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codeName="DieseArbeitsmappe"/>
  <mc:AlternateContent xmlns:mc="http://schemas.openxmlformats.org/markup-compatibility/2006">
    <mc:Choice Requires="x15">
      <x15ac:absPath xmlns:x15ac="http://schemas.microsoft.com/office/spreadsheetml/2010/11/ac" url="\\gruppende\ii4.3\int\04_FE-Projekte\02_laufende_Vorhaben\FKZ_3722_63_2880_regioNat\04_Berichte_Präsentationen\05_Daten\"/>
    </mc:Choice>
  </mc:AlternateContent>
  <xr:revisionPtr revIDLastSave="0" documentId="13_ncr:1_{4F2E2D77-7949-4ABE-9E42-27E631F6E345}" xr6:coauthVersionLast="47" xr6:coauthVersionMax="47" xr10:uidLastSave="{00000000-0000-0000-0000-000000000000}"/>
  <bookViews>
    <workbookView xWindow="-120" yWindow="-120" windowWidth="29040" windowHeight="15240" tabRatio="379" xr2:uid="{00000000-000D-0000-FFFF-FFFF00000000}"/>
  </bookViews>
  <sheets>
    <sheet name="regioNat_Kreisregionen_t_N" sheetId="7" r:id="rId1"/>
    <sheet name="regioNat_Kreisreg_kg_N_pro_ha" sheetId="11" r:id="rId2"/>
    <sheet name="regioNat_N-Obergrenze_national" sheetId="9" state="hidden" r:id="rId3"/>
    <sheet name="Terr_Oeko" sheetId="1" state="hidden" r:id="rId4"/>
    <sheet name="Terr_Oeko_2" sheetId="6" state="hidden" r:id="rId5"/>
    <sheet name="Oberflächengew" sheetId="8" state="hidden" r:id="rId6"/>
    <sheet name="Grundwasser" sheetId="10" state="hidden" r:id="rId7"/>
    <sheet name="Vegetation" sheetId="5" state="hidden" r:id="rId8"/>
    <sheet name="Klima" sheetId="2" state="hidden" r:id="rId9"/>
    <sheet name="Gesundheit" sheetId="3" state="hidden" r:id="rId10"/>
  </sheets>
  <definedNames>
    <definedName name="_xlnm._FilterDatabase" localSheetId="9" hidden="1">Gesundheit!$A$1:$AA$307</definedName>
    <definedName name="_xlnm._FilterDatabase" localSheetId="1" hidden="1">regioNat_Kreisreg_kg_N_pro_ha!$B$4:$AF$311</definedName>
    <definedName name="_xlnm._FilterDatabase" localSheetId="0" hidden="1">regioNat_Kreisregionen_t_N!$B$4:$Y$311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3" i="11" l="1"/>
  <c r="R48" i="11"/>
  <c r="AD306" i="11" l="1"/>
  <c r="AC306" i="11"/>
  <c r="AD305" i="11"/>
  <c r="AC305" i="11"/>
  <c r="AD304" i="11"/>
  <c r="AC304" i="11"/>
  <c r="AD303" i="11"/>
  <c r="AC303" i="11"/>
  <c r="AD302" i="11"/>
  <c r="AC302" i="11"/>
  <c r="AD301" i="11"/>
  <c r="AC301" i="11"/>
  <c r="AD300" i="11"/>
  <c r="AC300" i="11"/>
  <c r="AD299" i="11"/>
  <c r="AC299" i="11"/>
  <c r="AD298" i="11"/>
  <c r="AC298" i="11"/>
  <c r="AD297" i="11"/>
  <c r="AC297" i="11"/>
  <c r="AD296" i="11"/>
  <c r="AC296" i="11"/>
  <c r="AD295" i="11"/>
  <c r="AC295" i="11"/>
  <c r="AD294" i="11"/>
  <c r="AC294" i="11"/>
  <c r="AD293" i="11"/>
  <c r="AC293" i="11"/>
  <c r="AD292" i="11"/>
  <c r="AC292" i="11"/>
  <c r="AD291" i="11"/>
  <c r="AC291" i="11"/>
  <c r="AD290" i="11"/>
  <c r="AC290" i="11"/>
  <c r="AD289" i="11"/>
  <c r="AC289" i="11"/>
  <c r="AD288" i="11"/>
  <c r="AC288" i="11"/>
  <c r="AD287" i="11"/>
  <c r="AC287" i="11"/>
  <c r="AD286" i="11"/>
  <c r="AC286" i="11"/>
  <c r="AD285" i="11"/>
  <c r="AC285" i="11"/>
  <c r="AD284" i="11"/>
  <c r="AC284" i="11"/>
  <c r="AD283" i="11"/>
  <c r="AC283" i="11"/>
  <c r="AD282" i="11"/>
  <c r="AC282" i="11"/>
  <c r="AD281" i="11"/>
  <c r="AC281" i="11"/>
  <c r="AD280" i="11"/>
  <c r="AC280" i="11"/>
  <c r="AD279" i="11"/>
  <c r="AC279" i="11"/>
  <c r="AD278" i="11"/>
  <c r="AC278" i="11"/>
  <c r="AD277" i="11"/>
  <c r="AC277" i="11"/>
  <c r="AD276" i="11"/>
  <c r="AC276" i="11"/>
  <c r="AD275" i="11"/>
  <c r="AC275" i="11"/>
  <c r="AD274" i="11"/>
  <c r="AC274" i="11"/>
  <c r="AD273" i="11"/>
  <c r="AC273" i="11"/>
  <c r="AD272" i="11"/>
  <c r="AC272" i="11"/>
  <c r="AD271" i="11"/>
  <c r="AC271" i="11"/>
  <c r="AD270" i="11"/>
  <c r="AC270" i="11"/>
  <c r="AD269" i="11"/>
  <c r="AC269" i="11"/>
  <c r="AD268" i="11"/>
  <c r="AC268" i="11"/>
  <c r="AD267" i="11"/>
  <c r="AC267" i="11"/>
  <c r="AD266" i="11"/>
  <c r="AC266" i="11"/>
  <c r="AD265" i="11"/>
  <c r="AC265" i="11"/>
  <c r="AD264" i="11"/>
  <c r="AC264" i="11"/>
  <c r="AD263" i="11"/>
  <c r="AC263" i="11"/>
  <c r="AD262" i="11"/>
  <c r="AC262" i="11"/>
  <c r="AD261" i="11"/>
  <c r="AC261" i="11"/>
  <c r="AD260" i="11"/>
  <c r="AC260" i="11"/>
  <c r="AD259" i="11"/>
  <c r="AC259" i="11"/>
  <c r="AD258" i="11"/>
  <c r="AC258" i="11"/>
  <c r="AD257" i="11"/>
  <c r="AC257" i="11"/>
  <c r="AD256" i="11"/>
  <c r="AC256" i="11"/>
  <c r="AD255" i="11"/>
  <c r="AC255" i="11"/>
  <c r="AD254" i="11"/>
  <c r="AC254" i="11"/>
  <c r="AD253" i="11"/>
  <c r="AC253" i="11"/>
  <c r="AD252" i="11"/>
  <c r="AC252" i="11"/>
  <c r="AD251" i="11"/>
  <c r="AC251" i="11"/>
  <c r="AD250" i="11"/>
  <c r="AC250" i="11"/>
  <c r="AD249" i="11"/>
  <c r="AC249" i="11"/>
  <c r="AD248" i="11"/>
  <c r="AC248" i="11"/>
  <c r="AD247" i="11"/>
  <c r="AC247" i="11"/>
  <c r="AD246" i="11"/>
  <c r="AC246" i="11"/>
  <c r="AD245" i="11"/>
  <c r="AC245" i="11"/>
  <c r="AD244" i="11"/>
  <c r="AC244" i="11"/>
  <c r="AD243" i="11"/>
  <c r="AC243" i="11"/>
  <c r="AD242" i="11"/>
  <c r="AC242" i="11"/>
  <c r="AD241" i="11"/>
  <c r="AC241" i="11"/>
  <c r="AD240" i="11"/>
  <c r="AC240" i="11"/>
  <c r="AD239" i="11"/>
  <c r="AC239" i="11"/>
  <c r="AD238" i="11"/>
  <c r="AC238" i="11"/>
  <c r="AD237" i="11"/>
  <c r="AC237" i="11"/>
  <c r="AD236" i="11"/>
  <c r="AC236" i="11"/>
  <c r="AD235" i="11"/>
  <c r="AC235" i="11"/>
  <c r="AD234" i="11"/>
  <c r="AC234" i="11"/>
  <c r="AD233" i="11"/>
  <c r="AC233" i="11"/>
  <c r="AD232" i="11"/>
  <c r="AC232" i="11"/>
  <c r="AD231" i="11"/>
  <c r="AC231" i="11"/>
  <c r="AD230" i="11"/>
  <c r="AC230" i="11"/>
  <c r="AD229" i="11"/>
  <c r="AC229" i="11"/>
  <c r="AD228" i="11"/>
  <c r="AC228" i="11"/>
  <c r="AD227" i="11"/>
  <c r="AC227" i="11"/>
  <c r="AD226" i="11"/>
  <c r="AC226" i="11"/>
  <c r="AD225" i="11"/>
  <c r="AC225" i="11"/>
  <c r="AD224" i="11"/>
  <c r="AC224" i="11"/>
  <c r="AD223" i="11"/>
  <c r="AC223" i="11"/>
  <c r="AD222" i="11"/>
  <c r="AC222" i="11"/>
  <c r="AD221" i="11"/>
  <c r="AC221" i="11"/>
  <c r="AD220" i="11"/>
  <c r="AC220" i="11"/>
  <c r="AD219" i="11"/>
  <c r="AC219" i="11"/>
  <c r="AD218" i="11"/>
  <c r="AC218" i="11"/>
  <c r="AD217" i="11"/>
  <c r="AC217" i="11"/>
  <c r="AD216" i="11"/>
  <c r="AC216" i="11"/>
  <c r="AD215" i="11"/>
  <c r="AC215" i="11"/>
  <c r="AD214" i="11"/>
  <c r="AC214" i="11"/>
  <c r="AD213" i="11"/>
  <c r="AC213" i="11"/>
  <c r="AD212" i="11"/>
  <c r="AC212" i="11"/>
  <c r="AD211" i="11"/>
  <c r="AC211" i="11"/>
  <c r="AD210" i="11"/>
  <c r="AC210" i="11"/>
  <c r="AD209" i="11"/>
  <c r="AC209" i="11"/>
  <c r="AD208" i="11"/>
  <c r="AC208" i="11"/>
  <c r="AD207" i="11"/>
  <c r="AC207" i="11"/>
  <c r="AD206" i="11"/>
  <c r="AC206" i="11"/>
  <c r="AD205" i="11"/>
  <c r="AC205" i="11"/>
  <c r="AD204" i="11"/>
  <c r="AC204" i="11"/>
  <c r="AD203" i="11"/>
  <c r="AC203" i="11"/>
  <c r="AD202" i="11"/>
  <c r="AC202" i="11"/>
  <c r="AD201" i="11"/>
  <c r="AC201" i="11"/>
  <c r="AD200" i="11"/>
  <c r="AC200" i="11"/>
  <c r="AD199" i="11"/>
  <c r="AC199" i="11"/>
  <c r="AD198" i="11"/>
  <c r="AC198" i="11"/>
  <c r="AD197" i="11"/>
  <c r="AC197" i="11"/>
  <c r="AD196" i="11"/>
  <c r="AC196" i="11"/>
  <c r="AD195" i="11"/>
  <c r="AC195" i="11"/>
  <c r="AD194" i="11"/>
  <c r="AC194" i="11"/>
  <c r="AD193" i="11"/>
  <c r="AC193" i="11"/>
  <c r="AD192" i="11"/>
  <c r="AC192" i="11"/>
  <c r="AD191" i="11"/>
  <c r="AC191" i="11"/>
  <c r="AD190" i="11"/>
  <c r="AC190" i="11"/>
  <c r="AD189" i="11"/>
  <c r="AC189" i="11"/>
  <c r="AD188" i="11"/>
  <c r="AC188" i="11"/>
  <c r="AD187" i="11"/>
  <c r="AC187" i="11"/>
  <c r="AD186" i="11"/>
  <c r="AC186" i="11"/>
  <c r="AD185" i="11"/>
  <c r="AC185" i="11"/>
  <c r="AD184" i="11"/>
  <c r="AC184" i="11"/>
  <c r="AD183" i="11"/>
  <c r="AC183" i="11"/>
  <c r="AD182" i="11"/>
  <c r="AC182" i="11"/>
  <c r="AD181" i="11"/>
  <c r="AC181" i="11"/>
  <c r="AD180" i="11"/>
  <c r="AC180" i="11"/>
  <c r="AD179" i="11"/>
  <c r="AC179" i="11"/>
  <c r="AD178" i="11"/>
  <c r="AC178" i="11"/>
  <c r="AD177" i="11"/>
  <c r="AC177" i="11"/>
  <c r="AD176" i="11"/>
  <c r="AC176" i="11"/>
  <c r="AD175" i="11"/>
  <c r="AC175" i="11"/>
  <c r="AD174" i="11"/>
  <c r="AC174" i="11"/>
  <c r="AD173" i="11"/>
  <c r="AC173" i="11"/>
  <c r="AD172" i="11"/>
  <c r="AC172" i="11"/>
  <c r="AD171" i="11"/>
  <c r="AC171" i="11"/>
  <c r="AD170" i="11"/>
  <c r="AC170" i="11"/>
  <c r="AD169" i="11"/>
  <c r="AC169" i="11"/>
  <c r="AD168" i="11"/>
  <c r="AC168" i="11"/>
  <c r="AD167" i="11"/>
  <c r="AC167" i="11"/>
  <c r="AD166" i="11"/>
  <c r="AC166" i="11"/>
  <c r="AD165" i="11"/>
  <c r="AC165" i="11"/>
  <c r="AD164" i="11"/>
  <c r="AC164" i="11"/>
  <c r="AD163" i="11"/>
  <c r="AC163" i="11"/>
  <c r="AD162" i="11"/>
  <c r="AC162" i="11"/>
  <c r="AD161" i="11"/>
  <c r="AC161" i="11"/>
  <c r="AD160" i="11"/>
  <c r="AC160" i="11"/>
  <c r="AD159" i="11"/>
  <c r="AC159" i="11"/>
  <c r="AD158" i="11"/>
  <c r="AC158" i="11"/>
  <c r="AD157" i="11"/>
  <c r="AC157" i="11"/>
  <c r="AD156" i="11"/>
  <c r="AC156" i="11"/>
  <c r="AD155" i="11"/>
  <c r="AC155" i="11"/>
  <c r="AD154" i="11"/>
  <c r="AC154" i="11"/>
  <c r="AD153" i="11"/>
  <c r="AC153" i="11"/>
  <c r="AD152" i="11"/>
  <c r="AC152" i="11"/>
  <c r="AD151" i="11"/>
  <c r="AC151" i="11"/>
  <c r="AD150" i="11"/>
  <c r="AC150" i="11"/>
  <c r="AD149" i="11"/>
  <c r="AC149" i="11"/>
  <c r="AD148" i="11"/>
  <c r="AC148" i="11"/>
  <c r="AD147" i="11"/>
  <c r="AC147" i="11"/>
  <c r="AD146" i="11"/>
  <c r="AC146" i="11"/>
  <c r="AD145" i="11"/>
  <c r="AC145" i="11"/>
  <c r="AD144" i="11"/>
  <c r="AC144" i="11"/>
  <c r="AD143" i="11"/>
  <c r="AC143" i="11"/>
  <c r="AD142" i="11"/>
  <c r="AC142" i="11"/>
  <c r="AD141" i="11"/>
  <c r="AC141" i="11"/>
  <c r="AD140" i="11"/>
  <c r="AC140" i="11"/>
  <c r="AD139" i="11"/>
  <c r="AC139" i="11"/>
  <c r="AD138" i="11"/>
  <c r="AC138" i="11"/>
  <c r="AD137" i="11"/>
  <c r="AC137" i="11"/>
  <c r="AD136" i="11"/>
  <c r="AC136" i="11"/>
  <c r="AD135" i="11"/>
  <c r="AC135" i="11"/>
  <c r="AD134" i="11"/>
  <c r="AC134" i="11"/>
  <c r="AD133" i="11"/>
  <c r="AC133" i="11"/>
  <c r="AD132" i="11"/>
  <c r="AC132" i="11"/>
  <c r="AD131" i="11"/>
  <c r="AC131" i="11"/>
  <c r="AD130" i="11"/>
  <c r="AC130" i="11"/>
  <c r="AD129" i="11"/>
  <c r="AC129" i="11"/>
  <c r="AD128" i="11"/>
  <c r="AC128" i="11"/>
  <c r="AD127" i="11"/>
  <c r="AC127" i="11"/>
  <c r="AD126" i="11"/>
  <c r="AC126" i="11"/>
  <c r="AD125" i="11"/>
  <c r="AC125" i="11"/>
  <c r="AD124" i="11"/>
  <c r="AC124" i="11"/>
  <c r="AD123" i="11"/>
  <c r="AC123" i="11"/>
  <c r="AD122" i="11"/>
  <c r="AC122" i="11"/>
  <c r="AD121" i="11"/>
  <c r="AC121" i="11"/>
  <c r="AD120" i="11"/>
  <c r="AC120" i="11"/>
  <c r="AD119" i="11"/>
  <c r="AC119" i="11"/>
  <c r="AD118" i="11"/>
  <c r="AC118" i="11"/>
  <c r="AD117" i="11"/>
  <c r="AC117" i="11"/>
  <c r="AD116" i="11"/>
  <c r="AC116" i="11"/>
  <c r="AD115" i="11"/>
  <c r="AC115" i="11"/>
  <c r="AD114" i="11"/>
  <c r="AC114" i="11"/>
  <c r="AD113" i="11"/>
  <c r="AC113" i="11"/>
  <c r="AD112" i="11"/>
  <c r="AC112" i="11"/>
  <c r="AD111" i="11"/>
  <c r="AC111" i="11"/>
  <c r="AD110" i="11"/>
  <c r="AC110" i="11"/>
  <c r="AD109" i="11"/>
  <c r="AC109" i="11"/>
  <c r="AD108" i="11"/>
  <c r="AC108" i="11"/>
  <c r="AD107" i="11"/>
  <c r="AC107" i="11"/>
  <c r="AD106" i="11"/>
  <c r="AC106" i="11"/>
  <c r="AD105" i="11"/>
  <c r="AC105" i="11"/>
  <c r="AD104" i="11"/>
  <c r="AC104" i="11"/>
  <c r="AD103" i="11"/>
  <c r="AC103" i="11"/>
  <c r="AD102" i="11"/>
  <c r="AC102" i="11"/>
  <c r="AD101" i="11"/>
  <c r="AC101" i="11"/>
  <c r="AD100" i="11"/>
  <c r="AC100" i="11"/>
  <c r="AD99" i="11"/>
  <c r="AC99" i="11"/>
  <c r="AD98" i="11"/>
  <c r="AC98" i="11"/>
  <c r="AD97" i="11"/>
  <c r="AC97" i="11"/>
  <c r="AD96" i="11"/>
  <c r="AC96" i="11"/>
  <c r="AD95" i="11"/>
  <c r="AC95" i="11"/>
  <c r="AD94" i="11"/>
  <c r="AC94" i="11"/>
  <c r="AD93" i="11"/>
  <c r="AC93" i="11"/>
  <c r="AD92" i="11"/>
  <c r="AC92" i="11"/>
  <c r="AD91" i="11"/>
  <c r="AC91" i="11"/>
  <c r="AD90" i="11"/>
  <c r="AC90" i="11"/>
  <c r="AD89" i="11"/>
  <c r="AC89" i="11"/>
  <c r="AD88" i="11"/>
  <c r="AC88" i="11"/>
  <c r="AD87" i="11"/>
  <c r="AC87" i="11"/>
  <c r="AD86" i="11"/>
  <c r="AC86" i="11"/>
  <c r="AD85" i="11"/>
  <c r="AC85" i="11"/>
  <c r="AD84" i="11"/>
  <c r="AC84" i="11"/>
  <c r="AD83" i="11"/>
  <c r="AC83" i="11"/>
  <c r="AD82" i="11"/>
  <c r="AC82" i="11"/>
  <c r="AD81" i="11"/>
  <c r="AC81" i="11"/>
  <c r="AD80" i="11"/>
  <c r="AC80" i="11"/>
  <c r="AD79" i="11"/>
  <c r="AC79" i="11"/>
  <c r="AD78" i="11"/>
  <c r="AC78" i="11"/>
  <c r="AD77" i="11"/>
  <c r="AC77" i="11"/>
  <c r="AD76" i="11"/>
  <c r="AC76" i="11"/>
  <c r="AD75" i="11"/>
  <c r="AC75" i="11"/>
  <c r="AD74" i="11"/>
  <c r="AC74" i="11"/>
  <c r="AD73" i="11"/>
  <c r="AC73" i="11"/>
  <c r="AD72" i="11"/>
  <c r="AC72" i="11"/>
  <c r="AD71" i="11"/>
  <c r="AC71" i="11"/>
  <c r="AD70" i="11"/>
  <c r="AC70" i="11"/>
  <c r="AD69" i="11"/>
  <c r="AC69" i="11"/>
  <c r="AD68" i="11"/>
  <c r="AC68" i="11"/>
  <c r="AD67" i="11"/>
  <c r="AC67" i="11"/>
  <c r="AD66" i="11"/>
  <c r="AC66" i="11"/>
  <c r="AD65" i="11"/>
  <c r="AC65" i="11"/>
  <c r="AD64" i="11"/>
  <c r="AC64" i="11"/>
  <c r="AD63" i="11"/>
  <c r="AC63" i="11"/>
  <c r="AD62" i="11"/>
  <c r="AC62" i="11"/>
  <c r="AD61" i="11"/>
  <c r="AC61" i="11"/>
  <c r="AD60" i="11"/>
  <c r="AC60" i="11"/>
  <c r="AD59" i="11"/>
  <c r="AC59" i="11"/>
  <c r="AD58" i="11"/>
  <c r="AC58" i="11"/>
  <c r="AD57" i="11"/>
  <c r="AC57" i="11"/>
  <c r="AD56" i="11"/>
  <c r="AC56" i="11"/>
  <c r="AD55" i="11"/>
  <c r="AC55" i="11"/>
  <c r="AD54" i="11"/>
  <c r="AC54" i="11"/>
  <c r="AD53" i="11"/>
  <c r="AC53" i="11"/>
  <c r="AD52" i="11"/>
  <c r="AC52" i="11"/>
  <c r="AD51" i="11"/>
  <c r="AC51" i="11"/>
  <c r="AD50" i="11"/>
  <c r="AC50" i="11"/>
  <c r="AD49" i="11"/>
  <c r="AC49" i="11"/>
  <c r="AD48" i="11"/>
  <c r="AC48" i="11"/>
  <c r="AD47" i="11"/>
  <c r="AC47" i="11"/>
  <c r="AD46" i="11"/>
  <c r="AC46" i="11"/>
  <c r="AD45" i="11"/>
  <c r="AC45" i="11"/>
  <c r="AD44" i="11"/>
  <c r="AC44" i="11"/>
  <c r="AD43" i="11"/>
  <c r="AC43" i="11"/>
  <c r="AD42" i="11"/>
  <c r="AC42" i="11"/>
  <c r="AD41" i="11"/>
  <c r="AC41" i="11"/>
  <c r="AD40" i="11"/>
  <c r="AC40" i="11"/>
  <c r="AD39" i="11"/>
  <c r="AC39" i="11"/>
  <c r="AD38" i="11"/>
  <c r="AC38" i="11"/>
  <c r="AD37" i="11"/>
  <c r="AC37" i="11"/>
  <c r="AD36" i="11"/>
  <c r="AC36" i="11"/>
  <c r="AD35" i="11"/>
  <c r="AC35" i="11"/>
  <c r="AD34" i="11"/>
  <c r="AC34" i="11"/>
  <c r="AD33" i="11"/>
  <c r="AC33" i="11"/>
  <c r="AD32" i="11"/>
  <c r="AC32" i="11"/>
  <c r="AD31" i="11"/>
  <c r="AC31" i="11"/>
  <c r="AD30" i="11"/>
  <c r="AC30" i="11"/>
  <c r="AD29" i="11"/>
  <c r="AC29" i="11"/>
  <c r="AD28" i="11"/>
  <c r="AC28" i="11"/>
  <c r="AD27" i="11"/>
  <c r="AC27" i="11"/>
  <c r="AD26" i="11"/>
  <c r="AC26" i="11"/>
  <c r="AD25" i="11"/>
  <c r="AC25" i="11"/>
  <c r="AD24" i="11"/>
  <c r="AC24" i="11"/>
  <c r="AD23" i="11"/>
  <c r="AC23" i="11"/>
  <c r="AD22" i="11"/>
  <c r="AC22" i="11"/>
  <c r="AD21" i="11"/>
  <c r="AC21" i="11"/>
  <c r="AD20" i="11"/>
  <c r="AC20" i="11"/>
  <c r="AD19" i="11"/>
  <c r="AC19" i="11"/>
  <c r="AD18" i="11"/>
  <c r="AC18" i="11"/>
  <c r="AD17" i="11"/>
  <c r="AC17" i="11"/>
  <c r="AD16" i="11"/>
  <c r="AC16" i="11"/>
  <c r="AD15" i="11"/>
  <c r="AC15" i="11"/>
  <c r="AD14" i="11"/>
  <c r="AC14" i="11"/>
  <c r="AD13" i="11"/>
  <c r="AC13" i="11"/>
  <c r="AD12" i="11"/>
  <c r="AC12" i="11"/>
  <c r="AD11" i="11"/>
  <c r="AC11" i="11"/>
  <c r="AD10" i="11"/>
  <c r="AC10" i="11"/>
  <c r="AD9" i="11"/>
  <c r="AC9" i="11"/>
  <c r="AD8" i="11"/>
  <c r="AC8" i="11"/>
  <c r="AD7" i="11"/>
  <c r="AC7" i="11"/>
  <c r="AD6" i="11"/>
  <c r="AC6" i="11"/>
  <c r="AD5" i="11"/>
  <c r="AC5" i="11"/>
  <c r="AC318" i="11" l="1"/>
  <c r="AC317" i="11"/>
  <c r="AD316" i="11"/>
  <c r="AD317" i="11"/>
  <c r="Z9" i="3"/>
  <c r="Z10" i="3"/>
  <c r="Z11" i="3"/>
  <c r="Z12" i="3"/>
  <c r="Z13" i="3"/>
  <c r="Z14" i="3"/>
  <c r="Z15" i="3"/>
  <c r="Z16" i="3"/>
  <c r="Z17" i="3"/>
  <c r="Z18" i="3"/>
  <c r="Z19" i="3"/>
  <c r="Z20" i="3"/>
  <c r="Z21" i="3"/>
  <c r="Z22" i="3"/>
  <c r="Z23" i="3"/>
  <c r="Z24" i="3"/>
  <c r="Z25" i="3"/>
  <c r="Z26" i="3"/>
  <c r="Z27" i="3"/>
  <c r="Z28" i="3"/>
  <c r="Z29" i="3"/>
  <c r="Z30" i="3"/>
  <c r="Z31" i="3"/>
  <c r="Z32" i="3"/>
  <c r="Z33" i="3"/>
  <c r="Z34" i="3"/>
  <c r="Z35" i="3"/>
  <c r="Z36" i="3"/>
  <c r="Z37" i="3"/>
  <c r="Z38" i="3"/>
  <c r="Z39" i="3"/>
  <c r="Z40" i="3"/>
  <c r="Z41" i="3"/>
  <c r="Z42" i="3"/>
  <c r="Z43" i="3"/>
  <c r="Z44" i="3"/>
  <c r="Z45" i="3"/>
  <c r="Z46" i="3"/>
  <c r="Z47" i="3"/>
  <c r="Z48" i="3"/>
  <c r="Z49" i="3"/>
  <c r="Z50" i="3"/>
  <c r="Z51" i="3"/>
  <c r="Z52" i="3"/>
  <c r="Z53" i="3"/>
  <c r="Z54" i="3"/>
  <c r="Z55" i="3"/>
  <c r="Z56" i="3"/>
  <c r="Z57" i="3"/>
  <c r="Z58" i="3"/>
  <c r="Z59" i="3"/>
  <c r="Z60" i="3"/>
  <c r="Z61" i="3"/>
  <c r="Z62" i="3"/>
  <c r="Z63" i="3"/>
  <c r="Z64" i="3"/>
  <c r="Z65" i="3"/>
  <c r="Z66" i="3"/>
  <c r="Z67" i="3"/>
  <c r="Z68" i="3"/>
  <c r="Z69" i="3"/>
  <c r="Z70" i="3"/>
  <c r="Z71" i="3"/>
  <c r="Z72" i="3"/>
  <c r="Z73" i="3"/>
  <c r="Z74" i="3"/>
  <c r="Z75" i="3"/>
  <c r="Z76" i="3"/>
  <c r="Z77" i="3"/>
  <c r="Z78" i="3"/>
  <c r="Z79" i="3"/>
  <c r="Z80" i="3"/>
  <c r="Z81" i="3"/>
  <c r="Z82" i="3"/>
  <c r="Z83" i="3"/>
  <c r="Z84" i="3"/>
  <c r="Z85" i="3"/>
  <c r="Z86" i="3"/>
  <c r="Z87" i="3"/>
  <c r="Z88" i="3"/>
  <c r="Z89" i="3"/>
  <c r="Z90" i="3"/>
  <c r="Z91" i="3"/>
  <c r="Z92" i="3"/>
  <c r="Z93" i="3"/>
  <c r="Z94" i="3"/>
  <c r="Z95" i="3"/>
  <c r="Z96" i="3"/>
  <c r="Z97" i="3"/>
  <c r="Z98" i="3"/>
  <c r="Z99" i="3"/>
  <c r="Z100" i="3"/>
  <c r="Z101" i="3"/>
  <c r="Z102" i="3"/>
  <c r="Z103" i="3"/>
  <c r="Z104" i="3"/>
  <c r="Z105" i="3"/>
  <c r="Z106" i="3"/>
  <c r="Z107" i="3"/>
  <c r="Z108" i="3"/>
  <c r="Z109" i="3"/>
  <c r="Z110" i="3"/>
  <c r="Z111" i="3"/>
  <c r="Z112" i="3"/>
  <c r="Z113" i="3"/>
  <c r="Z114" i="3"/>
  <c r="Z115" i="3"/>
  <c r="Z116" i="3"/>
  <c r="Z117" i="3"/>
  <c r="Z118" i="3"/>
  <c r="Z119" i="3"/>
  <c r="Z120" i="3"/>
  <c r="Z121" i="3"/>
  <c r="Z122" i="3"/>
  <c r="Z123" i="3"/>
  <c r="Z124" i="3"/>
  <c r="Z125" i="3"/>
  <c r="Z126" i="3"/>
  <c r="Z127" i="3"/>
  <c r="Z128" i="3"/>
  <c r="Z129" i="3"/>
  <c r="Z130" i="3"/>
  <c r="Z131" i="3"/>
  <c r="Z132" i="3"/>
  <c r="Z133" i="3"/>
  <c r="Z134" i="3"/>
  <c r="Z135" i="3"/>
  <c r="Z136" i="3"/>
  <c r="Z137" i="3"/>
  <c r="Z138" i="3"/>
  <c r="Z139" i="3"/>
  <c r="Z140" i="3"/>
  <c r="Z141" i="3"/>
  <c r="Z142" i="3"/>
  <c r="Z143" i="3"/>
  <c r="Z144" i="3"/>
  <c r="Z145" i="3"/>
  <c r="Z146" i="3"/>
  <c r="Z147" i="3"/>
  <c r="Z148" i="3"/>
  <c r="Z149" i="3"/>
  <c r="Z150" i="3"/>
  <c r="Z151" i="3"/>
  <c r="Z152" i="3"/>
  <c r="Z153" i="3"/>
  <c r="Z154" i="3"/>
  <c r="Z155" i="3"/>
  <c r="Z156" i="3"/>
  <c r="Z157" i="3"/>
  <c r="Z158" i="3"/>
  <c r="Z159" i="3"/>
  <c r="Z160" i="3"/>
  <c r="Z161" i="3"/>
  <c r="Z162" i="3"/>
  <c r="Z163" i="3"/>
  <c r="Z164" i="3"/>
  <c r="Z165" i="3"/>
  <c r="Z166" i="3"/>
  <c r="Z167" i="3"/>
  <c r="Z168" i="3"/>
  <c r="Z169" i="3"/>
  <c r="Z170" i="3"/>
  <c r="Z171" i="3"/>
  <c r="Z172" i="3"/>
  <c r="Z173" i="3"/>
  <c r="Z174" i="3"/>
  <c r="Z175" i="3"/>
  <c r="Z176" i="3"/>
  <c r="Z177" i="3"/>
  <c r="Z178" i="3"/>
  <c r="Z179" i="3"/>
  <c r="Z180" i="3"/>
  <c r="Z181" i="3"/>
  <c r="Z182" i="3"/>
  <c r="Z183" i="3"/>
  <c r="Z184" i="3"/>
  <c r="Z185" i="3"/>
  <c r="Z186" i="3"/>
  <c r="Z187" i="3"/>
  <c r="Z188" i="3"/>
  <c r="Z189" i="3"/>
  <c r="Z190" i="3"/>
  <c r="Z191" i="3"/>
  <c r="Z192" i="3"/>
  <c r="Z193" i="3"/>
  <c r="Z194" i="3"/>
  <c r="Z195" i="3"/>
  <c r="Z196" i="3"/>
  <c r="Z197" i="3"/>
  <c r="Z198" i="3"/>
  <c r="Z199" i="3"/>
  <c r="Z200" i="3"/>
  <c r="Z201" i="3"/>
  <c r="Z202" i="3"/>
  <c r="Z203" i="3"/>
  <c r="Z204" i="3"/>
  <c r="Z205" i="3"/>
  <c r="Z206" i="3"/>
  <c r="Z207" i="3"/>
  <c r="Z208" i="3"/>
  <c r="Z209" i="3"/>
  <c r="Z210" i="3"/>
  <c r="Z211" i="3"/>
  <c r="Z212" i="3"/>
  <c r="Z213" i="3"/>
  <c r="Z214" i="3"/>
  <c r="Z215" i="3"/>
  <c r="Z216" i="3"/>
  <c r="Z217" i="3"/>
  <c r="Z218" i="3"/>
  <c r="Z219" i="3"/>
  <c r="Z220" i="3"/>
  <c r="Z221" i="3"/>
  <c r="Z222" i="3"/>
  <c r="Z223" i="3"/>
  <c r="Z224" i="3"/>
  <c r="Z225" i="3"/>
  <c r="Z226" i="3"/>
  <c r="Z227" i="3"/>
  <c r="Z228" i="3"/>
  <c r="Z229" i="3"/>
  <c r="Z230" i="3"/>
  <c r="Z231" i="3"/>
  <c r="Z232" i="3"/>
  <c r="Z233" i="3"/>
  <c r="Z234" i="3"/>
  <c r="Z235" i="3"/>
  <c r="Z236" i="3"/>
  <c r="Z237" i="3"/>
  <c r="Z238" i="3"/>
  <c r="Z239" i="3"/>
  <c r="Z240" i="3"/>
  <c r="Z241" i="3"/>
  <c r="Z242" i="3"/>
  <c r="Z243" i="3"/>
  <c r="Z244" i="3"/>
  <c r="Z245" i="3"/>
  <c r="Z246" i="3"/>
  <c r="Z247" i="3"/>
  <c r="Z248" i="3"/>
  <c r="Z249" i="3"/>
  <c r="Z250" i="3"/>
  <c r="Z251" i="3"/>
  <c r="Z252" i="3"/>
  <c r="Z253" i="3"/>
  <c r="Z254" i="3"/>
  <c r="Z255" i="3"/>
  <c r="Z256" i="3"/>
  <c r="Z257" i="3"/>
  <c r="Z258" i="3"/>
  <c r="Z259" i="3"/>
  <c r="Z260" i="3"/>
  <c r="Z261" i="3"/>
  <c r="Z262" i="3"/>
  <c r="Z263" i="3"/>
  <c r="Z264" i="3"/>
  <c r="Z265" i="3"/>
  <c r="Z266" i="3"/>
  <c r="Z267" i="3"/>
  <c r="Z268" i="3"/>
  <c r="Z269" i="3"/>
  <c r="Z270" i="3"/>
  <c r="Z271" i="3"/>
  <c r="Z272" i="3"/>
  <c r="Z273" i="3"/>
  <c r="Z274" i="3"/>
  <c r="Z275" i="3"/>
  <c r="Z276" i="3"/>
  <c r="Z277" i="3"/>
  <c r="Z278" i="3"/>
  <c r="Z279" i="3"/>
  <c r="Z280" i="3"/>
  <c r="Z281" i="3"/>
  <c r="Z282" i="3"/>
  <c r="Z283" i="3"/>
  <c r="Z284" i="3"/>
  <c r="Z285" i="3"/>
  <c r="Z286" i="3"/>
  <c r="Z287" i="3"/>
  <c r="Z288" i="3"/>
  <c r="Z289" i="3"/>
  <c r="Z290" i="3"/>
  <c r="Z291" i="3"/>
  <c r="Z292" i="3"/>
  <c r="Z293" i="3"/>
  <c r="Z294" i="3"/>
  <c r="Z295" i="3"/>
  <c r="Z296" i="3"/>
  <c r="Z297" i="3"/>
  <c r="Z298" i="3"/>
  <c r="Z299" i="3"/>
  <c r="Z300" i="3"/>
  <c r="Z301" i="3"/>
  <c r="Z302" i="3"/>
  <c r="Z303" i="3"/>
  <c r="Z304" i="3"/>
  <c r="Z305" i="3"/>
  <c r="Z306" i="3"/>
  <c r="Z307" i="3"/>
  <c r="Z7" i="3"/>
  <c r="Z8" i="3"/>
  <c r="Z6" i="3"/>
  <c r="AQ311" i="1" l="1"/>
  <c r="F303" i="3"/>
  <c r="Q6" i="3"/>
  <c r="O311" i="3"/>
  <c r="D26" i="9" s="1"/>
  <c r="T8" i="3"/>
  <c r="T19" i="3"/>
  <c r="T27" i="3"/>
  <c r="U27" i="3" s="1"/>
  <c r="T29" i="3"/>
  <c r="T30" i="3"/>
  <c r="X30" i="3" s="1"/>
  <c r="T32" i="3"/>
  <c r="T35" i="3"/>
  <c r="U35" i="3" s="1"/>
  <c r="T41" i="3"/>
  <c r="X41" i="3" s="1"/>
  <c r="T54" i="3"/>
  <c r="X54" i="3" s="1"/>
  <c r="T80" i="3"/>
  <c r="X80" i="3" s="1"/>
  <c r="T86" i="3"/>
  <c r="X86" i="3" s="1"/>
  <c r="T111" i="3"/>
  <c r="X111" i="3" s="1"/>
  <c r="T112" i="3"/>
  <c r="X112" i="3" s="1"/>
  <c r="T116" i="3"/>
  <c r="X116" i="3" s="1"/>
  <c r="T117" i="3"/>
  <c r="X117" i="3" s="1"/>
  <c r="T124" i="3"/>
  <c r="X124" i="3" s="1"/>
  <c r="T125" i="3"/>
  <c r="X125" i="3" s="1"/>
  <c r="T129" i="3"/>
  <c r="X129" i="3" s="1"/>
  <c r="T132" i="3"/>
  <c r="X132" i="3" s="1"/>
  <c r="T152" i="3"/>
  <c r="X152" i="3" s="1"/>
  <c r="T171" i="3"/>
  <c r="X171" i="3" s="1"/>
  <c r="T193" i="3"/>
  <c r="X193" i="3" s="1"/>
  <c r="T197" i="3"/>
  <c r="X197" i="3" s="1"/>
  <c r="T207" i="3"/>
  <c r="X207" i="3" s="1"/>
  <c r="T221" i="3"/>
  <c r="X221" i="3" s="1"/>
  <c r="T223" i="3"/>
  <c r="X223" i="3" s="1"/>
  <c r="T226" i="3"/>
  <c r="X226" i="3" s="1"/>
  <c r="T248" i="3"/>
  <c r="X248" i="3" s="1"/>
  <c r="T252" i="3"/>
  <c r="X252" i="3" s="1"/>
  <c r="T256" i="3"/>
  <c r="X256" i="3" s="1"/>
  <c r="T258" i="3"/>
  <c r="X258" i="3" s="1"/>
  <c r="T260" i="3"/>
  <c r="X260" i="3" s="1"/>
  <c r="T263" i="3"/>
  <c r="X263" i="3" s="1"/>
  <c r="T264" i="3"/>
  <c r="X264" i="3" s="1"/>
  <c r="T266" i="3"/>
  <c r="X266" i="3" s="1"/>
  <c r="T267" i="3"/>
  <c r="X267" i="3" s="1"/>
  <c r="T268" i="3"/>
  <c r="X268" i="3" s="1"/>
  <c r="T269" i="3"/>
  <c r="X269" i="3" s="1"/>
  <c r="T272" i="3"/>
  <c r="X272" i="3" s="1"/>
  <c r="T280" i="3"/>
  <c r="X280" i="3" s="1"/>
  <c r="T283" i="3"/>
  <c r="X283" i="3" s="1"/>
  <c r="T285" i="3"/>
  <c r="X285" i="3" s="1"/>
  <c r="T288" i="3"/>
  <c r="X288" i="3" s="1"/>
  <c r="T291" i="3"/>
  <c r="X291" i="3" s="1"/>
  <c r="T294" i="3"/>
  <c r="X294" i="3" s="1"/>
  <c r="T295" i="3"/>
  <c r="X295" i="3" s="1"/>
  <c r="T296" i="3"/>
  <c r="X296" i="3" s="1"/>
  <c r="T299" i="3"/>
  <c r="X299" i="3" s="1"/>
  <c r="T302" i="3"/>
  <c r="X302" i="3" s="1"/>
  <c r="T305" i="3"/>
  <c r="X305" i="3" s="1"/>
  <c r="R6" i="3" l="1"/>
  <c r="AA6" i="3"/>
  <c r="U30" i="3"/>
  <c r="U8" i="3"/>
  <c r="U29" i="3"/>
  <c r="X29" i="3"/>
  <c r="U32" i="3"/>
  <c r="X32" i="3"/>
  <c r="U19" i="3"/>
  <c r="X19" i="3"/>
  <c r="X8" i="3"/>
  <c r="X35" i="3"/>
  <c r="X27" i="3"/>
  <c r="K5" i="11" l="1"/>
  <c r="O309" i="5" l="1"/>
  <c r="O310" i="5"/>
  <c r="N307" i="5"/>
  <c r="L298" i="5" l="1"/>
  <c r="M309" i="5"/>
  <c r="K309" i="5"/>
  <c r="D309" i="2"/>
  <c r="E309" i="2"/>
  <c r="E310" i="2" s="1"/>
  <c r="F309" i="2"/>
  <c r="F310" i="2" s="1"/>
  <c r="G309" i="2"/>
  <c r="G310" i="2" s="1"/>
  <c r="H309" i="2"/>
  <c r="H310" i="2" s="1"/>
  <c r="J309" i="2"/>
  <c r="J310" i="2" s="1"/>
  <c r="K309" i="2"/>
  <c r="C309" i="2"/>
  <c r="D311" i="2"/>
  <c r="N309" i="8" l="1"/>
  <c r="E311" i="2" l="1"/>
  <c r="F311" i="2"/>
  <c r="G311" i="2"/>
  <c r="H311" i="2"/>
  <c r="I311" i="2"/>
  <c r="J311" i="2"/>
  <c r="K311" i="2"/>
  <c r="E311" i="8"/>
  <c r="F311" i="8"/>
  <c r="D311" i="8"/>
  <c r="E311" i="1"/>
  <c r="F311" i="1"/>
  <c r="G311" i="1"/>
  <c r="H311" i="1"/>
  <c r="I311" i="1"/>
  <c r="J311" i="1"/>
  <c r="K311" i="1"/>
  <c r="L311" i="1"/>
  <c r="M311" i="1"/>
  <c r="N311" i="1"/>
  <c r="O311" i="1"/>
  <c r="P311" i="1"/>
  <c r="Q311" i="1"/>
  <c r="R311" i="1"/>
  <c r="S311" i="1"/>
  <c r="T311" i="1"/>
  <c r="U311" i="1"/>
  <c r="V311" i="1"/>
  <c r="W311" i="1"/>
  <c r="X311" i="1"/>
  <c r="Y311" i="1"/>
  <c r="Z311" i="1"/>
  <c r="AA311" i="1"/>
  <c r="AB311" i="1"/>
  <c r="AC311" i="1"/>
  <c r="AD311" i="1"/>
  <c r="AE311" i="1"/>
  <c r="AF311" i="1"/>
  <c r="AG311" i="1"/>
  <c r="AH311" i="1"/>
  <c r="AI311" i="1"/>
  <c r="AJ311" i="1"/>
  <c r="AK311" i="1"/>
  <c r="AL311" i="1"/>
  <c r="AM311" i="1"/>
  <c r="AN311" i="1"/>
  <c r="AO311" i="1"/>
  <c r="AP311" i="1"/>
  <c r="D311" i="1"/>
  <c r="E6" i="10" l="1"/>
  <c r="AT6" i="1" l="1"/>
  <c r="AT303" i="1"/>
  <c r="AS7" i="1"/>
  <c r="AT7" i="1"/>
  <c r="AS8" i="1"/>
  <c r="AT8" i="1"/>
  <c r="AS9" i="1"/>
  <c r="AT9" i="1"/>
  <c r="AS10" i="1"/>
  <c r="AT10" i="1"/>
  <c r="AS11" i="1"/>
  <c r="AT11" i="1"/>
  <c r="AS12" i="1"/>
  <c r="AT12" i="1"/>
  <c r="AS13" i="1"/>
  <c r="AT13" i="1"/>
  <c r="AS14" i="1"/>
  <c r="AT14" i="1"/>
  <c r="AS15" i="1"/>
  <c r="AT15" i="1"/>
  <c r="AS16" i="1"/>
  <c r="AT16" i="1"/>
  <c r="AS17" i="1"/>
  <c r="AT17" i="1"/>
  <c r="AS18" i="1"/>
  <c r="AT18" i="1"/>
  <c r="AS19" i="1"/>
  <c r="AT19" i="1"/>
  <c r="AS20" i="1"/>
  <c r="AT20" i="1"/>
  <c r="AS21" i="1"/>
  <c r="AT21" i="1"/>
  <c r="AS22" i="1"/>
  <c r="AT22" i="1"/>
  <c r="AS23" i="1"/>
  <c r="AT23" i="1"/>
  <c r="AS24" i="1"/>
  <c r="AT24" i="1"/>
  <c r="AS25" i="1"/>
  <c r="AT25" i="1"/>
  <c r="AS26" i="1"/>
  <c r="AT26" i="1"/>
  <c r="AS27" i="1"/>
  <c r="AT27" i="1"/>
  <c r="AS28" i="1"/>
  <c r="AT28" i="1"/>
  <c r="AS29" i="1"/>
  <c r="AT29" i="1"/>
  <c r="AS30" i="1"/>
  <c r="AT30" i="1"/>
  <c r="AS31" i="1"/>
  <c r="AT31" i="1"/>
  <c r="AS32" i="1"/>
  <c r="AT32" i="1"/>
  <c r="AS33" i="1"/>
  <c r="AT33" i="1"/>
  <c r="AS34" i="1"/>
  <c r="AT34" i="1"/>
  <c r="AS35" i="1"/>
  <c r="AT35" i="1"/>
  <c r="AS36" i="1"/>
  <c r="AT36" i="1"/>
  <c r="AS37" i="1"/>
  <c r="AT37" i="1"/>
  <c r="AS38" i="1"/>
  <c r="AT38" i="1"/>
  <c r="AS39" i="1"/>
  <c r="AT39" i="1"/>
  <c r="AS40" i="1"/>
  <c r="AT40" i="1"/>
  <c r="AS41" i="1"/>
  <c r="AT41" i="1"/>
  <c r="AS42" i="1"/>
  <c r="AT42" i="1"/>
  <c r="AS43" i="1"/>
  <c r="AT43" i="1"/>
  <c r="AS44" i="1"/>
  <c r="AT44" i="1"/>
  <c r="AS45" i="1"/>
  <c r="AT45" i="1"/>
  <c r="AS46" i="1"/>
  <c r="AT46" i="1"/>
  <c r="AS47" i="1"/>
  <c r="AT47" i="1"/>
  <c r="AS48" i="1"/>
  <c r="AT48" i="1"/>
  <c r="AS49" i="1"/>
  <c r="AT49" i="1"/>
  <c r="AS50" i="1"/>
  <c r="AT50" i="1"/>
  <c r="AS51" i="1"/>
  <c r="AT51" i="1"/>
  <c r="AS52" i="1"/>
  <c r="AT52" i="1"/>
  <c r="AS53" i="1"/>
  <c r="AT53" i="1"/>
  <c r="AS54" i="1"/>
  <c r="AT54" i="1"/>
  <c r="AS55" i="1"/>
  <c r="AT55" i="1"/>
  <c r="AS56" i="1"/>
  <c r="AT56" i="1"/>
  <c r="AS57" i="1"/>
  <c r="AT57" i="1"/>
  <c r="AS58" i="1"/>
  <c r="AT58" i="1"/>
  <c r="AS59" i="1"/>
  <c r="AT59" i="1"/>
  <c r="AS60" i="1"/>
  <c r="AT60" i="1"/>
  <c r="AS61" i="1"/>
  <c r="AT61" i="1"/>
  <c r="AS62" i="1"/>
  <c r="AT62" i="1"/>
  <c r="AS63" i="1"/>
  <c r="AT63" i="1"/>
  <c r="AS64" i="1"/>
  <c r="AT64" i="1"/>
  <c r="AS65" i="1"/>
  <c r="AT65" i="1"/>
  <c r="AS66" i="1"/>
  <c r="AT66" i="1"/>
  <c r="AS67" i="1"/>
  <c r="AT67" i="1"/>
  <c r="AS68" i="1"/>
  <c r="AT68" i="1"/>
  <c r="AS69" i="1"/>
  <c r="AT69" i="1"/>
  <c r="AS70" i="1"/>
  <c r="AT70" i="1"/>
  <c r="AS71" i="1"/>
  <c r="AT71" i="1"/>
  <c r="AS72" i="1"/>
  <c r="AT72" i="1"/>
  <c r="AS73" i="1"/>
  <c r="AT73" i="1"/>
  <c r="AS74" i="1"/>
  <c r="AT74" i="1"/>
  <c r="AS75" i="1"/>
  <c r="AT75" i="1"/>
  <c r="AS76" i="1"/>
  <c r="AT76" i="1"/>
  <c r="AS77" i="1"/>
  <c r="AT77" i="1"/>
  <c r="AS78" i="1"/>
  <c r="AT78" i="1"/>
  <c r="AS79" i="1"/>
  <c r="AT79" i="1"/>
  <c r="AS80" i="1"/>
  <c r="AT80" i="1"/>
  <c r="AS81" i="1"/>
  <c r="AT81" i="1"/>
  <c r="AS82" i="1"/>
  <c r="AT82" i="1"/>
  <c r="AS83" i="1"/>
  <c r="AT83" i="1"/>
  <c r="AS84" i="1"/>
  <c r="AT84" i="1"/>
  <c r="AS85" i="1"/>
  <c r="AT85" i="1"/>
  <c r="AS86" i="1"/>
  <c r="AT86" i="1"/>
  <c r="AS87" i="1"/>
  <c r="AT87" i="1"/>
  <c r="AS88" i="1"/>
  <c r="AT88" i="1"/>
  <c r="AS89" i="1"/>
  <c r="AT89" i="1"/>
  <c r="AS90" i="1"/>
  <c r="AT90" i="1"/>
  <c r="AS91" i="1"/>
  <c r="AT91" i="1"/>
  <c r="AS92" i="1"/>
  <c r="AT92" i="1"/>
  <c r="AS93" i="1"/>
  <c r="AT93" i="1"/>
  <c r="AS94" i="1"/>
  <c r="AT94" i="1"/>
  <c r="AS95" i="1"/>
  <c r="AT95" i="1"/>
  <c r="AS96" i="1"/>
  <c r="AT96" i="1"/>
  <c r="AS97" i="1"/>
  <c r="AT97" i="1"/>
  <c r="AS98" i="1"/>
  <c r="AT98" i="1"/>
  <c r="AS99" i="1"/>
  <c r="AT99" i="1"/>
  <c r="AS100" i="1"/>
  <c r="AT100" i="1"/>
  <c r="AS101" i="1"/>
  <c r="AT101" i="1"/>
  <c r="AS102" i="1"/>
  <c r="AT102" i="1"/>
  <c r="AS103" i="1"/>
  <c r="AT103" i="1"/>
  <c r="AS104" i="1"/>
  <c r="AT104" i="1"/>
  <c r="AS105" i="1"/>
  <c r="AT105" i="1"/>
  <c r="AS106" i="1"/>
  <c r="AT106" i="1"/>
  <c r="AS107" i="1"/>
  <c r="AT107" i="1"/>
  <c r="AS108" i="1"/>
  <c r="AT108" i="1"/>
  <c r="AS109" i="1"/>
  <c r="AT109" i="1"/>
  <c r="AS110" i="1"/>
  <c r="AT110" i="1"/>
  <c r="AS111" i="1"/>
  <c r="AT111" i="1"/>
  <c r="AS112" i="1"/>
  <c r="AT112" i="1"/>
  <c r="AS113" i="1"/>
  <c r="AT113" i="1"/>
  <c r="AS114" i="1"/>
  <c r="AT114" i="1"/>
  <c r="AS115" i="1"/>
  <c r="AT115" i="1"/>
  <c r="AS116" i="1"/>
  <c r="AT116" i="1"/>
  <c r="AS117" i="1"/>
  <c r="AT117" i="1"/>
  <c r="AS118" i="1"/>
  <c r="AT118" i="1"/>
  <c r="AS119" i="1"/>
  <c r="AT119" i="1"/>
  <c r="AS120" i="1"/>
  <c r="AT120" i="1"/>
  <c r="AS121" i="1"/>
  <c r="AT121" i="1"/>
  <c r="AS122" i="1"/>
  <c r="AT122" i="1"/>
  <c r="AS123" i="1"/>
  <c r="AT123" i="1"/>
  <c r="AS124" i="1"/>
  <c r="AT124" i="1"/>
  <c r="AS125" i="1"/>
  <c r="AT125" i="1"/>
  <c r="AS126" i="1"/>
  <c r="AT126" i="1"/>
  <c r="AS127" i="1"/>
  <c r="AT127" i="1"/>
  <c r="AS128" i="1"/>
  <c r="AT128" i="1"/>
  <c r="AS129" i="1"/>
  <c r="AT129" i="1"/>
  <c r="AS130" i="1"/>
  <c r="AT130" i="1"/>
  <c r="AS131" i="1"/>
  <c r="AT131" i="1"/>
  <c r="AS132" i="1"/>
  <c r="AT132" i="1"/>
  <c r="AS133" i="1"/>
  <c r="AT133" i="1"/>
  <c r="AS134" i="1"/>
  <c r="AT134" i="1"/>
  <c r="AS135" i="1"/>
  <c r="AT135" i="1"/>
  <c r="AS136" i="1"/>
  <c r="AT136" i="1"/>
  <c r="AS137" i="1"/>
  <c r="AT137" i="1"/>
  <c r="AS138" i="1"/>
  <c r="AT138" i="1"/>
  <c r="AS139" i="1"/>
  <c r="AT139" i="1"/>
  <c r="AS140" i="1"/>
  <c r="AT140" i="1"/>
  <c r="AS141" i="1"/>
  <c r="AT141" i="1"/>
  <c r="AS142" i="1"/>
  <c r="AT142" i="1"/>
  <c r="AS143" i="1"/>
  <c r="AT143" i="1"/>
  <c r="AS144" i="1"/>
  <c r="AT144" i="1"/>
  <c r="AS145" i="1"/>
  <c r="AT145" i="1"/>
  <c r="AS146" i="1"/>
  <c r="AT146" i="1"/>
  <c r="AS147" i="1"/>
  <c r="AT147" i="1"/>
  <c r="AS148" i="1"/>
  <c r="AT148" i="1"/>
  <c r="AS149" i="1"/>
  <c r="AT149" i="1"/>
  <c r="AS150" i="1"/>
  <c r="AT150" i="1"/>
  <c r="AS151" i="1"/>
  <c r="AT151" i="1"/>
  <c r="AS152" i="1"/>
  <c r="AT152" i="1"/>
  <c r="AS153" i="1"/>
  <c r="AT153" i="1"/>
  <c r="AS154" i="1"/>
  <c r="AT154" i="1"/>
  <c r="AS155" i="1"/>
  <c r="AT155" i="1"/>
  <c r="AS156" i="1"/>
  <c r="AT156" i="1"/>
  <c r="AS157" i="1"/>
  <c r="AT157" i="1"/>
  <c r="AS158" i="1"/>
  <c r="AT158" i="1"/>
  <c r="AS159" i="1"/>
  <c r="AT159" i="1"/>
  <c r="AS160" i="1"/>
  <c r="AT160" i="1"/>
  <c r="AS161" i="1"/>
  <c r="AT161" i="1"/>
  <c r="AS162" i="1"/>
  <c r="AT162" i="1"/>
  <c r="AS163" i="1"/>
  <c r="AT163" i="1"/>
  <c r="AS164" i="1"/>
  <c r="AT164" i="1"/>
  <c r="AS165" i="1"/>
  <c r="AT165" i="1"/>
  <c r="AS166" i="1"/>
  <c r="AT166" i="1"/>
  <c r="AS167" i="1"/>
  <c r="AT167" i="1"/>
  <c r="AS168" i="1"/>
  <c r="AT168" i="1"/>
  <c r="AS169" i="1"/>
  <c r="AT169" i="1"/>
  <c r="AS170" i="1"/>
  <c r="AT170" i="1"/>
  <c r="AS171" i="1"/>
  <c r="AT171" i="1"/>
  <c r="AS172" i="1"/>
  <c r="AT172" i="1"/>
  <c r="AS173" i="1"/>
  <c r="AT173" i="1"/>
  <c r="AS174" i="1"/>
  <c r="AT174" i="1"/>
  <c r="AS175" i="1"/>
  <c r="AT175" i="1"/>
  <c r="AS176" i="1"/>
  <c r="AT176" i="1"/>
  <c r="AS177" i="1"/>
  <c r="AT177" i="1"/>
  <c r="AS178" i="1"/>
  <c r="AT178" i="1"/>
  <c r="AS179" i="1"/>
  <c r="AT179" i="1"/>
  <c r="AS180" i="1"/>
  <c r="AT180" i="1"/>
  <c r="AS181" i="1"/>
  <c r="AT181" i="1"/>
  <c r="AS182" i="1"/>
  <c r="AT182" i="1"/>
  <c r="AS183" i="1"/>
  <c r="AT183" i="1"/>
  <c r="AS184" i="1"/>
  <c r="AT184" i="1"/>
  <c r="AS185" i="1"/>
  <c r="AT185" i="1"/>
  <c r="AS186" i="1"/>
  <c r="AT186" i="1"/>
  <c r="AS187" i="1"/>
  <c r="AT187" i="1"/>
  <c r="AS188" i="1"/>
  <c r="AT188" i="1"/>
  <c r="AS189" i="1"/>
  <c r="AT189" i="1"/>
  <c r="AS190" i="1"/>
  <c r="AT190" i="1"/>
  <c r="AS191" i="1"/>
  <c r="AT191" i="1"/>
  <c r="AS192" i="1"/>
  <c r="AT192" i="1"/>
  <c r="AS193" i="1"/>
  <c r="AT193" i="1"/>
  <c r="AS194" i="1"/>
  <c r="AT194" i="1"/>
  <c r="AS195" i="1"/>
  <c r="AT195" i="1"/>
  <c r="AS196" i="1"/>
  <c r="AT196" i="1"/>
  <c r="AS197" i="1"/>
  <c r="AT197" i="1"/>
  <c r="AS198" i="1"/>
  <c r="AT198" i="1"/>
  <c r="AS199" i="1"/>
  <c r="AT199" i="1"/>
  <c r="AS200" i="1"/>
  <c r="AT200" i="1"/>
  <c r="AS201" i="1"/>
  <c r="AT201" i="1"/>
  <c r="AS202" i="1"/>
  <c r="AT202" i="1"/>
  <c r="AS203" i="1"/>
  <c r="AT203" i="1"/>
  <c r="AS204" i="1"/>
  <c r="AT204" i="1"/>
  <c r="AS205" i="1"/>
  <c r="AT205" i="1"/>
  <c r="AS206" i="1"/>
  <c r="AT206" i="1"/>
  <c r="AS207" i="1"/>
  <c r="AT207" i="1"/>
  <c r="AS208" i="1"/>
  <c r="AT208" i="1"/>
  <c r="AS209" i="1"/>
  <c r="AT209" i="1"/>
  <c r="AS210" i="1"/>
  <c r="AT210" i="1"/>
  <c r="AS211" i="1"/>
  <c r="AT211" i="1"/>
  <c r="AS212" i="1"/>
  <c r="AT212" i="1"/>
  <c r="AS213" i="1"/>
  <c r="AT213" i="1"/>
  <c r="AS214" i="1"/>
  <c r="AT214" i="1"/>
  <c r="AS215" i="1"/>
  <c r="AT215" i="1"/>
  <c r="AS216" i="1"/>
  <c r="AT216" i="1"/>
  <c r="AS217" i="1"/>
  <c r="AT217" i="1"/>
  <c r="AS218" i="1"/>
  <c r="AT218" i="1"/>
  <c r="AS219" i="1"/>
  <c r="AT219" i="1"/>
  <c r="AS220" i="1"/>
  <c r="AT220" i="1"/>
  <c r="AS221" i="1"/>
  <c r="AT221" i="1"/>
  <c r="AS222" i="1"/>
  <c r="AT222" i="1"/>
  <c r="AS223" i="1"/>
  <c r="AT223" i="1"/>
  <c r="AS224" i="1"/>
  <c r="AT224" i="1"/>
  <c r="AS225" i="1"/>
  <c r="AT225" i="1"/>
  <c r="AS226" i="1"/>
  <c r="AT226" i="1"/>
  <c r="AS227" i="1"/>
  <c r="AT227" i="1"/>
  <c r="AS228" i="1"/>
  <c r="AT228" i="1"/>
  <c r="AS229" i="1"/>
  <c r="AT229" i="1"/>
  <c r="AS230" i="1"/>
  <c r="AT230" i="1"/>
  <c r="AS231" i="1"/>
  <c r="AT231" i="1"/>
  <c r="AS232" i="1"/>
  <c r="AT232" i="1"/>
  <c r="AS233" i="1"/>
  <c r="AT233" i="1"/>
  <c r="AS234" i="1"/>
  <c r="AT234" i="1"/>
  <c r="AS235" i="1"/>
  <c r="AT235" i="1"/>
  <c r="AS236" i="1"/>
  <c r="AT236" i="1"/>
  <c r="AS237" i="1"/>
  <c r="AT237" i="1"/>
  <c r="AS238" i="1"/>
  <c r="AT238" i="1"/>
  <c r="AS239" i="1"/>
  <c r="AT239" i="1"/>
  <c r="AS240" i="1"/>
  <c r="AT240" i="1"/>
  <c r="AS241" i="1"/>
  <c r="AT241" i="1"/>
  <c r="AS242" i="1"/>
  <c r="AT242" i="1"/>
  <c r="AS243" i="1"/>
  <c r="AT243" i="1"/>
  <c r="AS244" i="1"/>
  <c r="AT244" i="1"/>
  <c r="AS245" i="1"/>
  <c r="AT245" i="1"/>
  <c r="AS246" i="1"/>
  <c r="AT246" i="1"/>
  <c r="AS247" i="1"/>
  <c r="AT247" i="1"/>
  <c r="AS248" i="1"/>
  <c r="AT248" i="1"/>
  <c r="AS249" i="1"/>
  <c r="AT249" i="1"/>
  <c r="AS250" i="1"/>
  <c r="AT250" i="1"/>
  <c r="AS251" i="1"/>
  <c r="AT251" i="1"/>
  <c r="AS252" i="1"/>
  <c r="AT252" i="1"/>
  <c r="AS253" i="1"/>
  <c r="AT253" i="1"/>
  <c r="AS254" i="1"/>
  <c r="AT254" i="1"/>
  <c r="AS255" i="1"/>
  <c r="AT255" i="1"/>
  <c r="AS256" i="1"/>
  <c r="AT256" i="1"/>
  <c r="AS257" i="1"/>
  <c r="AT257" i="1"/>
  <c r="AS258" i="1"/>
  <c r="AT258" i="1"/>
  <c r="AS259" i="1"/>
  <c r="AT259" i="1"/>
  <c r="AS260" i="1"/>
  <c r="AT260" i="1"/>
  <c r="AS261" i="1"/>
  <c r="AT261" i="1"/>
  <c r="AS262" i="1"/>
  <c r="AT262" i="1"/>
  <c r="AS263" i="1"/>
  <c r="AT263" i="1"/>
  <c r="AS264" i="1"/>
  <c r="AT264" i="1"/>
  <c r="AS265" i="1"/>
  <c r="AT265" i="1"/>
  <c r="AS266" i="1"/>
  <c r="AT266" i="1"/>
  <c r="AS267" i="1"/>
  <c r="AT267" i="1"/>
  <c r="AS268" i="1"/>
  <c r="AT268" i="1"/>
  <c r="AS269" i="1"/>
  <c r="AT269" i="1"/>
  <c r="AS270" i="1"/>
  <c r="AT270" i="1"/>
  <c r="AS271" i="1"/>
  <c r="AT271" i="1"/>
  <c r="AS272" i="1"/>
  <c r="AT272" i="1"/>
  <c r="AS273" i="1"/>
  <c r="AT273" i="1"/>
  <c r="AS274" i="1"/>
  <c r="AT274" i="1"/>
  <c r="AS275" i="1"/>
  <c r="AT275" i="1"/>
  <c r="AS276" i="1"/>
  <c r="AT276" i="1"/>
  <c r="AS277" i="1"/>
  <c r="AT277" i="1"/>
  <c r="AS278" i="1"/>
  <c r="AT278" i="1"/>
  <c r="AS279" i="1"/>
  <c r="AT279" i="1"/>
  <c r="AS280" i="1"/>
  <c r="AT280" i="1"/>
  <c r="AS281" i="1"/>
  <c r="AT281" i="1"/>
  <c r="AS282" i="1"/>
  <c r="AT282" i="1"/>
  <c r="AS283" i="1"/>
  <c r="AT283" i="1"/>
  <c r="AS284" i="1"/>
  <c r="AT284" i="1"/>
  <c r="AS285" i="1"/>
  <c r="AT285" i="1"/>
  <c r="AS286" i="1"/>
  <c r="AT286" i="1"/>
  <c r="AS287" i="1"/>
  <c r="AT287" i="1"/>
  <c r="AS288" i="1"/>
  <c r="AT288" i="1"/>
  <c r="AS289" i="1"/>
  <c r="AT289" i="1"/>
  <c r="AS290" i="1"/>
  <c r="AT290" i="1"/>
  <c r="AS291" i="1"/>
  <c r="AT291" i="1"/>
  <c r="AS292" i="1"/>
  <c r="AT292" i="1"/>
  <c r="AS293" i="1"/>
  <c r="AT293" i="1"/>
  <c r="AS294" i="1"/>
  <c r="AT294" i="1"/>
  <c r="AS295" i="1"/>
  <c r="AT295" i="1"/>
  <c r="AS296" i="1"/>
  <c r="AT296" i="1"/>
  <c r="AS297" i="1"/>
  <c r="AT297" i="1"/>
  <c r="AS298" i="1"/>
  <c r="AT298" i="1"/>
  <c r="AS299" i="1"/>
  <c r="AT299" i="1"/>
  <c r="AS300" i="1"/>
  <c r="AT300" i="1"/>
  <c r="AS301" i="1"/>
  <c r="AT301" i="1"/>
  <c r="AS302" i="1"/>
  <c r="AT302" i="1"/>
  <c r="AS303" i="1"/>
  <c r="AS304" i="1"/>
  <c r="AT304" i="1"/>
  <c r="AS305" i="1"/>
  <c r="AT305" i="1"/>
  <c r="AS306" i="1"/>
  <c r="AT306" i="1"/>
  <c r="AS307" i="1"/>
  <c r="AT307" i="1"/>
  <c r="AS6" i="1"/>
  <c r="AS312" i="1" l="1"/>
  <c r="AS311" i="1"/>
  <c r="AS309" i="1"/>
  <c r="AT312" i="1"/>
  <c r="AT311" i="1"/>
  <c r="AT309" i="1"/>
  <c r="M310" i="5" l="1"/>
  <c r="G310" i="5"/>
  <c r="F6" i="10" l="1"/>
  <c r="M6" i="10" s="1"/>
  <c r="W6" i="11" l="1"/>
  <c r="AA5" i="7" l="1"/>
  <c r="W5" i="11"/>
  <c r="E6" i="6"/>
  <c r="AE5" i="11" l="1"/>
  <c r="AH5" i="11"/>
  <c r="K306" i="11"/>
  <c r="D24" i="9" l="1"/>
  <c r="P7" i="5"/>
  <c r="P8" i="5"/>
  <c r="P9" i="5"/>
  <c r="P10" i="5"/>
  <c r="P11" i="5"/>
  <c r="P12" i="5"/>
  <c r="P13" i="5"/>
  <c r="P14" i="5"/>
  <c r="P15" i="5"/>
  <c r="P16" i="5"/>
  <c r="P17" i="5"/>
  <c r="P18" i="5"/>
  <c r="P19" i="5"/>
  <c r="P20" i="5"/>
  <c r="P21" i="5"/>
  <c r="P22" i="5"/>
  <c r="P23" i="5"/>
  <c r="P24" i="5"/>
  <c r="P25" i="5"/>
  <c r="P26" i="5"/>
  <c r="P27" i="5"/>
  <c r="P28" i="5"/>
  <c r="P29" i="5"/>
  <c r="P30" i="5"/>
  <c r="P31" i="5"/>
  <c r="P32" i="5"/>
  <c r="P33" i="5"/>
  <c r="P34" i="5"/>
  <c r="P35" i="5"/>
  <c r="P36" i="5"/>
  <c r="P37" i="5"/>
  <c r="P38" i="5"/>
  <c r="P39" i="5"/>
  <c r="P40" i="5"/>
  <c r="P41" i="5"/>
  <c r="P42" i="5"/>
  <c r="P43" i="5"/>
  <c r="P44" i="5"/>
  <c r="P45" i="5"/>
  <c r="P46" i="5"/>
  <c r="P47" i="5"/>
  <c r="P48" i="5"/>
  <c r="P49" i="5"/>
  <c r="P50" i="5"/>
  <c r="P51" i="5"/>
  <c r="P52" i="5"/>
  <c r="P53" i="5"/>
  <c r="P54" i="5"/>
  <c r="P55" i="5"/>
  <c r="P56" i="5"/>
  <c r="P57" i="5"/>
  <c r="P58" i="5"/>
  <c r="P59" i="5"/>
  <c r="P60" i="5"/>
  <c r="P61" i="5"/>
  <c r="P62" i="5"/>
  <c r="P63" i="5"/>
  <c r="P64" i="5"/>
  <c r="P65" i="5"/>
  <c r="P66" i="5"/>
  <c r="P67" i="5"/>
  <c r="P68" i="5"/>
  <c r="P69" i="5"/>
  <c r="P70" i="5"/>
  <c r="P71" i="5"/>
  <c r="P72" i="5"/>
  <c r="P73" i="5"/>
  <c r="P74" i="5"/>
  <c r="P75" i="5"/>
  <c r="P76" i="5"/>
  <c r="P77" i="5"/>
  <c r="P78" i="5"/>
  <c r="P79" i="5"/>
  <c r="P80" i="5"/>
  <c r="P81" i="5"/>
  <c r="P82" i="5"/>
  <c r="P83" i="5"/>
  <c r="P84" i="5"/>
  <c r="P85" i="5"/>
  <c r="P86" i="5"/>
  <c r="P87" i="5"/>
  <c r="P88" i="5"/>
  <c r="P89" i="5"/>
  <c r="P90" i="5"/>
  <c r="P91" i="5"/>
  <c r="P92" i="5"/>
  <c r="P93" i="5"/>
  <c r="P94" i="5"/>
  <c r="P95" i="5"/>
  <c r="P96" i="5"/>
  <c r="P97" i="5"/>
  <c r="P98" i="5"/>
  <c r="P99" i="5"/>
  <c r="P100" i="5"/>
  <c r="P101" i="5"/>
  <c r="P102" i="5"/>
  <c r="P103" i="5"/>
  <c r="P104" i="5"/>
  <c r="P105" i="5"/>
  <c r="P106" i="5"/>
  <c r="P107" i="5"/>
  <c r="P108" i="5"/>
  <c r="P109" i="5"/>
  <c r="P110" i="5"/>
  <c r="P111" i="5"/>
  <c r="P112" i="5"/>
  <c r="P113" i="5"/>
  <c r="P114" i="5"/>
  <c r="P115" i="5"/>
  <c r="P116" i="5"/>
  <c r="P117" i="5"/>
  <c r="P118" i="5"/>
  <c r="P119" i="5"/>
  <c r="P120" i="5"/>
  <c r="P121" i="5"/>
  <c r="P122" i="5"/>
  <c r="P123" i="5"/>
  <c r="P124" i="5"/>
  <c r="P125" i="5"/>
  <c r="P126" i="5"/>
  <c r="P127" i="5"/>
  <c r="P128" i="5"/>
  <c r="P129" i="5"/>
  <c r="P130" i="5"/>
  <c r="P131" i="5"/>
  <c r="P132" i="5"/>
  <c r="P133" i="5"/>
  <c r="P134" i="5"/>
  <c r="P135" i="5"/>
  <c r="P136" i="5"/>
  <c r="P137" i="5"/>
  <c r="P138" i="5"/>
  <c r="P139" i="5"/>
  <c r="P140" i="5"/>
  <c r="P141" i="5"/>
  <c r="P142" i="5"/>
  <c r="P143" i="5"/>
  <c r="P144" i="5"/>
  <c r="P145" i="5"/>
  <c r="P146" i="5"/>
  <c r="P147" i="5"/>
  <c r="P148" i="5"/>
  <c r="P149" i="5"/>
  <c r="P150" i="5"/>
  <c r="P151" i="5"/>
  <c r="P152" i="5"/>
  <c r="P153" i="5"/>
  <c r="P154" i="5"/>
  <c r="P155" i="5"/>
  <c r="P156" i="5"/>
  <c r="P157" i="5"/>
  <c r="P158" i="5"/>
  <c r="P159" i="5"/>
  <c r="P160" i="5"/>
  <c r="P161" i="5"/>
  <c r="P162" i="5"/>
  <c r="P163" i="5"/>
  <c r="P164" i="5"/>
  <c r="P165" i="5"/>
  <c r="P166" i="5"/>
  <c r="P167" i="5"/>
  <c r="P168" i="5"/>
  <c r="P169" i="5"/>
  <c r="P170" i="5"/>
  <c r="P171" i="5"/>
  <c r="P172" i="5"/>
  <c r="P173" i="5"/>
  <c r="P174" i="5"/>
  <c r="P175" i="5"/>
  <c r="P176" i="5"/>
  <c r="P177" i="5"/>
  <c r="P178" i="5"/>
  <c r="P179" i="5"/>
  <c r="P180" i="5"/>
  <c r="P181" i="5"/>
  <c r="P182" i="5"/>
  <c r="P183" i="5"/>
  <c r="P184" i="5"/>
  <c r="P185" i="5"/>
  <c r="P186" i="5"/>
  <c r="P187" i="5"/>
  <c r="P188" i="5"/>
  <c r="P189" i="5"/>
  <c r="P190" i="5"/>
  <c r="P191" i="5"/>
  <c r="P192" i="5"/>
  <c r="P193" i="5"/>
  <c r="P194" i="5"/>
  <c r="P195" i="5"/>
  <c r="P196" i="5"/>
  <c r="P197" i="5"/>
  <c r="P198" i="5"/>
  <c r="P199" i="5"/>
  <c r="P200" i="5"/>
  <c r="P201" i="5"/>
  <c r="P202" i="5"/>
  <c r="P203" i="5"/>
  <c r="P204" i="5"/>
  <c r="P205" i="5"/>
  <c r="P206" i="5"/>
  <c r="P207" i="5"/>
  <c r="P208" i="5"/>
  <c r="P209" i="5"/>
  <c r="P210" i="5"/>
  <c r="P211" i="5"/>
  <c r="P212" i="5"/>
  <c r="P213" i="5"/>
  <c r="P214" i="5"/>
  <c r="P215" i="5"/>
  <c r="P216" i="5"/>
  <c r="P217" i="5"/>
  <c r="P218" i="5"/>
  <c r="P219" i="5"/>
  <c r="P220" i="5"/>
  <c r="P221" i="5"/>
  <c r="P222" i="5"/>
  <c r="P223" i="5"/>
  <c r="P224" i="5"/>
  <c r="P225" i="5"/>
  <c r="P226" i="5"/>
  <c r="P227" i="5"/>
  <c r="P228" i="5"/>
  <c r="P229" i="5"/>
  <c r="P230" i="5"/>
  <c r="P231" i="5"/>
  <c r="P232" i="5"/>
  <c r="P233" i="5"/>
  <c r="P234" i="5"/>
  <c r="P235" i="5"/>
  <c r="P236" i="5"/>
  <c r="P237" i="5"/>
  <c r="P238" i="5"/>
  <c r="P239" i="5"/>
  <c r="P240" i="5"/>
  <c r="P241" i="5"/>
  <c r="P242" i="5"/>
  <c r="P243" i="5"/>
  <c r="P244" i="5"/>
  <c r="P245" i="5"/>
  <c r="P246" i="5"/>
  <c r="P247" i="5"/>
  <c r="P248" i="5"/>
  <c r="P249" i="5"/>
  <c r="P250" i="5"/>
  <c r="P251" i="5"/>
  <c r="P252" i="5"/>
  <c r="P253" i="5"/>
  <c r="P254" i="5"/>
  <c r="P255" i="5"/>
  <c r="P256" i="5"/>
  <c r="P257" i="5"/>
  <c r="P258" i="5"/>
  <c r="P259" i="5"/>
  <c r="P260" i="5"/>
  <c r="P261" i="5"/>
  <c r="P262" i="5"/>
  <c r="P263" i="5"/>
  <c r="P264" i="5"/>
  <c r="P265" i="5"/>
  <c r="P266" i="5"/>
  <c r="P267" i="5"/>
  <c r="P268" i="5"/>
  <c r="P269" i="5"/>
  <c r="P270" i="5"/>
  <c r="P271" i="5"/>
  <c r="P272" i="5"/>
  <c r="P273" i="5"/>
  <c r="P274" i="5"/>
  <c r="P275" i="5"/>
  <c r="P276" i="5"/>
  <c r="P277" i="5"/>
  <c r="P278" i="5"/>
  <c r="P279" i="5"/>
  <c r="P6" i="5"/>
  <c r="N7" i="5"/>
  <c r="N8" i="5"/>
  <c r="N9" i="5"/>
  <c r="N10" i="5"/>
  <c r="N11" i="5"/>
  <c r="N12" i="5"/>
  <c r="N13" i="5"/>
  <c r="N14" i="5"/>
  <c r="N15" i="5"/>
  <c r="N16" i="5"/>
  <c r="N17" i="5"/>
  <c r="N18" i="5"/>
  <c r="N19" i="5"/>
  <c r="N20" i="5"/>
  <c r="N21" i="5"/>
  <c r="N22" i="5"/>
  <c r="N23" i="5"/>
  <c r="N24" i="5"/>
  <c r="N25" i="5"/>
  <c r="N26" i="5"/>
  <c r="N27" i="5"/>
  <c r="N28" i="5"/>
  <c r="N29" i="5"/>
  <c r="N30" i="5"/>
  <c r="N31" i="5"/>
  <c r="N32" i="5"/>
  <c r="N33" i="5"/>
  <c r="N34" i="5"/>
  <c r="N35" i="5"/>
  <c r="N36" i="5"/>
  <c r="N37" i="5"/>
  <c r="N38" i="5"/>
  <c r="N39" i="5"/>
  <c r="N40" i="5"/>
  <c r="N41" i="5"/>
  <c r="N42" i="5"/>
  <c r="N43" i="5"/>
  <c r="N44" i="5"/>
  <c r="N45" i="5"/>
  <c r="N46" i="5"/>
  <c r="N47" i="5"/>
  <c r="N48" i="5"/>
  <c r="N49" i="5"/>
  <c r="N50" i="5"/>
  <c r="N51" i="5"/>
  <c r="N52" i="5"/>
  <c r="N53" i="5"/>
  <c r="N54" i="5"/>
  <c r="N55" i="5"/>
  <c r="N56" i="5"/>
  <c r="N57" i="5"/>
  <c r="N58" i="5"/>
  <c r="N59" i="5"/>
  <c r="N60" i="5"/>
  <c r="N61" i="5"/>
  <c r="N62" i="5"/>
  <c r="N63" i="5"/>
  <c r="N64" i="5"/>
  <c r="N65" i="5"/>
  <c r="N66" i="5"/>
  <c r="N67" i="5"/>
  <c r="N68" i="5"/>
  <c r="N69" i="5"/>
  <c r="N70" i="5"/>
  <c r="N71" i="5"/>
  <c r="N72" i="5"/>
  <c r="N73" i="5"/>
  <c r="N74" i="5"/>
  <c r="N75" i="5"/>
  <c r="N76" i="5"/>
  <c r="N77" i="5"/>
  <c r="N78" i="5"/>
  <c r="N79" i="5"/>
  <c r="N80" i="5"/>
  <c r="N81" i="5"/>
  <c r="N82" i="5"/>
  <c r="N83" i="5"/>
  <c r="N84" i="5"/>
  <c r="N85" i="5"/>
  <c r="N86" i="5"/>
  <c r="N87" i="5"/>
  <c r="N88" i="5"/>
  <c r="N89" i="5"/>
  <c r="N90" i="5"/>
  <c r="N91" i="5"/>
  <c r="N92" i="5"/>
  <c r="N93" i="5"/>
  <c r="N94" i="5"/>
  <c r="N95" i="5"/>
  <c r="N96" i="5"/>
  <c r="N97" i="5"/>
  <c r="N98" i="5"/>
  <c r="N99" i="5"/>
  <c r="N100" i="5"/>
  <c r="N101" i="5"/>
  <c r="N102" i="5"/>
  <c r="N103" i="5"/>
  <c r="N104" i="5"/>
  <c r="N105" i="5"/>
  <c r="N106" i="5"/>
  <c r="N107" i="5"/>
  <c r="N108" i="5"/>
  <c r="N109" i="5"/>
  <c r="N110" i="5"/>
  <c r="N111" i="5"/>
  <c r="N112" i="5"/>
  <c r="N113" i="5"/>
  <c r="N114" i="5"/>
  <c r="N115" i="5"/>
  <c r="N116" i="5"/>
  <c r="N117" i="5"/>
  <c r="N118" i="5"/>
  <c r="N119" i="5"/>
  <c r="N120" i="5"/>
  <c r="N121" i="5"/>
  <c r="N122" i="5"/>
  <c r="N123" i="5"/>
  <c r="N124" i="5"/>
  <c r="N125" i="5"/>
  <c r="N126" i="5"/>
  <c r="N127" i="5"/>
  <c r="N128" i="5"/>
  <c r="N129" i="5"/>
  <c r="N130" i="5"/>
  <c r="N131" i="5"/>
  <c r="N132" i="5"/>
  <c r="N133" i="5"/>
  <c r="N134" i="5"/>
  <c r="N135" i="5"/>
  <c r="N136" i="5"/>
  <c r="N137" i="5"/>
  <c r="N138" i="5"/>
  <c r="N139" i="5"/>
  <c r="N140" i="5"/>
  <c r="N141" i="5"/>
  <c r="N142" i="5"/>
  <c r="N143" i="5"/>
  <c r="N144" i="5"/>
  <c r="N145" i="5"/>
  <c r="N146" i="5"/>
  <c r="N147" i="5"/>
  <c r="N148" i="5"/>
  <c r="N149" i="5"/>
  <c r="N150" i="5"/>
  <c r="N151" i="5"/>
  <c r="N152" i="5"/>
  <c r="N153" i="5"/>
  <c r="N154" i="5"/>
  <c r="N155" i="5"/>
  <c r="N156" i="5"/>
  <c r="N157" i="5"/>
  <c r="N158" i="5"/>
  <c r="N159" i="5"/>
  <c r="N160" i="5"/>
  <c r="N161" i="5"/>
  <c r="N162" i="5"/>
  <c r="N163" i="5"/>
  <c r="N164" i="5"/>
  <c r="N165" i="5"/>
  <c r="N166" i="5"/>
  <c r="N167" i="5"/>
  <c r="N168" i="5"/>
  <c r="N169" i="5"/>
  <c r="N170" i="5"/>
  <c r="N171" i="5"/>
  <c r="N172" i="5"/>
  <c r="N173" i="5"/>
  <c r="N174" i="5"/>
  <c r="N175" i="5"/>
  <c r="N176" i="5"/>
  <c r="N177" i="5"/>
  <c r="N178" i="5"/>
  <c r="N179" i="5"/>
  <c r="N180" i="5"/>
  <c r="N181" i="5"/>
  <c r="N182" i="5"/>
  <c r="N183" i="5"/>
  <c r="N184" i="5"/>
  <c r="N185" i="5"/>
  <c r="N186" i="5"/>
  <c r="N187" i="5"/>
  <c r="N188" i="5"/>
  <c r="N189" i="5"/>
  <c r="N190" i="5"/>
  <c r="N191" i="5"/>
  <c r="N192" i="5"/>
  <c r="N193" i="5"/>
  <c r="N194" i="5"/>
  <c r="N195" i="5"/>
  <c r="N196" i="5"/>
  <c r="N197" i="5"/>
  <c r="N198" i="5"/>
  <c r="N199" i="5"/>
  <c r="N200" i="5"/>
  <c r="N201" i="5"/>
  <c r="N202" i="5"/>
  <c r="N203" i="5"/>
  <c r="N204" i="5"/>
  <c r="N205" i="5"/>
  <c r="N206" i="5"/>
  <c r="N207" i="5"/>
  <c r="N208" i="5"/>
  <c r="N209" i="5"/>
  <c r="N210" i="5"/>
  <c r="N211" i="5"/>
  <c r="N212" i="5"/>
  <c r="N213" i="5"/>
  <c r="N214" i="5"/>
  <c r="N215" i="5"/>
  <c r="N216" i="5"/>
  <c r="N217" i="5"/>
  <c r="N218" i="5"/>
  <c r="N219" i="5"/>
  <c r="N220" i="5"/>
  <c r="N221" i="5"/>
  <c r="N222" i="5"/>
  <c r="N223" i="5"/>
  <c r="N224" i="5"/>
  <c r="N225" i="5"/>
  <c r="N226" i="5"/>
  <c r="N227" i="5"/>
  <c r="N228" i="5"/>
  <c r="N229" i="5"/>
  <c r="N230" i="5"/>
  <c r="N231" i="5"/>
  <c r="N232" i="5"/>
  <c r="N233" i="5"/>
  <c r="N234" i="5"/>
  <c r="N235" i="5"/>
  <c r="N236" i="5"/>
  <c r="N237" i="5"/>
  <c r="N238" i="5"/>
  <c r="N239" i="5"/>
  <c r="N240" i="5"/>
  <c r="N241" i="5"/>
  <c r="N242" i="5"/>
  <c r="N243" i="5"/>
  <c r="N244" i="5"/>
  <c r="N245" i="5"/>
  <c r="N246" i="5"/>
  <c r="N247" i="5"/>
  <c r="N248" i="5"/>
  <c r="N249" i="5"/>
  <c r="N250" i="5"/>
  <c r="N251" i="5"/>
  <c r="N252" i="5"/>
  <c r="N253" i="5"/>
  <c r="N254" i="5"/>
  <c r="N255" i="5"/>
  <c r="N256" i="5"/>
  <c r="N257" i="5"/>
  <c r="N258" i="5"/>
  <c r="N259" i="5"/>
  <c r="N260" i="5"/>
  <c r="N261" i="5"/>
  <c r="N262" i="5"/>
  <c r="N263" i="5"/>
  <c r="N264" i="5"/>
  <c r="N265" i="5"/>
  <c r="N266" i="5"/>
  <c r="N267" i="5"/>
  <c r="N268" i="5"/>
  <c r="N269" i="5"/>
  <c r="N270" i="5"/>
  <c r="N271" i="5"/>
  <c r="N272" i="5"/>
  <c r="N273" i="5"/>
  <c r="N274" i="5"/>
  <c r="N275" i="5"/>
  <c r="N276" i="5"/>
  <c r="N277" i="5"/>
  <c r="N278" i="5"/>
  <c r="N279" i="5"/>
  <c r="N280" i="5"/>
  <c r="N281" i="5"/>
  <c r="N282" i="5"/>
  <c r="N283" i="5"/>
  <c r="N284" i="5"/>
  <c r="N285" i="5"/>
  <c r="N286" i="5"/>
  <c r="N287" i="5"/>
  <c r="N288" i="5"/>
  <c r="N289" i="5"/>
  <c r="N290" i="5"/>
  <c r="N291" i="5"/>
  <c r="N292" i="5"/>
  <c r="N293" i="5"/>
  <c r="N294" i="5"/>
  <c r="N295" i="5"/>
  <c r="N296" i="5"/>
  <c r="N297" i="5"/>
  <c r="N298" i="5"/>
  <c r="N299" i="5"/>
  <c r="N300" i="5"/>
  <c r="N301" i="5"/>
  <c r="N302" i="5"/>
  <c r="N303" i="5"/>
  <c r="N304" i="5"/>
  <c r="N305" i="5"/>
  <c r="N306" i="5"/>
  <c r="N6" i="5"/>
  <c r="L6" i="5"/>
  <c r="E309" i="8"/>
  <c r="F309" i="8"/>
  <c r="D309" i="8"/>
  <c r="G7" i="8"/>
  <c r="H7" i="8"/>
  <c r="I7" i="8"/>
  <c r="T6" i="11" s="1"/>
  <c r="J7" i="8"/>
  <c r="K7" i="8"/>
  <c r="Z6" i="11" s="1"/>
  <c r="L7" i="8"/>
  <c r="G8" i="8"/>
  <c r="H8" i="8"/>
  <c r="I8" i="8"/>
  <c r="T7" i="11" s="1"/>
  <c r="J8" i="8"/>
  <c r="K8" i="8"/>
  <c r="Z7" i="11" s="1"/>
  <c r="L8" i="8"/>
  <c r="G9" i="8"/>
  <c r="H9" i="8"/>
  <c r="I9" i="8"/>
  <c r="T8" i="11" s="1"/>
  <c r="J9" i="8"/>
  <c r="K9" i="8"/>
  <c r="Z8" i="11" s="1"/>
  <c r="L9" i="8"/>
  <c r="G10" i="8"/>
  <c r="H10" i="8"/>
  <c r="I10" i="8"/>
  <c r="T9" i="11" s="1"/>
  <c r="J10" i="8"/>
  <c r="K10" i="8"/>
  <c r="Z9" i="11" s="1"/>
  <c r="L10" i="8"/>
  <c r="G11" i="8"/>
  <c r="H11" i="8"/>
  <c r="I11" i="8"/>
  <c r="T10" i="11" s="1"/>
  <c r="J11" i="8"/>
  <c r="K11" i="8"/>
  <c r="Z10" i="11" s="1"/>
  <c r="L11" i="8"/>
  <c r="G12" i="8"/>
  <c r="H12" i="8"/>
  <c r="I12" i="8"/>
  <c r="T11" i="11" s="1"/>
  <c r="J12" i="8"/>
  <c r="K12" i="8"/>
  <c r="Z11" i="11" s="1"/>
  <c r="L12" i="8"/>
  <c r="G13" i="8"/>
  <c r="H13" i="8"/>
  <c r="I13" i="8"/>
  <c r="T12" i="11" s="1"/>
  <c r="J13" i="8"/>
  <c r="K13" i="8"/>
  <c r="Z12" i="11" s="1"/>
  <c r="L13" i="8"/>
  <c r="G14" i="8"/>
  <c r="H14" i="8"/>
  <c r="I14" i="8"/>
  <c r="T13" i="11" s="1"/>
  <c r="J14" i="8"/>
  <c r="K14" i="8"/>
  <c r="Z13" i="11" s="1"/>
  <c r="L14" i="8"/>
  <c r="G15" i="8"/>
  <c r="H15" i="8"/>
  <c r="I15" i="8"/>
  <c r="T14" i="11" s="1"/>
  <c r="J15" i="8"/>
  <c r="K15" i="8"/>
  <c r="Z14" i="11" s="1"/>
  <c r="L15" i="8"/>
  <c r="G16" i="8"/>
  <c r="H16" i="8"/>
  <c r="I16" i="8"/>
  <c r="T15" i="11" s="1"/>
  <c r="J16" i="8"/>
  <c r="K16" i="8"/>
  <c r="Z15" i="11" s="1"/>
  <c r="L16" i="8"/>
  <c r="G17" i="8"/>
  <c r="H17" i="8"/>
  <c r="I17" i="8"/>
  <c r="T16" i="11" s="1"/>
  <c r="J17" i="8"/>
  <c r="K17" i="8"/>
  <c r="Z16" i="11" s="1"/>
  <c r="L17" i="8"/>
  <c r="G18" i="8"/>
  <c r="H18" i="8"/>
  <c r="I18" i="8"/>
  <c r="T17" i="11" s="1"/>
  <c r="J18" i="8"/>
  <c r="K18" i="8"/>
  <c r="Z17" i="11" s="1"/>
  <c r="L18" i="8"/>
  <c r="G19" i="8"/>
  <c r="H19" i="8"/>
  <c r="I19" i="8"/>
  <c r="T18" i="11" s="1"/>
  <c r="J19" i="8"/>
  <c r="K19" i="8"/>
  <c r="Z18" i="11" s="1"/>
  <c r="L19" i="8"/>
  <c r="G20" i="8"/>
  <c r="H20" i="8"/>
  <c r="I20" i="8"/>
  <c r="T19" i="11" s="1"/>
  <c r="J20" i="8"/>
  <c r="K20" i="8"/>
  <c r="Z19" i="11" s="1"/>
  <c r="L20" i="8"/>
  <c r="G21" i="8"/>
  <c r="H21" i="8"/>
  <c r="I21" i="8"/>
  <c r="T20" i="11" s="1"/>
  <c r="J21" i="8"/>
  <c r="K21" i="8"/>
  <c r="Z20" i="11" s="1"/>
  <c r="L21" i="8"/>
  <c r="G22" i="8"/>
  <c r="H22" i="8"/>
  <c r="I22" i="8"/>
  <c r="T21" i="11" s="1"/>
  <c r="J22" i="8"/>
  <c r="K22" i="8"/>
  <c r="Z21" i="11" s="1"/>
  <c r="L22" i="8"/>
  <c r="G23" i="8"/>
  <c r="H23" i="8"/>
  <c r="I23" i="8"/>
  <c r="T22" i="11" s="1"/>
  <c r="J23" i="8"/>
  <c r="K23" i="8"/>
  <c r="Z22" i="11" s="1"/>
  <c r="L23" i="8"/>
  <c r="G24" i="8"/>
  <c r="H24" i="8"/>
  <c r="I24" i="8"/>
  <c r="T23" i="11" s="1"/>
  <c r="J24" i="8"/>
  <c r="K24" i="8"/>
  <c r="Z23" i="11" s="1"/>
  <c r="L24" i="8"/>
  <c r="G25" i="8"/>
  <c r="H25" i="8"/>
  <c r="I25" i="8"/>
  <c r="T24" i="11" s="1"/>
  <c r="J25" i="8"/>
  <c r="K25" i="8"/>
  <c r="Z24" i="11" s="1"/>
  <c r="L25" i="8"/>
  <c r="G26" i="8"/>
  <c r="H26" i="8"/>
  <c r="I26" i="8"/>
  <c r="T25" i="11" s="1"/>
  <c r="J26" i="8"/>
  <c r="K26" i="8"/>
  <c r="Z25" i="11" s="1"/>
  <c r="L26" i="8"/>
  <c r="G27" i="8"/>
  <c r="H27" i="8"/>
  <c r="I27" i="8"/>
  <c r="T26" i="11" s="1"/>
  <c r="J27" i="8"/>
  <c r="K27" i="8"/>
  <c r="Z26" i="11" s="1"/>
  <c r="L27" i="8"/>
  <c r="G28" i="8"/>
  <c r="H28" i="8"/>
  <c r="I28" i="8"/>
  <c r="T27" i="11" s="1"/>
  <c r="J28" i="8"/>
  <c r="K28" i="8"/>
  <c r="Z27" i="11" s="1"/>
  <c r="L28" i="8"/>
  <c r="G29" i="8"/>
  <c r="H29" i="8"/>
  <c r="I29" i="8"/>
  <c r="T28" i="11" s="1"/>
  <c r="J29" i="8"/>
  <c r="K29" i="8"/>
  <c r="Z28" i="11" s="1"/>
  <c r="L29" i="8"/>
  <c r="G30" i="8"/>
  <c r="H30" i="8"/>
  <c r="I30" i="8"/>
  <c r="T29" i="11" s="1"/>
  <c r="J30" i="8"/>
  <c r="K30" i="8"/>
  <c r="Z29" i="11" s="1"/>
  <c r="L30" i="8"/>
  <c r="G31" i="8"/>
  <c r="H31" i="8"/>
  <c r="I31" i="8"/>
  <c r="T30" i="11" s="1"/>
  <c r="J31" i="8"/>
  <c r="K31" i="8"/>
  <c r="Z30" i="11" s="1"/>
  <c r="L31" i="8"/>
  <c r="G32" i="8"/>
  <c r="H32" i="8"/>
  <c r="I32" i="8"/>
  <c r="T31" i="11" s="1"/>
  <c r="J32" i="8"/>
  <c r="K32" i="8"/>
  <c r="Z31" i="11" s="1"/>
  <c r="L32" i="8"/>
  <c r="G33" i="8"/>
  <c r="H33" i="8"/>
  <c r="I33" i="8"/>
  <c r="T32" i="11" s="1"/>
  <c r="J33" i="8"/>
  <c r="K33" i="8"/>
  <c r="Z32" i="11" s="1"/>
  <c r="L33" i="8"/>
  <c r="G34" i="8"/>
  <c r="H34" i="8"/>
  <c r="I34" i="8"/>
  <c r="T33" i="11" s="1"/>
  <c r="J34" i="8"/>
  <c r="K34" i="8"/>
  <c r="Z33" i="11" s="1"/>
  <c r="L34" i="8"/>
  <c r="G35" i="8"/>
  <c r="H35" i="8"/>
  <c r="I35" i="8"/>
  <c r="T34" i="11" s="1"/>
  <c r="J35" i="8"/>
  <c r="K35" i="8"/>
  <c r="Z34" i="11" s="1"/>
  <c r="L35" i="8"/>
  <c r="G36" i="8"/>
  <c r="H36" i="8"/>
  <c r="I36" i="8"/>
  <c r="T35" i="11" s="1"/>
  <c r="J36" i="8"/>
  <c r="K36" i="8"/>
  <c r="Z35" i="11" s="1"/>
  <c r="L36" i="8"/>
  <c r="G37" i="8"/>
  <c r="H37" i="8"/>
  <c r="I37" i="8"/>
  <c r="T36" i="11" s="1"/>
  <c r="J37" i="8"/>
  <c r="K37" i="8"/>
  <c r="Z36" i="11" s="1"/>
  <c r="L37" i="8"/>
  <c r="G38" i="8"/>
  <c r="H38" i="8"/>
  <c r="I38" i="8"/>
  <c r="T37" i="11" s="1"/>
  <c r="J38" i="8"/>
  <c r="K38" i="8"/>
  <c r="Z37" i="11" s="1"/>
  <c r="L38" i="8"/>
  <c r="G39" i="8"/>
  <c r="H39" i="8"/>
  <c r="I39" i="8"/>
  <c r="T38" i="11" s="1"/>
  <c r="J39" i="8"/>
  <c r="K39" i="8"/>
  <c r="Z38" i="11" s="1"/>
  <c r="L39" i="8"/>
  <c r="G40" i="8"/>
  <c r="H40" i="8"/>
  <c r="I40" i="8"/>
  <c r="T39" i="11" s="1"/>
  <c r="J40" i="8"/>
  <c r="K40" i="8"/>
  <c r="Z39" i="11" s="1"/>
  <c r="L40" i="8"/>
  <c r="G41" i="8"/>
  <c r="H41" i="8"/>
  <c r="I41" i="8"/>
  <c r="T40" i="11" s="1"/>
  <c r="J41" i="8"/>
  <c r="K41" i="8"/>
  <c r="Z40" i="11" s="1"/>
  <c r="L41" i="8"/>
  <c r="G42" i="8"/>
  <c r="H42" i="8"/>
  <c r="I42" i="8"/>
  <c r="T41" i="11" s="1"/>
  <c r="J42" i="8"/>
  <c r="K42" i="8"/>
  <c r="Z41" i="11" s="1"/>
  <c r="L42" i="8"/>
  <c r="G43" i="8"/>
  <c r="H43" i="8"/>
  <c r="I43" i="8"/>
  <c r="T42" i="11" s="1"/>
  <c r="J43" i="8"/>
  <c r="K43" i="8"/>
  <c r="Z42" i="11" s="1"/>
  <c r="L43" i="8"/>
  <c r="G44" i="8"/>
  <c r="H44" i="8"/>
  <c r="I44" i="8"/>
  <c r="T43" i="11" s="1"/>
  <c r="J44" i="8"/>
  <c r="K44" i="8"/>
  <c r="Z43" i="11" s="1"/>
  <c r="L44" i="8"/>
  <c r="G45" i="8"/>
  <c r="H45" i="8"/>
  <c r="I45" i="8"/>
  <c r="T44" i="11" s="1"/>
  <c r="J45" i="8"/>
  <c r="K45" i="8"/>
  <c r="Z44" i="11" s="1"/>
  <c r="L45" i="8"/>
  <c r="G46" i="8"/>
  <c r="H46" i="8"/>
  <c r="I46" i="8"/>
  <c r="T45" i="11" s="1"/>
  <c r="J46" i="8"/>
  <c r="K46" i="8"/>
  <c r="Z45" i="11" s="1"/>
  <c r="L46" i="8"/>
  <c r="G47" i="8"/>
  <c r="H47" i="8"/>
  <c r="I47" i="8"/>
  <c r="T46" i="11" s="1"/>
  <c r="J47" i="8"/>
  <c r="K47" i="8"/>
  <c r="Z46" i="11" s="1"/>
  <c r="L47" i="8"/>
  <c r="G48" i="8"/>
  <c r="H48" i="8"/>
  <c r="I48" i="8"/>
  <c r="J48" i="8"/>
  <c r="K48" i="8"/>
  <c r="L48" i="8"/>
  <c r="G49" i="8"/>
  <c r="H49" i="8"/>
  <c r="I49" i="8"/>
  <c r="T48" i="11" s="1"/>
  <c r="J49" i="8"/>
  <c r="K49" i="8"/>
  <c r="Z48" i="11" s="1"/>
  <c r="L49" i="8"/>
  <c r="G50" i="8"/>
  <c r="H50" i="8"/>
  <c r="I50" i="8"/>
  <c r="T49" i="11" s="1"/>
  <c r="J50" i="8"/>
  <c r="K50" i="8"/>
  <c r="Z49" i="11" s="1"/>
  <c r="L50" i="8"/>
  <c r="G51" i="8"/>
  <c r="H51" i="8"/>
  <c r="I51" i="8"/>
  <c r="T50" i="11" s="1"/>
  <c r="J51" i="8"/>
  <c r="K51" i="8"/>
  <c r="Z50" i="11" s="1"/>
  <c r="L51" i="8"/>
  <c r="G52" i="8"/>
  <c r="H52" i="8"/>
  <c r="I52" i="8"/>
  <c r="T51" i="11" s="1"/>
  <c r="J52" i="8"/>
  <c r="K52" i="8"/>
  <c r="Z51" i="11" s="1"/>
  <c r="L52" i="8"/>
  <c r="G53" i="8"/>
  <c r="H53" i="8"/>
  <c r="I53" i="8"/>
  <c r="T52" i="11" s="1"/>
  <c r="J53" i="8"/>
  <c r="K53" i="8"/>
  <c r="Z52" i="11" s="1"/>
  <c r="L53" i="8"/>
  <c r="G54" i="8"/>
  <c r="H54" i="8"/>
  <c r="I54" i="8"/>
  <c r="T53" i="11" s="1"/>
  <c r="J54" i="8"/>
  <c r="K54" i="8"/>
  <c r="Z53" i="11" s="1"/>
  <c r="L54" i="8"/>
  <c r="G55" i="8"/>
  <c r="H55" i="8"/>
  <c r="I55" i="8"/>
  <c r="T54" i="11" s="1"/>
  <c r="J55" i="8"/>
  <c r="K55" i="8"/>
  <c r="Z54" i="11" s="1"/>
  <c r="L55" i="8"/>
  <c r="G56" i="8"/>
  <c r="H56" i="8"/>
  <c r="I56" i="8"/>
  <c r="J56" i="8"/>
  <c r="K56" i="8"/>
  <c r="L56" i="8"/>
  <c r="G57" i="8"/>
  <c r="H57" i="8"/>
  <c r="I57" i="8"/>
  <c r="J57" i="8"/>
  <c r="K57" i="8"/>
  <c r="L57" i="8"/>
  <c r="G58" i="8"/>
  <c r="H58" i="8"/>
  <c r="I58" i="8"/>
  <c r="J58" i="8"/>
  <c r="K58" i="8"/>
  <c r="L58" i="8"/>
  <c r="G59" i="8"/>
  <c r="H59" i="8"/>
  <c r="I59" i="8"/>
  <c r="J59" i="8"/>
  <c r="K59" i="8"/>
  <c r="L59" i="8"/>
  <c r="G60" i="8"/>
  <c r="H60" i="8"/>
  <c r="I60" i="8"/>
  <c r="J60" i="8"/>
  <c r="K60" i="8"/>
  <c r="L60" i="8"/>
  <c r="G61" i="8"/>
  <c r="H61" i="8"/>
  <c r="I61" i="8"/>
  <c r="J61" i="8"/>
  <c r="K61" i="8"/>
  <c r="L61" i="8"/>
  <c r="G62" i="8"/>
  <c r="H62" i="8"/>
  <c r="I62" i="8"/>
  <c r="J62" i="8"/>
  <c r="K62" i="8"/>
  <c r="L62" i="8"/>
  <c r="G63" i="8"/>
  <c r="H63" i="8"/>
  <c r="I63" i="8"/>
  <c r="J63" i="8"/>
  <c r="K63" i="8"/>
  <c r="L63" i="8"/>
  <c r="G64" i="8"/>
  <c r="H64" i="8"/>
  <c r="I64" i="8"/>
  <c r="J64" i="8"/>
  <c r="K64" i="8"/>
  <c r="L64" i="8"/>
  <c r="G65" i="8"/>
  <c r="H65" i="8"/>
  <c r="I65" i="8"/>
  <c r="J65" i="8"/>
  <c r="K65" i="8"/>
  <c r="L65" i="8"/>
  <c r="G66" i="8"/>
  <c r="H66" i="8"/>
  <c r="I66" i="8"/>
  <c r="J66" i="8"/>
  <c r="K66" i="8"/>
  <c r="L66" i="8"/>
  <c r="G67" i="8"/>
  <c r="H67" i="8"/>
  <c r="I67" i="8"/>
  <c r="J67" i="8"/>
  <c r="K67" i="8"/>
  <c r="L67" i="8"/>
  <c r="G68" i="8"/>
  <c r="H68" i="8"/>
  <c r="I68" i="8"/>
  <c r="J68" i="8"/>
  <c r="K68" i="8"/>
  <c r="L68" i="8"/>
  <c r="G69" i="8"/>
  <c r="H69" i="8"/>
  <c r="I69" i="8"/>
  <c r="J69" i="8"/>
  <c r="K69" i="8"/>
  <c r="L69" i="8"/>
  <c r="G70" i="8"/>
  <c r="H70" i="8"/>
  <c r="I70" i="8"/>
  <c r="J70" i="8"/>
  <c r="K70" i="8"/>
  <c r="L70" i="8"/>
  <c r="G71" i="8"/>
  <c r="H71" i="8"/>
  <c r="I71" i="8"/>
  <c r="T70" i="11" s="1"/>
  <c r="J71" i="8"/>
  <c r="K71" i="8"/>
  <c r="Z70" i="11" s="1"/>
  <c r="L71" i="8"/>
  <c r="G72" i="8"/>
  <c r="H72" i="8"/>
  <c r="I72" i="8"/>
  <c r="J72" i="8"/>
  <c r="K72" i="8"/>
  <c r="L72" i="8"/>
  <c r="G73" i="8"/>
  <c r="H73" i="8"/>
  <c r="I73" i="8"/>
  <c r="J73" i="8"/>
  <c r="K73" i="8"/>
  <c r="L73" i="8"/>
  <c r="G74" i="8"/>
  <c r="H74" i="8"/>
  <c r="I74" i="8"/>
  <c r="J74" i="8"/>
  <c r="K74" i="8"/>
  <c r="L74" i="8"/>
  <c r="G75" i="8"/>
  <c r="H75" i="8"/>
  <c r="I75" i="8"/>
  <c r="T74" i="11" s="1"/>
  <c r="J75" i="8"/>
  <c r="K75" i="8"/>
  <c r="Z74" i="11" s="1"/>
  <c r="L75" i="8"/>
  <c r="G76" i="8"/>
  <c r="H76" i="8"/>
  <c r="I76" i="8"/>
  <c r="T75" i="11" s="1"/>
  <c r="J76" i="8"/>
  <c r="K76" i="8"/>
  <c r="Z75" i="11" s="1"/>
  <c r="L76" i="8"/>
  <c r="G77" i="8"/>
  <c r="H77" i="8"/>
  <c r="I77" i="8"/>
  <c r="T76" i="11" s="1"/>
  <c r="J77" i="8"/>
  <c r="K77" i="8"/>
  <c r="Z76" i="11" s="1"/>
  <c r="L77" i="8"/>
  <c r="G78" i="8"/>
  <c r="H78" i="8"/>
  <c r="I78" i="8"/>
  <c r="T77" i="11" s="1"/>
  <c r="J78" i="8"/>
  <c r="K78" i="8"/>
  <c r="Z77" i="11" s="1"/>
  <c r="L78" i="8"/>
  <c r="G79" i="8"/>
  <c r="H79" i="8"/>
  <c r="I79" i="8"/>
  <c r="T78" i="11" s="1"/>
  <c r="J79" i="8"/>
  <c r="K79" i="8"/>
  <c r="Z78" i="11" s="1"/>
  <c r="L79" i="8"/>
  <c r="G80" i="8"/>
  <c r="H80" i="8"/>
  <c r="I80" i="8"/>
  <c r="T79" i="11" s="1"/>
  <c r="J80" i="8"/>
  <c r="K80" i="8"/>
  <c r="Z79" i="11" s="1"/>
  <c r="L80" i="8"/>
  <c r="G81" i="8"/>
  <c r="H81" i="8"/>
  <c r="I81" i="8"/>
  <c r="T80" i="11" s="1"/>
  <c r="J81" i="8"/>
  <c r="K81" i="8"/>
  <c r="Z80" i="11" s="1"/>
  <c r="L81" i="8"/>
  <c r="G82" i="8"/>
  <c r="H82" i="8"/>
  <c r="I82" i="8"/>
  <c r="T81" i="11" s="1"/>
  <c r="J82" i="8"/>
  <c r="K82" i="8"/>
  <c r="Z81" i="11" s="1"/>
  <c r="L82" i="8"/>
  <c r="G83" i="8"/>
  <c r="H83" i="8"/>
  <c r="I83" i="8"/>
  <c r="J83" i="8"/>
  <c r="K83" i="8"/>
  <c r="L83" i="8"/>
  <c r="G84" i="8"/>
  <c r="H84" i="8"/>
  <c r="I84" i="8"/>
  <c r="J84" i="8"/>
  <c r="K84" i="8"/>
  <c r="L84" i="8"/>
  <c r="G85" i="8"/>
  <c r="H85" i="8"/>
  <c r="I85" i="8"/>
  <c r="J85" i="8"/>
  <c r="K85" i="8"/>
  <c r="L85" i="8"/>
  <c r="G86" i="8"/>
  <c r="H86" i="8"/>
  <c r="I86" i="8"/>
  <c r="J86" i="8"/>
  <c r="K86" i="8"/>
  <c r="L86" i="8"/>
  <c r="G87" i="8"/>
  <c r="H87" i="8"/>
  <c r="I87" i="8"/>
  <c r="J87" i="8"/>
  <c r="K87" i="8"/>
  <c r="L87" i="8"/>
  <c r="G88" i="8"/>
  <c r="H88" i="8"/>
  <c r="I88" i="8"/>
  <c r="J88" i="8"/>
  <c r="K88" i="8"/>
  <c r="L88" i="8"/>
  <c r="G89" i="8"/>
  <c r="H89" i="8"/>
  <c r="I89" i="8"/>
  <c r="J89" i="8"/>
  <c r="K89" i="8"/>
  <c r="L89" i="8"/>
  <c r="G90" i="8"/>
  <c r="H90" i="8"/>
  <c r="I90" i="8"/>
  <c r="J90" i="8"/>
  <c r="K90" i="8"/>
  <c r="L90" i="8"/>
  <c r="G91" i="8"/>
  <c r="H91" i="8"/>
  <c r="I91" i="8"/>
  <c r="J91" i="8"/>
  <c r="K91" i="8"/>
  <c r="L91" i="8"/>
  <c r="G92" i="8"/>
  <c r="H92" i="8"/>
  <c r="I92" i="8"/>
  <c r="J92" i="8"/>
  <c r="K92" i="8"/>
  <c r="L92" i="8"/>
  <c r="G93" i="8"/>
  <c r="H93" i="8"/>
  <c r="I93" i="8"/>
  <c r="J93" i="8"/>
  <c r="K93" i="8"/>
  <c r="L93" i="8"/>
  <c r="G94" i="8"/>
  <c r="H94" i="8"/>
  <c r="I94" i="8"/>
  <c r="J94" i="8"/>
  <c r="K94" i="8"/>
  <c r="L94" i="8"/>
  <c r="G95" i="8"/>
  <c r="H95" i="8"/>
  <c r="I95" i="8"/>
  <c r="J95" i="8"/>
  <c r="K95" i="8"/>
  <c r="L95" i="8"/>
  <c r="G96" i="8"/>
  <c r="H96" i="8"/>
  <c r="I96" i="8"/>
  <c r="J96" i="8"/>
  <c r="K96" i="8"/>
  <c r="L96" i="8"/>
  <c r="G97" i="8"/>
  <c r="H97" i="8"/>
  <c r="I97" i="8"/>
  <c r="J97" i="8"/>
  <c r="K97" i="8"/>
  <c r="L97" i="8"/>
  <c r="G98" i="8"/>
  <c r="H98" i="8"/>
  <c r="I98" i="8"/>
  <c r="J98" i="8"/>
  <c r="K98" i="8"/>
  <c r="L98" i="8"/>
  <c r="G99" i="8"/>
  <c r="H99" i="8"/>
  <c r="I99" i="8"/>
  <c r="J99" i="8"/>
  <c r="K99" i="8"/>
  <c r="L99" i="8"/>
  <c r="G100" i="8"/>
  <c r="H100" i="8"/>
  <c r="I100" i="8"/>
  <c r="J100" i="8"/>
  <c r="K100" i="8"/>
  <c r="L100" i="8"/>
  <c r="G101" i="8"/>
  <c r="H101" i="8"/>
  <c r="I101" i="8"/>
  <c r="J101" i="8"/>
  <c r="K101" i="8"/>
  <c r="L101" i="8"/>
  <c r="G102" i="8"/>
  <c r="H102" i="8"/>
  <c r="I102" i="8"/>
  <c r="J102" i="8"/>
  <c r="K102" i="8"/>
  <c r="L102" i="8"/>
  <c r="G103" i="8"/>
  <c r="H103" i="8"/>
  <c r="I103" i="8"/>
  <c r="J103" i="8"/>
  <c r="K103" i="8"/>
  <c r="L103" i="8"/>
  <c r="G104" i="8"/>
  <c r="H104" i="8"/>
  <c r="I104" i="8"/>
  <c r="J104" i="8"/>
  <c r="K104" i="8"/>
  <c r="L104" i="8"/>
  <c r="G105" i="8"/>
  <c r="H105" i="8"/>
  <c r="I105" i="8"/>
  <c r="J105" i="8"/>
  <c r="K105" i="8"/>
  <c r="L105" i="8"/>
  <c r="G106" i="8"/>
  <c r="H106" i="8"/>
  <c r="I106" i="8"/>
  <c r="T105" i="11" s="1"/>
  <c r="J106" i="8"/>
  <c r="K106" i="8"/>
  <c r="Z105" i="11" s="1"/>
  <c r="L106" i="8"/>
  <c r="G107" i="8"/>
  <c r="H107" i="8"/>
  <c r="I107" i="8"/>
  <c r="T106" i="11" s="1"/>
  <c r="J107" i="8"/>
  <c r="K107" i="8"/>
  <c r="Z106" i="11" s="1"/>
  <c r="L107" i="8"/>
  <c r="G108" i="8"/>
  <c r="H108" i="8"/>
  <c r="I108" i="8"/>
  <c r="T107" i="11" s="1"/>
  <c r="J108" i="8"/>
  <c r="K108" i="8"/>
  <c r="Z107" i="11" s="1"/>
  <c r="L108" i="8"/>
  <c r="G109" i="8"/>
  <c r="H109" i="8"/>
  <c r="I109" i="8"/>
  <c r="T108" i="11" s="1"/>
  <c r="J109" i="8"/>
  <c r="K109" i="8"/>
  <c r="Z108" i="11" s="1"/>
  <c r="L109" i="8"/>
  <c r="G110" i="8"/>
  <c r="H110" i="8"/>
  <c r="I110" i="8"/>
  <c r="T109" i="11" s="1"/>
  <c r="J110" i="8"/>
  <c r="K110" i="8"/>
  <c r="Z109" i="11" s="1"/>
  <c r="L110" i="8"/>
  <c r="G111" i="8"/>
  <c r="H111" i="8"/>
  <c r="I111" i="8"/>
  <c r="T110" i="11" s="1"/>
  <c r="J111" i="8"/>
  <c r="K111" i="8"/>
  <c r="Z110" i="11" s="1"/>
  <c r="L111" i="8"/>
  <c r="G112" i="8"/>
  <c r="H112" i="8"/>
  <c r="I112" i="8"/>
  <c r="T111" i="11" s="1"/>
  <c r="J112" i="8"/>
  <c r="K112" i="8"/>
  <c r="Z111" i="11" s="1"/>
  <c r="L112" i="8"/>
  <c r="G113" i="8"/>
  <c r="H113" i="8"/>
  <c r="I113" i="8"/>
  <c r="J113" i="8"/>
  <c r="K113" i="8"/>
  <c r="L113" i="8"/>
  <c r="G114" i="8"/>
  <c r="H114" i="8"/>
  <c r="I114" i="8"/>
  <c r="J114" i="8"/>
  <c r="K114" i="8"/>
  <c r="L114" i="8"/>
  <c r="G115" i="8"/>
  <c r="H115" i="8"/>
  <c r="I115" i="8"/>
  <c r="J115" i="8"/>
  <c r="K115" i="8"/>
  <c r="L115" i="8"/>
  <c r="G116" i="8"/>
  <c r="H116" i="8"/>
  <c r="I116" i="8"/>
  <c r="J116" i="8"/>
  <c r="K116" i="8"/>
  <c r="L116" i="8"/>
  <c r="G117" i="8"/>
  <c r="H117" i="8"/>
  <c r="I117" i="8"/>
  <c r="J117" i="8"/>
  <c r="K117" i="8"/>
  <c r="L117" i="8"/>
  <c r="G118" i="8"/>
  <c r="H118" i="8"/>
  <c r="I118" i="8"/>
  <c r="J118" i="8"/>
  <c r="K118" i="8"/>
  <c r="L118" i="8"/>
  <c r="G119" i="8"/>
  <c r="H119" i="8"/>
  <c r="I119" i="8"/>
  <c r="J119" i="8"/>
  <c r="K119" i="8"/>
  <c r="L119" i="8"/>
  <c r="G120" i="8"/>
  <c r="H120" i="8"/>
  <c r="I120" i="8"/>
  <c r="J120" i="8"/>
  <c r="K120" i="8"/>
  <c r="L120" i="8"/>
  <c r="G121" i="8"/>
  <c r="H121" i="8"/>
  <c r="I121" i="8"/>
  <c r="J121" i="8"/>
  <c r="K121" i="8"/>
  <c r="L121" i="8"/>
  <c r="G122" i="8"/>
  <c r="H122" i="8"/>
  <c r="I122" i="8"/>
  <c r="J122" i="8"/>
  <c r="K122" i="8"/>
  <c r="L122" i="8"/>
  <c r="G123" i="8"/>
  <c r="H123" i="8"/>
  <c r="I123" i="8"/>
  <c r="J123" i="8"/>
  <c r="K123" i="8"/>
  <c r="L123" i="8"/>
  <c r="G124" i="8"/>
  <c r="H124" i="8"/>
  <c r="I124" i="8"/>
  <c r="J124" i="8"/>
  <c r="K124" i="8"/>
  <c r="L124" i="8"/>
  <c r="G125" i="8"/>
  <c r="H125" i="8"/>
  <c r="I125" i="8"/>
  <c r="J125" i="8"/>
  <c r="K125" i="8"/>
  <c r="L125" i="8"/>
  <c r="G126" i="8"/>
  <c r="H126" i="8"/>
  <c r="I126" i="8"/>
  <c r="J126" i="8"/>
  <c r="K126" i="8"/>
  <c r="L126" i="8"/>
  <c r="G127" i="8"/>
  <c r="H127" i="8"/>
  <c r="I127" i="8"/>
  <c r="J127" i="8"/>
  <c r="K127" i="8"/>
  <c r="L127" i="8"/>
  <c r="G128" i="8"/>
  <c r="H128" i="8"/>
  <c r="I128" i="8"/>
  <c r="J128" i="8"/>
  <c r="K128" i="8"/>
  <c r="L128" i="8"/>
  <c r="G129" i="8"/>
  <c r="H129" i="8"/>
  <c r="I129" i="8"/>
  <c r="J129" i="8"/>
  <c r="K129" i="8"/>
  <c r="L129" i="8"/>
  <c r="G130" i="8"/>
  <c r="H130" i="8"/>
  <c r="I130" i="8"/>
  <c r="J130" i="8"/>
  <c r="K130" i="8"/>
  <c r="L130" i="8"/>
  <c r="G131" i="8"/>
  <c r="H131" i="8"/>
  <c r="I131" i="8"/>
  <c r="J131" i="8"/>
  <c r="K131" i="8"/>
  <c r="L131" i="8"/>
  <c r="G132" i="8"/>
  <c r="H132" i="8"/>
  <c r="I132" i="8"/>
  <c r="J132" i="8"/>
  <c r="K132" i="8"/>
  <c r="L132" i="8"/>
  <c r="G133" i="8"/>
  <c r="H133" i="8"/>
  <c r="I133" i="8"/>
  <c r="J133" i="8"/>
  <c r="K133" i="8"/>
  <c r="L133" i="8"/>
  <c r="G134" i="8"/>
  <c r="H134" i="8"/>
  <c r="I134" i="8"/>
  <c r="J134" i="8"/>
  <c r="K134" i="8"/>
  <c r="L134" i="8"/>
  <c r="G135" i="8"/>
  <c r="H135" i="8"/>
  <c r="I135" i="8"/>
  <c r="J135" i="8"/>
  <c r="K135" i="8"/>
  <c r="L135" i="8"/>
  <c r="G136" i="8"/>
  <c r="H136" i="8"/>
  <c r="I136" i="8"/>
  <c r="J136" i="8"/>
  <c r="K136" i="8"/>
  <c r="L136" i="8"/>
  <c r="G137" i="8"/>
  <c r="H137" i="8"/>
  <c r="I137" i="8"/>
  <c r="J137" i="8"/>
  <c r="K137" i="8"/>
  <c r="L137" i="8"/>
  <c r="G138" i="8"/>
  <c r="H138" i="8"/>
  <c r="I138" i="8"/>
  <c r="J138" i="8"/>
  <c r="K138" i="8"/>
  <c r="L138" i="8"/>
  <c r="G139" i="8"/>
  <c r="H139" i="8"/>
  <c r="I139" i="8"/>
  <c r="J139" i="8"/>
  <c r="K139" i="8"/>
  <c r="L139" i="8"/>
  <c r="G140" i="8"/>
  <c r="H140" i="8"/>
  <c r="I140" i="8"/>
  <c r="J140" i="8"/>
  <c r="K140" i="8"/>
  <c r="L140" i="8"/>
  <c r="G141" i="8"/>
  <c r="H141" i="8"/>
  <c r="I141" i="8"/>
  <c r="J141" i="8"/>
  <c r="K141" i="8"/>
  <c r="L141" i="8"/>
  <c r="G142" i="8"/>
  <c r="H142" i="8"/>
  <c r="I142" i="8"/>
  <c r="J142" i="8"/>
  <c r="K142" i="8"/>
  <c r="L142" i="8"/>
  <c r="G143" i="8"/>
  <c r="H143" i="8"/>
  <c r="I143" i="8"/>
  <c r="J143" i="8"/>
  <c r="K143" i="8"/>
  <c r="L143" i="8"/>
  <c r="G144" i="8"/>
  <c r="H144" i="8"/>
  <c r="I144" i="8"/>
  <c r="J144" i="8"/>
  <c r="K144" i="8"/>
  <c r="L144" i="8"/>
  <c r="G145" i="8"/>
  <c r="H145" i="8"/>
  <c r="I145" i="8"/>
  <c r="J145" i="8"/>
  <c r="K145" i="8"/>
  <c r="L145" i="8"/>
  <c r="G146" i="8"/>
  <c r="H146" i="8"/>
  <c r="I146" i="8"/>
  <c r="J146" i="8"/>
  <c r="K146" i="8"/>
  <c r="L146" i="8"/>
  <c r="G147" i="8"/>
  <c r="H147" i="8"/>
  <c r="I147" i="8"/>
  <c r="J147" i="8"/>
  <c r="K147" i="8"/>
  <c r="L147" i="8"/>
  <c r="G148" i="8"/>
  <c r="H148" i="8"/>
  <c r="I148" i="8"/>
  <c r="J148" i="8"/>
  <c r="K148" i="8"/>
  <c r="L148" i="8"/>
  <c r="G149" i="8"/>
  <c r="H149" i="8"/>
  <c r="I149" i="8"/>
  <c r="J149" i="8"/>
  <c r="K149" i="8"/>
  <c r="L149" i="8"/>
  <c r="G150" i="8"/>
  <c r="H150" i="8"/>
  <c r="I150" i="8"/>
  <c r="J150" i="8"/>
  <c r="K150" i="8"/>
  <c r="L150" i="8"/>
  <c r="G151" i="8"/>
  <c r="H151" i="8"/>
  <c r="I151" i="8"/>
  <c r="J151" i="8"/>
  <c r="K151" i="8"/>
  <c r="L151" i="8"/>
  <c r="G152" i="8"/>
  <c r="H152" i="8"/>
  <c r="I152" i="8"/>
  <c r="J152" i="8"/>
  <c r="K152" i="8"/>
  <c r="L152" i="8"/>
  <c r="G153" i="8"/>
  <c r="H153" i="8"/>
  <c r="I153" i="8"/>
  <c r="J153" i="8"/>
  <c r="K153" i="8"/>
  <c r="L153" i="8"/>
  <c r="G154" i="8"/>
  <c r="H154" i="8"/>
  <c r="I154" i="8"/>
  <c r="J154" i="8"/>
  <c r="K154" i="8"/>
  <c r="L154" i="8"/>
  <c r="G155" i="8"/>
  <c r="H155" i="8"/>
  <c r="I155" i="8"/>
  <c r="J155" i="8"/>
  <c r="K155" i="8"/>
  <c r="L155" i="8"/>
  <c r="G156" i="8"/>
  <c r="H156" i="8"/>
  <c r="I156" i="8"/>
  <c r="J156" i="8"/>
  <c r="K156" i="8"/>
  <c r="L156" i="8"/>
  <c r="G157" i="8"/>
  <c r="H157" i="8"/>
  <c r="I157" i="8"/>
  <c r="J157" i="8"/>
  <c r="K157" i="8"/>
  <c r="L157" i="8"/>
  <c r="G158" i="8"/>
  <c r="H158" i="8"/>
  <c r="I158" i="8"/>
  <c r="J158" i="8"/>
  <c r="K158" i="8"/>
  <c r="L158" i="8"/>
  <c r="G159" i="8"/>
  <c r="H159" i="8"/>
  <c r="I159" i="8"/>
  <c r="J159" i="8"/>
  <c r="K159" i="8"/>
  <c r="L159" i="8"/>
  <c r="G160" i="8"/>
  <c r="H160" i="8"/>
  <c r="I160" i="8"/>
  <c r="J160" i="8"/>
  <c r="K160" i="8"/>
  <c r="L160" i="8"/>
  <c r="G161" i="8"/>
  <c r="H161" i="8"/>
  <c r="I161" i="8"/>
  <c r="J161" i="8"/>
  <c r="K161" i="8"/>
  <c r="L161" i="8"/>
  <c r="G162" i="8"/>
  <c r="H162" i="8"/>
  <c r="I162" i="8"/>
  <c r="J162" i="8"/>
  <c r="K162" i="8"/>
  <c r="L162" i="8"/>
  <c r="G163" i="8"/>
  <c r="H163" i="8"/>
  <c r="I163" i="8"/>
  <c r="J163" i="8"/>
  <c r="K163" i="8"/>
  <c r="L163" i="8"/>
  <c r="G164" i="8"/>
  <c r="H164" i="8"/>
  <c r="I164" i="8"/>
  <c r="J164" i="8"/>
  <c r="K164" i="8"/>
  <c r="L164" i="8"/>
  <c r="G165" i="8"/>
  <c r="H165" i="8"/>
  <c r="I165" i="8"/>
  <c r="J165" i="8"/>
  <c r="K165" i="8"/>
  <c r="L165" i="8"/>
  <c r="G166" i="8"/>
  <c r="H166" i="8"/>
  <c r="I166" i="8"/>
  <c r="J166" i="8"/>
  <c r="K166" i="8"/>
  <c r="L166" i="8"/>
  <c r="G167" i="8"/>
  <c r="H167" i="8"/>
  <c r="I167" i="8"/>
  <c r="J167" i="8"/>
  <c r="K167" i="8"/>
  <c r="L167" i="8"/>
  <c r="G168" i="8"/>
  <c r="H168" i="8"/>
  <c r="I168" i="8"/>
  <c r="J168" i="8"/>
  <c r="K168" i="8"/>
  <c r="L168" i="8"/>
  <c r="G169" i="8"/>
  <c r="H169" i="8"/>
  <c r="I169" i="8"/>
  <c r="J169" i="8"/>
  <c r="K169" i="8"/>
  <c r="L169" i="8"/>
  <c r="G170" i="8"/>
  <c r="H170" i="8"/>
  <c r="I170" i="8"/>
  <c r="J170" i="8"/>
  <c r="K170" i="8"/>
  <c r="L170" i="8"/>
  <c r="G171" i="8"/>
  <c r="H171" i="8"/>
  <c r="I171" i="8"/>
  <c r="J171" i="8"/>
  <c r="K171" i="8"/>
  <c r="L171" i="8"/>
  <c r="G172" i="8"/>
  <c r="H172" i="8"/>
  <c r="I172" i="8"/>
  <c r="J172" i="8"/>
  <c r="K172" i="8"/>
  <c r="L172" i="8"/>
  <c r="G173" i="8"/>
  <c r="H173" i="8"/>
  <c r="I173" i="8"/>
  <c r="J173" i="8"/>
  <c r="K173" i="8"/>
  <c r="L173" i="8"/>
  <c r="G174" i="8"/>
  <c r="H174" i="8"/>
  <c r="I174" i="8"/>
  <c r="J174" i="8"/>
  <c r="K174" i="8"/>
  <c r="L174" i="8"/>
  <c r="G175" i="8"/>
  <c r="H175" i="8"/>
  <c r="I175" i="8"/>
  <c r="J175" i="8"/>
  <c r="K175" i="8"/>
  <c r="L175" i="8"/>
  <c r="G176" i="8"/>
  <c r="H176" i="8"/>
  <c r="I176" i="8"/>
  <c r="J176" i="8"/>
  <c r="K176" i="8"/>
  <c r="L176" i="8"/>
  <c r="G177" i="8"/>
  <c r="H177" i="8"/>
  <c r="I177" i="8"/>
  <c r="J177" i="8"/>
  <c r="K177" i="8"/>
  <c r="L177" i="8"/>
  <c r="G178" i="8"/>
  <c r="H178" i="8"/>
  <c r="I178" i="8"/>
  <c r="J178" i="8"/>
  <c r="K178" i="8"/>
  <c r="L178" i="8"/>
  <c r="G179" i="8"/>
  <c r="H179" i="8"/>
  <c r="I179" i="8"/>
  <c r="J179" i="8"/>
  <c r="K179" i="8"/>
  <c r="L179" i="8"/>
  <c r="G180" i="8"/>
  <c r="H180" i="8"/>
  <c r="I180" i="8"/>
  <c r="J180" i="8"/>
  <c r="K180" i="8"/>
  <c r="L180" i="8"/>
  <c r="G181" i="8"/>
  <c r="H181" i="8"/>
  <c r="I181" i="8"/>
  <c r="J181" i="8"/>
  <c r="K181" i="8"/>
  <c r="L181" i="8"/>
  <c r="G182" i="8"/>
  <c r="H182" i="8"/>
  <c r="I182" i="8"/>
  <c r="J182" i="8"/>
  <c r="K182" i="8"/>
  <c r="L182" i="8"/>
  <c r="G183" i="8"/>
  <c r="H183" i="8"/>
  <c r="I183" i="8"/>
  <c r="J183" i="8"/>
  <c r="K183" i="8"/>
  <c r="L183" i="8"/>
  <c r="G184" i="8"/>
  <c r="H184" i="8"/>
  <c r="I184" i="8"/>
  <c r="J184" i="8"/>
  <c r="K184" i="8"/>
  <c r="L184" i="8"/>
  <c r="G185" i="8"/>
  <c r="H185" i="8"/>
  <c r="I185" i="8"/>
  <c r="J185" i="8"/>
  <c r="K185" i="8"/>
  <c r="L185" i="8"/>
  <c r="G186" i="8"/>
  <c r="H186" i="8"/>
  <c r="I186" i="8"/>
  <c r="J186" i="8"/>
  <c r="K186" i="8"/>
  <c r="L186" i="8"/>
  <c r="G187" i="8"/>
  <c r="H187" i="8"/>
  <c r="I187" i="8"/>
  <c r="J187" i="8"/>
  <c r="K187" i="8"/>
  <c r="L187" i="8"/>
  <c r="G188" i="8"/>
  <c r="H188" i="8"/>
  <c r="I188" i="8"/>
  <c r="J188" i="8"/>
  <c r="K188" i="8"/>
  <c r="L188" i="8"/>
  <c r="G189" i="8"/>
  <c r="H189" i="8"/>
  <c r="I189" i="8"/>
  <c r="J189" i="8"/>
  <c r="K189" i="8"/>
  <c r="L189" i="8"/>
  <c r="G190" i="8"/>
  <c r="H190" i="8"/>
  <c r="I190" i="8"/>
  <c r="J190" i="8"/>
  <c r="K190" i="8"/>
  <c r="L190" i="8"/>
  <c r="G191" i="8"/>
  <c r="H191" i="8"/>
  <c r="I191" i="8"/>
  <c r="J191" i="8"/>
  <c r="K191" i="8"/>
  <c r="L191" i="8"/>
  <c r="G192" i="8"/>
  <c r="H192" i="8"/>
  <c r="I192" i="8"/>
  <c r="J192" i="8"/>
  <c r="K192" i="8"/>
  <c r="L192" i="8"/>
  <c r="G193" i="8"/>
  <c r="H193" i="8"/>
  <c r="I193" i="8"/>
  <c r="J193" i="8"/>
  <c r="K193" i="8"/>
  <c r="L193" i="8"/>
  <c r="G194" i="8"/>
  <c r="H194" i="8"/>
  <c r="I194" i="8"/>
  <c r="J194" i="8"/>
  <c r="K194" i="8"/>
  <c r="L194" i="8"/>
  <c r="G195" i="8"/>
  <c r="H195" i="8"/>
  <c r="I195" i="8"/>
  <c r="J195" i="8"/>
  <c r="K195" i="8"/>
  <c r="L195" i="8"/>
  <c r="G196" i="8"/>
  <c r="H196" i="8"/>
  <c r="I196" i="8"/>
  <c r="J196" i="8"/>
  <c r="K196" i="8"/>
  <c r="L196" i="8"/>
  <c r="G197" i="8"/>
  <c r="H197" i="8"/>
  <c r="I197" i="8"/>
  <c r="J197" i="8"/>
  <c r="K197" i="8"/>
  <c r="L197" i="8"/>
  <c r="G198" i="8"/>
  <c r="H198" i="8"/>
  <c r="I198" i="8"/>
  <c r="J198" i="8"/>
  <c r="K198" i="8"/>
  <c r="L198" i="8"/>
  <c r="G199" i="8"/>
  <c r="H199" i="8"/>
  <c r="I199" i="8"/>
  <c r="J199" i="8"/>
  <c r="K199" i="8"/>
  <c r="L199" i="8"/>
  <c r="G200" i="8"/>
  <c r="H200" i="8"/>
  <c r="I200" i="8"/>
  <c r="J200" i="8"/>
  <c r="K200" i="8"/>
  <c r="L200" i="8"/>
  <c r="G201" i="8"/>
  <c r="H201" i="8"/>
  <c r="I201" i="8"/>
  <c r="J201" i="8"/>
  <c r="K201" i="8"/>
  <c r="L201" i="8"/>
  <c r="G202" i="8"/>
  <c r="H202" i="8"/>
  <c r="I202" i="8"/>
  <c r="J202" i="8"/>
  <c r="K202" i="8"/>
  <c r="L202" i="8"/>
  <c r="G203" i="8"/>
  <c r="H203" i="8"/>
  <c r="I203" i="8"/>
  <c r="J203" i="8"/>
  <c r="K203" i="8"/>
  <c r="L203" i="8"/>
  <c r="G204" i="8"/>
  <c r="H204" i="8"/>
  <c r="I204" i="8"/>
  <c r="J204" i="8"/>
  <c r="K204" i="8"/>
  <c r="L204" i="8"/>
  <c r="G205" i="8"/>
  <c r="H205" i="8"/>
  <c r="I205" i="8"/>
  <c r="J205" i="8"/>
  <c r="K205" i="8"/>
  <c r="L205" i="8"/>
  <c r="G206" i="8"/>
  <c r="H206" i="8"/>
  <c r="I206" i="8"/>
  <c r="J206" i="8"/>
  <c r="K206" i="8"/>
  <c r="L206" i="8"/>
  <c r="G207" i="8"/>
  <c r="H207" i="8"/>
  <c r="I207" i="8"/>
  <c r="J207" i="8"/>
  <c r="K207" i="8"/>
  <c r="L207" i="8"/>
  <c r="G208" i="8"/>
  <c r="H208" i="8"/>
  <c r="I208" i="8"/>
  <c r="J208" i="8"/>
  <c r="K208" i="8"/>
  <c r="L208" i="8"/>
  <c r="G209" i="8"/>
  <c r="H209" i="8"/>
  <c r="I209" i="8"/>
  <c r="J209" i="8"/>
  <c r="K209" i="8"/>
  <c r="L209" i="8"/>
  <c r="G210" i="8"/>
  <c r="H210" i="8"/>
  <c r="I210" i="8"/>
  <c r="J210" i="8"/>
  <c r="K210" i="8"/>
  <c r="L210" i="8"/>
  <c r="G211" i="8"/>
  <c r="H211" i="8"/>
  <c r="I211" i="8"/>
  <c r="J211" i="8"/>
  <c r="K211" i="8"/>
  <c r="L211" i="8"/>
  <c r="G212" i="8"/>
  <c r="H212" i="8"/>
  <c r="I212" i="8"/>
  <c r="T211" i="11" s="1"/>
  <c r="J212" i="8"/>
  <c r="K212" i="8"/>
  <c r="Z211" i="11" s="1"/>
  <c r="L212" i="8"/>
  <c r="G213" i="8"/>
  <c r="H213" i="8"/>
  <c r="I213" i="8"/>
  <c r="J213" i="8"/>
  <c r="K213" i="8"/>
  <c r="L213" i="8"/>
  <c r="G214" i="8"/>
  <c r="H214" i="8"/>
  <c r="I214" i="8"/>
  <c r="J214" i="8"/>
  <c r="K214" i="8"/>
  <c r="L214" i="8"/>
  <c r="G215" i="8"/>
  <c r="H215" i="8"/>
  <c r="I215" i="8"/>
  <c r="J215" i="8"/>
  <c r="K215" i="8"/>
  <c r="L215" i="8"/>
  <c r="G216" i="8"/>
  <c r="H216" i="8"/>
  <c r="I216" i="8"/>
  <c r="T215" i="11" s="1"/>
  <c r="J216" i="8"/>
  <c r="K216" i="8"/>
  <c r="Z215" i="11" s="1"/>
  <c r="L216" i="8"/>
  <c r="G217" i="8"/>
  <c r="H217" i="8"/>
  <c r="I217" i="8"/>
  <c r="J217" i="8"/>
  <c r="K217" i="8"/>
  <c r="L217" i="8"/>
  <c r="G218" i="8"/>
  <c r="H218" i="8"/>
  <c r="I218" i="8"/>
  <c r="J218" i="8"/>
  <c r="K218" i="8"/>
  <c r="L218" i="8"/>
  <c r="G219" i="8"/>
  <c r="H219" i="8"/>
  <c r="I219" i="8"/>
  <c r="J219" i="8"/>
  <c r="K219" i="8"/>
  <c r="L219" i="8"/>
  <c r="G220" i="8"/>
  <c r="H220" i="8"/>
  <c r="I220" i="8"/>
  <c r="J220" i="8"/>
  <c r="K220" i="8"/>
  <c r="L220" i="8"/>
  <c r="G221" i="8"/>
  <c r="H221" i="8"/>
  <c r="I221" i="8"/>
  <c r="J221" i="8"/>
  <c r="K221" i="8"/>
  <c r="L221" i="8"/>
  <c r="G222" i="8"/>
  <c r="H222" i="8"/>
  <c r="I222" i="8"/>
  <c r="J222" i="8"/>
  <c r="K222" i="8"/>
  <c r="L222" i="8"/>
  <c r="G223" i="8"/>
  <c r="H223" i="8"/>
  <c r="I223" i="8"/>
  <c r="J223" i="8"/>
  <c r="K223" i="8"/>
  <c r="L223" i="8"/>
  <c r="G224" i="8"/>
  <c r="H224" i="8"/>
  <c r="I224" i="8"/>
  <c r="J224" i="8"/>
  <c r="K224" i="8"/>
  <c r="L224" i="8"/>
  <c r="G225" i="8"/>
  <c r="H225" i="8"/>
  <c r="I225" i="8"/>
  <c r="J225" i="8"/>
  <c r="K225" i="8"/>
  <c r="L225" i="8"/>
  <c r="G226" i="8"/>
  <c r="H226" i="8"/>
  <c r="I226" i="8"/>
  <c r="J226" i="8"/>
  <c r="K226" i="8"/>
  <c r="L226" i="8"/>
  <c r="G227" i="8"/>
  <c r="H227" i="8"/>
  <c r="I227" i="8"/>
  <c r="J227" i="8"/>
  <c r="K227" i="8"/>
  <c r="L227" i="8"/>
  <c r="G228" i="8"/>
  <c r="H228" i="8"/>
  <c r="I228" i="8"/>
  <c r="J228" i="8"/>
  <c r="K228" i="8"/>
  <c r="L228" i="8"/>
  <c r="G229" i="8"/>
  <c r="H229" i="8"/>
  <c r="I229" i="8"/>
  <c r="J229" i="8"/>
  <c r="K229" i="8"/>
  <c r="L229" i="8"/>
  <c r="G230" i="8"/>
  <c r="H230" i="8"/>
  <c r="I230" i="8"/>
  <c r="J230" i="8"/>
  <c r="K230" i="8"/>
  <c r="L230" i="8"/>
  <c r="G231" i="8"/>
  <c r="H231" i="8"/>
  <c r="I231" i="8"/>
  <c r="J231" i="8"/>
  <c r="K231" i="8"/>
  <c r="L231" i="8"/>
  <c r="G232" i="8"/>
  <c r="H232" i="8"/>
  <c r="I232" i="8"/>
  <c r="J232" i="8"/>
  <c r="K232" i="8"/>
  <c r="L232" i="8"/>
  <c r="G233" i="8"/>
  <c r="H233" i="8"/>
  <c r="I233" i="8"/>
  <c r="J233" i="8"/>
  <c r="K233" i="8"/>
  <c r="L233" i="8"/>
  <c r="G234" i="8"/>
  <c r="H234" i="8"/>
  <c r="I234" i="8"/>
  <c r="J234" i="8"/>
  <c r="K234" i="8"/>
  <c r="L234" i="8"/>
  <c r="G235" i="8"/>
  <c r="H235" i="8"/>
  <c r="I235" i="8"/>
  <c r="J235" i="8"/>
  <c r="K235" i="8"/>
  <c r="L235" i="8"/>
  <c r="G236" i="8"/>
  <c r="H236" i="8"/>
  <c r="I236" i="8"/>
  <c r="J236" i="8"/>
  <c r="K236" i="8"/>
  <c r="L236" i="8"/>
  <c r="G237" i="8"/>
  <c r="H237" i="8"/>
  <c r="I237" i="8"/>
  <c r="J237" i="8"/>
  <c r="K237" i="8"/>
  <c r="L237" i="8"/>
  <c r="G238" i="8"/>
  <c r="H238" i="8"/>
  <c r="I238" i="8"/>
  <c r="J238" i="8"/>
  <c r="K238" i="8"/>
  <c r="L238" i="8"/>
  <c r="G239" i="8"/>
  <c r="H239" i="8"/>
  <c r="I239" i="8"/>
  <c r="J239" i="8"/>
  <c r="K239" i="8"/>
  <c r="L239" i="8"/>
  <c r="G240" i="8"/>
  <c r="H240" i="8"/>
  <c r="I240" i="8"/>
  <c r="J240" i="8"/>
  <c r="K240" i="8"/>
  <c r="L240" i="8"/>
  <c r="G241" i="8"/>
  <c r="H241" i="8"/>
  <c r="I241" i="8"/>
  <c r="J241" i="8"/>
  <c r="K241" i="8"/>
  <c r="L241" i="8"/>
  <c r="G242" i="8"/>
  <c r="H242" i="8"/>
  <c r="I242" i="8"/>
  <c r="J242" i="8"/>
  <c r="K242" i="8"/>
  <c r="L242" i="8"/>
  <c r="G243" i="8"/>
  <c r="H243" i="8"/>
  <c r="I243" i="8"/>
  <c r="J243" i="8"/>
  <c r="K243" i="8"/>
  <c r="L243" i="8"/>
  <c r="G244" i="8"/>
  <c r="H244" i="8"/>
  <c r="I244" i="8"/>
  <c r="J244" i="8"/>
  <c r="K244" i="8"/>
  <c r="L244" i="8"/>
  <c r="G245" i="8"/>
  <c r="H245" i="8"/>
  <c r="I245" i="8"/>
  <c r="J245" i="8"/>
  <c r="K245" i="8"/>
  <c r="L245" i="8"/>
  <c r="G246" i="8"/>
  <c r="H246" i="8"/>
  <c r="I246" i="8"/>
  <c r="J246" i="8"/>
  <c r="K246" i="8"/>
  <c r="L246" i="8"/>
  <c r="G247" i="8"/>
  <c r="H247" i="8"/>
  <c r="I247" i="8"/>
  <c r="J247" i="8"/>
  <c r="K247" i="8"/>
  <c r="L247" i="8"/>
  <c r="G248" i="8"/>
  <c r="H248" i="8"/>
  <c r="I248" i="8"/>
  <c r="J248" i="8"/>
  <c r="K248" i="8"/>
  <c r="L248" i="8"/>
  <c r="G249" i="8"/>
  <c r="H249" i="8"/>
  <c r="I249" i="8"/>
  <c r="T248" i="11" s="1"/>
  <c r="J249" i="8"/>
  <c r="K249" i="8"/>
  <c r="Z248" i="11" s="1"/>
  <c r="L249" i="8"/>
  <c r="G250" i="8"/>
  <c r="H250" i="8"/>
  <c r="I250" i="8"/>
  <c r="T249" i="11" s="1"/>
  <c r="J250" i="8"/>
  <c r="K250" i="8"/>
  <c r="Z249" i="11" s="1"/>
  <c r="L250" i="8"/>
  <c r="G251" i="8"/>
  <c r="H251" i="8"/>
  <c r="I251" i="8"/>
  <c r="T250" i="11" s="1"/>
  <c r="J251" i="8"/>
  <c r="K251" i="8"/>
  <c r="Z250" i="11" s="1"/>
  <c r="L251" i="8"/>
  <c r="G252" i="8"/>
  <c r="H252" i="8"/>
  <c r="I252" i="8"/>
  <c r="T251" i="11" s="1"/>
  <c r="J252" i="8"/>
  <c r="K252" i="8"/>
  <c r="Z251" i="11" s="1"/>
  <c r="L252" i="8"/>
  <c r="G253" i="8"/>
  <c r="H253" i="8"/>
  <c r="I253" i="8"/>
  <c r="T252" i="11" s="1"/>
  <c r="J253" i="8"/>
  <c r="K253" i="8"/>
  <c r="Z252" i="11" s="1"/>
  <c r="L253" i="8"/>
  <c r="G254" i="8"/>
  <c r="H254" i="8"/>
  <c r="I254" i="8"/>
  <c r="T253" i="11" s="1"/>
  <c r="J254" i="8"/>
  <c r="K254" i="8"/>
  <c r="Z253" i="11" s="1"/>
  <c r="L254" i="8"/>
  <c r="G255" i="8"/>
  <c r="H255" i="8"/>
  <c r="I255" i="8"/>
  <c r="T254" i="11" s="1"/>
  <c r="J255" i="8"/>
  <c r="K255" i="8"/>
  <c r="Z254" i="11" s="1"/>
  <c r="L255" i="8"/>
  <c r="G256" i="8"/>
  <c r="H256" i="8"/>
  <c r="I256" i="8"/>
  <c r="T255" i="11" s="1"/>
  <c r="J256" i="8"/>
  <c r="K256" i="8"/>
  <c r="Z255" i="11" s="1"/>
  <c r="L256" i="8"/>
  <c r="G257" i="8"/>
  <c r="H257" i="8"/>
  <c r="I257" i="8"/>
  <c r="T256" i="11" s="1"/>
  <c r="J257" i="8"/>
  <c r="K257" i="8"/>
  <c r="Z256" i="11" s="1"/>
  <c r="L257" i="8"/>
  <c r="G258" i="8"/>
  <c r="H258" i="8"/>
  <c r="I258" i="8"/>
  <c r="T257" i="11" s="1"/>
  <c r="J258" i="8"/>
  <c r="K258" i="8"/>
  <c r="Z257" i="11" s="1"/>
  <c r="L258" i="8"/>
  <c r="G259" i="8"/>
  <c r="H259" i="8"/>
  <c r="I259" i="8"/>
  <c r="T258" i="11" s="1"/>
  <c r="J259" i="8"/>
  <c r="K259" i="8"/>
  <c r="Z258" i="11" s="1"/>
  <c r="L259" i="8"/>
  <c r="G260" i="8"/>
  <c r="H260" i="8"/>
  <c r="I260" i="8"/>
  <c r="T259" i="11" s="1"/>
  <c r="J260" i="8"/>
  <c r="K260" i="8"/>
  <c r="Z259" i="11" s="1"/>
  <c r="L260" i="8"/>
  <c r="G261" i="8"/>
  <c r="H261" i="8"/>
  <c r="I261" i="8"/>
  <c r="T260" i="11" s="1"/>
  <c r="J261" i="8"/>
  <c r="K261" i="8"/>
  <c r="Z260" i="11" s="1"/>
  <c r="L261" i="8"/>
  <c r="G262" i="8"/>
  <c r="H262" i="8"/>
  <c r="I262" i="8"/>
  <c r="T261" i="11" s="1"/>
  <c r="J262" i="8"/>
  <c r="K262" i="8"/>
  <c r="Z261" i="11" s="1"/>
  <c r="L262" i="8"/>
  <c r="G263" i="8"/>
  <c r="H263" i="8"/>
  <c r="I263" i="8"/>
  <c r="T262" i="11" s="1"/>
  <c r="J263" i="8"/>
  <c r="K263" i="8"/>
  <c r="Z262" i="11" s="1"/>
  <c r="L263" i="8"/>
  <c r="G264" i="8"/>
  <c r="H264" i="8"/>
  <c r="I264" i="8"/>
  <c r="T263" i="11" s="1"/>
  <c r="J264" i="8"/>
  <c r="K264" i="8"/>
  <c r="Z263" i="11" s="1"/>
  <c r="L264" i="8"/>
  <c r="G265" i="8"/>
  <c r="H265" i="8"/>
  <c r="I265" i="8"/>
  <c r="T264" i="11" s="1"/>
  <c r="J265" i="8"/>
  <c r="K265" i="8"/>
  <c r="Z264" i="11" s="1"/>
  <c r="L265" i="8"/>
  <c r="G266" i="8"/>
  <c r="H266" i="8"/>
  <c r="I266" i="8"/>
  <c r="T265" i="11" s="1"/>
  <c r="J266" i="8"/>
  <c r="K266" i="8"/>
  <c r="Z265" i="11" s="1"/>
  <c r="L266" i="8"/>
  <c r="G267" i="8"/>
  <c r="H267" i="8"/>
  <c r="I267" i="8"/>
  <c r="T266" i="11" s="1"/>
  <c r="J267" i="8"/>
  <c r="K267" i="8"/>
  <c r="Z266" i="11" s="1"/>
  <c r="L267" i="8"/>
  <c r="G268" i="8"/>
  <c r="H268" i="8"/>
  <c r="I268" i="8"/>
  <c r="T267" i="11" s="1"/>
  <c r="J268" i="8"/>
  <c r="K268" i="8"/>
  <c r="Z267" i="11" s="1"/>
  <c r="L268" i="8"/>
  <c r="G269" i="8"/>
  <c r="H269" i="8"/>
  <c r="I269" i="8"/>
  <c r="T268" i="11" s="1"/>
  <c r="J269" i="8"/>
  <c r="K269" i="8"/>
  <c r="Z268" i="11" s="1"/>
  <c r="L269" i="8"/>
  <c r="G270" i="8"/>
  <c r="H270" i="8"/>
  <c r="I270" i="8"/>
  <c r="T269" i="11" s="1"/>
  <c r="J270" i="8"/>
  <c r="K270" i="8"/>
  <c r="Z269" i="11" s="1"/>
  <c r="L270" i="8"/>
  <c r="G271" i="8"/>
  <c r="H271" i="8"/>
  <c r="I271" i="8"/>
  <c r="T270" i="11" s="1"/>
  <c r="J271" i="8"/>
  <c r="K271" i="8"/>
  <c r="Z270" i="11" s="1"/>
  <c r="L271" i="8"/>
  <c r="G272" i="8"/>
  <c r="H272" i="8"/>
  <c r="I272" i="8"/>
  <c r="T271" i="11" s="1"/>
  <c r="J272" i="8"/>
  <c r="K272" i="8"/>
  <c r="Z271" i="11" s="1"/>
  <c r="L272" i="8"/>
  <c r="G273" i="8"/>
  <c r="H273" i="8"/>
  <c r="I273" i="8"/>
  <c r="T272" i="11" s="1"/>
  <c r="J273" i="8"/>
  <c r="K273" i="8"/>
  <c r="Z272" i="11" s="1"/>
  <c r="L273" i="8"/>
  <c r="G274" i="8"/>
  <c r="H274" i="8"/>
  <c r="I274" i="8"/>
  <c r="T273" i="11" s="1"/>
  <c r="J274" i="8"/>
  <c r="K274" i="8"/>
  <c r="Z273" i="11" s="1"/>
  <c r="L274" i="8"/>
  <c r="G275" i="8"/>
  <c r="H275" i="8"/>
  <c r="I275" i="8"/>
  <c r="T274" i="11" s="1"/>
  <c r="J275" i="8"/>
  <c r="K275" i="8"/>
  <c r="Z274" i="11" s="1"/>
  <c r="L275" i="8"/>
  <c r="G276" i="8"/>
  <c r="H276" i="8"/>
  <c r="I276" i="8"/>
  <c r="T275" i="11" s="1"/>
  <c r="J276" i="8"/>
  <c r="K276" i="8"/>
  <c r="Z275" i="11" s="1"/>
  <c r="L276" i="8"/>
  <c r="G277" i="8"/>
  <c r="H277" i="8"/>
  <c r="I277" i="8"/>
  <c r="T276" i="11" s="1"/>
  <c r="J277" i="8"/>
  <c r="K277" i="8"/>
  <c r="Z276" i="11" s="1"/>
  <c r="L277" i="8"/>
  <c r="G278" i="8"/>
  <c r="H278" i="8"/>
  <c r="I278" i="8"/>
  <c r="T277" i="11" s="1"/>
  <c r="J278" i="8"/>
  <c r="K278" i="8"/>
  <c r="Z277" i="11" s="1"/>
  <c r="L278" i="8"/>
  <c r="G279" i="8"/>
  <c r="H279" i="8"/>
  <c r="I279" i="8"/>
  <c r="T278" i="11" s="1"/>
  <c r="J279" i="8"/>
  <c r="K279" i="8"/>
  <c r="Z278" i="11" s="1"/>
  <c r="L279" i="8"/>
  <c r="G280" i="8"/>
  <c r="H280" i="8"/>
  <c r="I280" i="8"/>
  <c r="T279" i="11" s="1"/>
  <c r="J280" i="8"/>
  <c r="K280" i="8"/>
  <c r="Z279" i="11" s="1"/>
  <c r="L280" i="8"/>
  <c r="G281" i="8"/>
  <c r="H281" i="8"/>
  <c r="I281" i="8"/>
  <c r="T280" i="11" s="1"/>
  <c r="J281" i="8"/>
  <c r="K281" i="8"/>
  <c r="Z280" i="11" s="1"/>
  <c r="L281" i="8"/>
  <c r="G282" i="8"/>
  <c r="H282" i="8"/>
  <c r="I282" i="8"/>
  <c r="T281" i="11" s="1"/>
  <c r="J282" i="8"/>
  <c r="K282" i="8"/>
  <c r="Z281" i="11" s="1"/>
  <c r="L282" i="8"/>
  <c r="G283" i="8"/>
  <c r="H283" i="8"/>
  <c r="I283" i="8"/>
  <c r="T282" i="11" s="1"/>
  <c r="J283" i="8"/>
  <c r="K283" i="8"/>
  <c r="Z282" i="11" s="1"/>
  <c r="L283" i="8"/>
  <c r="G284" i="8"/>
  <c r="H284" i="8"/>
  <c r="I284" i="8"/>
  <c r="T283" i="11" s="1"/>
  <c r="J284" i="8"/>
  <c r="K284" i="8"/>
  <c r="Z283" i="11" s="1"/>
  <c r="L284" i="8"/>
  <c r="G285" i="8"/>
  <c r="H285" i="8"/>
  <c r="I285" i="8"/>
  <c r="T284" i="11" s="1"/>
  <c r="J285" i="8"/>
  <c r="K285" i="8"/>
  <c r="Z284" i="11" s="1"/>
  <c r="L285" i="8"/>
  <c r="G286" i="8"/>
  <c r="H286" i="8"/>
  <c r="I286" i="8"/>
  <c r="T285" i="11" s="1"/>
  <c r="J286" i="8"/>
  <c r="K286" i="8"/>
  <c r="Z285" i="11" s="1"/>
  <c r="L286" i="8"/>
  <c r="G287" i="8"/>
  <c r="H287" i="8"/>
  <c r="I287" i="8"/>
  <c r="T286" i="11" s="1"/>
  <c r="J287" i="8"/>
  <c r="K287" i="8"/>
  <c r="Z286" i="11" s="1"/>
  <c r="L287" i="8"/>
  <c r="G288" i="8"/>
  <c r="H288" i="8"/>
  <c r="I288" i="8"/>
  <c r="T287" i="11" s="1"/>
  <c r="J288" i="8"/>
  <c r="K288" i="8"/>
  <c r="Z287" i="11" s="1"/>
  <c r="L288" i="8"/>
  <c r="G289" i="8"/>
  <c r="H289" i="8"/>
  <c r="I289" i="8"/>
  <c r="T288" i="11" s="1"/>
  <c r="J289" i="8"/>
  <c r="K289" i="8"/>
  <c r="Z288" i="11" s="1"/>
  <c r="L289" i="8"/>
  <c r="G290" i="8"/>
  <c r="H290" i="8"/>
  <c r="I290" i="8"/>
  <c r="T289" i="11" s="1"/>
  <c r="J290" i="8"/>
  <c r="K290" i="8"/>
  <c r="Z289" i="11" s="1"/>
  <c r="L290" i="8"/>
  <c r="G291" i="8"/>
  <c r="H291" i="8"/>
  <c r="I291" i="8"/>
  <c r="T290" i="11" s="1"/>
  <c r="J291" i="8"/>
  <c r="K291" i="8"/>
  <c r="Z290" i="11" s="1"/>
  <c r="L291" i="8"/>
  <c r="G292" i="8"/>
  <c r="H292" i="8"/>
  <c r="I292" i="8"/>
  <c r="T291" i="11" s="1"/>
  <c r="J292" i="8"/>
  <c r="K292" i="8"/>
  <c r="Z291" i="11" s="1"/>
  <c r="L292" i="8"/>
  <c r="G293" i="8"/>
  <c r="H293" i="8"/>
  <c r="I293" i="8"/>
  <c r="T292" i="11" s="1"/>
  <c r="J293" i="8"/>
  <c r="K293" i="8"/>
  <c r="Z292" i="11" s="1"/>
  <c r="L293" i="8"/>
  <c r="G294" i="8"/>
  <c r="H294" i="8"/>
  <c r="I294" i="8"/>
  <c r="T293" i="11" s="1"/>
  <c r="J294" i="8"/>
  <c r="K294" i="8"/>
  <c r="Z293" i="11" s="1"/>
  <c r="L294" i="8"/>
  <c r="G295" i="8"/>
  <c r="H295" i="8"/>
  <c r="I295" i="8"/>
  <c r="T294" i="11" s="1"/>
  <c r="J295" i="8"/>
  <c r="K295" i="8"/>
  <c r="Z294" i="11" s="1"/>
  <c r="L295" i="8"/>
  <c r="G296" i="8"/>
  <c r="H296" i="8"/>
  <c r="I296" i="8"/>
  <c r="T295" i="11" s="1"/>
  <c r="J296" i="8"/>
  <c r="K296" i="8"/>
  <c r="Z295" i="11" s="1"/>
  <c r="L296" i="8"/>
  <c r="G297" i="8"/>
  <c r="H297" i="8"/>
  <c r="I297" i="8"/>
  <c r="T296" i="11" s="1"/>
  <c r="J297" i="8"/>
  <c r="K297" i="8"/>
  <c r="Z296" i="11" s="1"/>
  <c r="L297" i="8"/>
  <c r="G298" i="8"/>
  <c r="H298" i="8"/>
  <c r="I298" i="8"/>
  <c r="T297" i="11" s="1"/>
  <c r="J298" i="8"/>
  <c r="K298" i="8"/>
  <c r="Z297" i="11" s="1"/>
  <c r="L298" i="8"/>
  <c r="G299" i="8"/>
  <c r="H299" i="8"/>
  <c r="I299" i="8"/>
  <c r="T298" i="11" s="1"/>
  <c r="J299" i="8"/>
  <c r="K299" i="8"/>
  <c r="Z298" i="11" s="1"/>
  <c r="L299" i="8"/>
  <c r="G300" i="8"/>
  <c r="H300" i="8"/>
  <c r="I300" i="8"/>
  <c r="T299" i="11" s="1"/>
  <c r="J300" i="8"/>
  <c r="K300" i="8"/>
  <c r="Z299" i="11" s="1"/>
  <c r="L300" i="8"/>
  <c r="G301" i="8"/>
  <c r="H301" i="8"/>
  <c r="I301" i="8"/>
  <c r="T300" i="11" s="1"/>
  <c r="J301" i="8"/>
  <c r="K301" i="8"/>
  <c r="Z300" i="11" s="1"/>
  <c r="L301" i="8"/>
  <c r="G302" i="8"/>
  <c r="H302" i="8"/>
  <c r="I302" i="8"/>
  <c r="J302" i="8"/>
  <c r="K302" i="8"/>
  <c r="L302" i="8"/>
  <c r="G303" i="8"/>
  <c r="H303" i="8"/>
  <c r="I303" i="8"/>
  <c r="T302" i="11" s="1"/>
  <c r="J303" i="8"/>
  <c r="K303" i="8"/>
  <c r="Z302" i="11" s="1"/>
  <c r="L303" i="8"/>
  <c r="G304" i="8"/>
  <c r="H304" i="8"/>
  <c r="I304" i="8"/>
  <c r="T303" i="11" s="1"/>
  <c r="J304" i="8"/>
  <c r="K304" i="8"/>
  <c r="Z303" i="11" s="1"/>
  <c r="L304" i="8"/>
  <c r="G305" i="8"/>
  <c r="H305" i="8"/>
  <c r="I305" i="8"/>
  <c r="T304" i="11" s="1"/>
  <c r="J305" i="8"/>
  <c r="K305" i="8"/>
  <c r="Z304" i="11" s="1"/>
  <c r="L305" i="8"/>
  <c r="G306" i="8"/>
  <c r="H306" i="8"/>
  <c r="I306" i="8"/>
  <c r="T305" i="11" s="1"/>
  <c r="J306" i="8"/>
  <c r="K306" i="8"/>
  <c r="Z305" i="11" s="1"/>
  <c r="L306" i="8"/>
  <c r="G307" i="8"/>
  <c r="H307" i="8"/>
  <c r="I307" i="8"/>
  <c r="T306" i="11" s="1"/>
  <c r="J307" i="8"/>
  <c r="K307" i="8"/>
  <c r="Z306" i="11" s="1"/>
  <c r="L307" i="8"/>
  <c r="K6" i="8"/>
  <c r="J6" i="8"/>
  <c r="I6" i="8"/>
  <c r="L6" i="8"/>
  <c r="H6" i="8"/>
  <c r="G6" i="8"/>
  <c r="O6" i="8" s="1"/>
  <c r="D22" i="9" l="1"/>
  <c r="L309" i="8"/>
  <c r="H309" i="8"/>
  <c r="N305" i="11"/>
  <c r="O306" i="8"/>
  <c r="N303" i="11"/>
  <c r="O304" i="8"/>
  <c r="O302" i="8"/>
  <c r="N299" i="11"/>
  <c r="O300" i="8"/>
  <c r="N297" i="11"/>
  <c r="O298" i="8"/>
  <c r="N295" i="11"/>
  <c r="O296" i="8"/>
  <c r="N293" i="11"/>
  <c r="O294" i="8"/>
  <c r="N291" i="11"/>
  <c r="O292" i="8"/>
  <c r="N289" i="11"/>
  <c r="O290" i="8"/>
  <c r="N287" i="11"/>
  <c r="O288" i="8"/>
  <c r="N285" i="11"/>
  <c r="O286" i="8"/>
  <c r="N283" i="11"/>
  <c r="O284" i="8"/>
  <c r="N281" i="11"/>
  <c r="O282" i="8"/>
  <c r="N279" i="11"/>
  <c r="O280" i="8"/>
  <c r="N277" i="11"/>
  <c r="O278" i="8"/>
  <c r="N275" i="11"/>
  <c r="O276" i="8"/>
  <c r="N273" i="11"/>
  <c r="O274" i="8"/>
  <c r="N271" i="11"/>
  <c r="O272" i="8"/>
  <c r="N269" i="11"/>
  <c r="O270" i="8"/>
  <c r="N267" i="11"/>
  <c r="O268" i="8"/>
  <c r="N265" i="11"/>
  <c r="O266" i="8"/>
  <c r="N263" i="11"/>
  <c r="O264" i="8"/>
  <c r="N261" i="11"/>
  <c r="O262" i="8"/>
  <c r="N259" i="11"/>
  <c r="O260" i="8"/>
  <c r="N257" i="11"/>
  <c r="O258" i="8"/>
  <c r="N255" i="11"/>
  <c r="O256" i="8"/>
  <c r="N253" i="11"/>
  <c r="O254" i="8"/>
  <c r="N251" i="11"/>
  <c r="O252" i="8"/>
  <c r="N249" i="11"/>
  <c r="O250" i="8"/>
  <c r="O248" i="8"/>
  <c r="O246" i="8"/>
  <c r="O244" i="8"/>
  <c r="O242" i="8"/>
  <c r="O240" i="8"/>
  <c r="O238" i="8"/>
  <c r="O236" i="8"/>
  <c r="O234" i="8"/>
  <c r="O232" i="8"/>
  <c r="O230" i="8"/>
  <c r="O228" i="8"/>
  <c r="O226" i="8"/>
  <c r="O224" i="8"/>
  <c r="O222" i="8"/>
  <c r="O220" i="8"/>
  <c r="O218" i="8"/>
  <c r="N215" i="11"/>
  <c r="O216" i="8"/>
  <c r="O214" i="8"/>
  <c r="N211" i="11"/>
  <c r="O212" i="8"/>
  <c r="O210" i="8"/>
  <c r="O208" i="8"/>
  <c r="O206" i="8"/>
  <c r="O204" i="8"/>
  <c r="O202" i="8"/>
  <c r="O200" i="8"/>
  <c r="O198" i="8"/>
  <c r="O196" i="8"/>
  <c r="O194" i="8"/>
  <c r="O192" i="8"/>
  <c r="O190" i="8"/>
  <c r="O188" i="8"/>
  <c r="O186" i="8"/>
  <c r="O184" i="8"/>
  <c r="O182" i="8"/>
  <c r="O180" i="8"/>
  <c r="O178" i="8"/>
  <c r="O176" i="8"/>
  <c r="O174" i="8"/>
  <c r="O172" i="8"/>
  <c r="O170" i="8"/>
  <c r="O168" i="8"/>
  <c r="O166" i="8"/>
  <c r="O164" i="8"/>
  <c r="O162" i="8"/>
  <c r="O160" i="8"/>
  <c r="O158" i="8"/>
  <c r="O156" i="8"/>
  <c r="O154" i="8"/>
  <c r="O152" i="8"/>
  <c r="O150" i="8"/>
  <c r="O148" i="8"/>
  <c r="O146" i="8"/>
  <c r="O144" i="8"/>
  <c r="O142" i="8"/>
  <c r="O140" i="8"/>
  <c r="O138" i="8"/>
  <c r="O136" i="8"/>
  <c r="O134" i="8"/>
  <c r="O132" i="8"/>
  <c r="O130" i="8"/>
  <c r="O128" i="8"/>
  <c r="O126" i="8"/>
  <c r="O124" i="8"/>
  <c r="O122" i="8"/>
  <c r="O120" i="8"/>
  <c r="O118" i="8"/>
  <c r="O116" i="8"/>
  <c r="O114" i="8"/>
  <c r="N111" i="11"/>
  <c r="O112" i="8"/>
  <c r="N109" i="11"/>
  <c r="O110" i="8"/>
  <c r="N107" i="11"/>
  <c r="O108" i="8"/>
  <c r="N105" i="11"/>
  <c r="O106" i="8"/>
  <c r="O104" i="8"/>
  <c r="O102" i="8"/>
  <c r="O100" i="8"/>
  <c r="O98" i="8"/>
  <c r="O96" i="8"/>
  <c r="O94" i="8"/>
  <c r="O92" i="8"/>
  <c r="O90" i="8"/>
  <c r="O88" i="8"/>
  <c r="O86" i="8"/>
  <c r="O84" i="8"/>
  <c r="N81" i="11"/>
  <c r="O82" i="8"/>
  <c r="N79" i="11"/>
  <c r="O80" i="8"/>
  <c r="N77" i="11"/>
  <c r="O78" i="8"/>
  <c r="N75" i="11"/>
  <c r="O76" i="8"/>
  <c r="O74" i="8"/>
  <c r="O72" i="8"/>
  <c r="O70" i="8"/>
  <c r="O68" i="8"/>
  <c r="O66" i="8"/>
  <c r="O64" i="8"/>
  <c r="O62" i="8"/>
  <c r="O60" i="8"/>
  <c r="O58" i="8"/>
  <c r="O56" i="8"/>
  <c r="N53" i="11"/>
  <c r="O54" i="8"/>
  <c r="N51" i="11"/>
  <c r="O52" i="8"/>
  <c r="N49" i="11"/>
  <c r="O50" i="8"/>
  <c r="O48" i="8"/>
  <c r="N45" i="11"/>
  <c r="O46" i="8"/>
  <c r="N43" i="11"/>
  <c r="O44" i="8"/>
  <c r="N41" i="11"/>
  <c r="O42" i="8"/>
  <c r="N39" i="11"/>
  <c r="O40" i="8"/>
  <c r="N37" i="11"/>
  <c r="O38" i="8"/>
  <c r="N35" i="11"/>
  <c r="O36" i="8"/>
  <c r="N33" i="11"/>
  <c r="O34" i="8"/>
  <c r="N31" i="11"/>
  <c r="O32" i="8"/>
  <c r="N29" i="11"/>
  <c r="O30" i="8"/>
  <c r="N27" i="11"/>
  <c r="O28" i="8"/>
  <c r="N25" i="11"/>
  <c r="O26" i="8"/>
  <c r="N23" i="11"/>
  <c r="O24" i="8"/>
  <c r="N21" i="11"/>
  <c r="O22" i="8"/>
  <c r="N19" i="11"/>
  <c r="O20" i="8"/>
  <c r="N17" i="11"/>
  <c r="O18" i="8"/>
  <c r="N15" i="11"/>
  <c r="O16" i="8"/>
  <c r="N13" i="11"/>
  <c r="O14" i="8"/>
  <c r="N11" i="11"/>
  <c r="O12" i="8"/>
  <c r="N9" i="11"/>
  <c r="O10" i="8"/>
  <c r="N7" i="11"/>
  <c r="O8" i="8"/>
  <c r="N304" i="11"/>
  <c r="O305" i="8"/>
  <c r="N296" i="11"/>
  <c r="O297" i="8"/>
  <c r="N288" i="11"/>
  <c r="O289" i="8"/>
  <c r="N284" i="11"/>
  <c r="O285" i="8"/>
  <c r="N278" i="11"/>
  <c r="O279" i="8"/>
  <c r="N272" i="11"/>
  <c r="O273" i="8"/>
  <c r="N266" i="11"/>
  <c r="O267" i="8"/>
  <c r="N260" i="11"/>
  <c r="O261" i="8"/>
  <c r="N248" i="11"/>
  <c r="O249" i="8"/>
  <c r="O247" i="8"/>
  <c r="O245" i="8"/>
  <c r="O243" i="8"/>
  <c r="O239" i="8"/>
  <c r="O235" i="8"/>
  <c r="O231" i="8"/>
  <c r="O229" i="8"/>
  <c r="O225" i="8"/>
  <c r="O223" i="8"/>
  <c r="O221" i="8"/>
  <c r="O219" i="8"/>
  <c r="O217" i="8"/>
  <c r="O215" i="8"/>
  <c r="O211" i="8"/>
  <c r="O209" i="8"/>
  <c r="O207" i="8"/>
  <c r="O205" i="8"/>
  <c r="O203" i="8"/>
  <c r="O201" i="8"/>
  <c r="O199" i="8"/>
  <c r="O195" i="8"/>
  <c r="O191" i="8"/>
  <c r="O189" i="8"/>
  <c r="O185" i="8"/>
  <c r="O181" i="8"/>
  <c r="O179" i="8"/>
  <c r="O175" i="8"/>
  <c r="O171" i="8"/>
  <c r="O167" i="8"/>
  <c r="O163" i="8"/>
  <c r="O161" i="8"/>
  <c r="O157" i="8"/>
  <c r="O153" i="8"/>
  <c r="O151" i="8"/>
  <c r="O147" i="8"/>
  <c r="O145" i="8"/>
  <c r="O143" i="8"/>
  <c r="O141" i="8"/>
  <c r="O139" i="8"/>
  <c r="O137" i="8"/>
  <c r="O135" i="8"/>
  <c r="O133" i="8"/>
  <c r="O131" i="8"/>
  <c r="O129" i="8"/>
  <c r="O127" i="8"/>
  <c r="O125" i="8"/>
  <c r="O123" i="8"/>
  <c r="O121" i="8"/>
  <c r="O119" i="8"/>
  <c r="O117" i="8"/>
  <c r="O115" i="8"/>
  <c r="O113" i="8"/>
  <c r="N110" i="11"/>
  <c r="O111" i="8"/>
  <c r="N108" i="11"/>
  <c r="O109" i="8"/>
  <c r="N106" i="11"/>
  <c r="O107" i="8"/>
  <c r="O105" i="8"/>
  <c r="O103" i="8"/>
  <c r="O101" i="8"/>
  <c r="O99" i="8"/>
  <c r="O97" i="8"/>
  <c r="O95" i="8"/>
  <c r="O93" i="8"/>
  <c r="O91" i="8"/>
  <c r="O89" i="8"/>
  <c r="O87" i="8"/>
  <c r="O85" i="8"/>
  <c r="O83" i="8"/>
  <c r="N80" i="11"/>
  <c r="O81" i="8"/>
  <c r="N78" i="11"/>
  <c r="O79" i="8"/>
  <c r="N76" i="11"/>
  <c r="O77" i="8"/>
  <c r="N74" i="11"/>
  <c r="O75" i="8"/>
  <c r="O73" i="8"/>
  <c r="N70" i="11"/>
  <c r="O71" i="8"/>
  <c r="O69" i="8"/>
  <c r="O67" i="8"/>
  <c r="O65" i="8"/>
  <c r="O63" i="8"/>
  <c r="O61" i="8"/>
  <c r="O59" i="8"/>
  <c r="O57" i="8"/>
  <c r="N54" i="11"/>
  <c r="O55" i="8"/>
  <c r="N52" i="11"/>
  <c r="O53" i="8"/>
  <c r="N50" i="11"/>
  <c r="O51" i="8"/>
  <c r="N48" i="11"/>
  <c r="O49" i="8"/>
  <c r="N46" i="11"/>
  <c r="O47" i="8"/>
  <c r="N44" i="11"/>
  <c r="O45" i="8"/>
  <c r="N42" i="11"/>
  <c r="O43" i="8"/>
  <c r="N40" i="11"/>
  <c r="O41" i="8"/>
  <c r="N38" i="11"/>
  <c r="O39" i="8"/>
  <c r="N36" i="11"/>
  <c r="O37" i="8"/>
  <c r="N34" i="11"/>
  <c r="O35" i="8"/>
  <c r="N32" i="11"/>
  <c r="O33" i="8"/>
  <c r="N30" i="11"/>
  <c r="O31" i="8"/>
  <c r="N28" i="11"/>
  <c r="O29" i="8"/>
  <c r="N26" i="11"/>
  <c r="O27" i="8"/>
  <c r="N24" i="11"/>
  <c r="O25" i="8"/>
  <c r="N22" i="11"/>
  <c r="O23" i="8"/>
  <c r="N20" i="11"/>
  <c r="O21" i="8"/>
  <c r="N18" i="11"/>
  <c r="O19" i="8"/>
  <c r="N16" i="11"/>
  <c r="O17" i="8"/>
  <c r="N14" i="11"/>
  <c r="O15" i="8"/>
  <c r="N12" i="11"/>
  <c r="O13" i="8"/>
  <c r="N10" i="11"/>
  <c r="O11" i="8"/>
  <c r="N8" i="11"/>
  <c r="O9" i="8"/>
  <c r="O311" i="8" s="1"/>
  <c r="N6" i="11"/>
  <c r="O7" i="8"/>
  <c r="I309" i="8"/>
  <c r="N306" i="11"/>
  <c r="O307" i="8"/>
  <c r="N302" i="11"/>
  <c r="O303" i="8"/>
  <c r="N300" i="11"/>
  <c r="O301" i="8"/>
  <c r="N298" i="11"/>
  <c r="O299" i="8"/>
  <c r="N294" i="11"/>
  <c r="O295" i="8"/>
  <c r="N292" i="11"/>
  <c r="O293" i="8"/>
  <c r="N290" i="11"/>
  <c r="O291" i="8"/>
  <c r="N286" i="11"/>
  <c r="O287" i="8"/>
  <c r="N282" i="11"/>
  <c r="O283" i="8"/>
  <c r="N280" i="11"/>
  <c r="O281" i="8"/>
  <c r="N276" i="11"/>
  <c r="O277" i="8"/>
  <c r="N274" i="11"/>
  <c r="O275" i="8"/>
  <c r="N270" i="11"/>
  <c r="O271" i="8"/>
  <c r="N268" i="11"/>
  <c r="O269" i="8"/>
  <c r="N264" i="11"/>
  <c r="O265" i="8"/>
  <c r="N262" i="11"/>
  <c r="O263" i="8"/>
  <c r="N258" i="11"/>
  <c r="O259" i="8"/>
  <c r="N256" i="11"/>
  <c r="O257" i="8"/>
  <c r="N254" i="11"/>
  <c r="O255" i="8"/>
  <c r="N252" i="11"/>
  <c r="O253" i="8"/>
  <c r="N250" i="11"/>
  <c r="O251" i="8"/>
  <c r="O241" i="8"/>
  <c r="O237" i="8"/>
  <c r="O233" i="8"/>
  <c r="O227" i="8"/>
  <c r="O213" i="8"/>
  <c r="O197" i="8"/>
  <c r="O193" i="8"/>
  <c r="O187" i="8"/>
  <c r="O183" i="8"/>
  <c r="O177" i="8"/>
  <c r="O173" i="8"/>
  <c r="O169" i="8"/>
  <c r="O165" i="8"/>
  <c r="O159" i="8"/>
  <c r="O155" i="8"/>
  <c r="O149" i="8"/>
  <c r="J309" i="8"/>
  <c r="G311" i="8"/>
  <c r="N5" i="11"/>
  <c r="K311" i="8"/>
  <c r="Z5" i="11"/>
  <c r="K309" i="8"/>
  <c r="H311" i="8"/>
  <c r="L311" i="8"/>
  <c r="G309" i="8"/>
  <c r="I311" i="8"/>
  <c r="T5" i="11"/>
  <c r="T308" i="11" s="1"/>
  <c r="T309" i="11" s="1"/>
  <c r="J311" i="8"/>
  <c r="D23" i="9"/>
  <c r="Z318" i="11" l="1"/>
  <c r="Z308" i="11"/>
  <c r="Z309" i="11" s="1"/>
  <c r="Z317" i="11"/>
  <c r="N308" i="11"/>
  <c r="N309" i="11" s="1"/>
  <c r="O309" i="8"/>
  <c r="S318" i="7"/>
  <c r="S317" i="7"/>
  <c r="AA6" i="11"/>
  <c r="AA7" i="11"/>
  <c r="AA8" i="11"/>
  <c r="AA9" i="11"/>
  <c r="AA10" i="11"/>
  <c r="AA11" i="11"/>
  <c r="AA12" i="11"/>
  <c r="AA13" i="11"/>
  <c r="AA14" i="11"/>
  <c r="AA15" i="11"/>
  <c r="AA16" i="11"/>
  <c r="AA17" i="11"/>
  <c r="AA18" i="11"/>
  <c r="AA19" i="11"/>
  <c r="AA20" i="11"/>
  <c r="AA21" i="11"/>
  <c r="AA22" i="11"/>
  <c r="AA23" i="11"/>
  <c r="AA24" i="11"/>
  <c r="AA25" i="11"/>
  <c r="AA26" i="11"/>
  <c r="AA27" i="11"/>
  <c r="AA28" i="11"/>
  <c r="AA29" i="11"/>
  <c r="AA30" i="11"/>
  <c r="AA31" i="11"/>
  <c r="AA32" i="11"/>
  <c r="AA33" i="11"/>
  <c r="AA34" i="11"/>
  <c r="AA35" i="11"/>
  <c r="AA36" i="11"/>
  <c r="AA37" i="11"/>
  <c r="AA38" i="11"/>
  <c r="AA39" i="11"/>
  <c r="AA40" i="11"/>
  <c r="AA41" i="11"/>
  <c r="AA42" i="11"/>
  <c r="AA43" i="11"/>
  <c r="AA44" i="11"/>
  <c r="AA45" i="11"/>
  <c r="AA46" i="11"/>
  <c r="AA47" i="11"/>
  <c r="AA48" i="11"/>
  <c r="AA49" i="11"/>
  <c r="AA50" i="11"/>
  <c r="AA51" i="11"/>
  <c r="AA52" i="11"/>
  <c r="AA53" i="11"/>
  <c r="AA54" i="11"/>
  <c r="AA55" i="11"/>
  <c r="AA56" i="11"/>
  <c r="AA57" i="11"/>
  <c r="AA58" i="11"/>
  <c r="AA59" i="11"/>
  <c r="AA60" i="11"/>
  <c r="AA61" i="11"/>
  <c r="AA62" i="11"/>
  <c r="AA63" i="11"/>
  <c r="AA64" i="11"/>
  <c r="AA65" i="11"/>
  <c r="AA66" i="11"/>
  <c r="AA67" i="11"/>
  <c r="AA68" i="11"/>
  <c r="AA69" i="11"/>
  <c r="AA70" i="11"/>
  <c r="AA71" i="11"/>
  <c r="AA72" i="11"/>
  <c r="AA73" i="11"/>
  <c r="AA74" i="11"/>
  <c r="AA75" i="11"/>
  <c r="AA76" i="11"/>
  <c r="AA77" i="11"/>
  <c r="AA78" i="11"/>
  <c r="AA79" i="11"/>
  <c r="AA80" i="11"/>
  <c r="AA81" i="11"/>
  <c r="AA82" i="11"/>
  <c r="AA83" i="11"/>
  <c r="AA84" i="11"/>
  <c r="AA85" i="11"/>
  <c r="AA86" i="11"/>
  <c r="AA87" i="11"/>
  <c r="AA88" i="11"/>
  <c r="AA89" i="11"/>
  <c r="AA90" i="11"/>
  <c r="AA91" i="11"/>
  <c r="AA92" i="11"/>
  <c r="AA93" i="11"/>
  <c r="AA94" i="11"/>
  <c r="AA95" i="11"/>
  <c r="AA96" i="11"/>
  <c r="AA97" i="11"/>
  <c r="AA98" i="11"/>
  <c r="AA99" i="11"/>
  <c r="AA100" i="11"/>
  <c r="AA101" i="11"/>
  <c r="AA102" i="11"/>
  <c r="AA103" i="11"/>
  <c r="AA104" i="11"/>
  <c r="AA105" i="11"/>
  <c r="AA106" i="11"/>
  <c r="AA107" i="11"/>
  <c r="AA108" i="11"/>
  <c r="AA109" i="11"/>
  <c r="AA110" i="11"/>
  <c r="AA111" i="11"/>
  <c r="AA112" i="11"/>
  <c r="AA113" i="11"/>
  <c r="AA114" i="11"/>
  <c r="AA115" i="11"/>
  <c r="AA116" i="11"/>
  <c r="AA117" i="11"/>
  <c r="AA118" i="11"/>
  <c r="AA119" i="11"/>
  <c r="AA120" i="11"/>
  <c r="AA121" i="11"/>
  <c r="AA122" i="11"/>
  <c r="AA123" i="11"/>
  <c r="AA124" i="11"/>
  <c r="AA125" i="11"/>
  <c r="AA126" i="11"/>
  <c r="AA127" i="11"/>
  <c r="AA128" i="11"/>
  <c r="AA129" i="11"/>
  <c r="AA130" i="11"/>
  <c r="AA131" i="11"/>
  <c r="AA132" i="11"/>
  <c r="AA133" i="11"/>
  <c r="AA134" i="11"/>
  <c r="AA135" i="11"/>
  <c r="AA136" i="11"/>
  <c r="AA137" i="11"/>
  <c r="AA138" i="11"/>
  <c r="AA139" i="11"/>
  <c r="AA140" i="11"/>
  <c r="AA141" i="11"/>
  <c r="AA142" i="11"/>
  <c r="AA143" i="11"/>
  <c r="AA144" i="11"/>
  <c r="AA145" i="11"/>
  <c r="AA146" i="11"/>
  <c r="AA147" i="11"/>
  <c r="AA148" i="11"/>
  <c r="AA149" i="11"/>
  <c r="AA150" i="11"/>
  <c r="AA151" i="11"/>
  <c r="AA152" i="11"/>
  <c r="AA153" i="11"/>
  <c r="AA154" i="11"/>
  <c r="AA155" i="11"/>
  <c r="AA156" i="11"/>
  <c r="AA157" i="11"/>
  <c r="AA158" i="11"/>
  <c r="AA159" i="11"/>
  <c r="AA160" i="11"/>
  <c r="AA161" i="11"/>
  <c r="AA162" i="11"/>
  <c r="AA163" i="11"/>
  <c r="AA164" i="11"/>
  <c r="AA165" i="11"/>
  <c r="AA166" i="11"/>
  <c r="AA167" i="11"/>
  <c r="AA168" i="11"/>
  <c r="AA169" i="11"/>
  <c r="AA170" i="11"/>
  <c r="AA171" i="11"/>
  <c r="AA172" i="11"/>
  <c r="AA173" i="11"/>
  <c r="AA174" i="11"/>
  <c r="AA175" i="11"/>
  <c r="AA176" i="11"/>
  <c r="AA177" i="11"/>
  <c r="AA178" i="11"/>
  <c r="AA179" i="11"/>
  <c r="AA180" i="11"/>
  <c r="AA181" i="11"/>
  <c r="AA182" i="11"/>
  <c r="AA183" i="11"/>
  <c r="AA184" i="11"/>
  <c r="AA185" i="11"/>
  <c r="AA186" i="11"/>
  <c r="AA187" i="11"/>
  <c r="AA188" i="11"/>
  <c r="AA189" i="11"/>
  <c r="AA190" i="11"/>
  <c r="AA191" i="11"/>
  <c r="AA192" i="11"/>
  <c r="AA193" i="11"/>
  <c r="AA194" i="11"/>
  <c r="AA195" i="11"/>
  <c r="AA196" i="11"/>
  <c r="AA197" i="11"/>
  <c r="AA198" i="11"/>
  <c r="AA199" i="11"/>
  <c r="AA200" i="11"/>
  <c r="AA201" i="11"/>
  <c r="AA202" i="11"/>
  <c r="AA203" i="11"/>
  <c r="AA204" i="11"/>
  <c r="AA205" i="11"/>
  <c r="AA206" i="11"/>
  <c r="AA207" i="11"/>
  <c r="AA208" i="11"/>
  <c r="AA209" i="11"/>
  <c r="AA210" i="11"/>
  <c r="AA211" i="11"/>
  <c r="AA212" i="11"/>
  <c r="AA213" i="11"/>
  <c r="AA214" i="11"/>
  <c r="AA215" i="11"/>
  <c r="AA216" i="11"/>
  <c r="AA217" i="11"/>
  <c r="AA218" i="11"/>
  <c r="AA219" i="11"/>
  <c r="AA220" i="11"/>
  <c r="AA221" i="11"/>
  <c r="AA222" i="11"/>
  <c r="AA223" i="11"/>
  <c r="AA224" i="11"/>
  <c r="AA225" i="11"/>
  <c r="AA226" i="11"/>
  <c r="AA227" i="11"/>
  <c r="AA228" i="11"/>
  <c r="AA229" i="11"/>
  <c r="AA230" i="11"/>
  <c r="AA231" i="11"/>
  <c r="AA232" i="11"/>
  <c r="AA233" i="11"/>
  <c r="AA234" i="11"/>
  <c r="AA235" i="11"/>
  <c r="AA236" i="11"/>
  <c r="AA237" i="11"/>
  <c r="AA238" i="11"/>
  <c r="AA239" i="11"/>
  <c r="AA240" i="11"/>
  <c r="AA241" i="11"/>
  <c r="AA242" i="11"/>
  <c r="AA243" i="11"/>
  <c r="AA244" i="11"/>
  <c r="AA245" i="11"/>
  <c r="AA246" i="11"/>
  <c r="AA247" i="11"/>
  <c r="AA248" i="11"/>
  <c r="AA249" i="11"/>
  <c r="AA250" i="11"/>
  <c r="AA251" i="11"/>
  <c r="AA252" i="11"/>
  <c r="AA253" i="11"/>
  <c r="AA254" i="11"/>
  <c r="AA255" i="11"/>
  <c r="AA256" i="11"/>
  <c r="AA257" i="11"/>
  <c r="AA258" i="11"/>
  <c r="AA259" i="11"/>
  <c r="AA260" i="11"/>
  <c r="AA261" i="11"/>
  <c r="AA262" i="11"/>
  <c r="AA263" i="11"/>
  <c r="AA264" i="11"/>
  <c r="AA265" i="11"/>
  <c r="AA266" i="11"/>
  <c r="AA267" i="11"/>
  <c r="AA268" i="11"/>
  <c r="AA269" i="11"/>
  <c r="AA270" i="11"/>
  <c r="AA271" i="11"/>
  <c r="AA272" i="11"/>
  <c r="AA273" i="11"/>
  <c r="AA274" i="11"/>
  <c r="AA275" i="11"/>
  <c r="AA276" i="11"/>
  <c r="AA277" i="11"/>
  <c r="AA278" i="11"/>
  <c r="AA279" i="11"/>
  <c r="AA280" i="11"/>
  <c r="AA281" i="11"/>
  <c r="AA282" i="11"/>
  <c r="AA283" i="11"/>
  <c r="AA284" i="11"/>
  <c r="AA285" i="11"/>
  <c r="AA286" i="11"/>
  <c r="AA287" i="11"/>
  <c r="AA288" i="11"/>
  <c r="AA289" i="11"/>
  <c r="AA290" i="11"/>
  <c r="AA291" i="11"/>
  <c r="AA292" i="11"/>
  <c r="AA293" i="11"/>
  <c r="AA294" i="11"/>
  <c r="AA295" i="11"/>
  <c r="AA296" i="11"/>
  <c r="AA297" i="11"/>
  <c r="AA298" i="11"/>
  <c r="AA299" i="11"/>
  <c r="AA300" i="11"/>
  <c r="AA301" i="11"/>
  <c r="AA302" i="11"/>
  <c r="AA303" i="11"/>
  <c r="AA304" i="11"/>
  <c r="AA305" i="11"/>
  <c r="AA306" i="11"/>
  <c r="AA5" i="11"/>
  <c r="U5" i="11"/>
  <c r="O5" i="11"/>
  <c r="E7" i="10"/>
  <c r="O6" i="11" s="1"/>
  <c r="E8" i="10"/>
  <c r="F8" i="10" s="1"/>
  <c r="E9" i="10"/>
  <c r="O8" i="11" s="1"/>
  <c r="E10" i="10"/>
  <c r="E11" i="10"/>
  <c r="O10" i="11" s="1"/>
  <c r="E12" i="10"/>
  <c r="O11" i="11" s="1"/>
  <c r="E13" i="10"/>
  <c r="F13" i="10" s="1"/>
  <c r="E14" i="10"/>
  <c r="E15" i="10"/>
  <c r="O14" i="11" s="1"/>
  <c r="E16" i="10"/>
  <c r="O15" i="11" s="1"/>
  <c r="E17" i="10"/>
  <c r="O16" i="11" s="1"/>
  <c r="E18" i="10"/>
  <c r="F18" i="10" s="1"/>
  <c r="E19" i="10"/>
  <c r="O18" i="11" s="1"/>
  <c r="E20" i="10"/>
  <c r="O19" i="11" s="1"/>
  <c r="E21" i="10"/>
  <c r="O20" i="11" s="1"/>
  <c r="E22" i="10"/>
  <c r="E23" i="10"/>
  <c r="O22" i="11" s="1"/>
  <c r="E24" i="10"/>
  <c r="O23" i="11" s="1"/>
  <c r="E25" i="10"/>
  <c r="O24" i="11" s="1"/>
  <c r="E26" i="10"/>
  <c r="E27" i="10"/>
  <c r="O26" i="11" s="1"/>
  <c r="E28" i="10"/>
  <c r="O27" i="11" s="1"/>
  <c r="E29" i="10"/>
  <c r="F29" i="10" s="1"/>
  <c r="E30" i="10"/>
  <c r="E31" i="10"/>
  <c r="O30" i="11" s="1"/>
  <c r="E32" i="10"/>
  <c r="O31" i="11" s="1"/>
  <c r="E33" i="10"/>
  <c r="O32" i="11" s="1"/>
  <c r="E34" i="10"/>
  <c r="F34" i="10" s="1"/>
  <c r="E35" i="10"/>
  <c r="O34" i="11" s="1"/>
  <c r="E36" i="10"/>
  <c r="O35" i="11" s="1"/>
  <c r="E37" i="10"/>
  <c r="O36" i="11" s="1"/>
  <c r="E38" i="10"/>
  <c r="E39" i="10"/>
  <c r="O38" i="11" s="1"/>
  <c r="E40" i="10"/>
  <c r="F40" i="10" s="1"/>
  <c r="E41" i="10"/>
  <c r="O40" i="11" s="1"/>
  <c r="E42" i="10"/>
  <c r="E43" i="10"/>
  <c r="O42" i="11" s="1"/>
  <c r="E44" i="10"/>
  <c r="O43" i="11" s="1"/>
  <c r="E45" i="10"/>
  <c r="O44" i="11" s="1"/>
  <c r="E46" i="10"/>
  <c r="E47" i="10"/>
  <c r="O46" i="11" s="1"/>
  <c r="E48" i="10"/>
  <c r="O47" i="11" s="1"/>
  <c r="E49" i="10"/>
  <c r="O48" i="11" s="1"/>
  <c r="E50" i="10"/>
  <c r="E51" i="10"/>
  <c r="O50" i="11" s="1"/>
  <c r="E52" i="10"/>
  <c r="O51" i="11" s="1"/>
  <c r="E53" i="10"/>
  <c r="F53" i="10" s="1"/>
  <c r="E54" i="10"/>
  <c r="E55" i="10"/>
  <c r="O54" i="11" s="1"/>
  <c r="E56" i="10"/>
  <c r="O55" i="11" s="1"/>
  <c r="E57" i="10"/>
  <c r="F57" i="10" s="1"/>
  <c r="E58" i="10"/>
  <c r="E59" i="10"/>
  <c r="O58" i="11" s="1"/>
  <c r="E60" i="10"/>
  <c r="O59" i="11" s="1"/>
  <c r="E61" i="10"/>
  <c r="O60" i="11" s="1"/>
  <c r="E62" i="10"/>
  <c r="E63" i="10"/>
  <c r="O62" i="11" s="1"/>
  <c r="E64" i="10"/>
  <c r="O63" i="11" s="1"/>
  <c r="E65" i="10"/>
  <c r="O64" i="11" s="1"/>
  <c r="E66" i="10"/>
  <c r="E67" i="10"/>
  <c r="O66" i="11" s="1"/>
  <c r="E68" i="10"/>
  <c r="O67" i="11" s="1"/>
  <c r="E69" i="10"/>
  <c r="O68" i="11" s="1"/>
  <c r="E70" i="10"/>
  <c r="E71" i="10"/>
  <c r="O70" i="11" s="1"/>
  <c r="E72" i="10"/>
  <c r="O71" i="11" s="1"/>
  <c r="E73" i="10"/>
  <c r="F73" i="10" s="1"/>
  <c r="E74" i="10"/>
  <c r="E75" i="10"/>
  <c r="O74" i="11" s="1"/>
  <c r="E76" i="10"/>
  <c r="O75" i="11" s="1"/>
  <c r="E77" i="10"/>
  <c r="O76" i="11" s="1"/>
  <c r="E78" i="10"/>
  <c r="E79" i="10"/>
  <c r="O78" i="11" s="1"/>
  <c r="E80" i="10"/>
  <c r="O79" i="11" s="1"/>
  <c r="E81" i="10"/>
  <c r="O80" i="11" s="1"/>
  <c r="E82" i="10"/>
  <c r="E83" i="10"/>
  <c r="O82" i="11" s="1"/>
  <c r="E84" i="10"/>
  <c r="O83" i="11" s="1"/>
  <c r="E85" i="10"/>
  <c r="O84" i="11" s="1"/>
  <c r="E86" i="10"/>
  <c r="E87" i="10"/>
  <c r="O86" i="11" s="1"/>
  <c r="E88" i="10"/>
  <c r="O87" i="11" s="1"/>
  <c r="E89" i="10"/>
  <c r="F89" i="10" s="1"/>
  <c r="E90" i="10"/>
  <c r="E91" i="10"/>
  <c r="O90" i="11" s="1"/>
  <c r="E92" i="10"/>
  <c r="O91" i="11" s="1"/>
  <c r="E93" i="10"/>
  <c r="O92" i="11" s="1"/>
  <c r="E94" i="10"/>
  <c r="E95" i="10"/>
  <c r="O94" i="11" s="1"/>
  <c r="E96" i="10"/>
  <c r="O95" i="11" s="1"/>
  <c r="E97" i="10"/>
  <c r="O96" i="11" s="1"/>
  <c r="E98" i="10"/>
  <c r="E99" i="10"/>
  <c r="O98" i="11" s="1"/>
  <c r="E100" i="10"/>
  <c r="O99" i="11" s="1"/>
  <c r="E101" i="10"/>
  <c r="F101" i="10" s="1"/>
  <c r="E102" i="10"/>
  <c r="E103" i="10"/>
  <c r="O102" i="11" s="1"/>
  <c r="E104" i="10"/>
  <c r="O103" i="11" s="1"/>
  <c r="E105" i="10"/>
  <c r="F105" i="10" s="1"/>
  <c r="E106" i="10"/>
  <c r="E107" i="10"/>
  <c r="O106" i="11" s="1"/>
  <c r="E108" i="10"/>
  <c r="O107" i="11" s="1"/>
  <c r="E109" i="10"/>
  <c r="O108" i="11" s="1"/>
  <c r="E110" i="10"/>
  <c r="E111" i="10"/>
  <c r="O110" i="11" s="1"/>
  <c r="E112" i="10"/>
  <c r="O111" i="11" s="1"/>
  <c r="E113" i="10"/>
  <c r="O112" i="11" s="1"/>
  <c r="E114" i="10"/>
  <c r="E115" i="10"/>
  <c r="O114" i="11" s="1"/>
  <c r="E116" i="10"/>
  <c r="O115" i="11" s="1"/>
  <c r="E117" i="10"/>
  <c r="F117" i="10" s="1"/>
  <c r="E118" i="10"/>
  <c r="E119" i="10"/>
  <c r="O118" i="11" s="1"/>
  <c r="E120" i="10"/>
  <c r="O119" i="11" s="1"/>
  <c r="E121" i="10"/>
  <c r="F121" i="10" s="1"/>
  <c r="E122" i="10"/>
  <c r="E123" i="10"/>
  <c r="O122" i="11" s="1"/>
  <c r="E124" i="10"/>
  <c r="O123" i="11" s="1"/>
  <c r="E125" i="10"/>
  <c r="O124" i="11" s="1"/>
  <c r="E126" i="10"/>
  <c r="E127" i="10"/>
  <c r="O126" i="11" s="1"/>
  <c r="E128" i="10"/>
  <c r="O127" i="11" s="1"/>
  <c r="E129" i="10"/>
  <c r="O128" i="11" s="1"/>
  <c r="E130" i="10"/>
  <c r="E131" i="10"/>
  <c r="O130" i="11" s="1"/>
  <c r="E132" i="10"/>
  <c r="O131" i="11" s="1"/>
  <c r="E133" i="10"/>
  <c r="O132" i="11" s="1"/>
  <c r="E134" i="10"/>
  <c r="E135" i="10"/>
  <c r="O134" i="11" s="1"/>
  <c r="E136" i="10"/>
  <c r="O135" i="11" s="1"/>
  <c r="E137" i="10"/>
  <c r="F137" i="10" s="1"/>
  <c r="E138" i="10"/>
  <c r="E139" i="10"/>
  <c r="O138" i="11" s="1"/>
  <c r="E140" i="10"/>
  <c r="O139" i="11" s="1"/>
  <c r="E141" i="10"/>
  <c r="O140" i="11" s="1"/>
  <c r="E142" i="10"/>
  <c r="E143" i="10"/>
  <c r="O142" i="11" s="1"/>
  <c r="E144" i="10"/>
  <c r="O143" i="11" s="1"/>
  <c r="E145" i="10"/>
  <c r="O144" i="11" s="1"/>
  <c r="E146" i="10"/>
  <c r="E147" i="10"/>
  <c r="O146" i="11" s="1"/>
  <c r="E148" i="10"/>
  <c r="O147" i="11" s="1"/>
  <c r="E149" i="10"/>
  <c r="O148" i="11" s="1"/>
  <c r="E150" i="10"/>
  <c r="E151" i="10"/>
  <c r="O150" i="11" s="1"/>
  <c r="E152" i="10"/>
  <c r="O151" i="11" s="1"/>
  <c r="E153" i="10"/>
  <c r="F153" i="10" s="1"/>
  <c r="E154" i="10"/>
  <c r="E155" i="10"/>
  <c r="O154" i="11" s="1"/>
  <c r="E156" i="10"/>
  <c r="O155" i="11" s="1"/>
  <c r="E157" i="10"/>
  <c r="O156" i="11" s="1"/>
  <c r="E158" i="10"/>
  <c r="E159" i="10"/>
  <c r="O158" i="11" s="1"/>
  <c r="E160" i="10"/>
  <c r="O159" i="11" s="1"/>
  <c r="E161" i="10"/>
  <c r="O160" i="11" s="1"/>
  <c r="E162" i="10"/>
  <c r="E163" i="10"/>
  <c r="O162" i="11" s="1"/>
  <c r="E164" i="10"/>
  <c r="O163" i="11" s="1"/>
  <c r="E165" i="10"/>
  <c r="F165" i="10" s="1"/>
  <c r="E166" i="10"/>
  <c r="E167" i="10"/>
  <c r="O166" i="11" s="1"/>
  <c r="E168" i="10"/>
  <c r="O167" i="11" s="1"/>
  <c r="E169" i="10"/>
  <c r="F169" i="10" s="1"/>
  <c r="E170" i="10"/>
  <c r="E171" i="10"/>
  <c r="O170" i="11" s="1"/>
  <c r="E172" i="10"/>
  <c r="O171" i="11" s="1"/>
  <c r="E173" i="10"/>
  <c r="O172" i="11" s="1"/>
  <c r="E174" i="10"/>
  <c r="E175" i="10"/>
  <c r="O174" i="11" s="1"/>
  <c r="E176" i="10"/>
  <c r="O175" i="11" s="1"/>
  <c r="E177" i="10"/>
  <c r="O176" i="11" s="1"/>
  <c r="E178" i="10"/>
  <c r="O177" i="11" s="1"/>
  <c r="E179" i="10"/>
  <c r="O178" i="11" s="1"/>
  <c r="E180" i="10"/>
  <c r="O179" i="11" s="1"/>
  <c r="E181" i="10"/>
  <c r="F181" i="10" s="1"/>
  <c r="E182" i="10"/>
  <c r="O181" i="11" s="1"/>
  <c r="E183" i="10"/>
  <c r="O182" i="11" s="1"/>
  <c r="E184" i="10"/>
  <c r="O183" i="11" s="1"/>
  <c r="E185" i="10"/>
  <c r="F185" i="10" s="1"/>
  <c r="E186" i="10"/>
  <c r="O185" i="11" s="1"/>
  <c r="E187" i="10"/>
  <c r="O186" i="11" s="1"/>
  <c r="E188" i="10"/>
  <c r="O187" i="11" s="1"/>
  <c r="E189" i="10"/>
  <c r="O188" i="11" s="1"/>
  <c r="E190" i="10"/>
  <c r="O189" i="11" s="1"/>
  <c r="E191" i="10"/>
  <c r="O190" i="11" s="1"/>
  <c r="E192" i="10"/>
  <c r="O191" i="11" s="1"/>
  <c r="E193" i="10"/>
  <c r="O192" i="11" s="1"/>
  <c r="E194" i="10"/>
  <c r="O193" i="11" s="1"/>
  <c r="E195" i="10"/>
  <c r="O194" i="11" s="1"/>
  <c r="E196" i="10"/>
  <c r="O195" i="11" s="1"/>
  <c r="E197" i="10"/>
  <c r="F197" i="10" s="1"/>
  <c r="E198" i="10"/>
  <c r="O197" i="11" s="1"/>
  <c r="E199" i="10"/>
  <c r="O198" i="11" s="1"/>
  <c r="E200" i="10"/>
  <c r="O199" i="11" s="1"/>
  <c r="E201" i="10"/>
  <c r="O200" i="11" s="1"/>
  <c r="E202" i="10"/>
  <c r="O201" i="11" s="1"/>
  <c r="E203" i="10"/>
  <c r="O202" i="11" s="1"/>
  <c r="E204" i="10"/>
  <c r="O203" i="11" s="1"/>
  <c r="E205" i="10"/>
  <c r="O204" i="11" s="1"/>
  <c r="E206" i="10"/>
  <c r="O205" i="11" s="1"/>
  <c r="E207" i="10"/>
  <c r="O206" i="11" s="1"/>
  <c r="E208" i="10"/>
  <c r="O207" i="11" s="1"/>
  <c r="E209" i="10"/>
  <c r="O208" i="11" s="1"/>
  <c r="E210" i="10"/>
  <c r="O209" i="11" s="1"/>
  <c r="E211" i="10"/>
  <c r="O210" i="11" s="1"/>
  <c r="E212" i="10"/>
  <c r="O211" i="11" s="1"/>
  <c r="E213" i="10"/>
  <c r="F213" i="10" s="1"/>
  <c r="E214" i="10"/>
  <c r="O213" i="11" s="1"/>
  <c r="E215" i="10"/>
  <c r="O214" i="11" s="1"/>
  <c r="E216" i="10"/>
  <c r="O215" i="11" s="1"/>
  <c r="E217" i="10"/>
  <c r="F217" i="10" s="1"/>
  <c r="E218" i="10"/>
  <c r="O217" i="11" s="1"/>
  <c r="E219" i="10"/>
  <c r="O218" i="11" s="1"/>
  <c r="E220" i="10"/>
  <c r="O219" i="11" s="1"/>
  <c r="E221" i="10"/>
  <c r="O220" i="11" s="1"/>
  <c r="E222" i="10"/>
  <c r="O221" i="11" s="1"/>
  <c r="E223" i="10"/>
  <c r="O222" i="11" s="1"/>
  <c r="E224" i="10"/>
  <c r="O223" i="11" s="1"/>
  <c r="E225" i="10"/>
  <c r="O224" i="11" s="1"/>
  <c r="E226" i="10"/>
  <c r="O225" i="11" s="1"/>
  <c r="E227" i="10"/>
  <c r="O226" i="11" s="1"/>
  <c r="E228" i="10"/>
  <c r="O227" i="11" s="1"/>
  <c r="E229" i="10"/>
  <c r="F229" i="10" s="1"/>
  <c r="E230" i="10"/>
  <c r="F230" i="10" s="1"/>
  <c r="E231" i="10"/>
  <c r="O230" i="11" s="1"/>
  <c r="E232" i="10"/>
  <c r="O231" i="11" s="1"/>
  <c r="E233" i="10"/>
  <c r="O232" i="11" s="1"/>
  <c r="E234" i="10"/>
  <c r="F234" i="10" s="1"/>
  <c r="E235" i="10"/>
  <c r="F235" i="10" s="1"/>
  <c r="E236" i="10"/>
  <c r="O235" i="11" s="1"/>
  <c r="E237" i="10"/>
  <c r="O236" i="11" s="1"/>
  <c r="E238" i="10"/>
  <c r="F238" i="10" s="1"/>
  <c r="E239" i="10"/>
  <c r="F239" i="10" s="1"/>
  <c r="E240" i="10"/>
  <c r="O239" i="11" s="1"/>
  <c r="E241" i="10"/>
  <c r="O240" i="11" s="1"/>
  <c r="E242" i="10"/>
  <c r="O241" i="11" s="1"/>
  <c r="E243" i="10"/>
  <c r="O242" i="11" s="1"/>
  <c r="E244" i="10"/>
  <c r="O243" i="11" s="1"/>
  <c r="E245" i="10"/>
  <c r="F245" i="10" s="1"/>
  <c r="E246" i="10"/>
  <c r="F246" i="10" s="1"/>
  <c r="E247" i="10"/>
  <c r="O246" i="11" s="1"/>
  <c r="E248" i="10"/>
  <c r="O247" i="11" s="1"/>
  <c r="E249" i="10"/>
  <c r="O248" i="11" s="1"/>
  <c r="E250" i="10"/>
  <c r="F250" i="10" s="1"/>
  <c r="E251" i="10"/>
  <c r="F251" i="10" s="1"/>
  <c r="E252" i="10"/>
  <c r="O251" i="11" s="1"/>
  <c r="E253" i="10"/>
  <c r="O252" i="11" s="1"/>
  <c r="E254" i="10"/>
  <c r="F254" i="10" s="1"/>
  <c r="E255" i="10"/>
  <c r="F255" i="10" s="1"/>
  <c r="E256" i="10"/>
  <c r="O255" i="11" s="1"/>
  <c r="E257" i="10"/>
  <c r="O256" i="11" s="1"/>
  <c r="E258" i="10"/>
  <c r="O257" i="11" s="1"/>
  <c r="E259" i="10"/>
  <c r="O258" i="11" s="1"/>
  <c r="E260" i="10"/>
  <c r="O259" i="11" s="1"/>
  <c r="E261" i="10"/>
  <c r="F261" i="10" s="1"/>
  <c r="E262" i="10"/>
  <c r="F262" i="10" s="1"/>
  <c r="E263" i="10"/>
  <c r="O262" i="11" s="1"/>
  <c r="E264" i="10"/>
  <c r="O263" i="11" s="1"/>
  <c r="E265" i="10"/>
  <c r="O264" i="11" s="1"/>
  <c r="E266" i="10"/>
  <c r="F266" i="10" s="1"/>
  <c r="E267" i="10"/>
  <c r="F267" i="10" s="1"/>
  <c r="E268" i="10"/>
  <c r="O267" i="11" s="1"/>
  <c r="E269" i="10"/>
  <c r="O268" i="11" s="1"/>
  <c r="E270" i="10"/>
  <c r="F270" i="10" s="1"/>
  <c r="E271" i="10"/>
  <c r="F271" i="10" s="1"/>
  <c r="E272" i="10"/>
  <c r="O271" i="11" s="1"/>
  <c r="E273" i="10"/>
  <c r="O272" i="11" s="1"/>
  <c r="E274" i="10"/>
  <c r="O273" i="11" s="1"/>
  <c r="E275" i="10"/>
  <c r="O274" i="11" s="1"/>
  <c r="E276" i="10"/>
  <c r="O275" i="11" s="1"/>
  <c r="E277" i="10"/>
  <c r="F277" i="10" s="1"/>
  <c r="E278" i="10"/>
  <c r="F278" i="10" s="1"/>
  <c r="E279" i="10"/>
  <c r="O278" i="11" s="1"/>
  <c r="E280" i="10"/>
  <c r="O279" i="11" s="1"/>
  <c r="E281" i="10"/>
  <c r="O280" i="11" s="1"/>
  <c r="E282" i="10"/>
  <c r="F282" i="10" s="1"/>
  <c r="E283" i="10"/>
  <c r="F283" i="10" s="1"/>
  <c r="E284" i="10"/>
  <c r="O283" i="11" s="1"/>
  <c r="E285" i="10"/>
  <c r="O284" i="11" s="1"/>
  <c r="E286" i="10"/>
  <c r="F286" i="10" s="1"/>
  <c r="E287" i="10"/>
  <c r="F287" i="10" s="1"/>
  <c r="E288" i="10"/>
  <c r="O287" i="11" s="1"/>
  <c r="E289" i="10"/>
  <c r="O288" i="11" s="1"/>
  <c r="E290" i="10"/>
  <c r="O289" i="11" s="1"/>
  <c r="E291" i="10"/>
  <c r="O290" i="11" s="1"/>
  <c r="E292" i="10"/>
  <c r="O291" i="11" s="1"/>
  <c r="E293" i="10"/>
  <c r="F293" i="10" s="1"/>
  <c r="E294" i="10"/>
  <c r="F294" i="10" s="1"/>
  <c r="E295" i="10"/>
  <c r="O294" i="11" s="1"/>
  <c r="E296" i="10"/>
  <c r="O295" i="11" s="1"/>
  <c r="E297" i="10"/>
  <c r="O296" i="11" s="1"/>
  <c r="E298" i="10"/>
  <c r="F298" i="10" s="1"/>
  <c r="E299" i="10"/>
  <c r="F299" i="10" s="1"/>
  <c r="E300" i="10"/>
  <c r="O299" i="11" s="1"/>
  <c r="E301" i="10"/>
  <c r="O300" i="11" s="1"/>
  <c r="E302" i="10"/>
  <c r="F302" i="10" s="1"/>
  <c r="E303" i="10"/>
  <c r="F303" i="10" s="1"/>
  <c r="E304" i="10"/>
  <c r="O303" i="11" s="1"/>
  <c r="E305" i="10"/>
  <c r="O304" i="11" s="1"/>
  <c r="E306" i="10"/>
  <c r="O305" i="11" s="1"/>
  <c r="E307" i="10"/>
  <c r="O306" i="11" s="1"/>
  <c r="AA317" i="11" l="1"/>
  <c r="AA308" i="11"/>
  <c r="AA309" i="11" s="1"/>
  <c r="AA318" i="11"/>
  <c r="Z310" i="11"/>
  <c r="F55" i="10"/>
  <c r="F39" i="10"/>
  <c r="F305" i="10"/>
  <c r="F289" i="10"/>
  <c r="F273" i="10"/>
  <c r="F257" i="10"/>
  <c r="F241" i="10"/>
  <c r="F225" i="10"/>
  <c r="F209" i="10"/>
  <c r="F193" i="10"/>
  <c r="U192" i="11" s="1"/>
  <c r="F177" i="10"/>
  <c r="M177" i="10" s="1"/>
  <c r="F151" i="10"/>
  <c r="U150" i="11" s="1"/>
  <c r="F133" i="10"/>
  <c r="F113" i="10"/>
  <c r="F87" i="10"/>
  <c r="F69" i="10"/>
  <c r="F49" i="10"/>
  <c r="U48" i="11" s="1"/>
  <c r="F23" i="10"/>
  <c r="O292" i="11"/>
  <c r="O276" i="11"/>
  <c r="O260" i="11"/>
  <c r="O244" i="11"/>
  <c r="O228" i="11"/>
  <c r="O196" i="11"/>
  <c r="O164" i="11"/>
  <c r="O100" i="11"/>
  <c r="O17" i="11"/>
  <c r="F301" i="10"/>
  <c r="F285" i="10"/>
  <c r="F269" i="10"/>
  <c r="F253" i="10"/>
  <c r="F237" i="10"/>
  <c r="M237" i="10" s="1"/>
  <c r="F221" i="10"/>
  <c r="M221" i="10" s="1"/>
  <c r="F205" i="10"/>
  <c r="M205" i="10" s="1"/>
  <c r="F189" i="10"/>
  <c r="M189" i="10" s="1"/>
  <c r="F167" i="10"/>
  <c r="M167" i="10" s="1"/>
  <c r="F149" i="10"/>
  <c r="F129" i="10"/>
  <c r="F103" i="10"/>
  <c r="F85" i="10"/>
  <c r="F65" i="10"/>
  <c r="F21" i="10"/>
  <c r="M21" i="10" s="1"/>
  <c r="O216" i="11"/>
  <c r="O184" i="11"/>
  <c r="O152" i="11"/>
  <c r="O120" i="11"/>
  <c r="O88" i="11"/>
  <c r="O56" i="11"/>
  <c r="O12" i="11"/>
  <c r="F297" i="10"/>
  <c r="F281" i="10"/>
  <c r="F265" i="10"/>
  <c r="F249" i="10"/>
  <c r="F233" i="10"/>
  <c r="M233" i="10" s="1"/>
  <c r="F201" i="10"/>
  <c r="F145" i="10"/>
  <c r="F119" i="10"/>
  <c r="U118" i="11" s="1"/>
  <c r="F81" i="10"/>
  <c r="M81" i="10" s="1"/>
  <c r="F37" i="10"/>
  <c r="F17" i="10"/>
  <c r="M17" i="10" s="1"/>
  <c r="O298" i="11"/>
  <c r="O282" i="11"/>
  <c r="O266" i="11"/>
  <c r="O250" i="11"/>
  <c r="O234" i="11"/>
  <c r="O212" i="11"/>
  <c r="O180" i="11"/>
  <c r="O116" i="11"/>
  <c r="O52" i="11"/>
  <c r="F161" i="10"/>
  <c r="M161" i="10" s="1"/>
  <c r="F135" i="10"/>
  <c r="M135" i="10" s="1"/>
  <c r="F97" i="10"/>
  <c r="F71" i="10"/>
  <c r="F33" i="10"/>
  <c r="F7" i="10"/>
  <c r="O293" i="11"/>
  <c r="O277" i="11"/>
  <c r="O261" i="11"/>
  <c r="O245" i="11"/>
  <c r="O229" i="11"/>
  <c r="O168" i="11"/>
  <c r="O136" i="11"/>
  <c r="O104" i="11"/>
  <c r="O72" i="11"/>
  <c r="O33" i="11"/>
  <c r="M299" i="10"/>
  <c r="U298" i="11"/>
  <c r="M287" i="10"/>
  <c r="U286" i="11"/>
  <c r="M283" i="10"/>
  <c r="U282" i="11"/>
  <c r="M271" i="10"/>
  <c r="U270" i="11"/>
  <c r="M267" i="10"/>
  <c r="U266" i="11"/>
  <c r="M255" i="10"/>
  <c r="U254" i="11"/>
  <c r="M251" i="10"/>
  <c r="U250" i="11"/>
  <c r="M239" i="10"/>
  <c r="U238" i="11"/>
  <c r="M235" i="10"/>
  <c r="U234" i="11"/>
  <c r="M302" i="10"/>
  <c r="U301" i="11"/>
  <c r="M298" i="10"/>
  <c r="U297" i="11"/>
  <c r="M294" i="10"/>
  <c r="U293" i="11"/>
  <c r="M286" i="10"/>
  <c r="U285" i="11"/>
  <c r="M282" i="10"/>
  <c r="U281" i="11"/>
  <c r="M278" i="10"/>
  <c r="U277" i="11"/>
  <c r="M270" i="10"/>
  <c r="U269" i="11"/>
  <c r="M266" i="10"/>
  <c r="U265" i="11"/>
  <c r="M262" i="10"/>
  <c r="U261" i="11"/>
  <c r="M254" i="10"/>
  <c r="U253" i="11"/>
  <c r="M250" i="10"/>
  <c r="U249" i="11"/>
  <c r="M246" i="10"/>
  <c r="U245" i="11"/>
  <c r="M238" i="10"/>
  <c r="U237" i="11"/>
  <c r="M234" i="10"/>
  <c r="U233" i="11"/>
  <c r="M230" i="10"/>
  <c r="U229" i="11"/>
  <c r="M169" i="10"/>
  <c r="U168" i="11"/>
  <c r="M153" i="10"/>
  <c r="U152" i="11"/>
  <c r="M137" i="10"/>
  <c r="U136" i="11"/>
  <c r="M121" i="10"/>
  <c r="U120" i="11"/>
  <c r="M105" i="10"/>
  <c r="U104" i="11"/>
  <c r="M89" i="10"/>
  <c r="U88" i="11"/>
  <c r="M73" i="10"/>
  <c r="U72" i="11"/>
  <c r="M57" i="10"/>
  <c r="U56" i="11"/>
  <c r="M29" i="10"/>
  <c r="U28" i="11"/>
  <c r="M13" i="10"/>
  <c r="U12" i="11"/>
  <c r="M303" i="10"/>
  <c r="U302" i="11"/>
  <c r="M40" i="10"/>
  <c r="U39" i="11"/>
  <c r="M8" i="10"/>
  <c r="U7" i="11"/>
  <c r="M297" i="10"/>
  <c r="U296" i="11"/>
  <c r="M289" i="10"/>
  <c r="U288" i="11"/>
  <c r="M277" i="10"/>
  <c r="U276" i="11"/>
  <c r="M261" i="10"/>
  <c r="U260" i="11"/>
  <c r="M249" i="10"/>
  <c r="U248" i="11"/>
  <c r="M229" i="10"/>
  <c r="U228" i="11"/>
  <c r="M217" i="10"/>
  <c r="U216" i="11"/>
  <c r="M193" i="10"/>
  <c r="M181" i="10"/>
  <c r="U180" i="11"/>
  <c r="F156" i="10"/>
  <c r="F140" i="10"/>
  <c r="F124" i="10"/>
  <c r="M103" i="10"/>
  <c r="U102" i="11"/>
  <c r="U80" i="11"/>
  <c r="M65" i="10"/>
  <c r="U64" i="11"/>
  <c r="M49" i="10"/>
  <c r="M33" i="10"/>
  <c r="U32" i="11"/>
  <c r="U16" i="11"/>
  <c r="F304" i="10"/>
  <c r="F296" i="10"/>
  <c r="F292" i="10"/>
  <c r="F288" i="10"/>
  <c r="F284" i="10"/>
  <c r="F280" i="10"/>
  <c r="F276" i="10"/>
  <c r="F272" i="10"/>
  <c r="F268" i="10"/>
  <c r="F264" i="10"/>
  <c r="F260" i="10"/>
  <c r="F256" i="10"/>
  <c r="F252" i="10"/>
  <c r="F248" i="10"/>
  <c r="F244" i="10"/>
  <c r="F240" i="10"/>
  <c r="F236" i="10"/>
  <c r="F232" i="10"/>
  <c r="F228" i="10"/>
  <c r="F224" i="10"/>
  <c r="F220" i="10"/>
  <c r="F216" i="10"/>
  <c r="F212" i="10"/>
  <c r="F208" i="10"/>
  <c r="F204" i="10"/>
  <c r="F200" i="10"/>
  <c r="F196" i="10"/>
  <c r="F192" i="10"/>
  <c r="F188" i="10"/>
  <c r="F184" i="10"/>
  <c r="F180" i="10"/>
  <c r="F176" i="10"/>
  <c r="F171" i="10"/>
  <c r="M165" i="10"/>
  <c r="U164" i="11"/>
  <c r="F160" i="10"/>
  <c r="F155" i="10"/>
  <c r="M149" i="10"/>
  <c r="U148" i="11"/>
  <c r="F144" i="10"/>
  <c r="M133" i="10"/>
  <c r="U132" i="11"/>
  <c r="F128" i="10"/>
  <c r="M117" i="10"/>
  <c r="U116" i="11"/>
  <c r="F112" i="10"/>
  <c r="F107" i="10"/>
  <c r="M101" i="10"/>
  <c r="U100" i="11"/>
  <c r="F96" i="10"/>
  <c r="F91" i="10"/>
  <c r="M85" i="10"/>
  <c r="U84" i="11"/>
  <c r="F80" i="10"/>
  <c r="F75" i="10"/>
  <c r="M69" i="10"/>
  <c r="U68" i="11"/>
  <c r="F64" i="10"/>
  <c r="F59" i="10"/>
  <c r="M53" i="10"/>
  <c r="U52" i="11"/>
  <c r="F48" i="10"/>
  <c r="F43" i="10"/>
  <c r="M37" i="10"/>
  <c r="U36" i="11"/>
  <c r="F32" i="10"/>
  <c r="F27" i="10"/>
  <c r="U20" i="11"/>
  <c r="F16" i="10"/>
  <c r="F11" i="10"/>
  <c r="O302" i="11"/>
  <c r="O297" i="11"/>
  <c r="O286" i="11"/>
  <c r="O281" i="11"/>
  <c r="O270" i="11"/>
  <c r="O265" i="11"/>
  <c r="O254" i="11"/>
  <c r="O249" i="11"/>
  <c r="O238" i="11"/>
  <c r="O233" i="11"/>
  <c r="M301" i="10"/>
  <c r="U300" i="11"/>
  <c r="M285" i="10"/>
  <c r="U284" i="11"/>
  <c r="M269" i="10"/>
  <c r="U268" i="11"/>
  <c r="M257" i="10"/>
  <c r="U256" i="11"/>
  <c r="M245" i="10"/>
  <c r="U244" i="11"/>
  <c r="U232" i="11"/>
  <c r="M209" i="10"/>
  <c r="U208" i="11"/>
  <c r="M197" i="10"/>
  <c r="U196" i="11"/>
  <c r="M185" i="10"/>
  <c r="U184" i="11"/>
  <c r="F172" i="10"/>
  <c r="M151" i="10"/>
  <c r="M113" i="10"/>
  <c r="U112" i="11"/>
  <c r="M97" i="10"/>
  <c r="U96" i="11"/>
  <c r="M87" i="10"/>
  <c r="U86" i="11"/>
  <c r="F76" i="10"/>
  <c r="F60" i="10"/>
  <c r="M39" i="10"/>
  <c r="U38" i="11"/>
  <c r="F28" i="10"/>
  <c r="M7" i="10"/>
  <c r="U6" i="11"/>
  <c r="O39" i="11"/>
  <c r="F139" i="10"/>
  <c r="O165" i="11"/>
  <c r="F166" i="10"/>
  <c r="O153" i="11"/>
  <c r="F154" i="10"/>
  <c r="O141" i="11"/>
  <c r="F142" i="10"/>
  <c r="O133" i="11"/>
  <c r="F134" i="10"/>
  <c r="O125" i="11"/>
  <c r="F126" i="10"/>
  <c r="O117" i="11"/>
  <c r="F118" i="10"/>
  <c r="O113" i="11"/>
  <c r="F114" i="10"/>
  <c r="O109" i="11"/>
  <c r="F110" i="10"/>
  <c r="O105" i="11"/>
  <c r="F106" i="10"/>
  <c r="O97" i="11"/>
  <c r="F98" i="10"/>
  <c r="O93" i="11"/>
  <c r="F94" i="10"/>
  <c r="O89" i="11"/>
  <c r="F90" i="10"/>
  <c r="O85" i="11"/>
  <c r="F86" i="10"/>
  <c r="O81" i="11"/>
  <c r="F82" i="10"/>
  <c r="O77" i="11"/>
  <c r="F78" i="10"/>
  <c r="O73" i="11"/>
  <c r="F74" i="10"/>
  <c r="O69" i="11"/>
  <c r="F70" i="10"/>
  <c r="O65" i="11"/>
  <c r="F66" i="10"/>
  <c r="O61" i="11"/>
  <c r="F62" i="10"/>
  <c r="O57" i="11"/>
  <c r="F58" i="10"/>
  <c r="O53" i="11"/>
  <c r="F54" i="10"/>
  <c r="O49" i="11"/>
  <c r="F50" i="10"/>
  <c r="O45" i="11"/>
  <c r="F46" i="10"/>
  <c r="O41" i="11"/>
  <c r="F42" i="10"/>
  <c r="O37" i="11"/>
  <c r="F38" i="10"/>
  <c r="M34" i="10"/>
  <c r="U33" i="11"/>
  <c r="O29" i="11"/>
  <c r="F30" i="10"/>
  <c r="O25" i="11"/>
  <c r="F26" i="10"/>
  <c r="O21" i="11"/>
  <c r="F22" i="10"/>
  <c r="M18" i="10"/>
  <c r="U17" i="11"/>
  <c r="O13" i="11"/>
  <c r="F14" i="10"/>
  <c r="O9" i="11"/>
  <c r="F10" i="10"/>
  <c r="F307" i="10"/>
  <c r="F295" i="10"/>
  <c r="F291" i="10"/>
  <c r="F279" i="10"/>
  <c r="F275" i="10"/>
  <c r="F263" i="10"/>
  <c r="F259" i="10"/>
  <c r="F247" i="10"/>
  <c r="F243" i="10"/>
  <c r="F231" i="10"/>
  <c r="F227" i="10"/>
  <c r="F223" i="10"/>
  <c r="F219" i="10"/>
  <c r="F215" i="10"/>
  <c r="F211" i="10"/>
  <c r="F207" i="10"/>
  <c r="F203" i="10"/>
  <c r="F199" i="10"/>
  <c r="F195" i="10"/>
  <c r="F191" i="10"/>
  <c r="F187" i="10"/>
  <c r="F183" i="10"/>
  <c r="F179" i="10"/>
  <c r="F175" i="10"/>
  <c r="F164" i="10"/>
  <c r="F159" i="10"/>
  <c r="F148" i="10"/>
  <c r="F143" i="10"/>
  <c r="F132" i="10"/>
  <c r="F127" i="10"/>
  <c r="F116" i="10"/>
  <c r="F111" i="10"/>
  <c r="F100" i="10"/>
  <c r="F95" i="10"/>
  <c r="F84" i="10"/>
  <c r="F79" i="10"/>
  <c r="F68" i="10"/>
  <c r="F63" i="10"/>
  <c r="F52" i="10"/>
  <c r="F47" i="10"/>
  <c r="F41" i="10"/>
  <c r="F36" i="10"/>
  <c r="F31" i="10"/>
  <c r="F25" i="10"/>
  <c r="F20" i="10"/>
  <c r="F15" i="10"/>
  <c r="F9" i="10"/>
  <c r="O301" i="11"/>
  <c r="O285" i="11"/>
  <c r="O269" i="11"/>
  <c r="O253" i="11"/>
  <c r="O237" i="11"/>
  <c r="O28" i="11"/>
  <c r="O7" i="11"/>
  <c r="M305" i="10"/>
  <c r="U304" i="11"/>
  <c r="M293" i="10"/>
  <c r="U292" i="11"/>
  <c r="M281" i="10"/>
  <c r="U280" i="11"/>
  <c r="M273" i="10"/>
  <c r="U272" i="11"/>
  <c r="M265" i="10"/>
  <c r="U264" i="11"/>
  <c r="M253" i="10"/>
  <c r="U252" i="11"/>
  <c r="M241" i="10"/>
  <c r="U240" i="11"/>
  <c r="M225" i="10"/>
  <c r="U224" i="11"/>
  <c r="M213" i="10"/>
  <c r="U212" i="11"/>
  <c r="M201" i="10"/>
  <c r="U200" i="11"/>
  <c r="U176" i="11"/>
  <c r="M145" i="10"/>
  <c r="U144" i="11"/>
  <c r="M129" i="10"/>
  <c r="U128" i="11"/>
  <c r="M119" i="10"/>
  <c r="F108" i="10"/>
  <c r="F92" i="10"/>
  <c r="M71" i="10"/>
  <c r="U70" i="11"/>
  <c r="M55" i="10"/>
  <c r="U54" i="11"/>
  <c r="F44" i="10"/>
  <c r="M23" i="10"/>
  <c r="U22" i="11"/>
  <c r="F12" i="10"/>
  <c r="F300" i="10"/>
  <c r="F123" i="10"/>
  <c r="O173" i="11"/>
  <c r="F174" i="10"/>
  <c r="O169" i="11"/>
  <c r="F170" i="10"/>
  <c r="O161" i="11"/>
  <c r="F162" i="10"/>
  <c r="O157" i="11"/>
  <c r="F158" i="10"/>
  <c r="O149" i="11"/>
  <c r="F150" i="10"/>
  <c r="O145" i="11"/>
  <c r="F146" i="10"/>
  <c r="O137" i="11"/>
  <c r="F138" i="10"/>
  <c r="O129" i="11"/>
  <c r="F130" i="10"/>
  <c r="O121" i="11"/>
  <c r="F122" i="10"/>
  <c r="O101" i="11"/>
  <c r="F102" i="10"/>
  <c r="F306" i="10"/>
  <c r="F290" i="10"/>
  <c r="F274" i="10"/>
  <c r="F258" i="10"/>
  <c r="F242" i="10"/>
  <c r="F226" i="10"/>
  <c r="F222" i="10"/>
  <c r="F218" i="10"/>
  <c r="F214" i="10"/>
  <c r="F210" i="10"/>
  <c r="F206" i="10"/>
  <c r="F202" i="10"/>
  <c r="F198" i="10"/>
  <c r="F194" i="10"/>
  <c r="F190" i="10"/>
  <c r="F186" i="10"/>
  <c r="F182" i="10"/>
  <c r="F178" i="10"/>
  <c r="F173" i="10"/>
  <c r="F168" i="10"/>
  <c r="F163" i="10"/>
  <c r="F157" i="10"/>
  <c r="F152" i="10"/>
  <c r="F147" i="10"/>
  <c r="F141" i="10"/>
  <c r="F136" i="10"/>
  <c r="F131" i="10"/>
  <c r="F125" i="10"/>
  <c r="F120" i="10"/>
  <c r="F115" i="10"/>
  <c r="F109" i="10"/>
  <c r="F104" i="10"/>
  <c r="F99" i="10"/>
  <c r="F93" i="10"/>
  <c r="F88" i="10"/>
  <c r="F83" i="10"/>
  <c r="F77" i="10"/>
  <c r="F72" i="10"/>
  <c r="F67" i="10"/>
  <c r="F61" i="10"/>
  <c r="F56" i="10"/>
  <c r="F51" i="10"/>
  <c r="F45" i="10"/>
  <c r="F35" i="10"/>
  <c r="F24" i="10"/>
  <c r="F19" i="10"/>
  <c r="T317" i="7"/>
  <c r="T318" i="7"/>
  <c r="T308" i="7"/>
  <c r="T309" i="7" s="1"/>
  <c r="O308" i="11" l="1"/>
  <c r="O309" i="11" s="1"/>
  <c r="AA310" i="11" s="1"/>
  <c r="U204" i="11"/>
  <c r="U160" i="11"/>
  <c r="U220" i="11"/>
  <c r="U134" i="11"/>
  <c r="U166" i="11"/>
  <c r="U236" i="11"/>
  <c r="U188" i="11"/>
  <c r="H308" i="7"/>
  <c r="C10" i="9" s="1"/>
  <c r="M35" i="10"/>
  <c r="U34" i="11"/>
  <c r="M83" i="10"/>
  <c r="U82" i="11"/>
  <c r="M125" i="10"/>
  <c r="U124" i="11"/>
  <c r="M168" i="10"/>
  <c r="U167" i="11"/>
  <c r="M202" i="10"/>
  <c r="U201" i="11"/>
  <c r="M258" i="10"/>
  <c r="U257" i="11"/>
  <c r="M130" i="10"/>
  <c r="U129" i="11"/>
  <c r="M158" i="10"/>
  <c r="U157" i="11"/>
  <c r="M170" i="10"/>
  <c r="U169" i="11"/>
  <c r="M123" i="10"/>
  <c r="U122" i="11"/>
  <c r="M36" i="10"/>
  <c r="U35" i="11"/>
  <c r="M95" i="10"/>
  <c r="U94" i="11"/>
  <c r="M159" i="10"/>
  <c r="U158" i="11"/>
  <c r="M199" i="10"/>
  <c r="U198" i="11"/>
  <c r="M231" i="10"/>
  <c r="U230" i="11"/>
  <c r="M295" i="10"/>
  <c r="U294" i="11"/>
  <c r="M30" i="10"/>
  <c r="U29" i="11"/>
  <c r="M46" i="10"/>
  <c r="U45" i="11"/>
  <c r="M62" i="10"/>
  <c r="U61" i="11"/>
  <c r="M78" i="10"/>
  <c r="U77" i="11"/>
  <c r="M94" i="10"/>
  <c r="U93" i="11"/>
  <c r="M114" i="10"/>
  <c r="U113" i="11"/>
  <c r="M142" i="10"/>
  <c r="U141" i="11"/>
  <c r="M11" i="10"/>
  <c r="U10" i="11"/>
  <c r="M27" i="10"/>
  <c r="U26" i="11"/>
  <c r="M43" i="10"/>
  <c r="U42" i="11"/>
  <c r="M59" i="10"/>
  <c r="U58" i="11"/>
  <c r="M75" i="10"/>
  <c r="U74" i="11"/>
  <c r="M91" i="10"/>
  <c r="U90" i="11"/>
  <c r="M107" i="10"/>
  <c r="U106" i="11"/>
  <c r="M128" i="10"/>
  <c r="U127" i="11"/>
  <c r="M180" i="10"/>
  <c r="U179" i="11"/>
  <c r="M196" i="10"/>
  <c r="U195" i="11"/>
  <c r="M212" i="10"/>
  <c r="U211" i="11"/>
  <c r="M228" i="10"/>
  <c r="U227" i="11"/>
  <c r="M260" i="10"/>
  <c r="U259" i="11"/>
  <c r="M276" i="10"/>
  <c r="U275" i="11"/>
  <c r="M292" i="10"/>
  <c r="U291" i="11"/>
  <c r="M140" i="10"/>
  <c r="U139" i="11"/>
  <c r="M45" i="10"/>
  <c r="U44" i="11"/>
  <c r="M109" i="10"/>
  <c r="U108" i="11"/>
  <c r="M152" i="10"/>
  <c r="U151" i="11"/>
  <c r="M190" i="10"/>
  <c r="U189" i="11"/>
  <c r="M222" i="10"/>
  <c r="U221" i="11"/>
  <c r="M44" i="10"/>
  <c r="U43" i="11"/>
  <c r="M41" i="10"/>
  <c r="U40" i="11"/>
  <c r="M132" i="10"/>
  <c r="U131" i="11"/>
  <c r="M187" i="10"/>
  <c r="U186" i="11"/>
  <c r="M219" i="10"/>
  <c r="U218" i="11"/>
  <c r="M307" i="10"/>
  <c r="U306" i="11"/>
  <c r="M32" i="10"/>
  <c r="U31" i="11"/>
  <c r="M48" i="10"/>
  <c r="U47" i="11"/>
  <c r="M80" i="10"/>
  <c r="U79" i="11"/>
  <c r="M96" i="10"/>
  <c r="U95" i="11"/>
  <c r="M112" i="10"/>
  <c r="U111" i="11"/>
  <c r="M184" i="10"/>
  <c r="U183" i="11"/>
  <c r="M216" i="10"/>
  <c r="U215" i="11"/>
  <c r="M232" i="10"/>
  <c r="U231" i="11"/>
  <c r="M248" i="10"/>
  <c r="U247" i="11"/>
  <c r="M264" i="10"/>
  <c r="U263" i="11"/>
  <c r="M280" i="10"/>
  <c r="U279" i="11"/>
  <c r="M296" i="10"/>
  <c r="U295" i="11"/>
  <c r="M156" i="10"/>
  <c r="U155" i="11"/>
  <c r="M19" i="10"/>
  <c r="U18" i="11"/>
  <c r="M51" i="10"/>
  <c r="U50" i="11"/>
  <c r="M72" i="10"/>
  <c r="U71" i="11"/>
  <c r="M93" i="10"/>
  <c r="U92" i="11"/>
  <c r="M115" i="10"/>
  <c r="U114" i="11"/>
  <c r="M136" i="10"/>
  <c r="U135" i="11"/>
  <c r="M157" i="10"/>
  <c r="U156" i="11"/>
  <c r="M178" i="10"/>
  <c r="U177" i="11"/>
  <c r="M194" i="10"/>
  <c r="U193" i="11"/>
  <c r="M210" i="10"/>
  <c r="U209" i="11"/>
  <c r="M226" i="10"/>
  <c r="U225" i="11"/>
  <c r="M290" i="10"/>
  <c r="U289" i="11"/>
  <c r="M122" i="10"/>
  <c r="U121" i="11"/>
  <c r="M138" i="10"/>
  <c r="U137" i="11"/>
  <c r="M150" i="10"/>
  <c r="U149" i="11"/>
  <c r="M162" i="10"/>
  <c r="U161" i="11"/>
  <c r="M174" i="10"/>
  <c r="U173" i="11"/>
  <c r="M12" i="10"/>
  <c r="U11" i="11"/>
  <c r="M92" i="10"/>
  <c r="U91" i="11"/>
  <c r="M25" i="10"/>
  <c r="U24" i="11"/>
  <c r="M47" i="10"/>
  <c r="U46" i="11"/>
  <c r="M79" i="10"/>
  <c r="U78" i="11"/>
  <c r="M111" i="10"/>
  <c r="U110" i="11"/>
  <c r="M143" i="10"/>
  <c r="U142" i="11"/>
  <c r="M175" i="10"/>
  <c r="U174" i="11"/>
  <c r="M191" i="10"/>
  <c r="U190" i="11"/>
  <c r="M207" i="10"/>
  <c r="U206" i="11"/>
  <c r="M223" i="10"/>
  <c r="U222" i="11"/>
  <c r="M247" i="10"/>
  <c r="U246" i="11"/>
  <c r="M279" i="10"/>
  <c r="U278" i="11"/>
  <c r="M10" i="10"/>
  <c r="U9" i="11"/>
  <c r="M26" i="10"/>
  <c r="U25" i="11"/>
  <c r="M42" i="10"/>
  <c r="U41" i="11"/>
  <c r="M50" i="10"/>
  <c r="U49" i="11"/>
  <c r="M58" i="10"/>
  <c r="U57" i="11"/>
  <c r="M66" i="10"/>
  <c r="U65" i="11"/>
  <c r="M74" i="10"/>
  <c r="U73" i="11"/>
  <c r="M82" i="10"/>
  <c r="U81" i="11"/>
  <c r="M90" i="10"/>
  <c r="U89" i="11"/>
  <c r="M98" i="10"/>
  <c r="U97" i="11"/>
  <c r="M110" i="10"/>
  <c r="U109" i="11"/>
  <c r="M118" i="10"/>
  <c r="U117" i="11"/>
  <c r="M134" i="10"/>
  <c r="U133" i="11"/>
  <c r="M154" i="10"/>
  <c r="U153" i="11"/>
  <c r="M139" i="10"/>
  <c r="U138" i="11"/>
  <c r="M28" i="10"/>
  <c r="U27" i="11"/>
  <c r="M76" i="10"/>
  <c r="U75" i="11"/>
  <c r="M155" i="10"/>
  <c r="U154" i="11"/>
  <c r="M171" i="10"/>
  <c r="U170" i="11"/>
  <c r="M188" i="10"/>
  <c r="U187" i="11"/>
  <c r="M204" i="10"/>
  <c r="U203" i="11"/>
  <c r="M220" i="10"/>
  <c r="U219" i="11"/>
  <c r="M236" i="10"/>
  <c r="U235" i="11"/>
  <c r="M252" i="10"/>
  <c r="U251" i="11"/>
  <c r="M268" i="10"/>
  <c r="U267" i="11"/>
  <c r="M284" i="10"/>
  <c r="U283" i="11"/>
  <c r="M304" i="10"/>
  <c r="U303" i="11"/>
  <c r="M61" i="10"/>
  <c r="U60" i="11"/>
  <c r="M104" i="10"/>
  <c r="U103" i="11"/>
  <c r="M147" i="10"/>
  <c r="U146" i="11"/>
  <c r="M186" i="10"/>
  <c r="U185" i="11"/>
  <c r="M218" i="10"/>
  <c r="U217" i="11"/>
  <c r="M102" i="10"/>
  <c r="U101" i="11"/>
  <c r="M146" i="10"/>
  <c r="U145" i="11"/>
  <c r="M15" i="10"/>
  <c r="U14" i="11"/>
  <c r="M63" i="10"/>
  <c r="U62" i="11"/>
  <c r="M127" i="10"/>
  <c r="U126" i="11"/>
  <c r="M183" i="10"/>
  <c r="U182" i="11"/>
  <c r="M215" i="10"/>
  <c r="U214" i="11"/>
  <c r="M263" i="10"/>
  <c r="U262" i="11"/>
  <c r="M14" i="10"/>
  <c r="U13" i="11"/>
  <c r="M22" i="10"/>
  <c r="U21" i="11"/>
  <c r="M38" i="10"/>
  <c r="U37" i="11"/>
  <c r="M54" i="10"/>
  <c r="U53" i="11"/>
  <c r="M70" i="10"/>
  <c r="U69" i="11"/>
  <c r="M86" i="10"/>
  <c r="U85" i="11"/>
  <c r="M106" i="10"/>
  <c r="U105" i="11"/>
  <c r="M126" i="10"/>
  <c r="U125" i="11"/>
  <c r="M166" i="10"/>
  <c r="U165" i="11"/>
  <c r="M244" i="10"/>
  <c r="U243" i="11"/>
  <c r="M67" i="10"/>
  <c r="U66" i="11"/>
  <c r="M88" i="10"/>
  <c r="U87" i="11"/>
  <c r="M131" i="10"/>
  <c r="U130" i="11"/>
  <c r="M173" i="10"/>
  <c r="U172" i="11"/>
  <c r="M206" i="10"/>
  <c r="U205" i="11"/>
  <c r="M274" i="10"/>
  <c r="U273" i="11"/>
  <c r="M300" i="10"/>
  <c r="U299" i="11"/>
  <c r="M20" i="10"/>
  <c r="U19" i="11"/>
  <c r="M68" i="10"/>
  <c r="U67" i="11"/>
  <c r="M100" i="10"/>
  <c r="U99" i="11"/>
  <c r="M164" i="10"/>
  <c r="U163" i="11"/>
  <c r="M203" i="10"/>
  <c r="U202" i="11"/>
  <c r="M243" i="10"/>
  <c r="U242" i="11"/>
  <c r="M275" i="10"/>
  <c r="U274" i="11"/>
  <c r="M60" i="10"/>
  <c r="U59" i="11"/>
  <c r="M172" i="10"/>
  <c r="U171" i="11"/>
  <c r="M16" i="10"/>
  <c r="U15" i="11"/>
  <c r="M64" i="10"/>
  <c r="U63" i="11"/>
  <c r="M200" i="10"/>
  <c r="U199" i="11"/>
  <c r="M24" i="10"/>
  <c r="U23" i="11"/>
  <c r="M56" i="10"/>
  <c r="U55" i="11"/>
  <c r="M77" i="10"/>
  <c r="U76" i="11"/>
  <c r="M99" i="10"/>
  <c r="U98" i="11"/>
  <c r="M120" i="10"/>
  <c r="U119" i="11"/>
  <c r="M141" i="10"/>
  <c r="U140" i="11"/>
  <c r="M163" i="10"/>
  <c r="U162" i="11"/>
  <c r="M182" i="10"/>
  <c r="U181" i="11"/>
  <c r="M198" i="10"/>
  <c r="U197" i="11"/>
  <c r="M214" i="10"/>
  <c r="U213" i="11"/>
  <c r="M242" i="10"/>
  <c r="U241" i="11"/>
  <c r="M306" i="10"/>
  <c r="U305" i="11"/>
  <c r="M108" i="10"/>
  <c r="U107" i="11"/>
  <c r="M9" i="10"/>
  <c r="U8" i="11"/>
  <c r="M31" i="10"/>
  <c r="U30" i="11"/>
  <c r="M52" i="10"/>
  <c r="U51" i="11"/>
  <c r="M84" i="10"/>
  <c r="U83" i="11"/>
  <c r="M116" i="10"/>
  <c r="U115" i="11"/>
  <c r="M148" i="10"/>
  <c r="U147" i="11"/>
  <c r="M179" i="10"/>
  <c r="U178" i="11"/>
  <c r="M195" i="10"/>
  <c r="U194" i="11"/>
  <c r="M211" i="10"/>
  <c r="U210" i="11"/>
  <c r="M227" i="10"/>
  <c r="U226" i="11"/>
  <c r="M259" i="10"/>
  <c r="U258" i="11"/>
  <c r="M291" i="10"/>
  <c r="U290" i="11"/>
  <c r="M144" i="10"/>
  <c r="U143" i="11"/>
  <c r="M160" i="10"/>
  <c r="U159" i="11"/>
  <c r="M176" i="10"/>
  <c r="U175" i="11"/>
  <c r="M192" i="10"/>
  <c r="U191" i="11"/>
  <c r="M208" i="10"/>
  <c r="U207" i="11"/>
  <c r="M224" i="10"/>
  <c r="U223" i="11"/>
  <c r="M240" i="10"/>
  <c r="U239" i="11"/>
  <c r="M256" i="10"/>
  <c r="U255" i="11"/>
  <c r="M272" i="10"/>
  <c r="U271" i="11"/>
  <c r="M288" i="10"/>
  <c r="U287" i="11"/>
  <c r="M124" i="10"/>
  <c r="U123" i="11"/>
  <c r="J11" i="9"/>
  <c r="I11" i="9"/>
  <c r="E10" i="9"/>
  <c r="U308" i="11" l="1"/>
  <c r="U309" i="11" s="1"/>
  <c r="N308" i="7"/>
  <c r="N309" i="7" s="1"/>
  <c r="H309" i="7"/>
  <c r="T310" i="7" s="1"/>
  <c r="M308" i="10"/>
  <c r="F10" i="9"/>
  <c r="M308" i="7"/>
  <c r="G308" i="7"/>
  <c r="L6" i="11"/>
  <c r="L7" i="11"/>
  <c r="L8" i="11"/>
  <c r="L9" i="11"/>
  <c r="L10" i="11"/>
  <c r="L11" i="11"/>
  <c r="L12" i="11"/>
  <c r="L13" i="11"/>
  <c r="L14" i="11"/>
  <c r="L15" i="11"/>
  <c r="L16" i="11"/>
  <c r="L17" i="11"/>
  <c r="L18" i="11"/>
  <c r="L19" i="11"/>
  <c r="L20" i="11"/>
  <c r="L21" i="11"/>
  <c r="L22" i="11"/>
  <c r="L23" i="11"/>
  <c r="L24" i="11"/>
  <c r="L25" i="11"/>
  <c r="L26" i="11"/>
  <c r="L27" i="11"/>
  <c r="L28" i="11"/>
  <c r="L29" i="11"/>
  <c r="L30" i="11"/>
  <c r="L31" i="11"/>
  <c r="L32" i="11"/>
  <c r="L33" i="11"/>
  <c r="L34" i="11"/>
  <c r="L35" i="11"/>
  <c r="L36" i="11"/>
  <c r="L37" i="11"/>
  <c r="L38" i="11"/>
  <c r="L39" i="11"/>
  <c r="L40" i="11"/>
  <c r="L41" i="11"/>
  <c r="L42" i="11"/>
  <c r="L43" i="11"/>
  <c r="L44" i="11"/>
  <c r="L45" i="11"/>
  <c r="L46" i="11"/>
  <c r="L47" i="11"/>
  <c r="L48" i="11"/>
  <c r="L49" i="11"/>
  <c r="L50" i="11"/>
  <c r="L51" i="11"/>
  <c r="L52" i="11"/>
  <c r="L53" i="11"/>
  <c r="L54" i="11"/>
  <c r="L55" i="11"/>
  <c r="L56" i="11"/>
  <c r="L57" i="11"/>
  <c r="L58" i="11"/>
  <c r="L59" i="11"/>
  <c r="L60" i="11"/>
  <c r="L61" i="11"/>
  <c r="L62" i="11"/>
  <c r="L63" i="11"/>
  <c r="L64" i="11"/>
  <c r="L65" i="11"/>
  <c r="L66" i="11"/>
  <c r="L67" i="11"/>
  <c r="L68" i="11"/>
  <c r="L69" i="11"/>
  <c r="L70" i="11"/>
  <c r="L71" i="11"/>
  <c r="L72" i="11"/>
  <c r="L73" i="11"/>
  <c r="L74" i="11"/>
  <c r="L75" i="11"/>
  <c r="L76" i="11"/>
  <c r="L77" i="11"/>
  <c r="L78" i="11"/>
  <c r="L79" i="11"/>
  <c r="L80" i="11"/>
  <c r="L81" i="11"/>
  <c r="L82" i="11"/>
  <c r="L83" i="11"/>
  <c r="L84" i="11"/>
  <c r="L85" i="11"/>
  <c r="L86" i="11"/>
  <c r="L87" i="11"/>
  <c r="L88" i="11"/>
  <c r="L89" i="11"/>
  <c r="L90" i="11"/>
  <c r="L91" i="11"/>
  <c r="L92" i="11"/>
  <c r="L93" i="11"/>
  <c r="L94" i="11"/>
  <c r="L95" i="11"/>
  <c r="L96" i="11"/>
  <c r="L97" i="11"/>
  <c r="L98" i="11"/>
  <c r="L99" i="11"/>
  <c r="L100" i="11"/>
  <c r="L101" i="11"/>
  <c r="L102" i="11"/>
  <c r="L103" i="11"/>
  <c r="L104" i="11"/>
  <c r="L105" i="11"/>
  <c r="L106" i="11"/>
  <c r="L107" i="11"/>
  <c r="L108" i="11"/>
  <c r="L109" i="11"/>
  <c r="L110" i="11"/>
  <c r="L111" i="11"/>
  <c r="L112" i="11"/>
  <c r="L113" i="11"/>
  <c r="L114" i="11"/>
  <c r="L115" i="11"/>
  <c r="L116" i="11"/>
  <c r="L117" i="11"/>
  <c r="L118" i="11"/>
  <c r="L119" i="11"/>
  <c r="L120" i="11"/>
  <c r="L121" i="11"/>
  <c r="L122" i="11"/>
  <c r="L123" i="11"/>
  <c r="L124" i="11"/>
  <c r="L125" i="11"/>
  <c r="L126" i="11"/>
  <c r="L127" i="11"/>
  <c r="L128" i="11"/>
  <c r="L129" i="11"/>
  <c r="L130" i="11"/>
  <c r="L131" i="11"/>
  <c r="L132" i="11"/>
  <c r="L133" i="11"/>
  <c r="L134" i="11"/>
  <c r="L135" i="11"/>
  <c r="L136" i="11"/>
  <c r="L137" i="11"/>
  <c r="L138" i="11"/>
  <c r="L139" i="11"/>
  <c r="L140" i="11"/>
  <c r="L141" i="11"/>
  <c r="L142" i="11"/>
  <c r="L143" i="11"/>
  <c r="L144" i="11"/>
  <c r="L145" i="11"/>
  <c r="L146" i="11"/>
  <c r="L147" i="11"/>
  <c r="L148" i="11"/>
  <c r="L149" i="11"/>
  <c r="L150" i="11"/>
  <c r="L151" i="11"/>
  <c r="L152" i="11"/>
  <c r="L153" i="11"/>
  <c r="L154" i="11"/>
  <c r="L155" i="11"/>
  <c r="L156" i="11"/>
  <c r="L157" i="11"/>
  <c r="L158" i="11"/>
  <c r="L159" i="11"/>
  <c r="L160" i="11"/>
  <c r="L161" i="11"/>
  <c r="L162" i="11"/>
  <c r="L163" i="11"/>
  <c r="L164" i="11"/>
  <c r="L165" i="11"/>
  <c r="L166" i="11"/>
  <c r="L167" i="11"/>
  <c r="L168" i="11"/>
  <c r="L169" i="11"/>
  <c r="L170" i="11"/>
  <c r="L171" i="11"/>
  <c r="L172" i="11"/>
  <c r="L173" i="11"/>
  <c r="L174" i="11"/>
  <c r="L175" i="11"/>
  <c r="L176" i="11"/>
  <c r="L177" i="11"/>
  <c r="L178" i="11"/>
  <c r="L179" i="11"/>
  <c r="L180" i="11"/>
  <c r="L181" i="11"/>
  <c r="L182" i="11"/>
  <c r="L183" i="11"/>
  <c r="L184" i="11"/>
  <c r="L185" i="11"/>
  <c r="L186" i="11"/>
  <c r="L187" i="11"/>
  <c r="L188" i="11"/>
  <c r="L189" i="11"/>
  <c r="L190" i="11"/>
  <c r="L191" i="11"/>
  <c r="L192" i="11"/>
  <c r="L193" i="11"/>
  <c r="L194" i="11"/>
  <c r="L195" i="11"/>
  <c r="L196" i="11"/>
  <c r="L197" i="11"/>
  <c r="L198" i="11"/>
  <c r="L199" i="11"/>
  <c r="L200" i="11"/>
  <c r="L201" i="11"/>
  <c r="L202" i="11"/>
  <c r="L203" i="11"/>
  <c r="L204" i="11"/>
  <c r="L205" i="11"/>
  <c r="L206" i="11"/>
  <c r="L207" i="11"/>
  <c r="L208" i="11"/>
  <c r="L209" i="11"/>
  <c r="L210" i="11"/>
  <c r="L211" i="11"/>
  <c r="L212" i="11"/>
  <c r="L213" i="11"/>
  <c r="L214" i="11"/>
  <c r="L215" i="11"/>
  <c r="L216" i="11"/>
  <c r="L217" i="11"/>
  <c r="L218" i="11"/>
  <c r="L219" i="11"/>
  <c r="L220" i="11"/>
  <c r="L221" i="11"/>
  <c r="L222" i="11"/>
  <c r="L223" i="11"/>
  <c r="L224" i="11"/>
  <c r="L225" i="11"/>
  <c r="L226" i="11"/>
  <c r="L227" i="11"/>
  <c r="L228" i="11"/>
  <c r="L229" i="11"/>
  <c r="L230" i="11"/>
  <c r="L231" i="11"/>
  <c r="L232" i="11"/>
  <c r="L233" i="11"/>
  <c r="L234" i="11"/>
  <c r="L235" i="11"/>
  <c r="L236" i="11"/>
  <c r="L237" i="11"/>
  <c r="L238" i="11"/>
  <c r="L239" i="11"/>
  <c r="L240" i="11"/>
  <c r="L241" i="11"/>
  <c r="L242" i="11"/>
  <c r="L243" i="11"/>
  <c r="L244" i="11"/>
  <c r="L245" i="11"/>
  <c r="L246" i="11"/>
  <c r="L247" i="11"/>
  <c r="L248" i="11"/>
  <c r="L249" i="11"/>
  <c r="L250" i="11"/>
  <c r="L251" i="11"/>
  <c r="L252" i="11"/>
  <c r="L253" i="11"/>
  <c r="L254" i="11"/>
  <c r="L255" i="11"/>
  <c r="L256" i="11"/>
  <c r="L257" i="11"/>
  <c r="L258" i="11"/>
  <c r="L259" i="11"/>
  <c r="L260" i="11"/>
  <c r="L261" i="11"/>
  <c r="L262" i="11"/>
  <c r="L263" i="11"/>
  <c r="L264" i="11"/>
  <c r="L265" i="11"/>
  <c r="L266" i="11"/>
  <c r="L267" i="11"/>
  <c r="L268" i="11"/>
  <c r="L269" i="11"/>
  <c r="L270" i="11"/>
  <c r="L271" i="11"/>
  <c r="L272" i="11"/>
  <c r="L273" i="11"/>
  <c r="L274" i="11"/>
  <c r="L275" i="11"/>
  <c r="L276" i="11"/>
  <c r="L277" i="11"/>
  <c r="L278" i="11"/>
  <c r="L279" i="11"/>
  <c r="L280" i="11"/>
  <c r="L281" i="11"/>
  <c r="L282" i="11"/>
  <c r="L283" i="11"/>
  <c r="L284" i="11"/>
  <c r="L285" i="11"/>
  <c r="L286" i="11"/>
  <c r="L287" i="11"/>
  <c r="L288" i="11"/>
  <c r="L289" i="11"/>
  <c r="L290" i="11"/>
  <c r="L291" i="11"/>
  <c r="L292" i="11"/>
  <c r="L293" i="11"/>
  <c r="L294" i="11"/>
  <c r="L295" i="11"/>
  <c r="L296" i="11"/>
  <c r="L297" i="11"/>
  <c r="L298" i="11"/>
  <c r="L299" i="11"/>
  <c r="L300" i="11"/>
  <c r="L301" i="11"/>
  <c r="L302" i="11"/>
  <c r="L303" i="11"/>
  <c r="L304" i="11"/>
  <c r="L305" i="11"/>
  <c r="L306" i="11"/>
  <c r="L5" i="11"/>
  <c r="W7" i="11"/>
  <c r="W8" i="11"/>
  <c r="W9" i="11"/>
  <c r="W10" i="11"/>
  <c r="W11" i="11"/>
  <c r="W12" i="11"/>
  <c r="W13" i="11"/>
  <c r="W14" i="11"/>
  <c r="W15" i="11"/>
  <c r="W16" i="11"/>
  <c r="W17" i="11"/>
  <c r="W18" i="11"/>
  <c r="W19" i="11"/>
  <c r="W20" i="11"/>
  <c r="W21" i="11"/>
  <c r="W22" i="11"/>
  <c r="W23" i="11"/>
  <c r="W24" i="11"/>
  <c r="W25" i="11"/>
  <c r="W26" i="11"/>
  <c r="W27" i="11"/>
  <c r="W28" i="11"/>
  <c r="W29" i="11"/>
  <c r="W30" i="11"/>
  <c r="W31" i="11"/>
  <c r="W32" i="11"/>
  <c r="W33" i="11"/>
  <c r="W34" i="11"/>
  <c r="W35" i="11"/>
  <c r="W36" i="11"/>
  <c r="W37" i="11"/>
  <c r="W38" i="11"/>
  <c r="W39" i="11"/>
  <c r="W40" i="11"/>
  <c r="W41" i="11"/>
  <c r="W42" i="11"/>
  <c r="W43" i="11"/>
  <c r="W44" i="11"/>
  <c r="W45" i="11"/>
  <c r="W46" i="11"/>
  <c r="W47" i="11"/>
  <c r="W48" i="11"/>
  <c r="W49" i="11"/>
  <c r="W50" i="11"/>
  <c r="W51" i="11"/>
  <c r="W52" i="11"/>
  <c r="W53" i="11"/>
  <c r="W54" i="11"/>
  <c r="W55" i="11"/>
  <c r="W56" i="11"/>
  <c r="W57" i="11"/>
  <c r="W58" i="11"/>
  <c r="W59" i="11"/>
  <c r="W60" i="11"/>
  <c r="W61" i="11"/>
  <c r="W62" i="11"/>
  <c r="W63" i="11"/>
  <c r="W64" i="11"/>
  <c r="W65" i="11"/>
  <c r="W66" i="11"/>
  <c r="W67" i="11"/>
  <c r="W68" i="11"/>
  <c r="W69" i="11"/>
  <c r="W70" i="11"/>
  <c r="W71" i="11"/>
  <c r="W72" i="11"/>
  <c r="W73" i="11"/>
  <c r="W74" i="11"/>
  <c r="W75" i="11"/>
  <c r="W76" i="11"/>
  <c r="W77" i="11"/>
  <c r="W78" i="11"/>
  <c r="W79" i="11"/>
  <c r="W80" i="11"/>
  <c r="W81" i="11"/>
  <c r="W82" i="11"/>
  <c r="W83" i="11"/>
  <c r="W84" i="11"/>
  <c r="W85" i="11"/>
  <c r="W86" i="11"/>
  <c r="W87" i="11"/>
  <c r="W88" i="11"/>
  <c r="W89" i="11"/>
  <c r="W90" i="11"/>
  <c r="W91" i="11"/>
  <c r="W92" i="11"/>
  <c r="W93" i="11"/>
  <c r="W94" i="11"/>
  <c r="W95" i="11"/>
  <c r="W96" i="11"/>
  <c r="W97" i="11"/>
  <c r="W98" i="11"/>
  <c r="W99" i="11"/>
  <c r="W100" i="11"/>
  <c r="W101" i="11"/>
  <c r="W102" i="11"/>
  <c r="W103" i="11"/>
  <c r="W104" i="11"/>
  <c r="W105" i="11"/>
  <c r="W106" i="11"/>
  <c r="W107" i="11"/>
  <c r="W108" i="11"/>
  <c r="W109" i="11"/>
  <c r="W110" i="11"/>
  <c r="W111" i="11"/>
  <c r="W112" i="11"/>
  <c r="W113" i="11"/>
  <c r="W114" i="11"/>
  <c r="W115" i="11"/>
  <c r="W116" i="11"/>
  <c r="W117" i="11"/>
  <c r="W118" i="11"/>
  <c r="W119" i="11"/>
  <c r="W120" i="11"/>
  <c r="W121" i="11"/>
  <c r="W122" i="11"/>
  <c r="W123" i="11"/>
  <c r="W124" i="11"/>
  <c r="W125" i="11"/>
  <c r="W126" i="11"/>
  <c r="W127" i="11"/>
  <c r="W128" i="11"/>
  <c r="W129" i="11"/>
  <c r="W130" i="11"/>
  <c r="W131" i="11"/>
  <c r="W132" i="11"/>
  <c r="W133" i="11"/>
  <c r="W134" i="11"/>
  <c r="W135" i="11"/>
  <c r="W136" i="11"/>
  <c r="W137" i="11"/>
  <c r="W138" i="11"/>
  <c r="W139" i="11"/>
  <c r="W140" i="11"/>
  <c r="W141" i="11"/>
  <c r="W142" i="11"/>
  <c r="W143" i="11"/>
  <c r="W144" i="11"/>
  <c r="W145" i="11"/>
  <c r="W146" i="11"/>
  <c r="W147" i="11"/>
  <c r="W148" i="11"/>
  <c r="W149" i="11"/>
  <c r="W150" i="11"/>
  <c r="W151" i="11"/>
  <c r="W152" i="11"/>
  <c r="W153" i="11"/>
  <c r="W154" i="11"/>
  <c r="W155" i="11"/>
  <c r="W156" i="11"/>
  <c r="W157" i="11"/>
  <c r="W158" i="11"/>
  <c r="W159" i="11"/>
  <c r="W160" i="11"/>
  <c r="W161" i="11"/>
  <c r="W162" i="11"/>
  <c r="W163" i="11"/>
  <c r="W164" i="11"/>
  <c r="W165" i="11"/>
  <c r="W166" i="11"/>
  <c r="W167" i="11"/>
  <c r="W168" i="11"/>
  <c r="W169" i="11"/>
  <c r="W170" i="11"/>
  <c r="W171" i="11"/>
  <c r="W172" i="11"/>
  <c r="W173" i="11"/>
  <c r="W174" i="11"/>
  <c r="W175" i="11"/>
  <c r="W176" i="11"/>
  <c r="W177" i="11"/>
  <c r="W178" i="11"/>
  <c r="W179" i="11"/>
  <c r="W180" i="11"/>
  <c r="W181" i="11"/>
  <c r="W182" i="11"/>
  <c r="W183" i="11"/>
  <c r="W184" i="11"/>
  <c r="W185" i="11"/>
  <c r="W186" i="11"/>
  <c r="W187" i="11"/>
  <c r="W188" i="11"/>
  <c r="W189" i="11"/>
  <c r="W190" i="11"/>
  <c r="W191" i="11"/>
  <c r="W192" i="11"/>
  <c r="W193" i="11"/>
  <c r="W194" i="11"/>
  <c r="W195" i="11"/>
  <c r="W196" i="11"/>
  <c r="W197" i="11"/>
  <c r="W198" i="11"/>
  <c r="W199" i="11"/>
  <c r="W200" i="11"/>
  <c r="W201" i="11"/>
  <c r="W202" i="11"/>
  <c r="W203" i="11"/>
  <c r="W204" i="11"/>
  <c r="W205" i="11"/>
  <c r="W206" i="11"/>
  <c r="W207" i="11"/>
  <c r="W208" i="11"/>
  <c r="W209" i="11"/>
  <c r="W210" i="11"/>
  <c r="W211" i="11"/>
  <c r="W212" i="11"/>
  <c r="W213" i="11"/>
  <c r="W214" i="11"/>
  <c r="W215" i="11"/>
  <c r="W216" i="11"/>
  <c r="W217" i="11"/>
  <c r="W218" i="11"/>
  <c r="W219" i="11"/>
  <c r="W220" i="11"/>
  <c r="W221" i="11"/>
  <c r="W222" i="11"/>
  <c r="W223" i="11"/>
  <c r="W224" i="11"/>
  <c r="W225" i="11"/>
  <c r="W226" i="11"/>
  <c r="W227" i="11"/>
  <c r="W228" i="11"/>
  <c r="W229" i="11"/>
  <c r="W230" i="11"/>
  <c r="W231" i="11"/>
  <c r="W232" i="11"/>
  <c r="W233" i="11"/>
  <c r="W234" i="11"/>
  <c r="W235" i="11"/>
  <c r="W236" i="11"/>
  <c r="W237" i="11"/>
  <c r="W238" i="11"/>
  <c r="W239" i="11"/>
  <c r="W240" i="11"/>
  <c r="W241" i="11"/>
  <c r="W242" i="11"/>
  <c r="W243" i="11"/>
  <c r="W244" i="11"/>
  <c r="W245" i="11"/>
  <c r="W246" i="11"/>
  <c r="W247" i="11"/>
  <c r="W248" i="11"/>
  <c r="W249" i="11"/>
  <c r="W250" i="11"/>
  <c r="W251" i="11"/>
  <c r="W252" i="11"/>
  <c r="W253" i="11"/>
  <c r="W254" i="11"/>
  <c r="W255" i="11"/>
  <c r="W256" i="11"/>
  <c r="W257" i="11"/>
  <c r="W258" i="11"/>
  <c r="W259" i="11"/>
  <c r="W260" i="11"/>
  <c r="W261" i="11"/>
  <c r="W262" i="11"/>
  <c r="W263" i="11"/>
  <c r="W264" i="11"/>
  <c r="W265" i="11"/>
  <c r="W266" i="11"/>
  <c r="W267" i="11"/>
  <c r="W268" i="11"/>
  <c r="W269" i="11"/>
  <c r="W270" i="11"/>
  <c r="W271" i="11"/>
  <c r="W272" i="11"/>
  <c r="W273" i="11"/>
  <c r="W274" i="11"/>
  <c r="W275" i="11"/>
  <c r="W276" i="11"/>
  <c r="W277" i="11"/>
  <c r="W278" i="11"/>
  <c r="W279" i="11"/>
  <c r="W280" i="11"/>
  <c r="W281" i="11"/>
  <c r="W282" i="11"/>
  <c r="W283" i="11"/>
  <c r="W284" i="11"/>
  <c r="W285" i="11"/>
  <c r="W286" i="11"/>
  <c r="W287" i="11"/>
  <c r="W288" i="11"/>
  <c r="W289" i="11"/>
  <c r="W290" i="11"/>
  <c r="W291" i="11"/>
  <c r="W292" i="11"/>
  <c r="W293" i="11"/>
  <c r="W294" i="11"/>
  <c r="W295" i="11"/>
  <c r="W296" i="11"/>
  <c r="W297" i="11"/>
  <c r="W298" i="11"/>
  <c r="W299" i="11"/>
  <c r="W300" i="11"/>
  <c r="W301" i="11"/>
  <c r="W302" i="11"/>
  <c r="W303" i="11"/>
  <c r="W304" i="11"/>
  <c r="W305" i="11"/>
  <c r="K6" i="11"/>
  <c r="K10" i="11"/>
  <c r="K11" i="11"/>
  <c r="K12" i="11"/>
  <c r="K15" i="11"/>
  <c r="K18" i="11"/>
  <c r="K19" i="11"/>
  <c r="K20" i="11"/>
  <c r="K26" i="11"/>
  <c r="K27" i="11"/>
  <c r="K28" i="11"/>
  <c r="K34" i="11"/>
  <c r="K35" i="11"/>
  <c r="AH35" i="11" s="1"/>
  <c r="K36" i="11"/>
  <c r="K39" i="11"/>
  <c r="K42" i="11"/>
  <c r="K43" i="11"/>
  <c r="K44" i="11"/>
  <c r="K50" i="11"/>
  <c r="K51" i="11"/>
  <c r="K52" i="11"/>
  <c r="K58" i="11"/>
  <c r="K59" i="11"/>
  <c r="AH59" i="11" s="1"/>
  <c r="K60" i="11"/>
  <c r="K63" i="11"/>
  <c r="K64" i="11"/>
  <c r="K66" i="11"/>
  <c r="K67" i="11"/>
  <c r="K68" i="11"/>
  <c r="K72" i="11"/>
  <c r="K74" i="11"/>
  <c r="K75" i="11"/>
  <c r="K76" i="11"/>
  <c r="K80" i="11"/>
  <c r="K82" i="11"/>
  <c r="K83" i="11"/>
  <c r="K84" i="11"/>
  <c r="K87" i="11"/>
  <c r="K88" i="11"/>
  <c r="K90" i="11"/>
  <c r="K91" i="11"/>
  <c r="K92" i="11"/>
  <c r="K96" i="11"/>
  <c r="K98" i="11"/>
  <c r="K99" i="11"/>
  <c r="K100" i="11"/>
  <c r="K104" i="11"/>
  <c r="K106" i="11"/>
  <c r="K107" i="11"/>
  <c r="K108" i="11"/>
  <c r="K111" i="11"/>
  <c r="K112" i="11"/>
  <c r="K114" i="11"/>
  <c r="K115" i="11"/>
  <c r="K116" i="11"/>
  <c r="K120" i="11"/>
  <c r="K122" i="11"/>
  <c r="K123" i="11"/>
  <c r="K124" i="11"/>
  <c r="K128" i="11"/>
  <c r="K130" i="11"/>
  <c r="K131" i="11"/>
  <c r="K132" i="11"/>
  <c r="K135" i="11"/>
  <c r="K136" i="11"/>
  <c r="K138" i="11"/>
  <c r="K139" i="11"/>
  <c r="K140" i="11"/>
  <c r="K144" i="11"/>
  <c r="K146" i="11"/>
  <c r="K147" i="11"/>
  <c r="K148" i="11"/>
  <c r="K152" i="11"/>
  <c r="K154" i="11"/>
  <c r="K155" i="11"/>
  <c r="K156" i="11"/>
  <c r="K159" i="11"/>
  <c r="K160" i="11"/>
  <c r="K162" i="11"/>
  <c r="K163" i="11"/>
  <c r="K164" i="11"/>
  <c r="K168" i="11"/>
  <c r="K170" i="11"/>
  <c r="K171" i="11"/>
  <c r="K172" i="11"/>
  <c r="K176" i="11"/>
  <c r="K178" i="11"/>
  <c r="K179" i="11"/>
  <c r="K180" i="11"/>
  <c r="K183" i="11"/>
  <c r="K184" i="11"/>
  <c r="K186" i="11"/>
  <c r="K187" i="11"/>
  <c r="K188" i="11"/>
  <c r="K192" i="11"/>
  <c r="K194" i="11"/>
  <c r="K195" i="11"/>
  <c r="K196" i="11"/>
  <c r="K200" i="11"/>
  <c r="K202" i="11"/>
  <c r="K203" i="11"/>
  <c r="K204" i="11"/>
  <c r="K207" i="11"/>
  <c r="K208" i="11"/>
  <c r="K210" i="11"/>
  <c r="K211" i="11"/>
  <c r="K212" i="11"/>
  <c r="K216" i="11"/>
  <c r="K218" i="11"/>
  <c r="K219" i="11"/>
  <c r="K220" i="11"/>
  <c r="K224" i="11"/>
  <c r="K226" i="11"/>
  <c r="K227" i="11"/>
  <c r="K228" i="11"/>
  <c r="K231" i="11"/>
  <c r="K232" i="11"/>
  <c r="K234" i="11"/>
  <c r="K235" i="11"/>
  <c r="K236" i="11"/>
  <c r="K240" i="11"/>
  <c r="K242" i="11"/>
  <c r="K243" i="11"/>
  <c r="K244" i="11"/>
  <c r="K248" i="11"/>
  <c r="K250" i="11"/>
  <c r="K251" i="11"/>
  <c r="K252" i="11"/>
  <c r="K255" i="11"/>
  <c r="K256" i="11"/>
  <c r="K258" i="11"/>
  <c r="K259" i="11"/>
  <c r="K260" i="11"/>
  <c r="K263" i="11"/>
  <c r="K264" i="11"/>
  <c r="K266" i="11"/>
  <c r="K267" i="11"/>
  <c r="K268" i="11"/>
  <c r="K272" i="11"/>
  <c r="K274" i="11"/>
  <c r="K275" i="11"/>
  <c r="K276" i="11"/>
  <c r="K279" i="11"/>
  <c r="K280" i="11"/>
  <c r="K282" i="11"/>
  <c r="K283" i="11"/>
  <c r="K284" i="11"/>
  <c r="K288" i="11"/>
  <c r="K290" i="11"/>
  <c r="K291" i="11"/>
  <c r="K292" i="11"/>
  <c r="K296" i="11"/>
  <c r="K298" i="11"/>
  <c r="K299" i="11"/>
  <c r="K300" i="11"/>
  <c r="K303" i="11"/>
  <c r="K304" i="11"/>
  <c r="Y6" i="11"/>
  <c r="Y7" i="11"/>
  <c r="Y8" i="11"/>
  <c r="Y9" i="11"/>
  <c r="Y10" i="11"/>
  <c r="Y11" i="11"/>
  <c r="Y12" i="11"/>
  <c r="Y13" i="11"/>
  <c r="Y14" i="11"/>
  <c r="Y15" i="11"/>
  <c r="Y16" i="11"/>
  <c r="Y17" i="11"/>
  <c r="Y18" i="11"/>
  <c r="Y19" i="11"/>
  <c r="Y20" i="11"/>
  <c r="Y21" i="11"/>
  <c r="Y22" i="11"/>
  <c r="Y23" i="11"/>
  <c r="Y24" i="11"/>
  <c r="Y25" i="11"/>
  <c r="Y26" i="11"/>
  <c r="Y27" i="11"/>
  <c r="Y28" i="11"/>
  <c r="Y29" i="11"/>
  <c r="Y30" i="11"/>
  <c r="Y31" i="11"/>
  <c r="Y32" i="11"/>
  <c r="Y33" i="11"/>
  <c r="Y34" i="11"/>
  <c r="Y35" i="11"/>
  <c r="Y36" i="11"/>
  <c r="Y37" i="11"/>
  <c r="Y38" i="11"/>
  <c r="Y39" i="11"/>
  <c r="Y40" i="11"/>
  <c r="Y41" i="11"/>
  <c r="Y42" i="11"/>
  <c r="Y43" i="11"/>
  <c r="Y44" i="11"/>
  <c r="Y45" i="11"/>
  <c r="Y46" i="11"/>
  <c r="Y47" i="11"/>
  <c r="Y48" i="11"/>
  <c r="Y49" i="11"/>
  <c r="Y50" i="11"/>
  <c r="Y51" i="11"/>
  <c r="Y52" i="11"/>
  <c r="Y53" i="11"/>
  <c r="Y54" i="11"/>
  <c r="Y55" i="11"/>
  <c r="Y56" i="11"/>
  <c r="Y57" i="11"/>
  <c r="Y58" i="11"/>
  <c r="Y59" i="11"/>
  <c r="Y60" i="11"/>
  <c r="Y61" i="11"/>
  <c r="Y62" i="11"/>
  <c r="Y63" i="11"/>
  <c r="Y64" i="11"/>
  <c r="Y65" i="11"/>
  <c r="Y66" i="11"/>
  <c r="Y67" i="11"/>
  <c r="Y68" i="11"/>
  <c r="Y69" i="11"/>
  <c r="Y70" i="11"/>
  <c r="Y71" i="11"/>
  <c r="Y72" i="11"/>
  <c r="Y73" i="11"/>
  <c r="Y74" i="11"/>
  <c r="Y75" i="11"/>
  <c r="Y76" i="11"/>
  <c r="Y77" i="11"/>
  <c r="Y78" i="11"/>
  <c r="Y79" i="11"/>
  <c r="Y80" i="11"/>
  <c r="Y81" i="11"/>
  <c r="Y82" i="11"/>
  <c r="Y83" i="11"/>
  <c r="Y84" i="11"/>
  <c r="Y85" i="11"/>
  <c r="Y86" i="11"/>
  <c r="Y87" i="11"/>
  <c r="Y88" i="11"/>
  <c r="Y89" i="11"/>
  <c r="Y90" i="11"/>
  <c r="Y91" i="11"/>
  <c r="Y92" i="11"/>
  <c r="Y93" i="11"/>
  <c r="Y94" i="11"/>
  <c r="Y95" i="11"/>
  <c r="Y96" i="11"/>
  <c r="Y97" i="11"/>
  <c r="Y98" i="11"/>
  <c r="Y99" i="11"/>
  <c r="Y100" i="11"/>
  <c r="Y101" i="11"/>
  <c r="Y102" i="11"/>
  <c r="Y103" i="11"/>
  <c r="Y104" i="11"/>
  <c r="Y105" i="11"/>
  <c r="Y106" i="11"/>
  <c r="Y107" i="11"/>
  <c r="Y108" i="11"/>
  <c r="Y109" i="11"/>
  <c r="Y110" i="11"/>
  <c r="Y111" i="11"/>
  <c r="Y112" i="11"/>
  <c r="Y113" i="11"/>
  <c r="Y114" i="11"/>
  <c r="Y115" i="11"/>
  <c r="Y116" i="11"/>
  <c r="Y117" i="11"/>
  <c r="Y118" i="11"/>
  <c r="Y119" i="11"/>
  <c r="Y120" i="11"/>
  <c r="Y121" i="11"/>
  <c r="Y122" i="11"/>
  <c r="Y123" i="11"/>
  <c r="Y124" i="11"/>
  <c r="Y125" i="11"/>
  <c r="Y126" i="11"/>
  <c r="Y127" i="11"/>
  <c r="Y128" i="11"/>
  <c r="Y129" i="11"/>
  <c r="Y130" i="11"/>
  <c r="Y131" i="11"/>
  <c r="Y132" i="11"/>
  <c r="Y133" i="11"/>
  <c r="Y134" i="11"/>
  <c r="Y135" i="11"/>
  <c r="Y136" i="11"/>
  <c r="Y137" i="11"/>
  <c r="Y138" i="11"/>
  <c r="Y139" i="11"/>
  <c r="Y140" i="11"/>
  <c r="Y141" i="11"/>
  <c r="Y142" i="11"/>
  <c r="Y143" i="11"/>
  <c r="Y144" i="11"/>
  <c r="Y145" i="11"/>
  <c r="Y146" i="11"/>
  <c r="Y147" i="11"/>
  <c r="Y148" i="11"/>
  <c r="Y149" i="11"/>
  <c r="Y150" i="11"/>
  <c r="Y151" i="11"/>
  <c r="Y152" i="11"/>
  <c r="Y153" i="11"/>
  <c r="Y154" i="11"/>
  <c r="Y155" i="11"/>
  <c r="Y156" i="11"/>
  <c r="Y157" i="11"/>
  <c r="Y158" i="11"/>
  <c r="Y159" i="11"/>
  <c r="Y160" i="11"/>
  <c r="Y161" i="11"/>
  <c r="Y162" i="11"/>
  <c r="Y163" i="11"/>
  <c r="Y164" i="11"/>
  <c r="Y165" i="11"/>
  <c r="Y166" i="11"/>
  <c r="Y167" i="11"/>
  <c r="Y168" i="11"/>
  <c r="Y169" i="11"/>
  <c r="Y170" i="11"/>
  <c r="Y171" i="11"/>
  <c r="Y172" i="11"/>
  <c r="Y173" i="11"/>
  <c r="Y174" i="11"/>
  <c r="Y175" i="11"/>
  <c r="Y176" i="11"/>
  <c r="Y177" i="11"/>
  <c r="Y178" i="11"/>
  <c r="Y179" i="11"/>
  <c r="Y180" i="11"/>
  <c r="Y181" i="11"/>
  <c r="Y182" i="11"/>
  <c r="Y183" i="11"/>
  <c r="Y184" i="11"/>
  <c r="Y185" i="11"/>
  <c r="Y186" i="11"/>
  <c r="Y187" i="11"/>
  <c r="Y188" i="11"/>
  <c r="Y189" i="11"/>
  <c r="Y190" i="11"/>
  <c r="Y191" i="11"/>
  <c r="Y192" i="11"/>
  <c r="Y193" i="11"/>
  <c r="Y194" i="11"/>
  <c r="Y195" i="11"/>
  <c r="Y196" i="11"/>
  <c r="Y197" i="11"/>
  <c r="Y198" i="11"/>
  <c r="Y199" i="11"/>
  <c r="Y200" i="11"/>
  <c r="Y201" i="11"/>
  <c r="Y202" i="11"/>
  <c r="Y203" i="11"/>
  <c r="Y204" i="11"/>
  <c r="Y205" i="11"/>
  <c r="Y206" i="11"/>
  <c r="Y207" i="11"/>
  <c r="Y208" i="11"/>
  <c r="Y209" i="11"/>
  <c r="Y210" i="11"/>
  <c r="Y211" i="11"/>
  <c r="Y212" i="11"/>
  <c r="Y213" i="11"/>
  <c r="Y214" i="11"/>
  <c r="Y215" i="11"/>
  <c r="Y216" i="11"/>
  <c r="Y217" i="11"/>
  <c r="Y218" i="11"/>
  <c r="Y219" i="11"/>
  <c r="Y220" i="11"/>
  <c r="Y221" i="11"/>
  <c r="Y222" i="11"/>
  <c r="Y223" i="11"/>
  <c r="Y224" i="11"/>
  <c r="Y225" i="11"/>
  <c r="Y226" i="11"/>
  <c r="Y227" i="11"/>
  <c r="Y228" i="11"/>
  <c r="Y229" i="11"/>
  <c r="Y230" i="11"/>
  <c r="Y231" i="11"/>
  <c r="Y232" i="11"/>
  <c r="Y233" i="11"/>
  <c r="Y234" i="11"/>
  <c r="Y235" i="11"/>
  <c r="Y236" i="11"/>
  <c r="Y237" i="11"/>
  <c r="Y238" i="11"/>
  <c r="Y239" i="11"/>
  <c r="Y240" i="11"/>
  <c r="Y241" i="11"/>
  <c r="Y242" i="11"/>
  <c r="Y243" i="11"/>
  <c r="Y244" i="11"/>
  <c r="Y245" i="11"/>
  <c r="Y246" i="11"/>
  <c r="Y247" i="11"/>
  <c r="Y248" i="11"/>
  <c r="Y249" i="11"/>
  <c r="Y250" i="11"/>
  <c r="Y251" i="11"/>
  <c r="Y252" i="11"/>
  <c r="Y253" i="11"/>
  <c r="Y254" i="11"/>
  <c r="Y255" i="11"/>
  <c r="Y256" i="11"/>
  <c r="Y257" i="11"/>
  <c r="Y258" i="11"/>
  <c r="Y259" i="11"/>
  <c r="Y260" i="11"/>
  <c r="Y261" i="11"/>
  <c r="Y262" i="11"/>
  <c r="Y263" i="11"/>
  <c r="Y264" i="11"/>
  <c r="Y265" i="11"/>
  <c r="Y266" i="11"/>
  <c r="Y267" i="11"/>
  <c r="Y268" i="11"/>
  <c r="Y269" i="11"/>
  <c r="Y270" i="11"/>
  <c r="Y271" i="11"/>
  <c r="Y272" i="11"/>
  <c r="Y273" i="11"/>
  <c r="Y274" i="11"/>
  <c r="Y275" i="11"/>
  <c r="Y276" i="11"/>
  <c r="Y277" i="11"/>
  <c r="Y278" i="11"/>
  <c r="Y279" i="11"/>
  <c r="Y280" i="11"/>
  <c r="Y281" i="11"/>
  <c r="Y282" i="11"/>
  <c r="Y283" i="11"/>
  <c r="Y284" i="11"/>
  <c r="Y285" i="11"/>
  <c r="Y286" i="11"/>
  <c r="Y287" i="11"/>
  <c r="Y288" i="11"/>
  <c r="Y289" i="11"/>
  <c r="Y290" i="11"/>
  <c r="Y291" i="11"/>
  <c r="Y292" i="11"/>
  <c r="Y293" i="11"/>
  <c r="Y294" i="11"/>
  <c r="Y295" i="11"/>
  <c r="Y296" i="11"/>
  <c r="Y297" i="11"/>
  <c r="Y298" i="11"/>
  <c r="Y299" i="11"/>
  <c r="Y300" i="11"/>
  <c r="Y301" i="11"/>
  <c r="Y302" i="11"/>
  <c r="Y303" i="11"/>
  <c r="Y304" i="11"/>
  <c r="Y305" i="11"/>
  <c r="Y306" i="11"/>
  <c r="Y5" i="11"/>
  <c r="M6" i="11"/>
  <c r="M7" i="11"/>
  <c r="M8" i="11"/>
  <c r="M9" i="11"/>
  <c r="M10" i="11"/>
  <c r="M11" i="11"/>
  <c r="M12" i="11"/>
  <c r="M13" i="11"/>
  <c r="M14" i="11"/>
  <c r="M15" i="11"/>
  <c r="M16" i="11"/>
  <c r="M17" i="11"/>
  <c r="M18" i="11"/>
  <c r="M19" i="11"/>
  <c r="M20" i="11"/>
  <c r="M21" i="11"/>
  <c r="M22" i="11"/>
  <c r="M23" i="11"/>
  <c r="M24" i="11"/>
  <c r="M25" i="11"/>
  <c r="M26" i="11"/>
  <c r="M27" i="11"/>
  <c r="M28" i="11"/>
  <c r="M29" i="11"/>
  <c r="M30" i="11"/>
  <c r="M31" i="11"/>
  <c r="M32" i="11"/>
  <c r="M33" i="11"/>
  <c r="M34" i="11"/>
  <c r="M35" i="11"/>
  <c r="M36" i="11"/>
  <c r="M37" i="11"/>
  <c r="M38" i="11"/>
  <c r="M39" i="11"/>
  <c r="M40" i="11"/>
  <c r="M41" i="11"/>
  <c r="M42" i="11"/>
  <c r="M43" i="11"/>
  <c r="M44" i="11"/>
  <c r="M45" i="11"/>
  <c r="M46" i="11"/>
  <c r="M47" i="11"/>
  <c r="M48" i="11"/>
  <c r="M49" i="11"/>
  <c r="M50" i="11"/>
  <c r="M51" i="11"/>
  <c r="M52" i="11"/>
  <c r="M53" i="11"/>
  <c r="M54" i="11"/>
  <c r="M55" i="11"/>
  <c r="M56" i="11"/>
  <c r="M57" i="11"/>
  <c r="M58" i="11"/>
  <c r="M59" i="11"/>
  <c r="M60" i="11"/>
  <c r="M61" i="11"/>
  <c r="M62" i="11"/>
  <c r="M63" i="11"/>
  <c r="M64" i="11"/>
  <c r="M65" i="11"/>
  <c r="M66" i="11"/>
  <c r="M67" i="11"/>
  <c r="M68" i="11"/>
  <c r="M69" i="11"/>
  <c r="M70" i="11"/>
  <c r="M71" i="11"/>
  <c r="M72" i="11"/>
  <c r="M73" i="11"/>
  <c r="M74" i="11"/>
  <c r="M75" i="11"/>
  <c r="M76" i="11"/>
  <c r="M77" i="11"/>
  <c r="M78" i="11"/>
  <c r="M79" i="11"/>
  <c r="M80" i="11"/>
  <c r="M81" i="11"/>
  <c r="M82" i="11"/>
  <c r="M83" i="11"/>
  <c r="M84" i="11"/>
  <c r="M85" i="11"/>
  <c r="M86" i="11"/>
  <c r="M87" i="11"/>
  <c r="M88" i="11"/>
  <c r="M89" i="11"/>
  <c r="M90" i="11"/>
  <c r="M91" i="11"/>
  <c r="M92" i="11"/>
  <c r="M93" i="11"/>
  <c r="M94" i="11"/>
  <c r="M95" i="11"/>
  <c r="M96" i="11"/>
  <c r="M97" i="11"/>
  <c r="M98" i="11"/>
  <c r="M99" i="11"/>
  <c r="M100" i="11"/>
  <c r="M101" i="11"/>
  <c r="M102" i="11"/>
  <c r="M103" i="11"/>
  <c r="M104" i="11"/>
  <c r="M105" i="11"/>
  <c r="M106" i="11"/>
  <c r="M107" i="11"/>
  <c r="M108" i="11"/>
  <c r="M109" i="11"/>
  <c r="M110" i="11"/>
  <c r="M111" i="11"/>
  <c r="M112" i="11"/>
  <c r="M113" i="11"/>
  <c r="M114" i="11"/>
  <c r="M115" i="11"/>
  <c r="M116" i="11"/>
  <c r="M117" i="11"/>
  <c r="M118" i="11"/>
  <c r="M119" i="11"/>
  <c r="M120" i="11"/>
  <c r="M121" i="11"/>
  <c r="M122" i="11"/>
  <c r="M123" i="11"/>
  <c r="M124" i="11"/>
  <c r="M125" i="11"/>
  <c r="M126" i="11"/>
  <c r="M127" i="11"/>
  <c r="M128" i="11"/>
  <c r="M129" i="11"/>
  <c r="M130" i="11"/>
  <c r="M131" i="11"/>
  <c r="M132" i="11"/>
  <c r="M133" i="11"/>
  <c r="M134" i="11"/>
  <c r="M135" i="11"/>
  <c r="M136" i="11"/>
  <c r="M137" i="11"/>
  <c r="M138" i="11"/>
  <c r="M139" i="11"/>
  <c r="M140" i="11"/>
  <c r="M141" i="11"/>
  <c r="M142" i="11"/>
  <c r="M143" i="11"/>
  <c r="M144" i="11"/>
  <c r="M145" i="11"/>
  <c r="M146" i="11"/>
  <c r="M147" i="11"/>
  <c r="M148" i="11"/>
  <c r="M149" i="11"/>
  <c r="M150" i="11"/>
  <c r="M151" i="11"/>
  <c r="M152" i="11"/>
  <c r="M153" i="11"/>
  <c r="M154" i="11"/>
  <c r="M155" i="11"/>
  <c r="M156" i="11"/>
  <c r="M157" i="11"/>
  <c r="M158" i="11"/>
  <c r="M159" i="11"/>
  <c r="M160" i="11"/>
  <c r="M161" i="11"/>
  <c r="M162" i="11"/>
  <c r="M163" i="11"/>
  <c r="M164" i="11"/>
  <c r="M165" i="11"/>
  <c r="M166" i="11"/>
  <c r="M167" i="11"/>
  <c r="M168" i="11"/>
  <c r="M169" i="11"/>
  <c r="M170" i="11"/>
  <c r="M171" i="11"/>
  <c r="M172" i="11"/>
  <c r="M173" i="11"/>
  <c r="M174" i="11"/>
  <c r="M175" i="11"/>
  <c r="M176" i="11"/>
  <c r="M177" i="11"/>
  <c r="M178" i="11"/>
  <c r="M179" i="11"/>
  <c r="M180" i="11"/>
  <c r="M181" i="11"/>
  <c r="M182" i="11"/>
  <c r="M183" i="11"/>
  <c r="M184" i="11"/>
  <c r="M185" i="11"/>
  <c r="M186" i="11"/>
  <c r="M187" i="11"/>
  <c r="M188" i="11"/>
  <c r="M189" i="11"/>
  <c r="M190" i="11"/>
  <c r="M191" i="11"/>
  <c r="M192" i="11"/>
  <c r="M193" i="11"/>
  <c r="M194" i="11"/>
  <c r="M195" i="11"/>
  <c r="M196" i="11"/>
  <c r="M197" i="11"/>
  <c r="M198" i="11"/>
  <c r="M199" i="11"/>
  <c r="M200" i="11"/>
  <c r="M201" i="11"/>
  <c r="M202" i="11"/>
  <c r="M203" i="11"/>
  <c r="M204" i="11"/>
  <c r="M205" i="11"/>
  <c r="M206" i="11"/>
  <c r="M207" i="11"/>
  <c r="M208" i="11"/>
  <c r="M209" i="11"/>
  <c r="M210" i="11"/>
  <c r="M211" i="11"/>
  <c r="M212" i="11"/>
  <c r="M213" i="11"/>
  <c r="M214" i="11"/>
  <c r="M215" i="11"/>
  <c r="M216" i="11"/>
  <c r="M217" i="11"/>
  <c r="M218" i="11"/>
  <c r="M219" i="11"/>
  <c r="M220" i="11"/>
  <c r="M221" i="11"/>
  <c r="M222" i="11"/>
  <c r="M223" i="11"/>
  <c r="M224" i="11"/>
  <c r="M225" i="11"/>
  <c r="M226" i="11"/>
  <c r="M227" i="11"/>
  <c r="M228" i="11"/>
  <c r="M229" i="11"/>
  <c r="M230" i="11"/>
  <c r="M231" i="11"/>
  <c r="M232" i="11"/>
  <c r="M233" i="11"/>
  <c r="M234" i="11"/>
  <c r="M235" i="11"/>
  <c r="M236" i="11"/>
  <c r="M237" i="11"/>
  <c r="M238" i="11"/>
  <c r="M239" i="11"/>
  <c r="M240" i="11"/>
  <c r="M241" i="11"/>
  <c r="M242" i="11"/>
  <c r="M243" i="11"/>
  <c r="M244" i="11"/>
  <c r="M245" i="11"/>
  <c r="M246" i="11"/>
  <c r="M247" i="11"/>
  <c r="M248" i="11"/>
  <c r="M249" i="11"/>
  <c r="M250" i="11"/>
  <c r="M251" i="11"/>
  <c r="M252" i="11"/>
  <c r="M253" i="11"/>
  <c r="M254" i="11"/>
  <c r="M255" i="11"/>
  <c r="M256" i="11"/>
  <c r="M257" i="11"/>
  <c r="M258" i="11"/>
  <c r="M259" i="11"/>
  <c r="M260" i="11"/>
  <c r="M261" i="11"/>
  <c r="M262" i="11"/>
  <c r="M263" i="11"/>
  <c r="M264" i="11"/>
  <c r="M265" i="11"/>
  <c r="M266" i="11"/>
  <c r="M267" i="11"/>
  <c r="M268" i="11"/>
  <c r="M269" i="11"/>
  <c r="M270" i="11"/>
  <c r="M271" i="11"/>
  <c r="M272" i="11"/>
  <c r="M273" i="11"/>
  <c r="M274" i="11"/>
  <c r="M275" i="11"/>
  <c r="M276" i="11"/>
  <c r="M277" i="11"/>
  <c r="M278" i="11"/>
  <c r="M279" i="11"/>
  <c r="M280" i="11"/>
  <c r="M281" i="11"/>
  <c r="M282" i="11"/>
  <c r="M283" i="11"/>
  <c r="M284" i="11"/>
  <c r="M285" i="11"/>
  <c r="M286" i="11"/>
  <c r="M287" i="11"/>
  <c r="M288" i="11"/>
  <c r="M289" i="11"/>
  <c r="M290" i="11"/>
  <c r="M291" i="11"/>
  <c r="M292" i="11"/>
  <c r="M293" i="11"/>
  <c r="M294" i="11"/>
  <c r="M295" i="11"/>
  <c r="M296" i="11"/>
  <c r="M297" i="11"/>
  <c r="M298" i="11"/>
  <c r="M299" i="11"/>
  <c r="M300" i="11"/>
  <c r="M301" i="11"/>
  <c r="M302" i="11"/>
  <c r="M303" i="11"/>
  <c r="M304" i="11"/>
  <c r="M305" i="11"/>
  <c r="M306" i="11"/>
  <c r="M5" i="11"/>
  <c r="S6" i="11"/>
  <c r="S7" i="11"/>
  <c r="S8" i="11"/>
  <c r="S9" i="11"/>
  <c r="S10" i="11"/>
  <c r="S11" i="11"/>
  <c r="S12" i="11"/>
  <c r="S13" i="11"/>
  <c r="S14" i="11"/>
  <c r="S15" i="11"/>
  <c r="S16" i="11"/>
  <c r="S17" i="11"/>
  <c r="S18" i="11"/>
  <c r="S19" i="11"/>
  <c r="S20" i="11"/>
  <c r="S21" i="11"/>
  <c r="S22" i="11"/>
  <c r="S23" i="11"/>
  <c r="S24" i="11"/>
  <c r="S25" i="11"/>
  <c r="S26" i="11"/>
  <c r="S27" i="11"/>
  <c r="S28" i="11"/>
  <c r="S29" i="11"/>
  <c r="S30" i="11"/>
  <c r="S31" i="11"/>
  <c r="S32" i="11"/>
  <c r="S33" i="11"/>
  <c r="S34" i="11"/>
  <c r="S35" i="11"/>
  <c r="S36" i="11"/>
  <c r="S37" i="11"/>
  <c r="S38" i="11"/>
  <c r="S39" i="11"/>
  <c r="S40" i="11"/>
  <c r="S41" i="11"/>
  <c r="S42" i="11"/>
  <c r="S43" i="11"/>
  <c r="S44" i="11"/>
  <c r="S45" i="11"/>
  <c r="S46" i="11"/>
  <c r="S47" i="11"/>
  <c r="S48" i="11"/>
  <c r="S49" i="11"/>
  <c r="S50" i="11"/>
  <c r="S51" i="11"/>
  <c r="S52" i="11"/>
  <c r="S53" i="11"/>
  <c r="S54" i="11"/>
  <c r="S55" i="11"/>
  <c r="S56" i="11"/>
  <c r="S57" i="11"/>
  <c r="S58" i="11"/>
  <c r="S59" i="11"/>
  <c r="S60" i="11"/>
  <c r="S61" i="11"/>
  <c r="S62" i="11"/>
  <c r="S63" i="11"/>
  <c r="S64" i="11"/>
  <c r="S65" i="11"/>
  <c r="S66" i="11"/>
  <c r="S67" i="11"/>
  <c r="S68" i="11"/>
  <c r="S69" i="11"/>
  <c r="S70" i="11"/>
  <c r="S71" i="11"/>
  <c r="S72" i="11"/>
  <c r="S73" i="11"/>
  <c r="S74" i="11"/>
  <c r="S75" i="11"/>
  <c r="S76" i="11"/>
  <c r="S77" i="11"/>
  <c r="S78" i="11"/>
  <c r="S79" i="11"/>
  <c r="S80" i="11"/>
  <c r="S81" i="11"/>
  <c r="S82" i="11"/>
  <c r="S83" i="11"/>
  <c r="S84" i="11"/>
  <c r="S85" i="11"/>
  <c r="S86" i="11"/>
  <c r="S87" i="11"/>
  <c r="S88" i="11"/>
  <c r="S89" i="11"/>
  <c r="S90" i="11"/>
  <c r="S91" i="11"/>
  <c r="S92" i="11"/>
  <c r="S93" i="11"/>
  <c r="S94" i="11"/>
  <c r="S95" i="11"/>
  <c r="S96" i="11"/>
  <c r="S97" i="11"/>
  <c r="S98" i="11"/>
  <c r="S99" i="11"/>
  <c r="S100" i="11"/>
  <c r="S101" i="11"/>
  <c r="S102" i="11"/>
  <c r="S103" i="11"/>
  <c r="S104" i="11"/>
  <c r="S105" i="11"/>
  <c r="S106" i="11"/>
  <c r="S107" i="11"/>
  <c r="S108" i="11"/>
  <c r="S109" i="11"/>
  <c r="S110" i="11"/>
  <c r="S111" i="11"/>
  <c r="S112" i="11"/>
  <c r="S113" i="11"/>
  <c r="S114" i="11"/>
  <c r="S115" i="11"/>
  <c r="S116" i="11"/>
  <c r="S117" i="11"/>
  <c r="S118" i="11"/>
  <c r="S119" i="11"/>
  <c r="S120" i="11"/>
  <c r="S121" i="11"/>
  <c r="S122" i="11"/>
  <c r="S123" i="11"/>
  <c r="S124" i="11"/>
  <c r="S125" i="11"/>
  <c r="S126" i="11"/>
  <c r="S127" i="11"/>
  <c r="S128" i="11"/>
  <c r="S129" i="11"/>
  <c r="S130" i="11"/>
  <c r="S131" i="11"/>
  <c r="S132" i="11"/>
  <c r="S133" i="11"/>
  <c r="S134" i="11"/>
  <c r="S135" i="11"/>
  <c r="S136" i="11"/>
  <c r="S137" i="11"/>
  <c r="S138" i="11"/>
  <c r="S139" i="11"/>
  <c r="S140" i="11"/>
  <c r="S141" i="11"/>
  <c r="S142" i="11"/>
  <c r="S143" i="11"/>
  <c r="S144" i="11"/>
  <c r="S145" i="11"/>
  <c r="S146" i="11"/>
  <c r="S147" i="11"/>
  <c r="S148" i="11"/>
  <c r="S149" i="11"/>
  <c r="S150" i="11"/>
  <c r="S151" i="11"/>
  <c r="S152" i="11"/>
  <c r="S153" i="11"/>
  <c r="S154" i="11"/>
  <c r="S155" i="11"/>
  <c r="S156" i="11"/>
  <c r="S157" i="11"/>
  <c r="S158" i="11"/>
  <c r="S159" i="11"/>
  <c r="S160" i="11"/>
  <c r="S161" i="11"/>
  <c r="S162" i="11"/>
  <c r="S163" i="11"/>
  <c r="S164" i="11"/>
  <c r="S165" i="11"/>
  <c r="S166" i="11"/>
  <c r="S167" i="11"/>
  <c r="S168" i="11"/>
  <c r="S169" i="11"/>
  <c r="S170" i="11"/>
  <c r="S171" i="11"/>
  <c r="S172" i="11"/>
  <c r="S173" i="11"/>
  <c r="S174" i="11"/>
  <c r="S175" i="11"/>
  <c r="S176" i="11"/>
  <c r="S177" i="11"/>
  <c r="S178" i="11"/>
  <c r="S179" i="11"/>
  <c r="S180" i="11"/>
  <c r="S181" i="11"/>
  <c r="S182" i="11"/>
  <c r="S183" i="11"/>
  <c r="S184" i="11"/>
  <c r="S185" i="11"/>
  <c r="S186" i="11"/>
  <c r="S187" i="11"/>
  <c r="S188" i="11"/>
  <c r="S189" i="11"/>
  <c r="S190" i="11"/>
  <c r="S191" i="11"/>
  <c r="S192" i="11"/>
  <c r="S193" i="11"/>
  <c r="S194" i="11"/>
  <c r="S195" i="11"/>
  <c r="S196" i="11"/>
  <c r="S197" i="11"/>
  <c r="S198" i="11"/>
  <c r="S199" i="11"/>
  <c r="S200" i="11"/>
  <c r="S201" i="11"/>
  <c r="S202" i="11"/>
  <c r="S203" i="11"/>
  <c r="S204" i="11"/>
  <c r="S205" i="11"/>
  <c r="S206" i="11"/>
  <c r="S207" i="11"/>
  <c r="S208" i="11"/>
  <c r="S209" i="11"/>
  <c r="S210" i="11"/>
  <c r="S211" i="11"/>
  <c r="S212" i="11"/>
  <c r="S213" i="11"/>
  <c r="S214" i="11"/>
  <c r="S215" i="11"/>
  <c r="S216" i="11"/>
  <c r="S217" i="11"/>
  <c r="S218" i="11"/>
  <c r="S219" i="11"/>
  <c r="S220" i="11"/>
  <c r="S221" i="11"/>
  <c r="S222" i="11"/>
  <c r="S223" i="11"/>
  <c r="S224" i="11"/>
  <c r="S225" i="11"/>
  <c r="S226" i="11"/>
  <c r="S227" i="11"/>
  <c r="S228" i="11"/>
  <c r="S229" i="11"/>
  <c r="S230" i="11"/>
  <c r="S231" i="11"/>
  <c r="S232" i="11"/>
  <c r="S233" i="11"/>
  <c r="S234" i="11"/>
  <c r="S235" i="11"/>
  <c r="S236" i="11"/>
  <c r="S237" i="11"/>
  <c r="S238" i="11"/>
  <c r="S239" i="11"/>
  <c r="S240" i="11"/>
  <c r="S241" i="11"/>
  <c r="S242" i="11"/>
  <c r="S243" i="11"/>
  <c r="S244" i="11"/>
  <c r="S245" i="11"/>
  <c r="S246" i="11"/>
  <c r="S247" i="11"/>
  <c r="S248" i="11"/>
  <c r="S249" i="11"/>
  <c r="S250" i="11"/>
  <c r="S251" i="11"/>
  <c r="S252" i="11"/>
  <c r="S253" i="11"/>
  <c r="S254" i="11"/>
  <c r="S255" i="11"/>
  <c r="S256" i="11"/>
  <c r="S257" i="11"/>
  <c r="S258" i="11"/>
  <c r="S259" i="11"/>
  <c r="S260" i="11"/>
  <c r="S261" i="11"/>
  <c r="S262" i="11"/>
  <c r="S263" i="11"/>
  <c r="S264" i="11"/>
  <c r="S265" i="11"/>
  <c r="S266" i="11"/>
  <c r="S267" i="11"/>
  <c r="S268" i="11"/>
  <c r="S269" i="11"/>
  <c r="S270" i="11"/>
  <c r="S271" i="11"/>
  <c r="S272" i="11"/>
  <c r="S273" i="11"/>
  <c r="S274" i="11"/>
  <c r="S275" i="11"/>
  <c r="S276" i="11"/>
  <c r="S277" i="11"/>
  <c r="S278" i="11"/>
  <c r="S279" i="11"/>
  <c r="S280" i="11"/>
  <c r="S281" i="11"/>
  <c r="S282" i="11"/>
  <c r="S283" i="11"/>
  <c r="S284" i="11"/>
  <c r="S285" i="11"/>
  <c r="S286" i="11"/>
  <c r="S287" i="11"/>
  <c r="S288" i="11"/>
  <c r="S289" i="11"/>
  <c r="S290" i="11"/>
  <c r="S291" i="11"/>
  <c r="S292" i="11"/>
  <c r="S293" i="11"/>
  <c r="S294" i="11"/>
  <c r="S295" i="11"/>
  <c r="S296" i="11"/>
  <c r="S297" i="11"/>
  <c r="S298" i="11"/>
  <c r="S299" i="11"/>
  <c r="S300" i="11"/>
  <c r="S301" i="11"/>
  <c r="S302" i="11"/>
  <c r="S303" i="11"/>
  <c r="S304" i="11"/>
  <c r="S305" i="11"/>
  <c r="S306" i="11"/>
  <c r="S5" i="11"/>
  <c r="AH19" i="11" l="1"/>
  <c r="AH43" i="11"/>
  <c r="P59" i="11"/>
  <c r="AE255" i="11"/>
  <c r="AE219" i="11"/>
  <c r="AE74" i="11"/>
  <c r="AE50" i="11"/>
  <c r="AE26" i="11"/>
  <c r="AH240" i="11"/>
  <c r="P240" i="11"/>
  <c r="P168" i="11"/>
  <c r="P156" i="11"/>
  <c r="AH60" i="11"/>
  <c r="P60" i="11"/>
  <c r="AA48" i="7"/>
  <c r="K48" i="11"/>
  <c r="AE48" i="11" s="1"/>
  <c r="AA24" i="7"/>
  <c r="K24" i="11"/>
  <c r="P123" i="11"/>
  <c r="P75" i="11"/>
  <c r="P27" i="11"/>
  <c r="AH146" i="11"/>
  <c r="P146" i="11"/>
  <c r="AA134" i="7"/>
  <c r="K134" i="11"/>
  <c r="AE134" i="11" s="1"/>
  <c r="AH98" i="11"/>
  <c r="P98" i="11"/>
  <c r="AA86" i="7"/>
  <c r="K86" i="11"/>
  <c r="AE86" i="11" s="1"/>
  <c r="AA62" i="7"/>
  <c r="K62" i="11"/>
  <c r="AE62" i="11" s="1"/>
  <c r="AE303" i="11"/>
  <c r="AE243" i="11"/>
  <c r="AE207" i="11"/>
  <c r="AH171" i="11"/>
  <c r="AE171" i="11"/>
  <c r="AE135" i="11"/>
  <c r="AE39" i="11"/>
  <c r="AE194" i="11"/>
  <c r="AE170" i="11"/>
  <c r="AE146" i="11"/>
  <c r="AE122" i="11"/>
  <c r="P300" i="11"/>
  <c r="AH300" i="11"/>
  <c r="AH252" i="11"/>
  <c r="P252" i="11"/>
  <c r="AH228" i="11"/>
  <c r="P228" i="11"/>
  <c r="AH216" i="11"/>
  <c r="P216" i="11"/>
  <c r="AH72" i="11"/>
  <c r="P72" i="11"/>
  <c r="P12" i="11"/>
  <c r="AH12" i="11"/>
  <c r="S308" i="11"/>
  <c r="S309" i="11" s="1"/>
  <c r="AA287" i="7"/>
  <c r="K287" i="11"/>
  <c r="AE287" i="11" s="1"/>
  <c r="AH263" i="11"/>
  <c r="P263" i="11"/>
  <c r="AH251" i="11"/>
  <c r="P251" i="11"/>
  <c r="AA239" i="7"/>
  <c r="K239" i="11"/>
  <c r="AE239" i="11" s="1"/>
  <c r="P227" i="11"/>
  <c r="AH227" i="11"/>
  <c r="AA215" i="7"/>
  <c r="K215" i="11"/>
  <c r="AH203" i="11"/>
  <c r="P203" i="11"/>
  <c r="AA191" i="7"/>
  <c r="K191" i="11"/>
  <c r="AE191" i="11" s="1"/>
  <c r="P179" i="11"/>
  <c r="AH179" i="11"/>
  <c r="AA167" i="7"/>
  <c r="K167" i="11"/>
  <c r="P167" i="11" s="1"/>
  <c r="P155" i="11"/>
  <c r="AA143" i="7"/>
  <c r="K143" i="11"/>
  <c r="AH131" i="11"/>
  <c r="P131" i="11"/>
  <c r="AA119" i="7"/>
  <c r="K119" i="11"/>
  <c r="P107" i="11"/>
  <c r="AH107" i="11"/>
  <c r="AA95" i="7"/>
  <c r="K95" i="11"/>
  <c r="AE95" i="11" s="1"/>
  <c r="P83" i="11"/>
  <c r="AH83" i="11"/>
  <c r="AA71" i="7"/>
  <c r="K71" i="11"/>
  <c r="AA47" i="7"/>
  <c r="K47" i="11"/>
  <c r="AE47" i="11" s="1"/>
  <c r="AA23" i="7"/>
  <c r="K23" i="11"/>
  <c r="AE23" i="11" s="1"/>
  <c r="P11" i="11"/>
  <c r="AH11" i="11"/>
  <c r="AE300" i="11"/>
  <c r="AE288" i="11"/>
  <c r="AE276" i="11"/>
  <c r="AE264" i="11"/>
  <c r="AE252" i="11"/>
  <c r="AE240" i="11"/>
  <c r="AE228" i="11"/>
  <c r="AE216" i="11"/>
  <c r="AE204" i="11"/>
  <c r="AE192" i="11"/>
  <c r="AE180" i="11"/>
  <c r="AH168" i="11"/>
  <c r="AE168" i="11"/>
  <c r="AH156" i="11"/>
  <c r="AE156" i="11"/>
  <c r="AE144" i="11"/>
  <c r="AE132" i="11"/>
  <c r="AE108" i="11"/>
  <c r="AE96" i="11"/>
  <c r="AE84" i="11"/>
  <c r="AE72" i="11"/>
  <c r="AE60" i="11"/>
  <c r="AE36" i="11"/>
  <c r="AE12" i="11"/>
  <c r="AH266" i="11"/>
  <c r="P266" i="11"/>
  <c r="AH242" i="11"/>
  <c r="P242" i="11"/>
  <c r="AA182" i="7"/>
  <c r="K182" i="11"/>
  <c r="AE182" i="11" s="1"/>
  <c r="AE267" i="11"/>
  <c r="AE183" i="11"/>
  <c r="AE111" i="11"/>
  <c r="AE63" i="11"/>
  <c r="AA289" i="7"/>
  <c r="K289" i="11"/>
  <c r="AA265" i="7"/>
  <c r="K265" i="11"/>
  <c r="AA241" i="7"/>
  <c r="K241" i="11"/>
  <c r="AA229" i="7"/>
  <c r="K229" i="11"/>
  <c r="AE229" i="11" s="1"/>
  <c r="AA205" i="7"/>
  <c r="K205" i="11"/>
  <c r="AA169" i="7"/>
  <c r="K169" i="11"/>
  <c r="AE169" i="11" s="1"/>
  <c r="AA145" i="7"/>
  <c r="K145" i="11"/>
  <c r="AE145" i="11" s="1"/>
  <c r="AA133" i="7"/>
  <c r="K133" i="11"/>
  <c r="AE133" i="11" s="1"/>
  <c r="AA109" i="7"/>
  <c r="K109" i="11"/>
  <c r="AH109" i="11" s="1"/>
  <c r="AA49" i="7"/>
  <c r="K49" i="11"/>
  <c r="AH49" i="11" s="1"/>
  <c r="AE242" i="11"/>
  <c r="AE98" i="11"/>
  <c r="AH288" i="11"/>
  <c r="P288" i="11"/>
  <c r="AH144" i="11"/>
  <c r="P144" i="11"/>
  <c r="AH132" i="11"/>
  <c r="P132" i="11"/>
  <c r="AE120" i="11"/>
  <c r="P120" i="11"/>
  <c r="AH120" i="11"/>
  <c r="P108" i="11"/>
  <c r="AH108" i="11"/>
  <c r="AH96" i="11"/>
  <c r="P96" i="11"/>
  <c r="AH84" i="11"/>
  <c r="P84" i="11"/>
  <c r="P299" i="11"/>
  <c r="AH298" i="11"/>
  <c r="P298" i="11"/>
  <c r="AA286" i="7"/>
  <c r="K286" i="11"/>
  <c r="P274" i="11"/>
  <c r="AH274" i="11"/>
  <c r="AA262" i="7"/>
  <c r="K262" i="11"/>
  <c r="AE262" i="11" s="1"/>
  <c r="P250" i="11"/>
  <c r="AH250" i="11"/>
  <c r="AA238" i="7"/>
  <c r="K238" i="11"/>
  <c r="AE238" i="11" s="1"/>
  <c r="AH226" i="11"/>
  <c r="P226" i="11"/>
  <c r="AA214" i="7"/>
  <c r="K214" i="11"/>
  <c r="AE214" i="11" s="1"/>
  <c r="P202" i="11"/>
  <c r="AH202" i="11"/>
  <c r="AA190" i="7"/>
  <c r="K190" i="11"/>
  <c r="AE190" i="11" s="1"/>
  <c r="AH178" i="11"/>
  <c r="P178" i="11"/>
  <c r="AA166" i="7"/>
  <c r="K166" i="11"/>
  <c r="AE166" i="11" s="1"/>
  <c r="AH154" i="11"/>
  <c r="P154" i="11"/>
  <c r="AA142" i="7"/>
  <c r="K142" i="11"/>
  <c r="AH130" i="11"/>
  <c r="P130" i="11"/>
  <c r="AA118" i="7"/>
  <c r="K118" i="11"/>
  <c r="AE118" i="11" s="1"/>
  <c r="AH106" i="11"/>
  <c r="P106" i="11"/>
  <c r="AA94" i="7"/>
  <c r="K94" i="11"/>
  <c r="AE94" i="11" s="1"/>
  <c r="P82" i="11"/>
  <c r="AH82" i="11"/>
  <c r="AA70" i="7"/>
  <c r="K70" i="11"/>
  <c r="P70" i="11" s="1"/>
  <c r="AH58" i="11"/>
  <c r="P58" i="11"/>
  <c r="AA46" i="7"/>
  <c r="K46" i="11"/>
  <c r="AE46" i="11" s="1"/>
  <c r="P34" i="11"/>
  <c r="AH34" i="11"/>
  <c r="AA22" i="7"/>
  <c r="K22" i="11"/>
  <c r="AE22" i="11" s="1"/>
  <c r="P10" i="11"/>
  <c r="AH10" i="11"/>
  <c r="AH299" i="11"/>
  <c r="AE299" i="11"/>
  <c r="AE275" i="11"/>
  <c r="AE263" i="11"/>
  <c r="AE251" i="11"/>
  <c r="AE227" i="11"/>
  <c r="AE203" i="11"/>
  <c r="AE179" i="11"/>
  <c r="AH155" i="11"/>
  <c r="AE155" i="11"/>
  <c r="AE131" i="11"/>
  <c r="AE107" i="11"/>
  <c r="AE83" i="11"/>
  <c r="AE59" i="11"/>
  <c r="AE35" i="11"/>
  <c r="AE11" i="11"/>
  <c r="AA230" i="7"/>
  <c r="K230" i="11"/>
  <c r="AE230" i="11" s="1"/>
  <c r="P170" i="11"/>
  <c r="AH170" i="11"/>
  <c r="AA110" i="7"/>
  <c r="K110" i="11"/>
  <c r="AH74" i="11"/>
  <c r="P74" i="11"/>
  <c r="P26" i="11"/>
  <c r="AH26" i="11"/>
  <c r="AE195" i="11"/>
  <c r="AE159" i="11"/>
  <c r="AE147" i="11"/>
  <c r="AE123" i="11"/>
  <c r="AE51" i="11"/>
  <c r="AA301" i="7"/>
  <c r="K301" i="11"/>
  <c r="AE301" i="11" s="1"/>
  <c r="AA181" i="7"/>
  <c r="K181" i="11"/>
  <c r="AE181" i="11" s="1"/>
  <c r="AE266" i="11"/>
  <c r="AE218" i="11"/>
  <c r="P276" i="11"/>
  <c r="AH276" i="11"/>
  <c r="P264" i="11"/>
  <c r="AH264" i="11"/>
  <c r="AH204" i="11"/>
  <c r="P204" i="11"/>
  <c r="AH192" i="11"/>
  <c r="P192" i="11"/>
  <c r="AH180" i="11"/>
  <c r="P180" i="11"/>
  <c r="P36" i="11"/>
  <c r="AH36" i="11"/>
  <c r="P275" i="11"/>
  <c r="AH275" i="11"/>
  <c r="M308" i="11"/>
  <c r="M309" i="11" s="1"/>
  <c r="AA297" i="7"/>
  <c r="K297" i="11"/>
  <c r="AH297" i="11" s="1"/>
  <c r="AA285" i="7"/>
  <c r="K285" i="11"/>
  <c r="AE285" i="11" s="1"/>
  <c r="AA273" i="7"/>
  <c r="K273" i="11"/>
  <c r="AH273" i="11" s="1"/>
  <c r="AA261" i="7"/>
  <c r="K261" i="11"/>
  <c r="AE261" i="11" s="1"/>
  <c r="AA249" i="7"/>
  <c r="K249" i="11"/>
  <c r="AE249" i="11" s="1"/>
  <c r="AA237" i="7"/>
  <c r="K237" i="11"/>
  <c r="AE237" i="11" s="1"/>
  <c r="AA225" i="7"/>
  <c r="K225" i="11"/>
  <c r="AE225" i="11" s="1"/>
  <c r="AA213" i="7"/>
  <c r="K213" i="11"/>
  <c r="AA201" i="7"/>
  <c r="K201" i="11"/>
  <c r="AE201" i="11" s="1"/>
  <c r="AA189" i="7"/>
  <c r="K189" i="11"/>
  <c r="AA177" i="7"/>
  <c r="K177" i="11"/>
  <c r="AE177" i="11" s="1"/>
  <c r="AA165" i="7"/>
  <c r="K165" i="11"/>
  <c r="AA153" i="7"/>
  <c r="K153" i="11"/>
  <c r="AE153" i="11" s="1"/>
  <c r="AA141" i="7"/>
  <c r="K141" i="11"/>
  <c r="AA129" i="7"/>
  <c r="K129" i="11"/>
  <c r="AE129" i="11" s="1"/>
  <c r="AA117" i="7"/>
  <c r="K117" i="11"/>
  <c r="AA105" i="7"/>
  <c r="K105" i="11"/>
  <c r="AE105" i="11" s="1"/>
  <c r="AA93" i="7"/>
  <c r="K93" i="11"/>
  <c r="AA81" i="7"/>
  <c r="K81" i="11"/>
  <c r="AE81" i="11" s="1"/>
  <c r="AA69" i="7"/>
  <c r="K69" i="11"/>
  <c r="AA57" i="7"/>
  <c r="K57" i="11"/>
  <c r="AE57" i="11" s="1"/>
  <c r="AA45" i="7"/>
  <c r="K45" i="11"/>
  <c r="AA33" i="7"/>
  <c r="K33" i="11"/>
  <c r="AE33" i="11" s="1"/>
  <c r="AA21" i="7"/>
  <c r="K21" i="11"/>
  <c r="AE21" i="11" s="1"/>
  <c r="AA9" i="7"/>
  <c r="K9" i="11"/>
  <c r="AE9" i="11" s="1"/>
  <c r="AE298" i="11"/>
  <c r="AE274" i="11"/>
  <c r="AE250" i="11"/>
  <c r="AE226" i="11"/>
  <c r="AE202" i="11"/>
  <c r="AE178" i="11"/>
  <c r="AE154" i="11"/>
  <c r="AE130" i="11"/>
  <c r="AE106" i="11"/>
  <c r="AE82" i="11"/>
  <c r="AE58" i="11"/>
  <c r="AE34" i="11"/>
  <c r="AE10" i="11"/>
  <c r="AH218" i="11"/>
  <c r="P218" i="11"/>
  <c r="AA206" i="7"/>
  <c r="K206" i="11"/>
  <c r="AE206" i="11" s="1"/>
  <c r="AA158" i="7"/>
  <c r="K158" i="11"/>
  <c r="AE231" i="11"/>
  <c r="AE87" i="11"/>
  <c r="AE27" i="11"/>
  <c r="AH296" i="11"/>
  <c r="P296" i="11"/>
  <c r="AH284" i="11"/>
  <c r="P284" i="11"/>
  <c r="AH272" i="11"/>
  <c r="P272" i="11"/>
  <c r="AH260" i="11"/>
  <c r="P260" i="11"/>
  <c r="AH248" i="11"/>
  <c r="P248" i="11"/>
  <c r="AH236" i="11"/>
  <c r="P236" i="11"/>
  <c r="P224" i="11"/>
  <c r="AH224" i="11"/>
  <c r="P212" i="11"/>
  <c r="AH212" i="11"/>
  <c r="AH200" i="11"/>
  <c r="P200" i="11"/>
  <c r="P188" i="11"/>
  <c r="AH188" i="11"/>
  <c r="P176" i="11"/>
  <c r="AH176" i="11"/>
  <c r="P164" i="11"/>
  <c r="AH164" i="11"/>
  <c r="P152" i="11"/>
  <c r="AH152" i="11"/>
  <c r="P140" i="11"/>
  <c r="AH140" i="11"/>
  <c r="P128" i="11"/>
  <c r="AH128" i="11"/>
  <c r="P116" i="11"/>
  <c r="AH116" i="11"/>
  <c r="P104" i="11"/>
  <c r="AH104" i="11"/>
  <c r="P92" i="11"/>
  <c r="AH92" i="11"/>
  <c r="P80" i="11"/>
  <c r="AH80" i="11"/>
  <c r="AH68" i="11"/>
  <c r="P68" i="11"/>
  <c r="AA56" i="7"/>
  <c r="K56" i="11"/>
  <c r="P44" i="11"/>
  <c r="AH44" i="11"/>
  <c r="AA32" i="7"/>
  <c r="K32" i="11"/>
  <c r="AE32" i="11" s="1"/>
  <c r="P20" i="11"/>
  <c r="AH20" i="11"/>
  <c r="AA8" i="7"/>
  <c r="K8" i="11"/>
  <c r="AE8" i="11" s="1"/>
  <c r="P35" i="11"/>
  <c r="P194" i="11"/>
  <c r="AH194" i="11"/>
  <c r="AE291" i="11"/>
  <c r="AE99" i="11"/>
  <c r="AE15" i="11"/>
  <c r="AA277" i="7"/>
  <c r="K277" i="11"/>
  <c r="AA253" i="7"/>
  <c r="K253" i="11"/>
  <c r="AE253" i="11" s="1"/>
  <c r="AA217" i="7"/>
  <c r="K217" i="11"/>
  <c r="AA193" i="7"/>
  <c r="K193" i="11"/>
  <c r="AH193" i="11" s="1"/>
  <c r="AA157" i="7"/>
  <c r="K157" i="11"/>
  <c r="AE157" i="11" s="1"/>
  <c r="AA121" i="7"/>
  <c r="K121" i="11"/>
  <c r="AA97" i="7"/>
  <c r="K97" i="11"/>
  <c r="AA85" i="7"/>
  <c r="K85" i="11"/>
  <c r="AH85" i="11" s="1"/>
  <c r="AA73" i="7"/>
  <c r="K73" i="11"/>
  <c r="AE73" i="11" s="1"/>
  <c r="AA61" i="7"/>
  <c r="K61" i="11"/>
  <c r="AA37" i="7"/>
  <c r="K37" i="11"/>
  <c r="AE37" i="11" s="1"/>
  <c r="AA25" i="7"/>
  <c r="K25" i="11"/>
  <c r="AA13" i="7"/>
  <c r="K13" i="11"/>
  <c r="AE290" i="11"/>
  <c r="Y317" i="11"/>
  <c r="Y308" i="11"/>
  <c r="Y309" i="11" s="1"/>
  <c r="Y318" i="11"/>
  <c r="AA295" i="7"/>
  <c r="K295" i="11"/>
  <c r="AE295" i="11" s="1"/>
  <c r="AH283" i="11"/>
  <c r="P283" i="11"/>
  <c r="AA271" i="7"/>
  <c r="K271" i="11"/>
  <c r="AH259" i="11"/>
  <c r="P259" i="11"/>
  <c r="AA247" i="7"/>
  <c r="K247" i="11"/>
  <c r="AE247" i="11" s="1"/>
  <c r="AH235" i="11"/>
  <c r="P235" i="11"/>
  <c r="AA223" i="7"/>
  <c r="K223" i="11"/>
  <c r="AE223" i="11" s="1"/>
  <c r="P211" i="11"/>
  <c r="AA199" i="7"/>
  <c r="K199" i="11"/>
  <c r="AE199" i="11" s="1"/>
  <c r="P187" i="11"/>
  <c r="AH187" i="11"/>
  <c r="AA175" i="7"/>
  <c r="K175" i="11"/>
  <c r="AH175" i="11" s="1"/>
  <c r="P163" i="11"/>
  <c r="AA151" i="7"/>
  <c r="K151" i="11"/>
  <c r="AE151" i="11" s="1"/>
  <c r="AH139" i="11"/>
  <c r="P139" i="11"/>
  <c r="AA127" i="7"/>
  <c r="K127" i="11"/>
  <c r="AE127" i="11" s="1"/>
  <c r="AH115" i="11"/>
  <c r="P115" i="11"/>
  <c r="AA103" i="7"/>
  <c r="K103" i="11"/>
  <c r="P91" i="11"/>
  <c r="AH91" i="11"/>
  <c r="AA79" i="7"/>
  <c r="K79" i="11"/>
  <c r="P79" i="11" s="1"/>
  <c r="P67" i="11"/>
  <c r="AH67" i="11"/>
  <c r="AA55" i="7"/>
  <c r="K55" i="11"/>
  <c r="AE55" i="11" s="1"/>
  <c r="AA31" i="7"/>
  <c r="K31" i="11"/>
  <c r="AE31" i="11" s="1"/>
  <c r="AA7" i="7"/>
  <c r="K7" i="11"/>
  <c r="AE296" i="11"/>
  <c r="AE284" i="11"/>
  <c r="AE272" i="11"/>
  <c r="AE260" i="11"/>
  <c r="AE248" i="11"/>
  <c r="AE236" i="11"/>
  <c r="AE224" i="11"/>
  <c r="AE212" i="11"/>
  <c r="AE200" i="11"/>
  <c r="AE188" i="11"/>
  <c r="AE176" i="11"/>
  <c r="AE164" i="11"/>
  <c r="AE152" i="11"/>
  <c r="AE140" i="11"/>
  <c r="AE128" i="11"/>
  <c r="AE116" i="11"/>
  <c r="AE104" i="11"/>
  <c r="AE92" i="11"/>
  <c r="AE80" i="11"/>
  <c r="AE68" i="11"/>
  <c r="AE44" i="11"/>
  <c r="AE20" i="11"/>
  <c r="AA294" i="7"/>
  <c r="K294" i="11"/>
  <c r="AE294" i="11" s="1"/>
  <c r="P282" i="11"/>
  <c r="AH282" i="11"/>
  <c r="AA270" i="7"/>
  <c r="K270" i="11"/>
  <c r="AE270" i="11" s="1"/>
  <c r="P258" i="11"/>
  <c r="AH258" i="11"/>
  <c r="AA246" i="7"/>
  <c r="K246" i="11"/>
  <c r="AE246" i="11" s="1"/>
  <c r="P234" i="11"/>
  <c r="AH234" i="11"/>
  <c r="AA222" i="7"/>
  <c r="K222" i="11"/>
  <c r="AE222" i="11" s="1"/>
  <c r="AH210" i="11"/>
  <c r="P210" i="11"/>
  <c r="AA198" i="7"/>
  <c r="K198" i="11"/>
  <c r="AE198" i="11" s="1"/>
  <c r="P186" i="11"/>
  <c r="AH186" i="11"/>
  <c r="AA174" i="7"/>
  <c r="K174" i="11"/>
  <c r="AE174" i="11" s="1"/>
  <c r="P162" i="11"/>
  <c r="AA150" i="7"/>
  <c r="K150" i="11"/>
  <c r="AE150" i="11" s="1"/>
  <c r="AH138" i="11"/>
  <c r="P138" i="11"/>
  <c r="AA126" i="7"/>
  <c r="K126" i="11"/>
  <c r="AE126" i="11" s="1"/>
  <c r="P114" i="11"/>
  <c r="AH114" i="11"/>
  <c r="AA102" i="7"/>
  <c r="K102" i="11"/>
  <c r="AE102" i="11" s="1"/>
  <c r="P90" i="11"/>
  <c r="AH90" i="11"/>
  <c r="AA78" i="7"/>
  <c r="K78" i="11"/>
  <c r="AE78" i="11" s="1"/>
  <c r="P66" i="11"/>
  <c r="AH66" i="11"/>
  <c r="AA54" i="7"/>
  <c r="K54" i="11"/>
  <c r="AE54" i="11" s="1"/>
  <c r="P42" i="11"/>
  <c r="AH42" i="11"/>
  <c r="AA30" i="7"/>
  <c r="K30" i="11"/>
  <c r="P18" i="11"/>
  <c r="AH18" i="11"/>
  <c r="AH6" i="11"/>
  <c r="P6" i="11"/>
  <c r="AE6" i="11"/>
  <c r="AE283" i="11"/>
  <c r="AE271" i="11"/>
  <c r="AE259" i="11"/>
  <c r="AE235" i="11"/>
  <c r="AH211" i="11"/>
  <c r="AE211" i="11"/>
  <c r="AE187" i="11"/>
  <c r="AH163" i="11"/>
  <c r="AE163" i="11"/>
  <c r="AE139" i="11"/>
  <c r="AE115" i="11"/>
  <c r="AE91" i="11"/>
  <c r="AE67" i="11"/>
  <c r="AE43" i="11"/>
  <c r="AE19" i="11"/>
  <c r="AA302" i="7"/>
  <c r="K302" i="11"/>
  <c r="AH290" i="11"/>
  <c r="P290" i="11"/>
  <c r="AA278" i="7"/>
  <c r="K278" i="11"/>
  <c r="AA254" i="7"/>
  <c r="K254" i="11"/>
  <c r="AE254" i="11" s="1"/>
  <c r="AH122" i="11"/>
  <c r="P122" i="11"/>
  <c r="P50" i="11"/>
  <c r="AH50" i="11"/>
  <c r="AA38" i="7"/>
  <c r="K38" i="11"/>
  <c r="AA14" i="7"/>
  <c r="K14" i="11"/>
  <c r="AE14" i="11" s="1"/>
  <c r="AE279" i="11"/>
  <c r="AE75" i="11"/>
  <c r="AA305" i="7"/>
  <c r="K305" i="11"/>
  <c r="AE305" i="11" s="1"/>
  <c r="AA293" i="7"/>
  <c r="K293" i="11"/>
  <c r="P293" i="11" s="1"/>
  <c r="AA281" i="7"/>
  <c r="K281" i="11"/>
  <c r="AA269" i="7"/>
  <c r="K269" i="11"/>
  <c r="AA257" i="7"/>
  <c r="K257" i="11"/>
  <c r="AE257" i="11" s="1"/>
  <c r="AA245" i="7"/>
  <c r="K245" i="11"/>
  <c r="AA233" i="7"/>
  <c r="K233" i="11"/>
  <c r="AE233" i="11" s="1"/>
  <c r="AA221" i="7"/>
  <c r="K221" i="11"/>
  <c r="AE221" i="11" s="1"/>
  <c r="AA209" i="7"/>
  <c r="K209" i="11"/>
  <c r="AE209" i="11" s="1"/>
  <c r="AA197" i="7"/>
  <c r="K197" i="11"/>
  <c r="AA185" i="7"/>
  <c r="K185" i="11"/>
  <c r="AE185" i="11" s="1"/>
  <c r="AA173" i="7"/>
  <c r="K173" i="11"/>
  <c r="AE173" i="11" s="1"/>
  <c r="AA161" i="7"/>
  <c r="K161" i="11"/>
  <c r="P161" i="11" s="1"/>
  <c r="AA149" i="7"/>
  <c r="K149" i="11"/>
  <c r="AE149" i="11" s="1"/>
  <c r="AA137" i="7"/>
  <c r="K137" i="11"/>
  <c r="AE137" i="11" s="1"/>
  <c r="AA125" i="7"/>
  <c r="K125" i="11"/>
  <c r="AA113" i="7"/>
  <c r="K113" i="11"/>
  <c r="AE113" i="11" s="1"/>
  <c r="AA101" i="7"/>
  <c r="K101" i="11"/>
  <c r="AA89" i="7"/>
  <c r="K89" i="11"/>
  <c r="AE89" i="11" s="1"/>
  <c r="AA77" i="7"/>
  <c r="K77" i="11"/>
  <c r="AE77" i="11" s="1"/>
  <c r="AA65" i="7"/>
  <c r="K65" i="11"/>
  <c r="AE65" i="11" s="1"/>
  <c r="AA53" i="7"/>
  <c r="K53" i="11"/>
  <c r="AE53" i="11" s="1"/>
  <c r="AA41" i="7"/>
  <c r="K41" i="11"/>
  <c r="AE41" i="11" s="1"/>
  <c r="AA29" i="7"/>
  <c r="K29" i="11"/>
  <c r="AE29" i="11" s="1"/>
  <c r="AA17" i="7"/>
  <c r="K17" i="11"/>
  <c r="AE17" i="11" s="1"/>
  <c r="AA306" i="7"/>
  <c r="W306" i="11"/>
  <c r="AE282" i="11"/>
  <c r="AE258" i="11"/>
  <c r="AE234" i="11"/>
  <c r="AE210" i="11"/>
  <c r="AE186" i="11"/>
  <c r="AH162" i="11"/>
  <c r="AE162" i="11"/>
  <c r="AE138" i="11"/>
  <c r="AE114" i="11"/>
  <c r="AE90" i="11"/>
  <c r="AE66" i="11"/>
  <c r="AE42" i="11"/>
  <c r="AE18" i="11"/>
  <c r="AH304" i="11"/>
  <c r="P304" i="11"/>
  <c r="AH292" i="11"/>
  <c r="P292" i="11"/>
  <c r="AH280" i="11"/>
  <c r="P280" i="11"/>
  <c r="AH268" i="11"/>
  <c r="P268" i="11"/>
  <c r="AH256" i="11"/>
  <c r="P256" i="11"/>
  <c r="AH244" i="11"/>
  <c r="P244" i="11"/>
  <c r="AH232" i="11"/>
  <c r="P232" i="11"/>
  <c r="P220" i="11"/>
  <c r="AH220" i="11"/>
  <c r="AH208" i="11"/>
  <c r="P208" i="11"/>
  <c r="P196" i="11"/>
  <c r="AH196" i="11"/>
  <c r="AH184" i="11"/>
  <c r="P184" i="11"/>
  <c r="P172" i="11"/>
  <c r="AH172" i="11"/>
  <c r="P160" i="11"/>
  <c r="AH148" i="11"/>
  <c r="P148" i="11"/>
  <c r="P136" i="11"/>
  <c r="AH136" i="11"/>
  <c r="P124" i="11"/>
  <c r="AH124" i="11"/>
  <c r="P112" i="11"/>
  <c r="AH112" i="11"/>
  <c r="P100" i="11"/>
  <c r="AH100" i="11"/>
  <c r="P88" i="11"/>
  <c r="AH88" i="11"/>
  <c r="AH76" i="11"/>
  <c r="P76" i="11"/>
  <c r="AH64" i="11"/>
  <c r="P64" i="11"/>
  <c r="AE52" i="11"/>
  <c r="P52" i="11"/>
  <c r="AH52" i="11"/>
  <c r="AA40" i="7"/>
  <c r="K40" i="11"/>
  <c r="AE40" i="11" s="1"/>
  <c r="P28" i="11"/>
  <c r="AH28" i="11"/>
  <c r="AA16" i="7"/>
  <c r="K16" i="11"/>
  <c r="AH16" i="11" s="1"/>
  <c r="AE125" i="11"/>
  <c r="L308" i="11"/>
  <c r="L309" i="11" s="1"/>
  <c r="P5" i="11"/>
  <c r="P43" i="11"/>
  <c r="P19" i="11"/>
  <c r="AH303" i="11"/>
  <c r="P303" i="11"/>
  <c r="P291" i="11"/>
  <c r="AH291" i="11"/>
  <c r="AH279" i="11"/>
  <c r="P279" i="11"/>
  <c r="AH267" i="11"/>
  <c r="P267" i="11"/>
  <c r="P255" i="11"/>
  <c r="AH255" i="11"/>
  <c r="AH243" i="11"/>
  <c r="P243" i="11"/>
  <c r="AH231" i="11"/>
  <c r="P231" i="11"/>
  <c r="AH219" i="11"/>
  <c r="P219" i="11"/>
  <c r="P207" i="11"/>
  <c r="AH207" i="11"/>
  <c r="P195" i="11"/>
  <c r="AH195" i="11"/>
  <c r="AH183" i="11"/>
  <c r="P183" i="11"/>
  <c r="P171" i="11"/>
  <c r="AH159" i="11"/>
  <c r="P159" i="11"/>
  <c r="AH147" i="11"/>
  <c r="P147" i="11"/>
  <c r="AH135" i="11"/>
  <c r="P135" i="11"/>
  <c r="AH123" i="11"/>
  <c r="AH111" i="11"/>
  <c r="P111" i="11"/>
  <c r="P99" i="11"/>
  <c r="AH99" i="11"/>
  <c r="P87" i="11"/>
  <c r="AH87" i="11"/>
  <c r="AH75" i="11"/>
  <c r="P63" i="11"/>
  <c r="AH63" i="11"/>
  <c r="P51" i="11"/>
  <c r="AH51" i="11"/>
  <c r="AH39" i="11"/>
  <c r="P39" i="11"/>
  <c r="AH27" i="11"/>
  <c r="AH15" i="11"/>
  <c r="P15" i="11"/>
  <c r="AE304" i="11"/>
  <c r="AE292" i="11"/>
  <c r="AE280" i="11"/>
  <c r="AE268" i="11"/>
  <c r="AE256" i="11"/>
  <c r="AE244" i="11"/>
  <c r="AE232" i="11"/>
  <c r="AE220" i="11"/>
  <c r="AE208" i="11"/>
  <c r="AE196" i="11"/>
  <c r="AE184" i="11"/>
  <c r="AE172" i="11"/>
  <c r="AH160" i="11"/>
  <c r="AE160" i="11"/>
  <c r="AE148" i="11"/>
  <c r="AE136" i="11"/>
  <c r="AE124" i="11"/>
  <c r="AE112" i="11"/>
  <c r="AE100" i="11"/>
  <c r="AE88" i="11"/>
  <c r="AE76" i="11"/>
  <c r="AE64" i="11"/>
  <c r="AE28" i="11"/>
  <c r="P306" i="11"/>
  <c r="AA303" i="7"/>
  <c r="AA279" i="7"/>
  <c r="AA255" i="7"/>
  <c r="AA231" i="7"/>
  <c r="AA207" i="7"/>
  <c r="AA183" i="7"/>
  <c r="AA159" i="7"/>
  <c r="AA135" i="7"/>
  <c r="AA111" i="7"/>
  <c r="AA87" i="7"/>
  <c r="AA63" i="7"/>
  <c r="AA39" i="7"/>
  <c r="AA15" i="7"/>
  <c r="AA300" i="7"/>
  <c r="AA292" i="7"/>
  <c r="AA284" i="7"/>
  <c r="AA276" i="7"/>
  <c r="AA268" i="7"/>
  <c r="AA260" i="7"/>
  <c r="AA252" i="7"/>
  <c r="AA244" i="7"/>
  <c r="AA236" i="7"/>
  <c r="AA228" i="7"/>
  <c r="AA220" i="7"/>
  <c r="AA212" i="7"/>
  <c r="AA204" i="7"/>
  <c r="AA196" i="7"/>
  <c r="AA188" i="7"/>
  <c r="AA180" i="7"/>
  <c r="AA172" i="7"/>
  <c r="AA164" i="7"/>
  <c r="AA156" i="7"/>
  <c r="AA148" i="7"/>
  <c r="AA140" i="7"/>
  <c r="AA132" i="7"/>
  <c r="AA124" i="7"/>
  <c r="AA116" i="7"/>
  <c r="AA108" i="7"/>
  <c r="AA100" i="7"/>
  <c r="AA92" i="7"/>
  <c r="AA84" i="7"/>
  <c r="AA76" i="7"/>
  <c r="AA68" i="7"/>
  <c r="AA60" i="7"/>
  <c r="AA52" i="7"/>
  <c r="AA44" i="7"/>
  <c r="AA36" i="7"/>
  <c r="AA28" i="7"/>
  <c r="AA20" i="7"/>
  <c r="AA12" i="7"/>
  <c r="X6" i="7"/>
  <c r="AA6" i="7"/>
  <c r="AA299" i="7"/>
  <c r="AA291" i="7"/>
  <c r="AA283" i="7"/>
  <c r="AA275" i="7"/>
  <c r="AA267" i="7"/>
  <c r="AA259" i="7"/>
  <c r="AA251" i="7"/>
  <c r="AA243" i="7"/>
  <c r="AA235" i="7"/>
  <c r="AA227" i="7"/>
  <c r="AA219" i="7"/>
  <c r="AA211" i="7"/>
  <c r="AA203" i="7"/>
  <c r="AA195" i="7"/>
  <c r="AA187" i="7"/>
  <c r="AA179" i="7"/>
  <c r="AA171" i="7"/>
  <c r="AA163" i="7"/>
  <c r="AA155" i="7"/>
  <c r="AA147" i="7"/>
  <c r="AA139" i="7"/>
  <c r="AA131" i="7"/>
  <c r="AA123" i="7"/>
  <c r="AA115" i="7"/>
  <c r="AA107" i="7"/>
  <c r="AA99" i="7"/>
  <c r="AA91" i="7"/>
  <c r="AA83" i="7"/>
  <c r="AA75" i="7"/>
  <c r="AA67" i="7"/>
  <c r="AA59" i="7"/>
  <c r="AA51" i="7"/>
  <c r="AA43" i="7"/>
  <c r="AA35" i="7"/>
  <c r="AA27" i="7"/>
  <c r="AA19" i="7"/>
  <c r="AA11" i="7"/>
  <c r="AA298" i="7"/>
  <c r="AA290" i="7"/>
  <c r="AA282" i="7"/>
  <c r="AA274" i="7"/>
  <c r="AA266" i="7"/>
  <c r="AA258" i="7"/>
  <c r="AA250" i="7"/>
  <c r="AA242" i="7"/>
  <c r="AA234" i="7"/>
  <c r="AA226" i="7"/>
  <c r="AA218" i="7"/>
  <c r="AA210" i="7"/>
  <c r="AA202" i="7"/>
  <c r="AA194" i="7"/>
  <c r="AA186" i="7"/>
  <c r="AA178" i="7"/>
  <c r="AA170" i="7"/>
  <c r="AA162" i="7"/>
  <c r="AA154" i="7"/>
  <c r="AA146" i="7"/>
  <c r="AA138" i="7"/>
  <c r="AA130" i="7"/>
  <c r="AA122" i="7"/>
  <c r="AA114" i="7"/>
  <c r="AA106" i="7"/>
  <c r="AA98" i="7"/>
  <c r="AA90" i="7"/>
  <c r="AA82" i="7"/>
  <c r="AA74" i="7"/>
  <c r="AA66" i="7"/>
  <c r="AA58" i="7"/>
  <c r="AA50" i="7"/>
  <c r="AA42" i="7"/>
  <c r="AA34" i="7"/>
  <c r="AA26" i="7"/>
  <c r="AA18" i="7"/>
  <c r="AA10" i="7"/>
  <c r="D10" i="9"/>
  <c r="AA304" i="7"/>
  <c r="AA296" i="7"/>
  <c r="AA288" i="7"/>
  <c r="AA280" i="7"/>
  <c r="AA272" i="7"/>
  <c r="AA264" i="7"/>
  <c r="AA256" i="7"/>
  <c r="AA248" i="7"/>
  <c r="AA240" i="7"/>
  <c r="AA232" i="7"/>
  <c r="AA224" i="7"/>
  <c r="AA216" i="7"/>
  <c r="AA208" i="7"/>
  <c r="AA200" i="7"/>
  <c r="AA192" i="7"/>
  <c r="AA184" i="7"/>
  <c r="AA176" i="7"/>
  <c r="AA168" i="7"/>
  <c r="AA160" i="7"/>
  <c r="AA152" i="7"/>
  <c r="AA144" i="7"/>
  <c r="AA136" i="7"/>
  <c r="AA128" i="7"/>
  <c r="AA120" i="7"/>
  <c r="AA112" i="7"/>
  <c r="AA104" i="7"/>
  <c r="AA96" i="7"/>
  <c r="AA88" i="7"/>
  <c r="AA80" i="7"/>
  <c r="AA72" i="7"/>
  <c r="AA64" i="7"/>
  <c r="V317" i="7"/>
  <c r="Q263" i="11"/>
  <c r="AA263" i="7"/>
  <c r="X303" i="7"/>
  <c r="X295" i="7"/>
  <c r="X287" i="7"/>
  <c r="X279" i="7"/>
  <c r="X271" i="7"/>
  <c r="X263" i="7"/>
  <c r="X255" i="7"/>
  <c r="X247" i="7"/>
  <c r="X239" i="7"/>
  <c r="X231" i="7"/>
  <c r="X223" i="7"/>
  <c r="X215" i="7"/>
  <c r="X207" i="7"/>
  <c r="X199" i="7"/>
  <c r="X191" i="7"/>
  <c r="X183" i="7"/>
  <c r="X175" i="7"/>
  <c r="X167" i="7"/>
  <c r="X159" i="7"/>
  <c r="X151" i="7"/>
  <c r="X143" i="7"/>
  <c r="X135" i="7"/>
  <c r="X127" i="7"/>
  <c r="X119" i="7"/>
  <c r="X111" i="7"/>
  <c r="X103" i="7"/>
  <c r="X95" i="7"/>
  <c r="X87" i="7"/>
  <c r="X79" i="7"/>
  <c r="X71" i="7"/>
  <c r="X63" i="7"/>
  <c r="X55" i="7"/>
  <c r="X47" i="7"/>
  <c r="X39" i="7"/>
  <c r="X31" i="7"/>
  <c r="X23" i="7"/>
  <c r="X15" i="7"/>
  <c r="X302" i="7"/>
  <c r="X294" i="7"/>
  <c r="X286" i="7"/>
  <c r="X278" i="7"/>
  <c r="X270" i="7"/>
  <c r="X262" i="7"/>
  <c r="X254" i="7"/>
  <c r="X246" i="7"/>
  <c r="X238" i="7"/>
  <c r="X230" i="7"/>
  <c r="X222" i="7"/>
  <c r="X214" i="7"/>
  <c r="X206" i="7"/>
  <c r="X198" i="7"/>
  <c r="X190" i="7"/>
  <c r="X182" i="7"/>
  <c r="X174" i="7"/>
  <c r="X166" i="7"/>
  <c r="X158" i="7"/>
  <c r="X150" i="7"/>
  <c r="X142" i="7"/>
  <c r="X134" i="7"/>
  <c r="X126" i="7"/>
  <c r="X118" i="7"/>
  <c r="X110" i="7"/>
  <c r="X102" i="7"/>
  <c r="X94" i="7"/>
  <c r="X86" i="7"/>
  <c r="X78" i="7"/>
  <c r="X70" i="7"/>
  <c r="X62" i="7"/>
  <c r="X54" i="7"/>
  <c r="X46" i="7"/>
  <c r="X38" i="7"/>
  <c r="X30" i="7"/>
  <c r="X22" i="7"/>
  <c r="X14" i="7"/>
  <c r="X301" i="7"/>
  <c r="X293" i="7"/>
  <c r="X285" i="7"/>
  <c r="X277" i="7"/>
  <c r="X269" i="7"/>
  <c r="X261" i="7"/>
  <c r="X253" i="7"/>
  <c r="X245" i="7"/>
  <c r="X237" i="7"/>
  <c r="X229" i="7"/>
  <c r="X221" i="7"/>
  <c r="X213" i="7"/>
  <c r="X205" i="7"/>
  <c r="X197" i="7"/>
  <c r="X189" i="7"/>
  <c r="X181" i="7"/>
  <c r="X173" i="7"/>
  <c r="X165" i="7"/>
  <c r="X157" i="7"/>
  <c r="X149" i="7"/>
  <c r="X141" i="7"/>
  <c r="X133" i="7"/>
  <c r="X125" i="7"/>
  <c r="X117" i="7"/>
  <c r="X109" i="7"/>
  <c r="X101" i="7"/>
  <c r="X93" i="7"/>
  <c r="X85" i="7"/>
  <c r="X77" i="7"/>
  <c r="X69" i="7"/>
  <c r="X61" i="7"/>
  <c r="X53" i="7"/>
  <c r="X45" i="7"/>
  <c r="X37" i="7"/>
  <c r="X29" i="7"/>
  <c r="X21" i="7"/>
  <c r="X13" i="7"/>
  <c r="X300" i="7"/>
  <c r="X292" i="7"/>
  <c r="X284" i="7"/>
  <c r="X276" i="7"/>
  <c r="X268" i="7"/>
  <c r="X260" i="7"/>
  <c r="X252" i="7"/>
  <c r="X244" i="7"/>
  <c r="X236" i="7"/>
  <c r="X228" i="7"/>
  <c r="X220" i="7"/>
  <c r="X212" i="7"/>
  <c r="X204" i="7"/>
  <c r="X196" i="7"/>
  <c r="X188" i="7"/>
  <c r="X180" i="7"/>
  <c r="X172" i="7"/>
  <c r="X164" i="7"/>
  <c r="X156" i="7"/>
  <c r="X148" i="7"/>
  <c r="X140" i="7"/>
  <c r="X132" i="7"/>
  <c r="X124" i="7"/>
  <c r="X116" i="7"/>
  <c r="X108" i="7"/>
  <c r="X100" i="7"/>
  <c r="X92" i="7"/>
  <c r="X84" i="7"/>
  <c r="X76" i="7"/>
  <c r="X68" i="7"/>
  <c r="X60" i="7"/>
  <c r="X52" i="7"/>
  <c r="X44" i="7"/>
  <c r="X36" i="7"/>
  <c r="X28" i="7"/>
  <c r="X20" i="7"/>
  <c r="X12" i="7"/>
  <c r="X299" i="7"/>
  <c r="X291" i="7"/>
  <c r="X283" i="7"/>
  <c r="X275" i="7"/>
  <c r="X267" i="7"/>
  <c r="X259" i="7"/>
  <c r="X251" i="7"/>
  <c r="X243" i="7"/>
  <c r="X235" i="7"/>
  <c r="X227" i="7"/>
  <c r="X219" i="7"/>
  <c r="X211" i="7"/>
  <c r="X203" i="7"/>
  <c r="X195" i="7"/>
  <c r="X187" i="7"/>
  <c r="X179" i="7"/>
  <c r="X171" i="7"/>
  <c r="X163" i="7"/>
  <c r="X155" i="7"/>
  <c r="X147" i="7"/>
  <c r="X139" i="7"/>
  <c r="X131" i="7"/>
  <c r="X123" i="7"/>
  <c r="X115" i="7"/>
  <c r="X107" i="7"/>
  <c r="X99" i="7"/>
  <c r="X91" i="7"/>
  <c r="X83" i="7"/>
  <c r="X75" i="7"/>
  <c r="X67" i="7"/>
  <c r="X59" i="7"/>
  <c r="X51" i="7"/>
  <c r="X43" i="7"/>
  <c r="X35" i="7"/>
  <c r="X27" i="7"/>
  <c r="X19" i="7"/>
  <c r="X11" i="7"/>
  <c r="X298" i="7"/>
  <c r="X290" i="7"/>
  <c r="X282" i="7"/>
  <c r="X274" i="7"/>
  <c r="X266" i="7"/>
  <c r="X258" i="7"/>
  <c r="X250" i="7"/>
  <c r="X242" i="7"/>
  <c r="X234" i="7"/>
  <c r="X226" i="7"/>
  <c r="X218" i="7"/>
  <c r="X210" i="7"/>
  <c r="X202" i="7"/>
  <c r="X194" i="7"/>
  <c r="X186" i="7"/>
  <c r="X178" i="7"/>
  <c r="X170" i="7"/>
  <c r="X162" i="7"/>
  <c r="X154" i="7"/>
  <c r="X146" i="7"/>
  <c r="X138" i="7"/>
  <c r="X130" i="7"/>
  <c r="X122" i="7"/>
  <c r="X114" i="7"/>
  <c r="X106" i="7"/>
  <c r="X98" i="7"/>
  <c r="X90" i="7"/>
  <c r="X82" i="7"/>
  <c r="X74" i="7"/>
  <c r="X66" i="7"/>
  <c r="X58" i="7"/>
  <c r="X50" i="7"/>
  <c r="X42" i="7"/>
  <c r="X34" i="7"/>
  <c r="X26" i="7"/>
  <c r="X18" i="7"/>
  <c r="X10" i="7"/>
  <c r="Q5" i="11"/>
  <c r="X5" i="7"/>
  <c r="X305" i="7"/>
  <c r="X297" i="7"/>
  <c r="X289" i="7"/>
  <c r="X281" i="7"/>
  <c r="X273" i="7"/>
  <c r="X265" i="7"/>
  <c r="X257" i="7"/>
  <c r="X249" i="7"/>
  <c r="X241" i="7"/>
  <c r="X233" i="7"/>
  <c r="X225" i="7"/>
  <c r="X217" i="7"/>
  <c r="X209" i="7"/>
  <c r="X201" i="7"/>
  <c r="X193" i="7"/>
  <c r="X185" i="7"/>
  <c r="X177" i="7"/>
  <c r="X169" i="7"/>
  <c r="X161" i="7"/>
  <c r="X153" i="7"/>
  <c r="X145" i="7"/>
  <c r="X137" i="7"/>
  <c r="X129" i="7"/>
  <c r="X121" i="7"/>
  <c r="X113" i="7"/>
  <c r="X105" i="7"/>
  <c r="X97" i="7"/>
  <c r="X89" i="7"/>
  <c r="X81" i="7"/>
  <c r="X73" i="7"/>
  <c r="X65" i="7"/>
  <c r="X57" i="7"/>
  <c r="X49" i="7"/>
  <c r="X41" i="7"/>
  <c r="X33" i="7"/>
  <c r="X25" i="7"/>
  <c r="X17" i="7"/>
  <c r="X9" i="7"/>
  <c r="X304" i="7"/>
  <c r="X296" i="7"/>
  <c r="X288" i="7"/>
  <c r="X280" i="7"/>
  <c r="X272" i="7"/>
  <c r="X264" i="7"/>
  <c r="X256" i="7"/>
  <c r="X248" i="7"/>
  <c r="X240" i="7"/>
  <c r="X232" i="7"/>
  <c r="X224" i="7"/>
  <c r="X216" i="7"/>
  <c r="X208" i="7"/>
  <c r="X200" i="7"/>
  <c r="X192" i="7"/>
  <c r="X184" i="7"/>
  <c r="X176" i="7"/>
  <c r="X168" i="7"/>
  <c r="X160" i="7"/>
  <c r="X152" i="7"/>
  <c r="X144" i="7"/>
  <c r="X136" i="7"/>
  <c r="X128" i="7"/>
  <c r="X120" i="7"/>
  <c r="X112" i="7"/>
  <c r="X104" i="7"/>
  <c r="X96" i="7"/>
  <c r="X88" i="7"/>
  <c r="X80" i="7"/>
  <c r="X72" i="7"/>
  <c r="X64" i="7"/>
  <c r="X56" i="7"/>
  <c r="X48" i="7"/>
  <c r="X40" i="7"/>
  <c r="X32" i="7"/>
  <c r="X24" i="7"/>
  <c r="X16" i="7"/>
  <c r="X8" i="7"/>
  <c r="X7" i="7"/>
  <c r="P317" i="7"/>
  <c r="P318" i="7"/>
  <c r="X306" i="7"/>
  <c r="R317" i="7"/>
  <c r="R318" i="7"/>
  <c r="C9" i="9"/>
  <c r="G309" i="7"/>
  <c r="D9" i="9"/>
  <c r="M309" i="7"/>
  <c r="V318" i="7"/>
  <c r="Q290" i="11"/>
  <c r="Q226" i="11"/>
  <c r="Q162" i="11"/>
  <c r="Q98" i="11"/>
  <c r="Q34" i="11"/>
  <c r="Q264" i="11"/>
  <c r="Q200" i="11"/>
  <c r="Q136" i="11"/>
  <c r="Q72" i="11"/>
  <c r="Q244" i="11"/>
  <c r="Q180" i="11"/>
  <c r="Q116" i="11"/>
  <c r="Q52" i="11"/>
  <c r="Q251" i="11"/>
  <c r="Q187" i="11"/>
  <c r="Q123" i="11"/>
  <c r="Q59" i="11"/>
  <c r="S308" i="7"/>
  <c r="F308" i="7"/>
  <c r="L308" i="7"/>
  <c r="R308" i="7"/>
  <c r="E308" i="7"/>
  <c r="P308" i="7"/>
  <c r="D308" i="7"/>
  <c r="W308" i="11" l="1"/>
  <c r="W309" i="11" s="1"/>
  <c r="P49" i="11"/>
  <c r="P193" i="11"/>
  <c r="AH167" i="11"/>
  <c r="AE273" i="11"/>
  <c r="P16" i="11"/>
  <c r="AE49" i="11"/>
  <c r="AJ200" i="11"/>
  <c r="AE297" i="11"/>
  <c r="P297" i="11"/>
  <c r="AE16" i="11"/>
  <c r="AE167" i="11"/>
  <c r="AH70" i="11"/>
  <c r="Y310" i="11"/>
  <c r="P273" i="11"/>
  <c r="AC275" i="7"/>
  <c r="Q275" i="11"/>
  <c r="P38" i="11"/>
  <c r="AH38" i="11"/>
  <c r="AH56" i="11"/>
  <c r="P56" i="11"/>
  <c r="AH214" i="11"/>
  <c r="P214" i="11"/>
  <c r="P286" i="11"/>
  <c r="AH286" i="11"/>
  <c r="P215" i="11"/>
  <c r="AH215" i="11"/>
  <c r="AJ180" i="11"/>
  <c r="AJ136" i="11"/>
  <c r="AC122" i="7"/>
  <c r="Q122" i="11"/>
  <c r="AC97" i="7"/>
  <c r="Q97" i="11"/>
  <c r="AE7" i="11"/>
  <c r="AH7" i="11"/>
  <c r="P7" i="11"/>
  <c r="P103" i="11"/>
  <c r="AH103" i="11"/>
  <c r="AH69" i="11"/>
  <c r="P69" i="11"/>
  <c r="P141" i="11"/>
  <c r="AH141" i="11"/>
  <c r="AH213" i="11"/>
  <c r="P213" i="11"/>
  <c r="P285" i="11"/>
  <c r="AH285" i="11"/>
  <c r="AH241" i="11"/>
  <c r="P241" i="11"/>
  <c r="P71" i="11"/>
  <c r="AH71" i="11"/>
  <c r="AH143" i="11"/>
  <c r="P143" i="11"/>
  <c r="AE85" i="11"/>
  <c r="AC289" i="7"/>
  <c r="Q289" i="11"/>
  <c r="AC55" i="7"/>
  <c r="Q55" i="11"/>
  <c r="AC257" i="7"/>
  <c r="Q257" i="11"/>
  <c r="AC47" i="7"/>
  <c r="Q47" i="11"/>
  <c r="AC249" i="7"/>
  <c r="Q249" i="11"/>
  <c r="AC99" i="7"/>
  <c r="Q99" i="11"/>
  <c r="AC195" i="7"/>
  <c r="Q195" i="11"/>
  <c r="AC291" i="7"/>
  <c r="Q291" i="11"/>
  <c r="AJ291" i="11" s="1"/>
  <c r="AC92" i="7"/>
  <c r="Q92" i="11"/>
  <c r="AC188" i="7"/>
  <c r="Q188" i="11"/>
  <c r="AC284" i="7"/>
  <c r="Q284" i="11"/>
  <c r="AC93" i="7"/>
  <c r="Q93" i="11"/>
  <c r="AC189" i="7"/>
  <c r="Q189" i="11"/>
  <c r="AC285" i="7"/>
  <c r="Q285" i="11"/>
  <c r="AC78" i="7"/>
  <c r="Q78" i="11"/>
  <c r="AC174" i="7"/>
  <c r="Q174" i="11"/>
  <c r="AC270" i="7"/>
  <c r="Q270" i="11"/>
  <c r="AC48" i="7"/>
  <c r="Q48" i="11"/>
  <c r="AC144" i="7"/>
  <c r="Q144" i="11"/>
  <c r="AJ144" i="11" s="1"/>
  <c r="AC240" i="7"/>
  <c r="Q240" i="11"/>
  <c r="AJ34" i="11"/>
  <c r="AC130" i="7"/>
  <c r="Q130" i="11"/>
  <c r="AJ226" i="11"/>
  <c r="AC9" i="7"/>
  <c r="Q9" i="11"/>
  <c r="AC105" i="7"/>
  <c r="Q105" i="11"/>
  <c r="AC201" i="7"/>
  <c r="Q201" i="11"/>
  <c r="AE293" i="11"/>
  <c r="AH41" i="11"/>
  <c r="P41" i="11"/>
  <c r="AH113" i="11"/>
  <c r="P113" i="11"/>
  <c r="AH185" i="11"/>
  <c r="P185" i="11"/>
  <c r="AH257" i="11"/>
  <c r="P257" i="11"/>
  <c r="W318" i="11"/>
  <c r="AH13" i="11"/>
  <c r="P13" i="11"/>
  <c r="AH97" i="11"/>
  <c r="P97" i="11"/>
  <c r="P277" i="11"/>
  <c r="AH277" i="11"/>
  <c r="AE69" i="11"/>
  <c r="AE241" i="11"/>
  <c r="P48" i="11"/>
  <c r="AH48" i="11"/>
  <c r="AC62" i="7"/>
  <c r="Q62" i="11"/>
  <c r="AE101" i="11"/>
  <c r="P101" i="11"/>
  <c r="AH101" i="11"/>
  <c r="AC281" i="7"/>
  <c r="Q281" i="11"/>
  <c r="AC71" i="7"/>
  <c r="Q71" i="11"/>
  <c r="AC23" i="7"/>
  <c r="Q23" i="11"/>
  <c r="AC63" i="7"/>
  <c r="Q63" i="11"/>
  <c r="AC11" i="7"/>
  <c r="Q11" i="11"/>
  <c r="AJ11" i="11" s="1"/>
  <c r="AC107" i="7"/>
  <c r="Q107" i="11"/>
  <c r="AJ107" i="11" s="1"/>
  <c r="AC203" i="7"/>
  <c r="Q203" i="11"/>
  <c r="AC299" i="7"/>
  <c r="Q299" i="11"/>
  <c r="AC100" i="7"/>
  <c r="Q100" i="11"/>
  <c r="AC196" i="7"/>
  <c r="Q196" i="11"/>
  <c r="AJ196" i="11" s="1"/>
  <c r="AC292" i="7"/>
  <c r="Q292" i="11"/>
  <c r="AC101" i="7"/>
  <c r="Q101" i="11"/>
  <c r="AC197" i="7"/>
  <c r="Q197" i="11"/>
  <c r="AC293" i="7"/>
  <c r="Q293" i="11"/>
  <c r="AC86" i="7"/>
  <c r="Q86" i="11"/>
  <c r="AC182" i="7"/>
  <c r="Q182" i="11"/>
  <c r="AC278" i="7"/>
  <c r="Q278" i="11"/>
  <c r="AC56" i="7"/>
  <c r="Q56" i="11"/>
  <c r="AC152" i="7"/>
  <c r="Q152" i="11"/>
  <c r="AC248" i="7"/>
  <c r="Q248" i="11"/>
  <c r="AC42" i="7"/>
  <c r="Q42" i="11"/>
  <c r="AC138" i="7"/>
  <c r="Q138" i="11"/>
  <c r="AJ138" i="11" s="1"/>
  <c r="AC234" i="7"/>
  <c r="Q234" i="11"/>
  <c r="AC17" i="7"/>
  <c r="Q17" i="11"/>
  <c r="AC113" i="7"/>
  <c r="Q113" i="11"/>
  <c r="AJ263" i="11"/>
  <c r="AE161" i="11"/>
  <c r="AH293" i="11"/>
  <c r="W317" i="11"/>
  <c r="P198" i="11"/>
  <c r="AH198" i="11"/>
  <c r="AH270" i="11"/>
  <c r="P270" i="11"/>
  <c r="AH31" i="11"/>
  <c r="P31" i="11"/>
  <c r="AH271" i="11"/>
  <c r="P271" i="11"/>
  <c r="AE141" i="11"/>
  <c r="AE213" i="11"/>
  <c r="P158" i="11"/>
  <c r="AH158" i="11"/>
  <c r="AH9" i="11"/>
  <c r="P9" i="11"/>
  <c r="AH81" i="11"/>
  <c r="P81" i="11"/>
  <c r="AH153" i="11"/>
  <c r="P153" i="11"/>
  <c r="AH225" i="11"/>
  <c r="P225" i="11"/>
  <c r="P133" i="11"/>
  <c r="AH133" i="11"/>
  <c r="P265" i="11"/>
  <c r="AH265" i="11"/>
  <c r="AH62" i="11"/>
  <c r="P62" i="11"/>
  <c r="AE97" i="11"/>
  <c r="AC300" i="7"/>
  <c r="Q300" i="11"/>
  <c r="AC91" i="7"/>
  <c r="Q91" i="11"/>
  <c r="AC218" i="7"/>
  <c r="Q218" i="11"/>
  <c r="P53" i="11"/>
  <c r="AH53" i="11"/>
  <c r="P125" i="11"/>
  <c r="AH125" i="11"/>
  <c r="P197" i="11"/>
  <c r="AH197" i="11"/>
  <c r="AH269" i="11"/>
  <c r="P269" i="11"/>
  <c r="AH54" i="11"/>
  <c r="P54" i="11"/>
  <c r="AH126" i="11"/>
  <c r="P126" i="11"/>
  <c r="AH199" i="11"/>
  <c r="P199" i="11"/>
  <c r="AH25" i="11"/>
  <c r="P25" i="11"/>
  <c r="AH121" i="11"/>
  <c r="P121" i="11"/>
  <c r="P8" i="11"/>
  <c r="AH8" i="11"/>
  <c r="AH110" i="11"/>
  <c r="P110" i="11"/>
  <c r="P22" i="11"/>
  <c r="AH22" i="11"/>
  <c r="AH94" i="11"/>
  <c r="P94" i="11"/>
  <c r="P166" i="11"/>
  <c r="AH166" i="11"/>
  <c r="P238" i="11"/>
  <c r="AH238" i="11"/>
  <c r="AH239" i="11"/>
  <c r="P239" i="11"/>
  <c r="AE13" i="11"/>
  <c r="P302" i="11"/>
  <c r="AH302" i="11"/>
  <c r="AC231" i="7"/>
  <c r="Q231" i="11"/>
  <c r="AC87" i="7"/>
  <c r="Q87" i="11"/>
  <c r="AC211" i="7"/>
  <c r="Q211" i="11"/>
  <c r="AJ211" i="11" s="1"/>
  <c r="AC13" i="7"/>
  <c r="Q13" i="11"/>
  <c r="AC301" i="7"/>
  <c r="Q301" i="11"/>
  <c r="AC286" i="7"/>
  <c r="Q286" i="11"/>
  <c r="AC64" i="7"/>
  <c r="Q64" i="11"/>
  <c r="AC256" i="7"/>
  <c r="Q256" i="11"/>
  <c r="AC146" i="7"/>
  <c r="Q146" i="11"/>
  <c r="AC25" i="7"/>
  <c r="Q25" i="11"/>
  <c r="AC159" i="7"/>
  <c r="Q159" i="11"/>
  <c r="AC111" i="7"/>
  <c r="Q111" i="11"/>
  <c r="AC119" i="7"/>
  <c r="Q119" i="11"/>
  <c r="AC103" i="7"/>
  <c r="Q103" i="11"/>
  <c r="AC27" i="7"/>
  <c r="Q27" i="11"/>
  <c r="AJ27" i="11" s="1"/>
  <c r="AJ123" i="11"/>
  <c r="AC219" i="7"/>
  <c r="Q219" i="11"/>
  <c r="AC20" i="7"/>
  <c r="Q20" i="11"/>
  <c r="AJ116" i="11"/>
  <c r="AC212" i="7"/>
  <c r="Q212" i="11"/>
  <c r="AC21" i="7"/>
  <c r="Q21" i="11"/>
  <c r="AC117" i="7"/>
  <c r="Q117" i="11"/>
  <c r="AC213" i="7"/>
  <c r="Q213" i="11"/>
  <c r="AC6" i="7"/>
  <c r="Q6" i="11"/>
  <c r="AC102" i="7"/>
  <c r="Q102" i="11"/>
  <c r="AC198" i="7"/>
  <c r="Q198" i="11"/>
  <c r="AC294" i="7"/>
  <c r="Q294" i="11"/>
  <c r="AJ72" i="11"/>
  <c r="AC168" i="7"/>
  <c r="Q168" i="11"/>
  <c r="AJ264" i="11"/>
  <c r="AC58" i="7"/>
  <c r="Q58" i="11"/>
  <c r="AC154" i="7"/>
  <c r="Q154" i="11"/>
  <c r="AC250" i="7"/>
  <c r="Q250" i="11"/>
  <c r="AJ250" i="11" s="1"/>
  <c r="AC33" i="7"/>
  <c r="Q33" i="11"/>
  <c r="AC129" i="7"/>
  <c r="Q129" i="11"/>
  <c r="AH161" i="11"/>
  <c r="AE79" i="11"/>
  <c r="P55" i="11"/>
  <c r="AH55" i="11"/>
  <c r="P127" i="11"/>
  <c r="AH127" i="11"/>
  <c r="P206" i="11"/>
  <c r="AH206" i="11"/>
  <c r="AH21" i="11"/>
  <c r="P21" i="11"/>
  <c r="AH93" i="11"/>
  <c r="P93" i="11"/>
  <c r="P165" i="11"/>
  <c r="AH165" i="11"/>
  <c r="AH237" i="11"/>
  <c r="P237" i="11"/>
  <c r="AH145" i="11"/>
  <c r="P145" i="11"/>
  <c r="P289" i="11"/>
  <c r="AH289" i="11"/>
  <c r="P95" i="11"/>
  <c r="AH95" i="11"/>
  <c r="AH86" i="11"/>
  <c r="P86" i="11"/>
  <c r="AE109" i="11"/>
  <c r="AC303" i="7"/>
  <c r="Q303" i="11"/>
  <c r="AJ303" i="11" s="1"/>
  <c r="AC77" i="7"/>
  <c r="Q77" i="11"/>
  <c r="AC158" i="7"/>
  <c r="Q158" i="11"/>
  <c r="AC32" i="7"/>
  <c r="Q32" i="11"/>
  <c r="AC18" i="7"/>
  <c r="Q18" i="11"/>
  <c r="AJ18" i="11" s="1"/>
  <c r="AC210" i="7"/>
  <c r="Q210" i="11"/>
  <c r="AC89" i="7"/>
  <c r="Q89" i="11"/>
  <c r="P245" i="11"/>
  <c r="AH245" i="11"/>
  <c r="AH253" i="11"/>
  <c r="P253" i="11"/>
  <c r="AH142" i="11"/>
  <c r="P142" i="11"/>
  <c r="P24" i="11"/>
  <c r="AH24" i="11"/>
  <c r="AC297" i="7"/>
  <c r="Q297" i="11"/>
  <c r="AC217" i="7"/>
  <c r="Q217" i="11"/>
  <c r="AC277" i="7"/>
  <c r="Q277" i="11"/>
  <c r="AC95" i="7"/>
  <c r="Q95" i="11"/>
  <c r="AC79" i="7"/>
  <c r="Q79" i="11"/>
  <c r="AC19" i="7"/>
  <c r="Q19" i="11"/>
  <c r="AJ19" i="11" s="1"/>
  <c r="AC115" i="7"/>
  <c r="Q115" i="11"/>
  <c r="AC12" i="7"/>
  <c r="Q12" i="11"/>
  <c r="AC108" i="7"/>
  <c r="Q108" i="11"/>
  <c r="AJ108" i="11" s="1"/>
  <c r="AC204" i="7"/>
  <c r="Q204" i="11"/>
  <c r="AC109" i="7"/>
  <c r="Q109" i="11"/>
  <c r="AC205" i="7"/>
  <c r="Q205" i="11"/>
  <c r="AC94" i="7"/>
  <c r="Q94" i="11"/>
  <c r="AC190" i="7"/>
  <c r="Q190" i="11"/>
  <c r="AC160" i="7"/>
  <c r="Q160" i="11"/>
  <c r="AC50" i="7"/>
  <c r="Q50" i="11"/>
  <c r="AC242" i="7"/>
  <c r="Q242" i="11"/>
  <c r="AC121" i="7"/>
  <c r="Q121" i="11"/>
  <c r="AC191" i="7"/>
  <c r="Q191" i="11"/>
  <c r="AC135" i="7"/>
  <c r="Q135" i="11"/>
  <c r="AC143" i="7"/>
  <c r="Q143" i="11"/>
  <c r="AC127" i="7"/>
  <c r="Q127" i="11"/>
  <c r="AC35" i="7"/>
  <c r="Q35" i="11"/>
  <c r="AJ35" i="11" s="1"/>
  <c r="AC131" i="7"/>
  <c r="Q131" i="11"/>
  <c r="AC227" i="7"/>
  <c r="Q227" i="11"/>
  <c r="AC28" i="7"/>
  <c r="Q28" i="11"/>
  <c r="AJ28" i="11" s="1"/>
  <c r="AC124" i="7"/>
  <c r="Q124" i="11"/>
  <c r="AJ124" i="11" s="1"/>
  <c r="AC220" i="7"/>
  <c r="Q220" i="11"/>
  <c r="AC29" i="7"/>
  <c r="Q29" i="11"/>
  <c r="AC125" i="7"/>
  <c r="Q125" i="11"/>
  <c r="AC221" i="7"/>
  <c r="Q221" i="11"/>
  <c r="AC14" i="7"/>
  <c r="Q14" i="11"/>
  <c r="AC110" i="7"/>
  <c r="Q110" i="11"/>
  <c r="AC206" i="7"/>
  <c r="Q206" i="11"/>
  <c r="AC302" i="7"/>
  <c r="Q302" i="11"/>
  <c r="AC80" i="7"/>
  <c r="Q80" i="11"/>
  <c r="AC176" i="7"/>
  <c r="Q176" i="11"/>
  <c r="AC272" i="7"/>
  <c r="Q272" i="11"/>
  <c r="AJ272" i="11" s="1"/>
  <c r="AC66" i="7"/>
  <c r="Q66" i="11"/>
  <c r="AJ162" i="11"/>
  <c r="AC258" i="7"/>
  <c r="Q258" i="11"/>
  <c r="AJ258" i="11" s="1"/>
  <c r="AC41" i="7"/>
  <c r="Q41" i="11"/>
  <c r="AC137" i="7"/>
  <c r="Q137" i="11"/>
  <c r="P65" i="11"/>
  <c r="AH65" i="11"/>
  <c r="P137" i="11"/>
  <c r="AH137" i="11"/>
  <c r="AH209" i="11"/>
  <c r="P209" i="11"/>
  <c r="AE281" i="11"/>
  <c r="P281" i="11"/>
  <c r="AH281" i="11"/>
  <c r="AH254" i="11"/>
  <c r="P254" i="11"/>
  <c r="AH79" i="11"/>
  <c r="AE110" i="11"/>
  <c r="AH37" i="11"/>
  <c r="P37" i="11"/>
  <c r="P157" i="11"/>
  <c r="AH157" i="11"/>
  <c r="AE93" i="11"/>
  <c r="AE165" i="11"/>
  <c r="AE302" i="11"/>
  <c r="AE24" i="11"/>
  <c r="AE25" i="11"/>
  <c r="AE121" i="11"/>
  <c r="AE193" i="11"/>
  <c r="AC83" i="7"/>
  <c r="Q83" i="11"/>
  <c r="AC85" i="7"/>
  <c r="Q85" i="11"/>
  <c r="AC209" i="7"/>
  <c r="Q209" i="11"/>
  <c r="AC167" i="7"/>
  <c r="Q167" i="11"/>
  <c r="AC175" i="7"/>
  <c r="Q175" i="11"/>
  <c r="AC151" i="7"/>
  <c r="Q151" i="11"/>
  <c r="AC43" i="7"/>
  <c r="Q43" i="11"/>
  <c r="AJ43" i="11" s="1"/>
  <c r="AC139" i="7"/>
  <c r="Q139" i="11"/>
  <c r="AC235" i="7"/>
  <c r="Q235" i="11"/>
  <c r="AC36" i="7"/>
  <c r="Q36" i="11"/>
  <c r="AC132" i="7"/>
  <c r="Q132" i="11"/>
  <c r="AJ132" i="11" s="1"/>
  <c r="AC228" i="7"/>
  <c r="Q228" i="11"/>
  <c r="AC37" i="7"/>
  <c r="Q37" i="11"/>
  <c r="AC133" i="7"/>
  <c r="Q133" i="11"/>
  <c r="AC229" i="7"/>
  <c r="Q229" i="11"/>
  <c r="AC22" i="7"/>
  <c r="Q22" i="11"/>
  <c r="AC118" i="7"/>
  <c r="Q118" i="11"/>
  <c r="AC214" i="7"/>
  <c r="Q214" i="11"/>
  <c r="AC88" i="7"/>
  <c r="Q88" i="11"/>
  <c r="AC184" i="7"/>
  <c r="Q184" i="11"/>
  <c r="AC280" i="7"/>
  <c r="Q280" i="11"/>
  <c r="AC74" i="7"/>
  <c r="Q74" i="11"/>
  <c r="AC170" i="7"/>
  <c r="Q170" i="11"/>
  <c r="AJ170" i="11" s="1"/>
  <c r="AC266" i="7"/>
  <c r="Q266" i="11"/>
  <c r="AC49" i="7"/>
  <c r="Q49" i="11"/>
  <c r="AJ49" i="11" s="1"/>
  <c r="AC145" i="7"/>
  <c r="Q145" i="11"/>
  <c r="AJ5" i="11"/>
  <c r="AE245" i="11"/>
  <c r="K308" i="11"/>
  <c r="K309" i="11" s="1"/>
  <c r="W310" i="11" s="1"/>
  <c r="AH222" i="11"/>
  <c r="P222" i="11"/>
  <c r="P294" i="11"/>
  <c r="AH294" i="11"/>
  <c r="AH223" i="11"/>
  <c r="P223" i="11"/>
  <c r="AH295" i="11"/>
  <c r="P295" i="11"/>
  <c r="AH33" i="11"/>
  <c r="P33" i="11"/>
  <c r="AH105" i="11"/>
  <c r="P105" i="11"/>
  <c r="P177" i="11"/>
  <c r="AH177" i="11"/>
  <c r="AH249" i="11"/>
  <c r="P249" i="11"/>
  <c r="P175" i="11"/>
  <c r="AE158" i="11"/>
  <c r="AH169" i="11"/>
  <c r="P169" i="11"/>
  <c r="AE265" i="11"/>
  <c r="AC295" i="7"/>
  <c r="Q295" i="11"/>
  <c r="AC224" i="7"/>
  <c r="Q224" i="11"/>
  <c r="AC39" i="7"/>
  <c r="Q39" i="11"/>
  <c r="AC262" i="7"/>
  <c r="Q262" i="11"/>
  <c r="AC45" i="7"/>
  <c r="Q45" i="11"/>
  <c r="AC82" i="7"/>
  <c r="Q82" i="11"/>
  <c r="AE306" i="11"/>
  <c r="AH306" i="11"/>
  <c r="AH77" i="11"/>
  <c r="P77" i="11"/>
  <c r="AH149" i="11"/>
  <c r="P149" i="11"/>
  <c r="P221" i="11"/>
  <c r="AH221" i="11"/>
  <c r="AH278" i="11"/>
  <c r="P278" i="11"/>
  <c r="AE175" i="11"/>
  <c r="P78" i="11"/>
  <c r="AH78" i="11"/>
  <c r="AH150" i="11"/>
  <c r="P150" i="11"/>
  <c r="AE56" i="11"/>
  <c r="P61" i="11"/>
  <c r="AH61" i="11"/>
  <c r="P32" i="11"/>
  <c r="AH32" i="11"/>
  <c r="P181" i="11"/>
  <c r="AH181" i="11"/>
  <c r="AH230" i="11"/>
  <c r="P230" i="11"/>
  <c r="P109" i="11"/>
  <c r="P46" i="11"/>
  <c r="AH46" i="11"/>
  <c r="AH118" i="11"/>
  <c r="P118" i="11"/>
  <c r="AH190" i="11"/>
  <c r="P190" i="11"/>
  <c r="P262" i="11"/>
  <c r="AH262" i="11"/>
  <c r="AH191" i="11"/>
  <c r="P191" i="11"/>
  <c r="AC15" i="7"/>
  <c r="Q15" i="11"/>
  <c r="AC7" i="7"/>
  <c r="Q7" i="11"/>
  <c r="AC179" i="7"/>
  <c r="Q179" i="11"/>
  <c r="AC172" i="7"/>
  <c r="Q172" i="11"/>
  <c r="AC268" i="7"/>
  <c r="Q268" i="11"/>
  <c r="AC173" i="7"/>
  <c r="Q173" i="11"/>
  <c r="AC269" i="7"/>
  <c r="Q269" i="11"/>
  <c r="AC254" i="7"/>
  <c r="Q254" i="11"/>
  <c r="AC128" i="7"/>
  <c r="Q128" i="11"/>
  <c r="AC114" i="7"/>
  <c r="Q114" i="11"/>
  <c r="P173" i="11"/>
  <c r="AH173" i="11"/>
  <c r="P30" i="11"/>
  <c r="AH30" i="11"/>
  <c r="AC233" i="7"/>
  <c r="Q233" i="11"/>
  <c r="AJ187" i="11"/>
  <c r="AC283" i="7"/>
  <c r="Q283" i="11"/>
  <c r="AJ283" i="11" s="1"/>
  <c r="AC276" i="7"/>
  <c r="Q276" i="11"/>
  <c r="AJ276" i="11" s="1"/>
  <c r="AC181" i="7"/>
  <c r="Q181" i="11"/>
  <c r="AC70" i="7"/>
  <c r="Q70" i="11"/>
  <c r="AC40" i="7"/>
  <c r="Q40" i="11"/>
  <c r="AC232" i="7"/>
  <c r="Q232" i="11"/>
  <c r="AJ232" i="11" s="1"/>
  <c r="AC225" i="7"/>
  <c r="Q225" i="11"/>
  <c r="AC199" i="7"/>
  <c r="Q199" i="11"/>
  <c r="AC183" i="7"/>
  <c r="Q183" i="11"/>
  <c r="AC51" i="7"/>
  <c r="Q51" i="11"/>
  <c r="AC243" i="7"/>
  <c r="Q243" i="11"/>
  <c r="AC44" i="7"/>
  <c r="Q44" i="11"/>
  <c r="AC236" i="7"/>
  <c r="Q236" i="11"/>
  <c r="AC141" i="7"/>
  <c r="Q141" i="11"/>
  <c r="AC30" i="7"/>
  <c r="Q30" i="11"/>
  <c r="AC222" i="7"/>
  <c r="Q222" i="11"/>
  <c r="AC192" i="7"/>
  <c r="Q192" i="11"/>
  <c r="AC288" i="7"/>
  <c r="Q288" i="11"/>
  <c r="AJ288" i="11" s="1"/>
  <c r="AC178" i="7"/>
  <c r="Q178" i="11"/>
  <c r="AC274" i="7"/>
  <c r="Q274" i="11"/>
  <c r="AC153" i="7"/>
  <c r="Q153" i="11"/>
  <c r="AC265" i="7"/>
  <c r="Q265" i="11"/>
  <c r="AC223" i="7"/>
  <c r="Q223" i="11"/>
  <c r="AC239" i="7"/>
  <c r="Q239" i="11"/>
  <c r="AC207" i="7"/>
  <c r="Q207" i="11"/>
  <c r="AJ59" i="11"/>
  <c r="AC155" i="7"/>
  <c r="Q155" i="11"/>
  <c r="AJ251" i="11"/>
  <c r="AC148" i="7"/>
  <c r="Q148" i="11"/>
  <c r="AJ148" i="11" s="1"/>
  <c r="AJ244" i="11"/>
  <c r="AC53" i="7"/>
  <c r="Q53" i="11"/>
  <c r="AC149" i="7"/>
  <c r="Q149" i="11"/>
  <c r="AC245" i="7"/>
  <c r="Q245" i="11"/>
  <c r="AC38" i="7"/>
  <c r="Q38" i="11"/>
  <c r="AC134" i="7"/>
  <c r="Q134" i="11"/>
  <c r="AC230" i="7"/>
  <c r="Q230" i="11"/>
  <c r="AC8" i="7"/>
  <c r="Q8" i="11"/>
  <c r="AC104" i="7"/>
  <c r="Q104" i="11"/>
  <c r="AC296" i="7"/>
  <c r="Q296" i="11"/>
  <c r="AC90" i="7"/>
  <c r="Q90" i="11"/>
  <c r="AC186" i="7"/>
  <c r="Q186" i="11"/>
  <c r="AC282" i="7"/>
  <c r="Q282" i="11"/>
  <c r="AC65" i="7"/>
  <c r="Q65" i="11"/>
  <c r="AC161" i="7"/>
  <c r="Q161" i="11"/>
  <c r="AC306" i="7"/>
  <c r="Q306" i="11"/>
  <c r="P85" i="11"/>
  <c r="P40" i="11"/>
  <c r="AH40" i="11"/>
  <c r="AE103" i="11"/>
  <c r="AH151" i="11"/>
  <c r="P151" i="11"/>
  <c r="AH45" i="11"/>
  <c r="P45" i="11"/>
  <c r="AH117" i="11"/>
  <c r="P117" i="11"/>
  <c r="P189" i="11"/>
  <c r="AH189" i="11"/>
  <c r="AH261" i="11"/>
  <c r="P261" i="11"/>
  <c r="AH205" i="11"/>
  <c r="P205" i="11"/>
  <c r="AH182" i="11"/>
  <c r="P182" i="11"/>
  <c r="AH23" i="11"/>
  <c r="P23" i="11"/>
  <c r="AE119" i="11"/>
  <c r="AH119" i="11"/>
  <c r="AJ119" i="11" s="1"/>
  <c r="P119" i="11"/>
  <c r="AE38" i="11"/>
  <c r="AH134" i="11"/>
  <c r="P134" i="11"/>
  <c r="AE205" i="11"/>
  <c r="AE277" i="11"/>
  <c r="AC76" i="7"/>
  <c r="Q76" i="11"/>
  <c r="AJ76" i="11" s="1"/>
  <c r="AC185" i="7"/>
  <c r="Q185" i="11"/>
  <c r="AC193" i="7"/>
  <c r="Q193" i="11"/>
  <c r="AC147" i="7"/>
  <c r="Q147" i="11"/>
  <c r="AC237" i="7"/>
  <c r="Q237" i="11"/>
  <c r="AC96" i="7"/>
  <c r="Q96" i="11"/>
  <c r="AC57" i="7"/>
  <c r="Q57" i="11"/>
  <c r="AC305" i="7"/>
  <c r="Q305" i="11"/>
  <c r="AC279" i="7"/>
  <c r="Q279" i="11"/>
  <c r="AC67" i="7"/>
  <c r="Q67" i="11"/>
  <c r="AC259" i="7"/>
  <c r="Q259" i="11"/>
  <c r="AC156" i="7"/>
  <c r="Q156" i="11"/>
  <c r="AC61" i="7"/>
  <c r="Q61" i="11"/>
  <c r="AC157" i="7"/>
  <c r="Q157" i="11"/>
  <c r="AC253" i="7"/>
  <c r="Q253" i="11"/>
  <c r="AC46" i="7"/>
  <c r="Q46" i="11"/>
  <c r="AC238" i="7"/>
  <c r="Q238" i="11"/>
  <c r="AC16" i="7"/>
  <c r="Q16" i="11"/>
  <c r="AC112" i="7"/>
  <c r="Q112" i="11"/>
  <c r="AC208" i="7"/>
  <c r="Q208" i="11"/>
  <c r="AC304" i="7"/>
  <c r="Q304" i="11"/>
  <c r="AJ98" i="11"/>
  <c r="AC194" i="7"/>
  <c r="Q194" i="11"/>
  <c r="AE30" i="11"/>
  <c r="AH17" i="11"/>
  <c r="P17" i="11"/>
  <c r="P89" i="11"/>
  <c r="AH89" i="11"/>
  <c r="AH233" i="11"/>
  <c r="P233" i="11"/>
  <c r="AH305" i="11"/>
  <c r="P305" i="11"/>
  <c r="P14" i="11"/>
  <c r="AH14" i="11"/>
  <c r="AE278" i="11"/>
  <c r="AH73" i="11"/>
  <c r="P73" i="11"/>
  <c r="AH217" i="11"/>
  <c r="P217" i="11"/>
  <c r="P301" i="11"/>
  <c r="AH301" i="11"/>
  <c r="AE143" i="11"/>
  <c r="AH287" i="11"/>
  <c r="P287" i="11"/>
  <c r="AE217" i="11"/>
  <c r="AH29" i="11"/>
  <c r="P29" i="11"/>
  <c r="AH102" i="11"/>
  <c r="P102" i="11"/>
  <c r="AC31" i="7"/>
  <c r="Q31" i="11"/>
  <c r="AC84" i="7"/>
  <c r="Q84" i="11"/>
  <c r="AC166" i="7"/>
  <c r="Q166" i="11"/>
  <c r="AC26" i="7"/>
  <c r="Q26" i="11"/>
  <c r="AC215" i="7"/>
  <c r="Q215" i="11"/>
  <c r="AC140" i="7"/>
  <c r="Q140" i="11"/>
  <c r="AJ140" i="11" s="1"/>
  <c r="AC126" i="7"/>
  <c r="Q126" i="11"/>
  <c r="AC247" i="7"/>
  <c r="Q247" i="11"/>
  <c r="AC255" i="7"/>
  <c r="Q255" i="11"/>
  <c r="AC163" i="7"/>
  <c r="Q163" i="11"/>
  <c r="AC60" i="7"/>
  <c r="Q60" i="11"/>
  <c r="AC252" i="7"/>
  <c r="Q252" i="11"/>
  <c r="AC142" i="7"/>
  <c r="Q142" i="11"/>
  <c r="AJ290" i="11"/>
  <c r="AC73" i="7"/>
  <c r="Q73" i="11"/>
  <c r="AC169" i="7"/>
  <c r="Q169" i="11"/>
  <c r="AC273" i="7"/>
  <c r="Q273" i="11"/>
  <c r="AC271" i="7"/>
  <c r="Q271" i="11"/>
  <c r="AC241" i="7"/>
  <c r="Q241" i="11"/>
  <c r="AC287" i="7"/>
  <c r="Q287" i="11"/>
  <c r="AC75" i="7"/>
  <c r="Q75" i="11"/>
  <c r="AC171" i="7"/>
  <c r="Q171" i="11"/>
  <c r="AC267" i="7"/>
  <c r="Q267" i="11"/>
  <c r="AC68" i="7"/>
  <c r="Q68" i="11"/>
  <c r="AC164" i="7"/>
  <c r="Q164" i="11"/>
  <c r="AC260" i="7"/>
  <c r="Q260" i="11"/>
  <c r="AC69" i="7"/>
  <c r="Q69" i="11"/>
  <c r="AC165" i="7"/>
  <c r="Q165" i="11"/>
  <c r="AC261" i="7"/>
  <c r="Q261" i="11"/>
  <c r="AC54" i="7"/>
  <c r="Q54" i="11"/>
  <c r="AC150" i="7"/>
  <c r="Q150" i="11"/>
  <c r="AC246" i="7"/>
  <c r="Q246" i="11"/>
  <c r="AC24" i="7"/>
  <c r="Q24" i="11"/>
  <c r="AC120" i="7"/>
  <c r="Q120" i="11"/>
  <c r="AC216" i="7"/>
  <c r="Q216" i="11"/>
  <c r="AC10" i="7"/>
  <c r="Q10" i="11"/>
  <c r="AC106" i="7"/>
  <c r="Q106" i="11"/>
  <c r="AC202" i="7"/>
  <c r="Q202" i="11"/>
  <c r="AC298" i="7"/>
  <c r="Q298" i="11"/>
  <c r="AC81" i="7"/>
  <c r="Q81" i="11"/>
  <c r="AC177" i="7"/>
  <c r="Q177" i="11"/>
  <c r="AE197" i="11"/>
  <c r="AE269" i="11"/>
  <c r="AJ52" i="11"/>
  <c r="AH174" i="11"/>
  <c r="P174" i="11"/>
  <c r="AH246" i="11"/>
  <c r="P246" i="11"/>
  <c r="AH247" i="11"/>
  <c r="P247" i="11"/>
  <c r="AE45" i="11"/>
  <c r="AE117" i="11"/>
  <c r="AE189" i="11"/>
  <c r="AE70" i="11"/>
  <c r="AE142" i="11"/>
  <c r="AE286" i="11"/>
  <c r="AH57" i="11"/>
  <c r="P57" i="11"/>
  <c r="AH129" i="11"/>
  <c r="P129" i="11"/>
  <c r="P201" i="11"/>
  <c r="AH201" i="11"/>
  <c r="AE71" i="11"/>
  <c r="AE215" i="11"/>
  <c r="AH229" i="11"/>
  <c r="P229" i="11"/>
  <c r="P47" i="11"/>
  <c r="AH47" i="11"/>
  <c r="AE61" i="11"/>
  <c r="AE289" i="11"/>
  <c r="AC263" i="7"/>
  <c r="AA309" i="7"/>
  <c r="AA308" i="7"/>
  <c r="AC52" i="7"/>
  <c r="AC116" i="7"/>
  <c r="AC180" i="7"/>
  <c r="AC244" i="7"/>
  <c r="AC72" i="7"/>
  <c r="AC136" i="7"/>
  <c r="AC200" i="7"/>
  <c r="AC264" i="7"/>
  <c r="AC34" i="7"/>
  <c r="AC98" i="7"/>
  <c r="AC162" i="7"/>
  <c r="AC226" i="7"/>
  <c r="AC290" i="7"/>
  <c r="J315" i="7"/>
  <c r="AC5" i="7"/>
  <c r="AC59" i="7"/>
  <c r="AC123" i="7"/>
  <c r="AC187" i="7"/>
  <c r="AC251" i="7"/>
  <c r="X310" i="7"/>
  <c r="X308" i="7"/>
  <c r="J316" i="7" s="1"/>
  <c r="J317" i="7"/>
  <c r="J308" i="7"/>
  <c r="J318" i="7"/>
  <c r="E8" i="9"/>
  <c r="R309" i="7"/>
  <c r="C6" i="9"/>
  <c r="D309" i="7"/>
  <c r="D8" i="9"/>
  <c r="L309" i="7"/>
  <c r="E6" i="9"/>
  <c r="P309" i="7"/>
  <c r="C8" i="9"/>
  <c r="F309" i="7"/>
  <c r="E9" i="9"/>
  <c r="F9" i="9" s="1"/>
  <c r="S309" i="7"/>
  <c r="S310" i="7" s="1"/>
  <c r="C7" i="9"/>
  <c r="E309" i="7"/>
  <c r="D29" i="9"/>
  <c r="I308" i="7"/>
  <c r="I309" i="7" s="1"/>
  <c r="D309" i="1"/>
  <c r="E309" i="1"/>
  <c r="F309" i="1"/>
  <c r="G309" i="1"/>
  <c r="H309" i="1"/>
  <c r="I309" i="1"/>
  <c r="K309" i="1"/>
  <c r="L309" i="1"/>
  <c r="M309" i="1"/>
  <c r="O309" i="1"/>
  <c r="P309" i="1"/>
  <c r="Q309" i="1"/>
  <c r="S309" i="1"/>
  <c r="T309" i="1"/>
  <c r="U309" i="1"/>
  <c r="W309" i="1"/>
  <c r="X309" i="1"/>
  <c r="Y309" i="1"/>
  <c r="Z309" i="1"/>
  <c r="AA309" i="1"/>
  <c r="AB309" i="1"/>
  <c r="AC309" i="1"/>
  <c r="AD309" i="1"/>
  <c r="AE309" i="1"/>
  <c r="AF309" i="1"/>
  <c r="AG309" i="1"/>
  <c r="AH309" i="1"/>
  <c r="AI309" i="1"/>
  <c r="AJ309" i="1"/>
  <c r="P310" i="7" l="1"/>
  <c r="AJ167" i="11"/>
  <c r="AJ182" i="11"/>
  <c r="AJ249" i="11"/>
  <c r="AJ70" i="11"/>
  <c r="AJ55" i="11"/>
  <c r="AJ23" i="11"/>
  <c r="AJ190" i="11"/>
  <c r="AE310" i="11"/>
  <c r="AH308" i="11"/>
  <c r="AJ153" i="11"/>
  <c r="P308" i="11"/>
  <c r="P309" i="11" s="1"/>
  <c r="AJ278" i="11"/>
  <c r="AJ40" i="11"/>
  <c r="AJ198" i="11"/>
  <c r="AJ301" i="11"/>
  <c r="AJ110" i="11"/>
  <c r="AJ277" i="11"/>
  <c r="AE308" i="11"/>
  <c r="Q316" i="11" s="1"/>
  <c r="AH309" i="11"/>
  <c r="AJ239" i="11"/>
  <c r="AJ89" i="11"/>
  <c r="AJ122" i="11"/>
  <c r="AJ73" i="11"/>
  <c r="AJ238" i="11"/>
  <c r="AJ74" i="11"/>
  <c r="AJ146" i="11"/>
  <c r="AJ300" i="11"/>
  <c r="AJ197" i="11"/>
  <c r="AJ39" i="11"/>
  <c r="AJ235" i="11"/>
  <c r="AJ93" i="11"/>
  <c r="AJ15" i="11"/>
  <c r="AJ210" i="11"/>
  <c r="AJ106" i="11"/>
  <c r="AJ150" i="11"/>
  <c r="AJ164" i="11"/>
  <c r="AJ241" i="11"/>
  <c r="AJ142" i="11"/>
  <c r="AJ126" i="11"/>
  <c r="AJ31" i="11"/>
  <c r="AJ304" i="11"/>
  <c r="AJ253" i="11"/>
  <c r="AJ193" i="11"/>
  <c r="AJ38" i="11"/>
  <c r="AJ145" i="11"/>
  <c r="AJ184" i="11"/>
  <c r="AJ133" i="11"/>
  <c r="AJ139" i="11"/>
  <c r="AJ85" i="11"/>
  <c r="AJ281" i="11"/>
  <c r="AJ41" i="11"/>
  <c r="AJ80" i="11"/>
  <c r="AJ125" i="11"/>
  <c r="AJ131" i="11"/>
  <c r="AJ121" i="11"/>
  <c r="AJ58" i="11"/>
  <c r="AJ102" i="11"/>
  <c r="AJ64" i="11"/>
  <c r="AJ231" i="11"/>
  <c r="AJ234" i="11"/>
  <c r="AJ292" i="11"/>
  <c r="AJ270" i="11"/>
  <c r="AJ284" i="11"/>
  <c r="AJ24" i="11"/>
  <c r="AJ12" i="11"/>
  <c r="AJ7" i="11"/>
  <c r="AJ237" i="11"/>
  <c r="AJ287" i="11"/>
  <c r="AJ48" i="11"/>
  <c r="AJ306" i="11"/>
  <c r="AJ222" i="11"/>
  <c r="AJ51" i="11"/>
  <c r="AJ30" i="11"/>
  <c r="AJ173" i="11"/>
  <c r="AJ295" i="11"/>
  <c r="AJ265" i="11"/>
  <c r="AJ62" i="11"/>
  <c r="AJ69" i="11"/>
  <c r="AJ298" i="11"/>
  <c r="Q308" i="11"/>
  <c r="AJ217" i="11"/>
  <c r="AJ294" i="11"/>
  <c r="AJ195" i="11"/>
  <c r="AJ176" i="11"/>
  <c r="AJ17" i="11"/>
  <c r="AJ101" i="11"/>
  <c r="AJ10" i="11"/>
  <c r="AJ54" i="11"/>
  <c r="AJ68" i="11"/>
  <c r="AJ271" i="11"/>
  <c r="AJ157" i="11"/>
  <c r="AJ305" i="11"/>
  <c r="AJ185" i="11"/>
  <c r="AJ245" i="11"/>
  <c r="AJ191" i="11"/>
  <c r="AJ75" i="11"/>
  <c r="AJ88" i="11"/>
  <c r="AJ37" i="11"/>
  <c r="AJ83" i="11"/>
  <c r="AJ302" i="11"/>
  <c r="AJ29" i="11"/>
  <c r="AJ242" i="11"/>
  <c r="AJ109" i="11"/>
  <c r="AJ79" i="11"/>
  <c r="AJ6" i="11"/>
  <c r="AJ20" i="11"/>
  <c r="AJ111" i="11"/>
  <c r="AJ286" i="11"/>
  <c r="AJ199" i="11"/>
  <c r="AJ63" i="11"/>
  <c r="AJ208" i="11"/>
  <c r="AJ130" i="11"/>
  <c r="AJ174" i="11"/>
  <c r="AJ188" i="11"/>
  <c r="AJ47" i="11"/>
  <c r="AJ194" i="11"/>
  <c r="Q318" i="11"/>
  <c r="AJ202" i="11"/>
  <c r="AJ247" i="11"/>
  <c r="AJ46" i="11"/>
  <c r="AJ147" i="11"/>
  <c r="AJ134" i="11"/>
  <c r="AJ115" i="11"/>
  <c r="AJ9" i="11"/>
  <c r="AJ161" i="11"/>
  <c r="AJ183" i="11"/>
  <c r="AJ181" i="11"/>
  <c r="AJ268" i="11"/>
  <c r="AJ32" i="11"/>
  <c r="AJ135" i="11"/>
  <c r="AJ279" i="11"/>
  <c r="AJ259" i="11"/>
  <c r="AJ255" i="11"/>
  <c r="AJ22" i="11"/>
  <c r="AJ105" i="11"/>
  <c r="AJ280" i="11"/>
  <c r="AJ94" i="11"/>
  <c r="AJ166" i="11"/>
  <c r="AJ56" i="11"/>
  <c r="AJ99" i="11"/>
  <c r="AJ90" i="11"/>
  <c r="AJ192" i="11"/>
  <c r="AJ233" i="11"/>
  <c r="AJ177" i="11"/>
  <c r="AJ216" i="11"/>
  <c r="AJ261" i="11"/>
  <c r="AJ273" i="11"/>
  <c r="AJ60" i="11"/>
  <c r="AJ112" i="11"/>
  <c r="AJ61" i="11"/>
  <c r="AJ57" i="11"/>
  <c r="AJ104" i="11"/>
  <c r="AJ149" i="11"/>
  <c r="AJ266" i="11"/>
  <c r="AJ214" i="11"/>
  <c r="AJ151" i="11"/>
  <c r="AJ206" i="11"/>
  <c r="AJ220" i="11"/>
  <c r="AJ127" i="11"/>
  <c r="AJ50" i="11"/>
  <c r="AJ204" i="11"/>
  <c r="AJ95" i="11"/>
  <c r="AJ289" i="11"/>
  <c r="AJ129" i="11"/>
  <c r="AJ168" i="11"/>
  <c r="AJ213" i="11"/>
  <c r="AJ219" i="11"/>
  <c r="AJ159" i="11"/>
  <c r="AJ218" i="11"/>
  <c r="AJ86" i="11"/>
  <c r="AJ100" i="11"/>
  <c r="AJ42" i="11"/>
  <c r="AJ78" i="11"/>
  <c r="AJ92" i="11"/>
  <c r="AJ257" i="11"/>
  <c r="AJ14" i="11"/>
  <c r="AJ21" i="11"/>
  <c r="AJ113" i="11"/>
  <c r="AJ152" i="11"/>
  <c r="AJ246" i="11"/>
  <c r="AJ67" i="11"/>
  <c r="AJ65" i="11"/>
  <c r="AJ274" i="11"/>
  <c r="AJ141" i="11"/>
  <c r="AJ114" i="11"/>
  <c r="AJ172" i="11"/>
  <c r="AJ45" i="11"/>
  <c r="AJ158" i="11"/>
  <c r="AJ154" i="11"/>
  <c r="AJ267" i="11"/>
  <c r="AJ155" i="11"/>
  <c r="AJ252" i="11"/>
  <c r="AJ275" i="11"/>
  <c r="AJ230" i="11"/>
  <c r="AJ36" i="11"/>
  <c r="AJ227" i="11"/>
  <c r="AJ103" i="11"/>
  <c r="AJ203" i="11"/>
  <c r="AJ223" i="11"/>
  <c r="AJ254" i="11"/>
  <c r="AJ81" i="11"/>
  <c r="AJ120" i="11"/>
  <c r="AJ165" i="11"/>
  <c r="AJ171" i="11"/>
  <c r="AJ169" i="11"/>
  <c r="AJ163" i="11"/>
  <c r="AJ26" i="11"/>
  <c r="AJ16" i="11"/>
  <c r="AJ156" i="11"/>
  <c r="AJ96" i="11"/>
  <c r="AJ8" i="11"/>
  <c r="AJ53" i="11"/>
  <c r="Q315" i="11"/>
  <c r="AJ118" i="11"/>
  <c r="AJ175" i="11"/>
  <c r="AJ66" i="11"/>
  <c r="AJ143" i="11"/>
  <c r="AJ160" i="11"/>
  <c r="AJ296" i="11"/>
  <c r="AJ33" i="11"/>
  <c r="AJ117" i="11"/>
  <c r="AJ25" i="11"/>
  <c r="AJ13" i="11"/>
  <c r="AJ91" i="11"/>
  <c r="AJ248" i="11"/>
  <c r="AJ293" i="11"/>
  <c r="AJ299" i="11"/>
  <c r="AJ71" i="11"/>
  <c r="AJ82" i="11"/>
  <c r="AJ201" i="11"/>
  <c r="AJ240" i="11"/>
  <c r="AJ285" i="11"/>
  <c r="AJ215" i="11"/>
  <c r="AJ186" i="11"/>
  <c r="AJ44" i="11"/>
  <c r="AJ97" i="11"/>
  <c r="AJ260" i="11"/>
  <c r="AJ84" i="11"/>
  <c r="AJ229" i="11"/>
  <c r="AJ209" i="11"/>
  <c r="AJ137" i="11"/>
  <c r="AJ221" i="11"/>
  <c r="AJ297" i="11"/>
  <c r="AJ87" i="11"/>
  <c r="AJ189" i="11"/>
  <c r="AJ243" i="11"/>
  <c r="AJ269" i="11"/>
  <c r="AJ224" i="11"/>
  <c r="AJ228" i="11"/>
  <c r="AJ256" i="11"/>
  <c r="AJ205" i="11"/>
  <c r="AJ282" i="11"/>
  <c r="AJ207" i="11"/>
  <c r="AJ178" i="11"/>
  <c r="AJ236" i="11"/>
  <c r="AJ225" i="11"/>
  <c r="AJ128" i="11"/>
  <c r="AJ179" i="11"/>
  <c r="AJ262" i="11"/>
  <c r="Q317" i="11"/>
  <c r="AJ77" i="11"/>
  <c r="AJ212" i="11"/>
  <c r="AC308" i="7"/>
  <c r="J314" i="7"/>
  <c r="F8" i="9"/>
  <c r="F6" i="9"/>
  <c r="R310" i="7"/>
  <c r="C11" i="9"/>
  <c r="D6" i="9"/>
  <c r="J309" i="7"/>
  <c r="Z2" i="6"/>
  <c r="D309" i="6"/>
  <c r="Q314" i="11" l="1"/>
  <c r="AJ308" i="11"/>
  <c r="Q309" i="11"/>
  <c r="C311" i="9"/>
  <c r="E7" i="6"/>
  <c r="G7" i="6"/>
  <c r="I7" i="6"/>
  <c r="K7" i="6"/>
  <c r="L7" i="6"/>
  <c r="N7" i="6"/>
  <c r="P7" i="6"/>
  <c r="R7" i="6"/>
  <c r="E8" i="6"/>
  <c r="H8" i="6" s="1"/>
  <c r="G8" i="6"/>
  <c r="I8" i="6"/>
  <c r="K8" i="6"/>
  <c r="L8" i="6"/>
  <c r="N8" i="6"/>
  <c r="P8" i="6"/>
  <c r="R8" i="6"/>
  <c r="E9" i="6"/>
  <c r="G9" i="6"/>
  <c r="I9" i="6"/>
  <c r="K9" i="6"/>
  <c r="L9" i="6"/>
  <c r="N9" i="6"/>
  <c r="P9" i="6"/>
  <c r="R9" i="6"/>
  <c r="E10" i="6"/>
  <c r="G10" i="6"/>
  <c r="I10" i="6"/>
  <c r="K10" i="6"/>
  <c r="L10" i="6"/>
  <c r="N10" i="6"/>
  <c r="P10" i="6"/>
  <c r="R10" i="6"/>
  <c r="E11" i="6"/>
  <c r="F11" i="6" s="1"/>
  <c r="G11" i="6"/>
  <c r="I11" i="6"/>
  <c r="K11" i="6"/>
  <c r="L11" i="6"/>
  <c r="N11" i="6"/>
  <c r="P11" i="6"/>
  <c r="R11" i="6"/>
  <c r="E12" i="6"/>
  <c r="G12" i="6"/>
  <c r="I12" i="6"/>
  <c r="K12" i="6"/>
  <c r="L12" i="6"/>
  <c r="N12" i="6"/>
  <c r="P12" i="6"/>
  <c r="R12" i="6"/>
  <c r="E13" i="6"/>
  <c r="G13" i="6"/>
  <c r="I13" i="6"/>
  <c r="K13" i="6"/>
  <c r="L13" i="6"/>
  <c r="N13" i="6"/>
  <c r="P13" i="6"/>
  <c r="R13" i="6"/>
  <c r="E14" i="6"/>
  <c r="J14" i="6" s="1"/>
  <c r="G14" i="6"/>
  <c r="I14" i="6"/>
  <c r="K14" i="6"/>
  <c r="L14" i="6"/>
  <c r="N14" i="6"/>
  <c r="P14" i="6"/>
  <c r="R14" i="6"/>
  <c r="E15" i="6"/>
  <c r="F15" i="6" s="1"/>
  <c r="G15" i="6"/>
  <c r="I15" i="6"/>
  <c r="K15" i="6"/>
  <c r="L15" i="6"/>
  <c r="N15" i="6"/>
  <c r="P15" i="6"/>
  <c r="R15" i="6"/>
  <c r="E16" i="6"/>
  <c r="G16" i="6"/>
  <c r="I16" i="6"/>
  <c r="K16" i="6"/>
  <c r="L16" i="6"/>
  <c r="N16" i="6"/>
  <c r="P16" i="6"/>
  <c r="R16" i="6"/>
  <c r="E17" i="6"/>
  <c r="J17" i="6" s="1"/>
  <c r="G17" i="6"/>
  <c r="I17" i="6"/>
  <c r="K17" i="6"/>
  <c r="L17" i="6"/>
  <c r="N17" i="6"/>
  <c r="P17" i="6"/>
  <c r="R17" i="6"/>
  <c r="E18" i="6"/>
  <c r="G18" i="6"/>
  <c r="I18" i="6"/>
  <c r="K18" i="6"/>
  <c r="L18" i="6"/>
  <c r="N18" i="6"/>
  <c r="P18" i="6"/>
  <c r="R18" i="6"/>
  <c r="E19" i="6"/>
  <c r="G19" i="6"/>
  <c r="I19" i="6"/>
  <c r="K19" i="6"/>
  <c r="L19" i="6"/>
  <c r="N19" i="6"/>
  <c r="P19" i="6"/>
  <c r="R19" i="6"/>
  <c r="E20" i="6"/>
  <c r="H20" i="6" s="1"/>
  <c r="G20" i="6"/>
  <c r="I20" i="6"/>
  <c r="K20" i="6"/>
  <c r="L20" i="6"/>
  <c r="N20" i="6"/>
  <c r="P20" i="6"/>
  <c r="R20" i="6"/>
  <c r="E21" i="6"/>
  <c r="G21" i="6"/>
  <c r="I21" i="6"/>
  <c r="K21" i="6"/>
  <c r="L21" i="6"/>
  <c r="N21" i="6"/>
  <c r="P21" i="6"/>
  <c r="R21" i="6"/>
  <c r="E22" i="6"/>
  <c r="G22" i="6"/>
  <c r="I22" i="6"/>
  <c r="K22" i="6"/>
  <c r="L22" i="6"/>
  <c r="N22" i="6"/>
  <c r="P22" i="6"/>
  <c r="R22" i="6"/>
  <c r="E23" i="6"/>
  <c r="F23" i="6" s="1"/>
  <c r="G23" i="6"/>
  <c r="I23" i="6"/>
  <c r="K23" i="6"/>
  <c r="L23" i="6"/>
  <c r="N23" i="6"/>
  <c r="P23" i="6"/>
  <c r="R23" i="6"/>
  <c r="E24" i="6"/>
  <c r="H24" i="6" s="1"/>
  <c r="G24" i="6"/>
  <c r="I24" i="6"/>
  <c r="K24" i="6"/>
  <c r="L24" i="6"/>
  <c r="N24" i="6"/>
  <c r="P24" i="6"/>
  <c r="R24" i="6"/>
  <c r="E25" i="6"/>
  <c r="G25" i="6"/>
  <c r="I25" i="6"/>
  <c r="K25" i="6"/>
  <c r="L25" i="6"/>
  <c r="N25" i="6"/>
  <c r="P25" i="6"/>
  <c r="R25" i="6"/>
  <c r="E26" i="6"/>
  <c r="J26" i="6" s="1"/>
  <c r="G26" i="6"/>
  <c r="I26" i="6"/>
  <c r="K26" i="6"/>
  <c r="L26" i="6"/>
  <c r="N26" i="6"/>
  <c r="P26" i="6"/>
  <c r="R26" i="6"/>
  <c r="E27" i="6"/>
  <c r="F27" i="6" s="1"/>
  <c r="G27" i="6"/>
  <c r="I27" i="6"/>
  <c r="K27" i="6"/>
  <c r="L27" i="6"/>
  <c r="N27" i="6"/>
  <c r="P27" i="6"/>
  <c r="R27" i="6"/>
  <c r="E28" i="6"/>
  <c r="G28" i="6"/>
  <c r="I28" i="6"/>
  <c r="K28" i="6"/>
  <c r="L28" i="6"/>
  <c r="N28" i="6"/>
  <c r="P28" i="6"/>
  <c r="R28" i="6"/>
  <c r="E29" i="6"/>
  <c r="J29" i="6" s="1"/>
  <c r="G29" i="6"/>
  <c r="I29" i="6"/>
  <c r="K29" i="6"/>
  <c r="L29" i="6"/>
  <c r="N29" i="6"/>
  <c r="P29" i="6"/>
  <c r="R29" i="6"/>
  <c r="E30" i="6"/>
  <c r="G30" i="6"/>
  <c r="I30" i="6"/>
  <c r="K30" i="6"/>
  <c r="L30" i="6"/>
  <c r="N30" i="6"/>
  <c r="P30" i="6"/>
  <c r="R30" i="6"/>
  <c r="E31" i="6"/>
  <c r="F31" i="6" s="1"/>
  <c r="G31" i="6"/>
  <c r="I31" i="6"/>
  <c r="K31" i="6"/>
  <c r="L31" i="6"/>
  <c r="N31" i="6"/>
  <c r="P31" i="6"/>
  <c r="R31" i="6"/>
  <c r="E32" i="6"/>
  <c r="H32" i="6" s="1"/>
  <c r="G32" i="6"/>
  <c r="I32" i="6"/>
  <c r="K32" i="6"/>
  <c r="L32" i="6"/>
  <c r="N32" i="6"/>
  <c r="P32" i="6"/>
  <c r="R32" i="6"/>
  <c r="E33" i="6"/>
  <c r="G33" i="6"/>
  <c r="I33" i="6"/>
  <c r="K33" i="6"/>
  <c r="L33" i="6"/>
  <c r="N33" i="6"/>
  <c r="P33" i="6"/>
  <c r="R33" i="6"/>
  <c r="E34" i="6"/>
  <c r="G34" i="6"/>
  <c r="I34" i="6"/>
  <c r="K34" i="6"/>
  <c r="L34" i="6"/>
  <c r="N34" i="6"/>
  <c r="P34" i="6"/>
  <c r="R34" i="6"/>
  <c r="E35" i="6"/>
  <c r="F35" i="6" s="1"/>
  <c r="G35" i="6"/>
  <c r="I35" i="6"/>
  <c r="K35" i="6"/>
  <c r="L35" i="6"/>
  <c r="N35" i="6"/>
  <c r="P35" i="6"/>
  <c r="R35" i="6"/>
  <c r="E36" i="6"/>
  <c r="H36" i="6" s="1"/>
  <c r="G36" i="6"/>
  <c r="I36" i="6"/>
  <c r="K36" i="6"/>
  <c r="L36" i="6"/>
  <c r="N36" i="6"/>
  <c r="P36" i="6"/>
  <c r="R36" i="6"/>
  <c r="E37" i="6"/>
  <c r="G37" i="6"/>
  <c r="I37" i="6"/>
  <c r="K37" i="6"/>
  <c r="L37" i="6"/>
  <c r="N37" i="6"/>
  <c r="P37" i="6"/>
  <c r="R37" i="6"/>
  <c r="E38" i="6"/>
  <c r="J38" i="6" s="1"/>
  <c r="G38" i="6"/>
  <c r="I38" i="6"/>
  <c r="K38" i="6"/>
  <c r="L38" i="6"/>
  <c r="N38" i="6"/>
  <c r="P38" i="6"/>
  <c r="R38" i="6"/>
  <c r="E39" i="6"/>
  <c r="F39" i="6" s="1"/>
  <c r="G39" i="6"/>
  <c r="I39" i="6"/>
  <c r="K39" i="6"/>
  <c r="L39" i="6"/>
  <c r="N39" i="6"/>
  <c r="P39" i="6"/>
  <c r="R39" i="6"/>
  <c r="E40" i="6"/>
  <c r="G40" i="6"/>
  <c r="I40" i="6"/>
  <c r="K40" i="6"/>
  <c r="L40" i="6"/>
  <c r="N40" i="6"/>
  <c r="P40" i="6"/>
  <c r="R40" i="6"/>
  <c r="E41" i="6"/>
  <c r="J41" i="6" s="1"/>
  <c r="G41" i="6"/>
  <c r="I41" i="6"/>
  <c r="K41" i="6"/>
  <c r="L41" i="6"/>
  <c r="N41" i="6"/>
  <c r="P41" i="6"/>
  <c r="R41" i="6"/>
  <c r="E42" i="6"/>
  <c r="G42" i="6"/>
  <c r="I42" i="6"/>
  <c r="K42" i="6"/>
  <c r="L42" i="6"/>
  <c r="N42" i="6"/>
  <c r="P42" i="6"/>
  <c r="R42" i="6"/>
  <c r="E43" i="6"/>
  <c r="F43" i="6" s="1"/>
  <c r="G43" i="6"/>
  <c r="I43" i="6"/>
  <c r="K43" i="6"/>
  <c r="L43" i="6"/>
  <c r="N43" i="6"/>
  <c r="P43" i="6"/>
  <c r="R43" i="6"/>
  <c r="E44" i="6"/>
  <c r="H44" i="6" s="1"/>
  <c r="G44" i="6"/>
  <c r="I44" i="6"/>
  <c r="K44" i="6"/>
  <c r="L44" i="6"/>
  <c r="N44" i="6"/>
  <c r="P44" i="6"/>
  <c r="R44" i="6"/>
  <c r="E45" i="6"/>
  <c r="G45" i="6"/>
  <c r="I45" i="6"/>
  <c r="K45" i="6"/>
  <c r="L45" i="6"/>
  <c r="N45" i="6"/>
  <c r="P45" i="6"/>
  <c r="R45" i="6"/>
  <c r="E46" i="6"/>
  <c r="G46" i="6"/>
  <c r="I46" i="6"/>
  <c r="K46" i="6"/>
  <c r="L46" i="6"/>
  <c r="N46" i="6"/>
  <c r="P46" i="6"/>
  <c r="R46" i="6"/>
  <c r="E47" i="6"/>
  <c r="F47" i="6" s="1"/>
  <c r="G47" i="6"/>
  <c r="I47" i="6"/>
  <c r="K47" i="6"/>
  <c r="L47" i="6"/>
  <c r="N47" i="6"/>
  <c r="P47" i="6"/>
  <c r="R47" i="6"/>
  <c r="E48" i="6"/>
  <c r="H48" i="6" s="1"/>
  <c r="G48" i="6"/>
  <c r="I48" i="6"/>
  <c r="K48" i="6"/>
  <c r="L48" i="6"/>
  <c r="N48" i="6"/>
  <c r="P48" i="6"/>
  <c r="R48" i="6"/>
  <c r="E49" i="6"/>
  <c r="G49" i="6"/>
  <c r="I49" i="6"/>
  <c r="K49" i="6"/>
  <c r="L49" i="6"/>
  <c r="N49" i="6"/>
  <c r="P49" i="6"/>
  <c r="R49" i="6"/>
  <c r="E50" i="6"/>
  <c r="J50" i="6" s="1"/>
  <c r="G50" i="6"/>
  <c r="I50" i="6"/>
  <c r="K50" i="6"/>
  <c r="L50" i="6"/>
  <c r="N50" i="6"/>
  <c r="P50" i="6"/>
  <c r="R50" i="6"/>
  <c r="E51" i="6"/>
  <c r="F51" i="6" s="1"/>
  <c r="G51" i="6"/>
  <c r="I51" i="6"/>
  <c r="K51" i="6"/>
  <c r="L51" i="6"/>
  <c r="N51" i="6"/>
  <c r="P51" i="6"/>
  <c r="R51" i="6"/>
  <c r="E52" i="6"/>
  <c r="G52" i="6"/>
  <c r="I52" i="6"/>
  <c r="K52" i="6"/>
  <c r="L52" i="6"/>
  <c r="N52" i="6"/>
  <c r="P52" i="6"/>
  <c r="R52" i="6"/>
  <c r="E53" i="6"/>
  <c r="J53" i="6" s="1"/>
  <c r="G53" i="6"/>
  <c r="I53" i="6"/>
  <c r="K53" i="6"/>
  <c r="L53" i="6"/>
  <c r="N53" i="6"/>
  <c r="P53" i="6"/>
  <c r="R53" i="6"/>
  <c r="E54" i="6"/>
  <c r="G54" i="6"/>
  <c r="I54" i="6"/>
  <c r="K54" i="6"/>
  <c r="L54" i="6"/>
  <c r="N54" i="6"/>
  <c r="P54" i="6"/>
  <c r="R54" i="6"/>
  <c r="E55" i="6"/>
  <c r="F55" i="6" s="1"/>
  <c r="G55" i="6"/>
  <c r="I55" i="6"/>
  <c r="K55" i="6"/>
  <c r="L55" i="6"/>
  <c r="N55" i="6"/>
  <c r="P55" i="6"/>
  <c r="R55" i="6"/>
  <c r="E56" i="6"/>
  <c r="H56" i="6" s="1"/>
  <c r="G56" i="6"/>
  <c r="I56" i="6"/>
  <c r="K56" i="6"/>
  <c r="L56" i="6"/>
  <c r="N56" i="6"/>
  <c r="P56" i="6"/>
  <c r="R56" i="6"/>
  <c r="E57" i="6"/>
  <c r="G57" i="6"/>
  <c r="I57" i="6"/>
  <c r="K57" i="6"/>
  <c r="L57" i="6"/>
  <c r="N57" i="6"/>
  <c r="P57" i="6"/>
  <c r="R57" i="6"/>
  <c r="E58" i="6"/>
  <c r="G58" i="6"/>
  <c r="I58" i="6"/>
  <c r="K58" i="6"/>
  <c r="L58" i="6"/>
  <c r="N58" i="6"/>
  <c r="P58" i="6"/>
  <c r="R58" i="6"/>
  <c r="E59" i="6"/>
  <c r="F59" i="6" s="1"/>
  <c r="G59" i="6"/>
  <c r="I59" i="6"/>
  <c r="K59" i="6"/>
  <c r="L59" i="6"/>
  <c r="N59" i="6"/>
  <c r="P59" i="6"/>
  <c r="R59" i="6"/>
  <c r="E60" i="6"/>
  <c r="H60" i="6" s="1"/>
  <c r="G60" i="6"/>
  <c r="I60" i="6"/>
  <c r="K60" i="6"/>
  <c r="L60" i="6"/>
  <c r="N60" i="6"/>
  <c r="P60" i="6"/>
  <c r="R60" i="6"/>
  <c r="E61" i="6"/>
  <c r="G61" i="6"/>
  <c r="I61" i="6"/>
  <c r="K61" i="6"/>
  <c r="L61" i="6"/>
  <c r="N61" i="6"/>
  <c r="P61" i="6"/>
  <c r="R61" i="6"/>
  <c r="E62" i="6"/>
  <c r="J62" i="6" s="1"/>
  <c r="G62" i="6"/>
  <c r="I62" i="6"/>
  <c r="K62" i="6"/>
  <c r="L62" i="6"/>
  <c r="N62" i="6"/>
  <c r="P62" i="6"/>
  <c r="R62" i="6"/>
  <c r="E63" i="6"/>
  <c r="F63" i="6" s="1"/>
  <c r="G63" i="6"/>
  <c r="I63" i="6"/>
  <c r="K63" i="6"/>
  <c r="L63" i="6"/>
  <c r="N63" i="6"/>
  <c r="P63" i="6"/>
  <c r="R63" i="6"/>
  <c r="E64" i="6"/>
  <c r="G64" i="6"/>
  <c r="I64" i="6"/>
  <c r="K64" i="6"/>
  <c r="L64" i="6"/>
  <c r="N64" i="6"/>
  <c r="P64" i="6"/>
  <c r="R64" i="6"/>
  <c r="E65" i="6"/>
  <c r="J65" i="6" s="1"/>
  <c r="G65" i="6"/>
  <c r="I65" i="6"/>
  <c r="K65" i="6"/>
  <c r="L65" i="6"/>
  <c r="N65" i="6"/>
  <c r="P65" i="6"/>
  <c r="R65" i="6"/>
  <c r="E66" i="6"/>
  <c r="G66" i="6"/>
  <c r="I66" i="6"/>
  <c r="K66" i="6"/>
  <c r="L66" i="6"/>
  <c r="N66" i="6"/>
  <c r="P66" i="6"/>
  <c r="R66" i="6"/>
  <c r="E67" i="6"/>
  <c r="G67" i="6"/>
  <c r="I67" i="6"/>
  <c r="K67" i="6"/>
  <c r="L67" i="6"/>
  <c r="N67" i="6"/>
  <c r="P67" i="6"/>
  <c r="R67" i="6"/>
  <c r="E68" i="6"/>
  <c r="H68" i="6" s="1"/>
  <c r="G68" i="6"/>
  <c r="I68" i="6"/>
  <c r="K68" i="6"/>
  <c r="L68" i="6"/>
  <c r="N68" i="6"/>
  <c r="P68" i="6"/>
  <c r="R68" i="6"/>
  <c r="E69" i="6"/>
  <c r="G69" i="6"/>
  <c r="I69" i="6"/>
  <c r="K69" i="6"/>
  <c r="L69" i="6"/>
  <c r="N69" i="6"/>
  <c r="P69" i="6"/>
  <c r="R69" i="6"/>
  <c r="E70" i="6"/>
  <c r="G70" i="6"/>
  <c r="I70" i="6"/>
  <c r="K70" i="6"/>
  <c r="L70" i="6"/>
  <c r="N70" i="6"/>
  <c r="P70" i="6"/>
  <c r="R70" i="6"/>
  <c r="E71" i="6"/>
  <c r="F71" i="6" s="1"/>
  <c r="G71" i="6"/>
  <c r="I71" i="6"/>
  <c r="K71" i="6"/>
  <c r="L71" i="6"/>
  <c r="N71" i="6"/>
  <c r="P71" i="6"/>
  <c r="R71" i="6"/>
  <c r="E72" i="6"/>
  <c r="H72" i="6" s="1"/>
  <c r="G72" i="6"/>
  <c r="I72" i="6"/>
  <c r="K72" i="6"/>
  <c r="L72" i="6"/>
  <c r="N72" i="6"/>
  <c r="P72" i="6"/>
  <c r="R72" i="6"/>
  <c r="E73" i="6"/>
  <c r="G73" i="6"/>
  <c r="I73" i="6"/>
  <c r="K73" i="6"/>
  <c r="L73" i="6"/>
  <c r="N73" i="6"/>
  <c r="P73" i="6"/>
  <c r="R73" i="6"/>
  <c r="E74" i="6"/>
  <c r="J74" i="6" s="1"/>
  <c r="G74" i="6"/>
  <c r="I74" i="6"/>
  <c r="K74" i="6"/>
  <c r="L74" i="6"/>
  <c r="N74" i="6"/>
  <c r="P74" i="6"/>
  <c r="R74" i="6"/>
  <c r="E75" i="6"/>
  <c r="F75" i="6" s="1"/>
  <c r="G75" i="6"/>
  <c r="I75" i="6"/>
  <c r="K75" i="6"/>
  <c r="L75" i="6"/>
  <c r="N75" i="6"/>
  <c r="P75" i="6"/>
  <c r="R75" i="6"/>
  <c r="E76" i="6"/>
  <c r="G76" i="6"/>
  <c r="I76" i="6"/>
  <c r="K76" i="6"/>
  <c r="L76" i="6"/>
  <c r="N76" i="6"/>
  <c r="P76" i="6"/>
  <c r="R76" i="6"/>
  <c r="E77" i="6"/>
  <c r="J77" i="6" s="1"/>
  <c r="G77" i="6"/>
  <c r="I77" i="6"/>
  <c r="K77" i="6"/>
  <c r="L77" i="6"/>
  <c r="N77" i="6"/>
  <c r="P77" i="6"/>
  <c r="R77" i="6"/>
  <c r="E78" i="6"/>
  <c r="G78" i="6"/>
  <c r="I78" i="6"/>
  <c r="K78" i="6"/>
  <c r="L78" i="6"/>
  <c r="N78" i="6"/>
  <c r="P78" i="6"/>
  <c r="R78" i="6"/>
  <c r="E79" i="6"/>
  <c r="F79" i="6" s="1"/>
  <c r="G79" i="6"/>
  <c r="I79" i="6"/>
  <c r="K79" i="6"/>
  <c r="L79" i="6"/>
  <c r="N79" i="6"/>
  <c r="P79" i="6"/>
  <c r="R79" i="6"/>
  <c r="E80" i="6"/>
  <c r="H80" i="6" s="1"/>
  <c r="G80" i="6"/>
  <c r="I80" i="6"/>
  <c r="K80" i="6"/>
  <c r="L80" i="6"/>
  <c r="N80" i="6"/>
  <c r="P80" i="6"/>
  <c r="R80" i="6"/>
  <c r="E81" i="6"/>
  <c r="G81" i="6"/>
  <c r="I81" i="6"/>
  <c r="K81" i="6"/>
  <c r="L81" i="6"/>
  <c r="N81" i="6"/>
  <c r="P81" i="6"/>
  <c r="R81" i="6"/>
  <c r="E82" i="6"/>
  <c r="G82" i="6"/>
  <c r="I82" i="6"/>
  <c r="K82" i="6"/>
  <c r="L82" i="6"/>
  <c r="N82" i="6"/>
  <c r="P82" i="6"/>
  <c r="R82" i="6"/>
  <c r="E83" i="6"/>
  <c r="F83" i="6" s="1"/>
  <c r="G83" i="6"/>
  <c r="I83" i="6"/>
  <c r="K83" i="6"/>
  <c r="L83" i="6"/>
  <c r="N83" i="6"/>
  <c r="P83" i="6"/>
  <c r="R83" i="6"/>
  <c r="E84" i="6"/>
  <c r="H84" i="6" s="1"/>
  <c r="G84" i="6"/>
  <c r="I84" i="6"/>
  <c r="K84" i="6"/>
  <c r="L84" i="6"/>
  <c r="N84" i="6"/>
  <c r="P84" i="6"/>
  <c r="R84" i="6"/>
  <c r="E85" i="6"/>
  <c r="G85" i="6"/>
  <c r="I85" i="6"/>
  <c r="K85" i="6"/>
  <c r="L85" i="6"/>
  <c r="N85" i="6"/>
  <c r="P85" i="6"/>
  <c r="R85" i="6"/>
  <c r="E86" i="6"/>
  <c r="J86" i="6" s="1"/>
  <c r="G86" i="6"/>
  <c r="I86" i="6"/>
  <c r="K86" i="6"/>
  <c r="L86" i="6"/>
  <c r="N86" i="6"/>
  <c r="P86" i="6"/>
  <c r="R86" i="6"/>
  <c r="E87" i="6"/>
  <c r="F87" i="6" s="1"/>
  <c r="G87" i="6"/>
  <c r="I87" i="6"/>
  <c r="K87" i="6"/>
  <c r="L87" i="6"/>
  <c r="N87" i="6"/>
  <c r="P87" i="6"/>
  <c r="R87" i="6"/>
  <c r="E88" i="6"/>
  <c r="G88" i="6"/>
  <c r="I88" i="6"/>
  <c r="K88" i="6"/>
  <c r="L88" i="6"/>
  <c r="N88" i="6"/>
  <c r="P88" i="6"/>
  <c r="R88" i="6"/>
  <c r="E89" i="6"/>
  <c r="J89" i="6" s="1"/>
  <c r="G89" i="6"/>
  <c r="I89" i="6"/>
  <c r="K89" i="6"/>
  <c r="L89" i="6"/>
  <c r="N89" i="6"/>
  <c r="P89" i="6"/>
  <c r="R89" i="6"/>
  <c r="E90" i="6"/>
  <c r="G90" i="6"/>
  <c r="I90" i="6"/>
  <c r="K90" i="6"/>
  <c r="L90" i="6"/>
  <c r="N90" i="6"/>
  <c r="P90" i="6"/>
  <c r="R90" i="6"/>
  <c r="E91" i="6"/>
  <c r="F91" i="6" s="1"/>
  <c r="G91" i="6"/>
  <c r="I91" i="6"/>
  <c r="K91" i="6"/>
  <c r="L91" i="6"/>
  <c r="N91" i="6"/>
  <c r="P91" i="6"/>
  <c r="R91" i="6"/>
  <c r="E92" i="6"/>
  <c r="H92" i="6" s="1"/>
  <c r="G92" i="6"/>
  <c r="I92" i="6"/>
  <c r="K92" i="6"/>
  <c r="L92" i="6"/>
  <c r="N92" i="6"/>
  <c r="P92" i="6"/>
  <c r="R92" i="6"/>
  <c r="E93" i="6"/>
  <c r="G93" i="6"/>
  <c r="I93" i="6"/>
  <c r="K93" i="6"/>
  <c r="L93" i="6"/>
  <c r="N93" i="6"/>
  <c r="P93" i="6"/>
  <c r="R93" i="6"/>
  <c r="E94" i="6"/>
  <c r="G94" i="6"/>
  <c r="I94" i="6"/>
  <c r="K94" i="6"/>
  <c r="L94" i="6"/>
  <c r="N94" i="6"/>
  <c r="P94" i="6"/>
  <c r="R94" i="6"/>
  <c r="E95" i="6"/>
  <c r="F95" i="6" s="1"/>
  <c r="G95" i="6"/>
  <c r="I95" i="6"/>
  <c r="K95" i="6"/>
  <c r="L95" i="6"/>
  <c r="N95" i="6"/>
  <c r="P95" i="6"/>
  <c r="R95" i="6"/>
  <c r="E96" i="6"/>
  <c r="H96" i="6" s="1"/>
  <c r="G96" i="6"/>
  <c r="I96" i="6"/>
  <c r="K96" i="6"/>
  <c r="L96" i="6"/>
  <c r="N96" i="6"/>
  <c r="P96" i="6"/>
  <c r="R96" i="6"/>
  <c r="E97" i="6"/>
  <c r="G97" i="6"/>
  <c r="I97" i="6"/>
  <c r="K97" i="6"/>
  <c r="L97" i="6"/>
  <c r="N97" i="6"/>
  <c r="P97" i="6"/>
  <c r="R97" i="6"/>
  <c r="E98" i="6"/>
  <c r="J98" i="6" s="1"/>
  <c r="G98" i="6"/>
  <c r="I98" i="6"/>
  <c r="K98" i="6"/>
  <c r="L98" i="6"/>
  <c r="N98" i="6"/>
  <c r="P98" i="6"/>
  <c r="R98" i="6"/>
  <c r="E99" i="6"/>
  <c r="F99" i="6" s="1"/>
  <c r="G99" i="6"/>
  <c r="I99" i="6"/>
  <c r="K99" i="6"/>
  <c r="L99" i="6"/>
  <c r="N99" i="6"/>
  <c r="P99" i="6"/>
  <c r="R99" i="6"/>
  <c r="E100" i="6"/>
  <c r="G100" i="6"/>
  <c r="I100" i="6"/>
  <c r="K100" i="6"/>
  <c r="L100" i="6"/>
  <c r="N100" i="6"/>
  <c r="P100" i="6"/>
  <c r="R100" i="6"/>
  <c r="E101" i="6"/>
  <c r="J101" i="6" s="1"/>
  <c r="G101" i="6"/>
  <c r="I101" i="6"/>
  <c r="K101" i="6"/>
  <c r="L101" i="6"/>
  <c r="N101" i="6"/>
  <c r="P101" i="6"/>
  <c r="R101" i="6"/>
  <c r="E102" i="6"/>
  <c r="G102" i="6"/>
  <c r="I102" i="6"/>
  <c r="K102" i="6"/>
  <c r="L102" i="6"/>
  <c r="N102" i="6"/>
  <c r="P102" i="6"/>
  <c r="R102" i="6"/>
  <c r="E103" i="6"/>
  <c r="F103" i="6" s="1"/>
  <c r="G103" i="6"/>
  <c r="I103" i="6"/>
  <c r="K103" i="6"/>
  <c r="L103" i="6"/>
  <c r="N103" i="6"/>
  <c r="P103" i="6"/>
  <c r="R103" i="6"/>
  <c r="E104" i="6"/>
  <c r="H104" i="6" s="1"/>
  <c r="G104" i="6"/>
  <c r="I104" i="6"/>
  <c r="K104" i="6"/>
  <c r="L104" i="6"/>
  <c r="N104" i="6"/>
  <c r="P104" i="6"/>
  <c r="R104" i="6"/>
  <c r="E105" i="6"/>
  <c r="G105" i="6"/>
  <c r="I105" i="6"/>
  <c r="K105" i="6"/>
  <c r="L105" i="6"/>
  <c r="N105" i="6"/>
  <c r="P105" i="6"/>
  <c r="R105" i="6"/>
  <c r="E106" i="6"/>
  <c r="G106" i="6"/>
  <c r="I106" i="6"/>
  <c r="K106" i="6"/>
  <c r="L106" i="6"/>
  <c r="N106" i="6"/>
  <c r="P106" i="6"/>
  <c r="R106" i="6"/>
  <c r="E107" i="6"/>
  <c r="F107" i="6" s="1"/>
  <c r="G107" i="6"/>
  <c r="I107" i="6"/>
  <c r="K107" i="6"/>
  <c r="L107" i="6"/>
  <c r="N107" i="6"/>
  <c r="P107" i="6"/>
  <c r="R107" i="6"/>
  <c r="E108" i="6"/>
  <c r="H108" i="6" s="1"/>
  <c r="G108" i="6"/>
  <c r="I108" i="6"/>
  <c r="K108" i="6"/>
  <c r="L108" i="6"/>
  <c r="N108" i="6"/>
  <c r="P108" i="6"/>
  <c r="R108" i="6"/>
  <c r="E109" i="6"/>
  <c r="G109" i="6"/>
  <c r="I109" i="6"/>
  <c r="K109" i="6"/>
  <c r="L109" i="6"/>
  <c r="N109" i="6"/>
  <c r="P109" i="6"/>
  <c r="R109" i="6"/>
  <c r="E110" i="6"/>
  <c r="J110" i="6" s="1"/>
  <c r="G110" i="6"/>
  <c r="I110" i="6"/>
  <c r="K110" i="6"/>
  <c r="L110" i="6"/>
  <c r="N110" i="6"/>
  <c r="P110" i="6"/>
  <c r="R110" i="6"/>
  <c r="E111" i="6"/>
  <c r="F111" i="6" s="1"/>
  <c r="G111" i="6"/>
  <c r="I111" i="6"/>
  <c r="K111" i="6"/>
  <c r="L111" i="6"/>
  <c r="N111" i="6"/>
  <c r="P111" i="6"/>
  <c r="R111" i="6"/>
  <c r="E112" i="6"/>
  <c r="G112" i="6"/>
  <c r="I112" i="6"/>
  <c r="K112" i="6"/>
  <c r="L112" i="6"/>
  <c r="N112" i="6"/>
  <c r="P112" i="6"/>
  <c r="R112" i="6"/>
  <c r="E113" i="6"/>
  <c r="J113" i="6" s="1"/>
  <c r="G113" i="6"/>
  <c r="I113" i="6"/>
  <c r="K113" i="6"/>
  <c r="L113" i="6"/>
  <c r="N113" i="6"/>
  <c r="P113" i="6"/>
  <c r="R113" i="6"/>
  <c r="E114" i="6"/>
  <c r="G114" i="6"/>
  <c r="I114" i="6"/>
  <c r="K114" i="6"/>
  <c r="L114" i="6"/>
  <c r="N114" i="6"/>
  <c r="P114" i="6"/>
  <c r="R114" i="6"/>
  <c r="E115" i="6"/>
  <c r="F115" i="6" s="1"/>
  <c r="G115" i="6"/>
  <c r="I115" i="6"/>
  <c r="K115" i="6"/>
  <c r="L115" i="6"/>
  <c r="N115" i="6"/>
  <c r="P115" i="6"/>
  <c r="R115" i="6"/>
  <c r="E116" i="6"/>
  <c r="G116" i="6"/>
  <c r="I116" i="6"/>
  <c r="K116" i="6"/>
  <c r="L116" i="6"/>
  <c r="N116" i="6"/>
  <c r="P116" i="6"/>
  <c r="R116" i="6"/>
  <c r="E117" i="6"/>
  <c r="G117" i="6"/>
  <c r="I117" i="6"/>
  <c r="K117" i="6"/>
  <c r="L117" i="6"/>
  <c r="N117" i="6"/>
  <c r="P117" i="6"/>
  <c r="R117" i="6"/>
  <c r="E118" i="6"/>
  <c r="G118" i="6"/>
  <c r="I118" i="6"/>
  <c r="K118" i="6"/>
  <c r="L118" i="6"/>
  <c r="N118" i="6"/>
  <c r="P118" i="6"/>
  <c r="R118" i="6"/>
  <c r="E119" i="6"/>
  <c r="F119" i="6" s="1"/>
  <c r="G119" i="6"/>
  <c r="I119" i="6"/>
  <c r="K119" i="6"/>
  <c r="L119" i="6"/>
  <c r="N119" i="6"/>
  <c r="P119" i="6"/>
  <c r="R119" i="6"/>
  <c r="E120" i="6"/>
  <c r="G120" i="6"/>
  <c r="I120" i="6"/>
  <c r="K120" i="6"/>
  <c r="L120" i="6"/>
  <c r="N120" i="6"/>
  <c r="P120" i="6"/>
  <c r="R120" i="6"/>
  <c r="E121" i="6"/>
  <c r="G121" i="6"/>
  <c r="I121" i="6"/>
  <c r="K121" i="6"/>
  <c r="L121" i="6"/>
  <c r="N121" i="6"/>
  <c r="P121" i="6"/>
  <c r="R121" i="6"/>
  <c r="E122" i="6"/>
  <c r="G122" i="6"/>
  <c r="I122" i="6"/>
  <c r="K122" i="6"/>
  <c r="L122" i="6"/>
  <c r="N122" i="6"/>
  <c r="P122" i="6"/>
  <c r="R122" i="6"/>
  <c r="E123" i="6"/>
  <c r="F123" i="6" s="1"/>
  <c r="G123" i="6"/>
  <c r="I123" i="6"/>
  <c r="K123" i="6"/>
  <c r="L123" i="6"/>
  <c r="N123" i="6"/>
  <c r="P123" i="6"/>
  <c r="R123" i="6"/>
  <c r="E124" i="6"/>
  <c r="G124" i="6"/>
  <c r="I124" i="6"/>
  <c r="K124" i="6"/>
  <c r="L124" i="6"/>
  <c r="N124" i="6"/>
  <c r="P124" i="6"/>
  <c r="R124" i="6"/>
  <c r="E125" i="6"/>
  <c r="J125" i="6" s="1"/>
  <c r="G125" i="6"/>
  <c r="I125" i="6"/>
  <c r="K125" i="6"/>
  <c r="L125" i="6"/>
  <c r="N125" i="6"/>
  <c r="P125" i="6"/>
  <c r="R125" i="6"/>
  <c r="E126" i="6"/>
  <c r="G126" i="6"/>
  <c r="I126" i="6"/>
  <c r="K126" i="6"/>
  <c r="L126" i="6"/>
  <c r="N126" i="6"/>
  <c r="P126" i="6"/>
  <c r="R126" i="6"/>
  <c r="E127" i="6"/>
  <c r="F127" i="6" s="1"/>
  <c r="G127" i="6"/>
  <c r="I127" i="6"/>
  <c r="K127" i="6"/>
  <c r="L127" i="6"/>
  <c r="N127" i="6"/>
  <c r="P127" i="6"/>
  <c r="R127" i="6"/>
  <c r="E128" i="6"/>
  <c r="G128" i="6"/>
  <c r="I128" i="6"/>
  <c r="K128" i="6"/>
  <c r="L128" i="6"/>
  <c r="N128" i="6"/>
  <c r="P128" i="6"/>
  <c r="R128" i="6"/>
  <c r="E129" i="6"/>
  <c r="G129" i="6"/>
  <c r="I129" i="6"/>
  <c r="K129" i="6"/>
  <c r="L129" i="6"/>
  <c r="N129" i="6"/>
  <c r="P129" i="6"/>
  <c r="R129" i="6"/>
  <c r="E130" i="6"/>
  <c r="G130" i="6"/>
  <c r="I130" i="6"/>
  <c r="K130" i="6"/>
  <c r="L130" i="6"/>
  <c r="N130" i="6"/>
  <c r="P130" i="6"/>
  <c r="R130" i="6"/>
  <c r="E131" i="6"/>
  <c r="F131" i="6" s="1"/>
  <c r="G131" i="6"/>
  <c r="I131" i="6"/>
  <c r="K131" i="6"/>
  <c r="L131" i="6"/>
  <c r="N131" i="6"/>
  <c r="P131" i="6"/>
  <c r="R131" i="6"/>
  <c r="E132" i="6"/>
  <c r="G132" i="6"/>
  <c r="I132" i="6"/>
  <c r="K132" i="6"/>
  <c r="L132" i="6"/>
  <c r="N132" i="6"/>
  <c r="P132" i="6"/>
  <c r="R132" i="6"/>
  <c r="E133" i="6"/>
  <c r="G133" i="6"/>
  <c r="I133" i="6"/>
  <c r="K133" i="6"/>
  <c r="L133" i="6"/>
  <c r="N133" i="6"/>
  <c r="P133" i="6"/>
  <c r="R133" i="6"/>
  <c r="E134" i="6"/>
  <c r="G134" i="6"/>
  <c r="I134" i="6"/>
  <c r="K134" i="6"/>
  <c r="L134" i="6"/>
  <c r="N134" i="6"/>
  <c r="P134" i="6"/>
  <c r="R134" i="6"/>
  <c r="E135" i="6"/>
  <c r="F135" i="6" s="1"/>
  <c r="G135" i="6"/>
  <c r="I135" i="6"/>
  <c r="K135" i="6"/>
  <c r="L135" i="6"/>
  <c r="N135" i="6"/>
  <c r="P135" i="6"/>
  <c r="R135" i="6"/>
  <c r="E136" i="6"/>
  <c r="G136" i="6"/>
  <c r="I136" i="6"/>
  <c r="K136" i="6"/>
  <c r="L136" i="6"/>
  <c r="N136" i="6"/>
  <c r="P136" i="6"/>
  <c r="R136" i="6"/>
  <c r="E137" i="6"/>
  <c r="J137" i="6" s="1"/>
  <c r="G137" i="6"/>
  <c r="I137" i="6"/>
  <c r="K137" i="6"/>
  <c r="L137" i="6"/>
  <c r="N137" i="6"/>
  <c r="P137" i="6"/>
  <c r="R137" i="6"/>
  <c r="E138" i="6"/>
  <c r="G138" i="6"/>
  <c r="I138" i="6"/>
  <c r="K138" i="6"/>
  <c r="L138" i="6"/>
  <c r="N138" i="6"/>
  <c r="P138" i="6"/>
  <c r="R138" i="6"/>
  <c r="E139" i="6"/>
  <c r="F139" i="6" s="1"/>
  <c r="G139" i="6"/>
  <c r="I139" i="6"/>
  <c r="K139" i="6"/>
  <c r="L139" i="6"/>
  <c r="N139" i="6"/>
  <c r="P139" i="6"/>
  <c r="R139" i="6"/>
  <c r="E140" i="6"/>
  <c r="G140" i="6"/>
  <c r="I140" i="6"/>
  <c r="K140" i="6"/>
  <c r="L140" i="6"/>
  <c r="N140" i="6"/>
  <c r="P140" i="6"/>
  <c r="R140" i="6"/>
  <c r="E141" i="6"/>
  <c r="G141" i="6"/>
  <c r="I141" i="6"/>
  <c r="K141" i="6"/>
  <c r="L141" i="6"/>
  <c r="N141" i="6"/>
  <c r="P141" i="6"/>
  <c r="R141" i="6"/>
  <c r="E142" i="6"/>
  <c r="G142" i="6"/>
  <c r="I142" i="6"/>
  <c r="K142" i="6"/>
  <c r="L142" i="6"/>
  <c r="N142" i="6"/>
  <c r="P142" i="6"/>
  <c r="R142" i="6"/>
  <c r="E143" i="6"/>
  <c r="F143" i="6" s="1"/>
  <c r="G143" i="6"/>
  <c r="I143" i="6"/>
  <c r="K143" i="6"/>
  <c r="L143" i="6"/>
  <c r="N143" i="6"/>
  <c r="P143" i="6"/>
  <c r="R143" i="6"/>
  <c r="E144" i="6"/>
  <c r="G144" i="6"/>
  <c r="I144" i="6"/>
  <c r="K144" i="6"/>
  <c r="L144" i="6"/>
  <c r="N144" i="6"/>
  <c r="P144" i="6"/>
  <c r="R144" i="6"/>
  <c r="E145" i="6"/>
  <c r="G145" i="6"/>
  <c r="I145" i="6"/>
  <c r="K145" i="6"/>
  <c r="L145" i="6"/>
  <c r="N145" i="6"/>
  <c r="P145" i="6"/>
  <c r="R145" i="6"/>
  <c r="E146" i="6"/>
  <c r="G146" i="6"/>
  <c r="I146" i="6"/>
  <c r="K146" i="6"/>
  <c r="L146" i="6"/>
  <c r="N146" i="6"/>
  <c r="P146" i="6"/>
  <c r="R146" i="6"/>
  <c r="E147" i="6"/>
  <c r="F147" i="6" s="1"/>
  <c r="G147" i="6"/>
  <c r="I147" i="6"/>
  <c r="K147" i="6"/>
  <c r="L147" i="6"/>
  <c r="N147" i="6"/>
  <c r="P147" i="6"/>
  <c r="R147" i="6"/>
  <c r="E148" i="6"/>
  <c r="G148" i="6"/>
  <c r="I148" i="6"/>
  <c r="K148" i="6"/>
  <c r="L148" i="6"/>
  <c r="N148" i="6"/>
  <c r="P148" i="6"/>
  <c r="R148" i="6"/>
  <c r="E149" i="6"/>
  <c r="J149" i="6" s="1"/>
  <c r="G149" i="6"/>
  <c r="I149" i="6"/>
  <c r="K149" i="6"/>
  <c r="L149" i="6"/>
  <c r="N149" i="6"/>
  <c r="P149" i="6"/>
  <c r="R149" i="6"/>
  <c r="E150" i="6"/>
  <c r="G150" i="6"/>
  <c r="I150" i="6"/>
  <c r="K150" i="6"/>
  <c r="L150" i="6"/>
  <c r="N150" i="6"/>
  <c r="P150" i="6"/>
  <c r="R150" i="6"/>
  <c r="E151" i="6"/>
  <c r="F151" i="6" s="1"/>
  <c r="G151" i="6"/>
  <c r="I151" i="6"/>
  <c r="K151" i="6"/>
  <c r="L151" i="6"/>
  <c r="N151" i="6"/>
  <c r="P151" i="6"/>
  <c r="R151" i="6"/>
  <c r="E152" i="6"/>
  <c r="G152" i="6"/>
  <c r="I152" i="6"/>
  <c r="K152" i="6"/>
  <c r="L152" i="6"/>
  <c r="N152" i="6"/>
  <c r="P152" i="6"/>
  <c r="R152" i="6"/>
  <c r="E153" i="6"/>
  <c r="G153" i="6"/>
  <c r="I153" i="6"/>
  <c r="K153" i="6"/>
  <c r="L153" i="6"/>
  <c r="N153" i="6"/>
  <c r="P153" i="6"/>
  <c r="R153" i="6"/>
  <c r="E154" i="6"/>
  <c r="G154" i="6"/>
  <c r="I154" i="6"/>
  <c r="K154" i="6"/>
  <c r="L154" i="6"/>
  <c r="N154" i="6"/>
  <c r="P154" i="6"/>
  <c r="R154" i="6"/>
  <c r="E155" i="6"/>
  <c r="F155" i="6" s="1"/>
  <c r="G155" i="6"/>
  <c r="I155" i="6"/>
  <c r="K155" i="6"/>
  <c r="L155" i="6"/>
  <c r="N155" i="6"/>
  <c r="P155" i="6"/>
  <c r="R155" i="6"/>
  <c r="E156" i="6"/>
  <c r="G156" i="6"/>
  <c r="I156" i="6"/>
  <c r="K156" i="6"/>
  <c r="L156" i="6"/>
  <c r="N156" i="6"/>
  <c r="P156" i="6"/>
  <c r="R156" i="6"/>
  <c r="E157" i="6"/>
  <c r="G157" i="6"/>
  <c r="I157" i="6"/>
  <c r="K157" i="6"/>
  <c r="L157" i="6"/>
  <c r="N157" i="6"/>
  <c r="P157" i="6"/>
  <c r="R157" i="6"/>
  <c r="E158" i="6"/>
  <c r="G158" i="6"/>
  <c r="I158" i="6"/>
  <c r="K158" i="6"/>
  <c r="L158" i="6"/>
  <c r="N158" i="6"/>
  <c r="P158" i="6"/>
  <c r="R158" i="6"/>
  <c r="E159" i="6"/>
  <c r="F159" i="6" s="1"/>
  <c r="G159" i="6"/>
  <c r="I159" i="6"/>
  <c r="K159" i="6"/>
  <c r="L159" i="6"/>
  <c r="N159" i="6"/>
  <c r="P159" i="6"/>
  <c r="R159" i="6"/>
  <c r="E160" i="6"/>
  <c r="G160" i="6"/>
  <c r="I160" i="6"/>
  <c r="K160" i="6"/>
  <c r="L160" i="6"/>
  <c r="N160" i="6"/>
  <c r="P160" i="6"/>
  <c r="R160" i="6"/>
  <c r="E161" i="6"/>
  <c r="J161" i="6" s="1"/>
  <c r="G161" i="6"/>
  <c r="I161" i="6"/>
  <c r="K161" i="6"/>
  <c r="L161" i="6"/>
  <c r="N161" i="6"/>
  <c r="P161" i="6"/>
  <c r="R161" i="6"/>
  <c r="E162" i="6"/>
  <c r="G162" i="6"/>
  <c r="I162" i="6"/>
  <c r="K162" i="6"/>
  <c r="L162" i="6"/>
  <c r="N162" i="6"/>
  <c r="P162" i="6"/>
  <c r="R162" i="6"/>
  <c r="E163" i="6"/>
  <c r="F163" i="6" s="1"/>
  <c r="G163" i="6"/>
  <c r="I163" i="6"/>
  <c r="K163" i="6"/>
  <c r="L163" i="6"/>
  <c r="N163" i="6"/>
  <c r="P163" i="6"/>
  <c r="R163" i="6"/>
  <c r="E164" i="6"/>
  <c r="G164" i="6"/>
  <c r="I164" i="6"/>
  <c r="K164" i="6"/>
  <c r="L164" i="6"/>
  <c r="N164" i="6"/>
  <c r="P164" i="6"/>
  <c r="R164" i="6"/>
  <c r="E165" i="6"/>
  <c r="G165" i="6"/>
  <c r="I165" i="6"/>
  <c r="K165" i="6"/>
  <c r="L165" i="6"/>
  <c r="N165" i="6"/>
  <c r="P165" i="6"/>
  <c r="R165" i="6"/>
  <c r="E166" i="6"/>
  <c r="G166" i="6"/>
  <c r="I166" i="6"/>
  <c r="K166" i="6"/>
  <c r="L166" i="6"/>
  <c r="N166" i="6"/>
  <c r="P166" i="6"/>
  <c r="R166" i="6"/>
  <c r="E167" i="6"/>
  <c r="F167" i="6" s="1"/>
  <c r="G167" i="6"/>
  <c r="I167" i="6"/>
  <c r="K167" i="6"/>
  <c r="L167" i="6"/>
  <c r="N167" i="6"/>
  <c r="P167" i="6"/>
  <c r="R167" i="6"/>
  <c r="E168" i="6"/>
  <c r="G168" i="6"/>
  <c r="I168" i="6"/>
  <c r="K168" i="6"/>
  <c r="L168" i="6"/>
  <c r="N168" i="6"/>
  <c r="P168" i="6"/>
  <c r="R168" i="6"/>
  <c r="E169" i="6"/>
  <c r="G169" i="6"/>
  <c r="I169" i="6"/>
  <c r="K169" i="6"/>
  <c r="L169" i="6"/>
  <c r="N169" i="6"/>
  <c r="P169" i="6"/>
  <c r="R169" i="6"/>
  <c r="E170" i="6"/>
  <c r="G170" i="6"/>
  <c r="I170" i="6"/>
  <c r="K170" i="6"/>
  <c r="L170" i="6"/>
  <c r="N170" i="6"/>
  <c r="P170" i="6"/>
  <c r="R170" i="6"/>
  <c r="E171" i="6"/>
  <c r="F171" i="6" s="1"/>
  <c r="G171" i="6"/>
  <c r="I171" i="6"/>
  <c r="K171" i="6"/>
  <c r="L171" i="6"/>
  <c r="N171" i="6"/>
  <c r="P171" i="6"/>
  <c r="R171" i="6"/>
  <c r="E172" i="6"/>
  <c r="G172" i="6"/>
  <c r="I172" i="6"/>
  <c r="K172" i="6"/>
  <c r="L172" i="6"/>
  <c r="N172" i="6"/>
  <c r="P172" i="6"/>
  <c r="R172" i="6"/>
  <c r="E173" i="6"/>
  <c r="J173" i="6" s="1"/>
  <c r="G173" i="6"/>
  <c r="I173" i="6"/>
  <c r="K173" i="6"/>
  <c r="L173" i="6"/>
  <c r="N173" i="6"/>
  <c r="P173" i="6"/>
  <c r="R173" i="6"/>
  <c r="E174" i="6"/>
  <c r="G174" i="6"/>
  <c r="I174" i="6"/>
  <c r="K174" i="6"/>
  <c r="L174" i="6"/>
  <c r="N174" i="6"/>
  <c r="P174" i="6"/>
  <c r="R174" i="6"/>
  <c r="E175" i="6"/>
  <c r="F175" i="6" s="1"/>
  <c r="G175" i="6"/>
  <c r="I175" i="6"/>
  <c r="K175" i="6"/>
  <c r="L175" i="6"/>
  <c r="N175" i="6"/>
  <c r="P175" i="6"/>
  <c r="R175" i="6"/>
  <c r="E176" i="6"/>
  <c r="G176" i="6"/>
  <c r="I176" i="6"/>
  <c r="K176" i="6"/>
  <c r="L176" i="6"/>
  <c r="N176" i="6"/>
  <c r="P176" i="6"/>
  <c r="R176" i="6"/>
  <c r="E177" i="6"/>
  <c r="G177" i="6"/>
  <c r="I177" i="6"/>
  <c r="K177" i="6"/>
  <c r="L177" i="6"/>
  <c r="N177" i="6"/>
  <c r="P177" i="6"/>
  <c r="R177" i="6"/>
  <c r="E178" i="6"/>
  <c r="G178" i="6"/>
  <c r="I178" i="6"/>
  <c r="K178" i="6"/>
  <c r="L178" i="6"/>
  <c r="N178" i="6"/>
  <c r="P178" i="6"/>
  <c r="R178" i="6"/>
  <c r="E179" i="6"/>
  <c r="F179" i="6" s="1"/>
  <c r="G179" i="6"/>
  <c r="I179" i="6"/>
  <c r="K179" i="6"/>
  <c r="L179" i="6"/>
  <c r="N179" i="6"/>
  <c r="P179" i="6"/>
  <c r="R179" i="6"/>
  <c r="E180" i="6"/>
  <c r="G180" i="6"/>
  <c r="I180" i="6"/>
  <c r="K180" i="6"/>
  <c r="L180" i="6"/>
  <c r="N180" i="6"/>
  <c r="P180" i="6"/>
  <c r="R180" i="6"/>
  <c r="E181" i="6"/>
  <c r="G181" i="6"/>
  <c r="I181" i="6"/>
  <c r="K181" i="6"/>
  <c r="L181" i="6"/>
  <c r="N181" i="6"/>
  <c r="P181" i="6"/>
  <c r="R181" i="6"/>
  <c r="E182" i="6"/>
  <c r="G182" i="6"/>
  <c r="I182" i="6"/>
  <c r="K182" i="6"/>
  <c r="L182" i="6"/>
  <c r="N182" i="6"/>
  <c r="P182" i="6"/>
  <c r="R182" i="6"/>
  <c r="E183" i="6"/>
  <c r="F183" i="6" s="1"/>
  <c r="G183" i="6"/>
  <c r="I183" i="6"/>
  <c r="K183" i="6"/>
  <c r="L183" i="6"/>
  <c r="N183" i="6"/>
  <c r="P183" i="6"/>
  <c r="R183" i="6"/>
  <c r="E184" i="6"/>
  <c r="G184" i="6"/>
  <c r="I184" i="6"/>
  <c r="K184" i="6"/>
  <c r="L184" i="6"/>
  <c r="N184" i="6"/>
  <c r="P184" i="6"/>
  <c r="R184" i="6"/>
  <c r="E185" i="6"/>
  <c r="J185" i="6" s="1"/>
  <c r="G185" i="6"/>
  <c r="I185" i="6"/>
  <c r="K185" i="6"/>
  <c r="L185" i="6"/>
  <c r="N185" i="6"/>
  <c r="P185" i="6"/>
  <c r="R185" i="6"/>
  <c r="E186" i="6"/>
  <c r="G186" i="6"/>
  <c r="I186" i="6"/>
  <c r="K186" i="6"/>
  <c r="L186" i="6"/>
  <c r="N186" i="6"/>
  <c r="P186" i="6"/>
  <c r="R186" i="6"/>
  <c r="E187" i="6"/>
  <c r="F187" i="6" s="1"/>
  <c r="G187" i="6"/>
  <c r="I187" i="6"/>
  <c r="K187" i="6"/>
  <c r="L187" i="6"/>
  <c r="N187" i="6"/>
  <c r="P187" i="6"/>
  <c r="R187" i="6"/>
  <c r="E188" i="6"/>
  <c r="G188" i="6"/>
  <c r="I188" i="6"/>
  <c r="K188" i="6"/>
  <c r="L188" i="6"/>
  <c r="N188" i="6"/>
  <c r="P188" i="6"/>
  <c r="R188" i="6"/>
  <c r="E189" i="6"/>
  <c r="G189" i="6"/>
  <c r="I189" i="6"/>
  <c r="K189" i="6"/>
  <c r="L189" i="6"/>
  <c r="N189" i="6"/>
  <c r="P189" i="6"/>
  <c r="R189" i="6"/>
  <c r="E190" i="6"/>
  <c r="G190" i="6"/>
  <c r="I190" i="6"/>
  <c r="K190" i="6"/>
  <c r="L190" i="6"/>
  <c r="N190" i="6"/>
  <c r="P190" i="6"/>
  <c r="R190" i="6"/>
  <c r="E191" i="6"/>
  <c r="F191" i="6" s="1"/>
  <c r="G191" i="6"/>
  <c r="I191" i="6"/>
  <c r="K191" i="6"/>
  <c r="L191" i="6"/>
  <c r="N191" i="6"/>
  <c r="P191" i="6"/>
  <c r="R191" i="6"/>
  <c r="E192" i="6"/>
  <c r="G192" i="6"/>
  <c r="I192" i="6"/>
  <c r="K192" i="6"/>
  <c r="L192" i="6"/>
  <c r="N192" i="6"/>
  <c r="P192" i="6"/>
  <c r="R192" i="6"/>
  <c r="E193" i="6"/>
  <c r="G193" i="6"/>
  <c r="I193" i="6"/>
  <c r="K193" i="6"/>
  <c r="L193" i="6"/>
  <c r="N193" i="6"/>
  <c r="P193" i="6"/>
  <c r="R193" i="6"/>
  <c r="E194" i="6"/>
  <c r="G194" i="6"/>
  <c r="I194" i="6"/>
  <c r="K194" i="6"/>
  <c r="L194" i="6"/>
  <c r="N194" i="6"/>
  <c r="P194" i="6"/>
  <c r="R194" i="6"/>
  <c r="E195" i="6"/>
  <c r="F195" i="6" s="1"/>
  <c r="G195" i="6"/>
  <c r="I195" i="6"/>
  <c r="K195" i="6"/>
  <c r="L195" i="6"/>
  <c r="N195" i="6"/>
  <c r="P195" i="6"/>
  <c r="R195" i="6"/>
  <c r="E196" i="6"/>
  <c r="G196" i="6"/>
  <c r="I196" i="6"/>
  <c r="K196" i="6"/>
  <c r="L196" i="6"/>
  <c r="N196" i="6"/>
  <c r="P196" i="6"/>
  <c r="R196" i="6"/>
  <c r="E197" i="6"/>
  <c r="J197" i="6" s="1"/>
  <c r="G197" i="6"/>
  <c r="I197" i="6"/>
  <c r="K197" i="6"/>
  <c r="L197" i="6"/>
  <c r="N197" i="6"/>
  <c r="P197" i="6"/>
  <c r="R197" i="6"/>
  <c r="E198" i="6"/>
  <c r="G198" i="6"/>
  <c r="I198" i="6"/>
  <c r="K198" i="6"/>
  <c r="L198" i="6"/>
  <c r="N198" i="6"/>
  <c r="P198" i="6"/>
  <c r="R198" i="6"/>
  <c r="E199" i="6"/>
  <c r="F199" i="6" s="1"/>
  <c r="G199" i="6"/>
  <c r="I199" i="6"/>
  <c r="K199" i="6"/>
  <c r="L199" i="6"/>
  <c r="N199" i="6"/>
  <c r="P199" i="6"/>
  <c r="R199" i="6"/>
  <c r="E200" i="6"/>
  <c r="G200" i="6"/>
  <c r="I200" i="6"/>
  <c r="K200" i="6"/>
  <c r="L200" i="6"/>
  <c r="N200" i="6"/>
  <c r="P200" i="6"/>
  <c r="R200" i="6"/>
  <c r="E201" i="6"/>
  <c r="G201" i="6"/>
  <c r="I201" i="6"/>
  <c r="K201" i="6"/>
  <c r="L201" i="6"/>
  <c r="N201" i="6"/>
  <c r="P201" i="6"/>
  <c r="R201" i="6"/>
  <c r="E202" i="6"/>
  <c r="G202" i="6"/>
  <c r="I202" i="6"/>
  <c r="K202" i="6"/>
  <c r="L202" i="6"/>
  <c r="N202" i="6"/>
  <c r="P202" i="6"/>
  <c r="R202" i="6"/>
  <c r="E203" i="6"/>
  <c r="F203" i="6" s="1"/>
  <c r="G203" i="6"/>
  <c r="I203" i="6"/>
  <c r="K203" i="6"/>
  <c r="L203" i="6"/>
  <c r="N203" i="6"/>
  <c r="P203" i="6"/>
  <c r="R203" i="6"/>
  <c r="E204" i="6"/>
  <c r="G204" i="6"/>
  <c r="I204" i="6"/>
  <c r="K204" i="6"/>
  <c r="L204" i="6"/>
  <c r="N204" i="6"/>
  <c r="P204" i="6"/>
  <c r="R204" i="6"/>
  <c r="E205" i="6"/>
  <c r="J205" i="6" s="1"/>
  <c r="G205" i="6"/>
  <c r="I205" i="6"/>
  <c r="K205" i="6"/>
  <c r="L205" i="6"/>
  <c r="N205" i="6"/>
  <c r="P205" i="6"/>
  <c r="R205" i="6"/>
  <c r="E206" i="6"/>
  <c r="G206" i="6"/>
  <c r="I206" i="6"/>
  <c r="K206" i="6"/>
  <c r="L206" i="6"/>
  <c r="N206" i="6"/>
  <c r="P206" i="6"/>
  <c r="R206" i="6"/>
  <c r="E207" i="6"/>
  <c r="F207" i="6" s="1"/>
  <c r="G207" i="6"/>
  <c r="I207" i="6"/>
  <c r="K207" i="6"/>
  <c r="L207" i="6"/>
  <c r="N207" i="6"/>
  <c r="P207" i="6"/>
  <c r="R207" i="6"/>
  <c r="E208" i="6"/>
  <c r="G208" i="6"/>
  <c r="I208" i="6"/>
  <c r="K208" i="6"/>
  <c r="L208" i="6"/>
  <c r="N208" i="6"/>
  <c r="P208" i="6"/>
  <c r="R208" i="6"/>
  <c r="E209" i="6"/>
  <c r="J209" i="6" s="1"/>
  <c r="G209" i="6"/>
  <c r="I209" i="6"/>
  <c r="K209" i="6"/>
  <c r="L209" i="6"/>
  <c r="N209" i="6"/>
  <c r="P209" i="6"/>
  <c r="R209" i="6"/>
  <c r="E210" i="6"/>
  <c r="G210" i="6"/>
  <c r="I210" i="6"/>
  <c r="K210" i="6"/>
  <c r="L210" i="6"/>
  <c r="N210" i="6"/>
  <c r="P210" i="6"/>
  <c r="R210" i="6"/>
  <c r="E211" i="6"/>
  <c r="F211" i="6" s="1"/>
  <c r="G211" i="6"/>
  <c r="I211" i="6"/>
  <c r="K211" i="6"/>
  <c r="L211" i="6"/>
  <c r="N211" i="6"/>
  <c r="P211" i="6"/>
  <c r="R211" i="6"/>
  <c r="E212" i="6"/>
  <c r="G212" i="6"/>
  <c r="I212" i="6"/>
  <c r="K212" i="6"/>
  <c r="L212" i="6"/>
  <c r="N212" i="6"/>
  <c r="P212" i="6"/>
  <c r="R212" i="6"/>
  <c r="E213" i="6"/>
  <c r="G213" i="6"/>
  <c r="I213" i="6"/>
  <c r="K213" i="6"/>
  <c r="L213" i="6"/>
  <c r="N213" i="6"/>
  <c r="P213" i="6"/>
  <c r="R213" i="6"/>
  <c r="E214" i="6"/>
  <c r="G214" i="6"/>
  <c r="I214" i="6"/>
  <c r="K214" i="6"/>
  <c r="L214" i="6"/>
  <c r="N214" i="6"/>
  <c r="P214" i="6"/>
  <c r="R214" i="6"/>
  <c r="E215" i="6"/>
  <c r="F215" i="6" s="1"/>
  <c r="G215" i="6"/>
  <c r="I215" i="6"/>
  <c r="K215" i="6"/>
  <c r="L215" i="6"/>
  <c r="N215" i="6"/>
  <c r="P215" i="6"/>
  <c r="R215" i="6"/>
  <c r="E216" i="6"/>
  <c r="G216" i="6"/>
  <c r="I216" i="6"/>
  <c r="K216" i="6"/>
  <c r="L216" i="6"/>
  <c r="N216" i="6"/>
  <c r="P216" i="6"/>
  <c r="R216" i="6"/>
  <c r="E217" i="6"/>
  <c r="J217" i="6" s="1"/>
  <c r="G217" i="6"/>
  <c r="I217" i="6"/>
  <c r="K217" i="6"/>
  <c r="L217" i="6"/>
  <c r="N217" i="6"/>
  <c r="P217" i="6"/>
  <c r="R217" i="6"/>
  <c r="E218" i="6"/>
  <c r="G218" i="6"/>
  <c r="I218" i="6"/>
  <c r="K218" i="6"/>
  <c r="L218" i="6"/>
  <c r="N218" i="6"/>
  <c r="P218" i="6"/>
  <c r="R218" i="6"/>
  <c r="E219" i="6"/>
  <c r="F219" i="6" s="1"/>
  <c r="G219" i="6"/>
  <c r="I219" i="6"/>
  <c r="K219" i="6"/>
  <c r="L219" i="6"/>
  <c r="N219" i="6"/>
  <c r="P219" i="6"/>
  <c r="R219" i="6"/>
  <c r="E220" i="6"/>
  <c r="G220" i="6"/>
  <c r="I220" i="6"/>
  <c r="K220" i="6"/>
  <c r="L220" i="6"/>
  <c r="N220" i="6"/>
  <c r="P220" i="6"/>
  <c r="R220" i="6"/>
  <c r="E221" i="6"/>
  <c r="J221" i="6" s="1"/>
  <c r="G221" i="6"/>
  <c r="I221" i="6"/>
  <c r="K221" i="6"/>
  <c r="L221" i="6"/>
  <c r="N221" i="6"/>
  <c r="P221" i="6"/>
  <c r="R221" i="6"/>
  <c r="E222" i="6"/>
  <c r="G222" i="6"/>
  <c r="I222" i="6"/>
  <c r="K222" i="6"/>
  <c r="L222" i="6"/>
  <c r="N222" i="6"/>
  <c r="P222" i="6"/>
  <c r="R222" i="6"/>
  <c r="E223" i="6"/>
  <c r="F223" i="6" s="1"/>
  <c r="G223" i="6"/>
  <c r="I223" i="6"/>
  <c r="K223" i="6"/>
  <c r="L223" i="6"/>
  <c r="N223" i="6"/>
  <c r="P223" i="6"/>
  <c r="R223" i="6"/>
  <c r="E224" i="6"/>
  <c r="G224" i="6"/>
  <c r="I224" i="6"/>
  <c r="K224" i="6"/>
  <c r="L224" i="6"/>
  <c r="N224" i="6"/>
  <c r="P224" i="6"/>
  <c r="R224" i="6"/>
  <c r="E225" i="6"/>
  <c r="G225" i="6"/>
  <c r="I225" i="6"/>
  <c r="K225" i="6"/>
  <c r="L225" i="6"/>
  <c r="N225" i="6"/>
  <c r="P225" i="6"/>
  <c r="R225" i="6"/>
  <c r="E226" i="6"/>
  <c r="G226" i="6"/>
  <c r="I226" i="6"/>
  <c r="K226" i="6"/>
  <c r="L226" i="6"/>
  <c r="N226" i="6"/>
  <c r="P226" i="6"/>
  <c r="R226" i="6"/>
  <c r="E227" i="6"/>
  <c r="F227" i="6" s="1"/>
  <c r="G227" i="6"/>
  <c r="I227" i="6"/>
  <c r="K227" i="6"/>
  <c r="L227" i="6"/>
  <c r="N227" i="6"/>
  <c r="P227" i="6"/>
  <c r="R227" i="6"/>
  <c r="E228" i="6"/>
  <c r="G228" i="6"/>
  <c r="I228" i="6"/>
  <c r="K228" i="6"/>
  <c r="L228" i="6"/>
  <c r="N228" i="6"/>
  <c r="P228" i="6"/>
  <c r="R228" i="6"/>
  <c r="E229" i="6"/>
  <c r="G229" i="6"/>
  <c r="I229" i="6"/>
  <c r="K229" i="6"/>
  <c r="L229" i="6"/>
  <c r="N229" i="6"/>
  <c r="P229" i="6"/>
  <c r="R229" i="6"/>
  <c r="E230" i="6"/>
  <c r="G230" i="6"/>
  <c r="I230" i="6"/>
  <c r="K230" i="6"/>
  <c r="L230" i="6"/>
  <c r="N230" i="6"/>
  <c r="P230" i="6"/>
  <c r="R230" i="6"/>
  <c r="E231" i="6"/>
  <c r="F231" i="6" s="1"/>
  <c r="G231" i="6"/>
  <c r="I231" i="6"/>
  <c r="K231" i="6"/>
  <c r="L231" i="6"/>
  <c r="N231" i="6"/>
  <c r="P231" i="6"/>
  <c r="R231" i="6"/>
  <c r="E232" i="6"/>
  <c r="G232" i="6"/>
  <c r="I232" i="6"/>
  <c r="K232" i="6"/>
  <c r="L232" i="6"/>
  <c r="N232" i="6"/>
  <c r="P232" i="6"/>
  <c r="R232" i="6"/>
  <c r="E233" i="6"/>
  <c r="J233" i="6" s="1"/>
  <c r="G233" i="6"/>
  <c r="I233" i="6"/>
  <c r="K233" i="6"/>
  <c r="L233" i="6"/>
  <c r="N233" i="6"/>
  <c r="P233" i="6"/>
  <c r="R233" i="6"/>
  <c r="E234" i="6"/>
  <c r="G234" i="6"/>
  <c r="I234" i="6"/>
  <c r="K234" i="6"/>
  <c r="L234" i="6"/>
  <c r="N234" i="6"/>
  <c r="P234" i="6"/>
  <c r="R234" i="6"/>
  <c r="E235" i="6"/>
  <c r="F235" i="6" s="1"/>
  <c r="G235" i="6"/>
  <c r="I235" i="6"/>
  <c r="K235" i="6"/>
  <c r="L235" i="6"/>
  <c r="N235" i="6"/>
  <c r="P235" i="6"/>
  <c r="R235" i="6"/>
  <c r="E236" i="6"/>
  <c r="G236" i="6"/>
  <c r="I236" i="6"/>
  <c r="K236" i="6"/>
  <c r="L236" i="6"/>
  <c r="N236" i="6"/>
  <c r="P236" i="6"/>
  <c r="R236" i="6"/>
  <c r="E237" i="6"/>
  <c r="G237" i="6"/>
  <c r="I237" i="6"/>
  <c r="K237" i="6"/>
  <c r="L237" i="6"/>
  <c r="N237" i="6"/>
  <c r="P237" i="6"/>
  <c r="R237" i="6"/>
  <c r="E238" i="6"/>
  <c r="G238" i="6"/>
  <c r="I238" i="6"/>
  <c r="K238" i="6"/>
  <c r="L238" i="6"/>
  <c r="N238" i="6"/>
  <c r="P238" i="6"/>
  <c r="R238" i="6"/>
  <c r="E239" i="6"/>
  <c r="F239" i="6" s="1"/>
  <c r="G239" i="6"/>
  <c r="I239" i="6"/>
  <c r="K239" i="6"/>
  <c r="L239" i="6"/>
  <c r="N239" i="6"/>
  <c r="P239" i="6"/>
  <c r="R239" i="6"/>
  <c r="E240" i="6"/>
  <c r="G240" i="6"/>
  <c r="I240" i="6"/>
  <c r="K240" i="6"/>
  <c r="L240" i="6"/>
  <c r="N240" i="6"/>
  <c r="P240" i="6"/>
  <c r="R240" i="6"/>
  <c r="E241" i="6"/>
  <c r="G241" i="6"/>
  <c r="I241" i="6"/>
  <c r="K241" i="6"/>
  <c r="L241" i="6"/>
  <c r="N241" i="6"/>
  <c r="P241" i="6"/>
  <c r="R241" i="6"/>
  <c r="E242" i="6"/>
  <c r="G242" i="6"/>
  <c r="I242" i="6"/>
  <c r="K242" i="6"/>
  <c r="L242" i="6"/>
  <c r="N242" i="6"/>
  <c r="P242" i="6"/>
  <c r="R242" i="6"/>
  <c r="E243" i="6"/>
  <c r="F243" i="6" s="1"/>
  <c r="G243" i="6"/>
  <c r="I243" i="6"/>
  <c r="K243" i="6"/>
  <c r="L243" i="6"/>
  <c r="N243" i="6"/>
  <c r="P243" i="6"/>
  <c r="R243" i="6"/>
  <c r="E244" i="6"/>
  <c r="G244" i="6"/>
  <c r="I244" i="6"/>
  <c r="K244" i="6"/>
  <c r="L244" i="6"/>
  <c r="N244" i="6"/>
  <c r="P244" i="6"/>
  <c r="R244" i="6"/>
  <c r="E245" i="6"/>
  <c r="J245" i="6" s="1"/>
  <c r="G245" i="6"/>
  <c r="I245" i="6"/>
  <c r="K245" i="6"/>
  <c r="L245" i="6"/>
  <c r="N245" i="6"/>
  <c r="P245" i="6"/>
  <c r="R245" i="6"/>
  <c r="E246" i="6"/>
  <c r="G246" i="6"/>
  <c r="I246" i="6"/>
  <c r="K246" i="6"/>
  <c r="L246" i="6"/>
  <c r="N246" i="6"/>
  <c r="P246" i="6"/>
  <c r="R246" i="6"/>
  <c r="E247" i="6"/>
  <c r="F247" i="6" s="1"/>
  <c r="G247" i="6"/>
  <c r="I247" i="6"/>
  <c r="K247" i="6"/>
  <c r="L247" i="6"/>
  <c r="N247" i="6"/>
  <c r="P247" i="6"/>
  <c r="R247" i="6"/>
  <c r="E248" i="6"/>
  <c r="G248" i="6"/>
  <c r="I248" i="6"/>
  <c r="K248" i="6"/>
  <c r="L248" i="6"/>
  <c r="N248" i="6"/>
  <c r="P248" i="6"/>
  <c r="R248" i="6"/>
  <c r="E249" i="6"/>
  <c r="G249" i="6"/>
  <c r="I249" i="6"/>
  <c r="K249" i="6"/>
  <c r="L249" i="6"/>
  <c r="N249" i="6"/>
  <c r="P249" i="6"/>
  <c r="R249" i="6"/>
  <c r="E250" i="6"/>
  <c r="G250" i="6"/>
  <c r="I250" i="6"/>
  <c r="K250" i="6"/>
  <c r="L250" i="6"/>
  <c r="N250" i="6"/>
  <c r="P250" i="6"/>
  <c r="R250" i="6"/>
  <c r="E251" i="6"/>
  <c r="F251" i="6" s="1"/>
  <c r="G251" i="6"/>
  <c r="I251" i="6"/>
  <c r="K251" i="6"/>
  <c r="L251" i="6"/>
  <c r="N251" i="6"/>
  <c r="P251" i="6"/>
  <c r="R251" i="6"/>
  <c r="E252" i="6"/>
  <c r="G252" i="6"/>
  <c r="I252" i="6"/>
  <c r="K252" i="6"/>
  <c r="L252" i="6"/>
  <c r="N252" i="6"/>
  <c r="P252" i="6"/>
  <c r="R252" i="6"/>
  <c r="E253" i="6"/>
  <c r="G253" i="6"/>
  <c r="I253" i="6"/>
  <c r="K253" i="6"/>
  <c r="L253" i="6"/>
  <c r="N253" i="6"/>
  <c r="P253" i="6"/>
  <c r="R253" i="6"/>
  <c r="E254" i="6"/>
  <c r="G254" i="6"/>
  <c r="I254" i="6"/>
  <c r="K254" i="6"/>
  <c r="L254" i="6"/>
  <c r="N254" i="6"/>
  <c r="P254" i="6"/>
  <c r="R254" i="6"/>
  <c r="E255" i="6"/>
  <c r="F255" i="6" s="1"/>
  <c r="G255" i="6"/>
  <c r="I255" i="6"/>
  <c r="K255" i="6"/>
  <c r="L255" i="6"/>
  <c r="N255" i="6"/>
  <c r="P255" i="6"/>
  <c r="R255" i="6"/>
  <c r="E256" i="6"/>
  <c r="G256" i="6"/>
  <c r="I256" i="6"/>
  <c r="K256" i="6"/>
  <c r="L256" i="6"/>
  <c r="N256" i="6"/>
  <c r="P256" i="6"/>
  <c r="R256" i="6"/>
  <c r="E257" i="6"/>
  <c r="J257" i="6" s="1"/>
  <c r="G257" i="6"/>
  <c r="I257" i="6"/>
  <c r="K257" i="6"/>
  <c r="L257" i="6"/>
  <c r="N257" i="6"/>
  <c r="P257" i="6"/>
  <c r="R257" i="6"/>
  <c r="E258" i="6"/>
  <c r="G258" i="6"/>
  <c r="I258" i="6"/>
  <c r="K258" i="6"/>
  <c r="L258" i="6"/>
  <c r="N258" i="6"/>
  <c r="P258" i="6"/>
  <c r="R258" i="6"/>
  <c r="E259" i="6"/>
  <c r="F259" i="6" s="1"/>
  <c r="G259" i="6"/>
  <c r="I259" i="6"/>
  <c r="K259" i="6"/>
  <c r="L259" i="6"/>
  <c r="N259" i="6"/>
  <c r="P259" i="6"/>
  <c r="R259" i="6"/>
  <c r="E260" i="6"/>
  <c r="G260" i="6"/>
  <c r="I260" i="6"/>
  <c r="K260" i="6"/>
  <c r="L260" i="6"/>
  <c r="N260" i="6"/>
  <c r="P260" i="6"/>
  <c r="R260" i="6"/>
  <c r="E261" i="6"/>
  <c r="G261" i="6"/>
  <c r="I261" i="6"/>
  <c r="K261" i="6"/>
  <c r="L261" i="6"/>
  <c r="N261" i="6"/>
  <c r="P261" i="6"/>
  <c r="R261" i="6"/>
  <c r="E262" i="6"/>
  <c r="G262" i="6"/>
  <c r="I262" i="6"/>
  <c r="K262" i="6"/>
  <c r="L262" i="6"/>
  <c r="N262" i="6"/>
  <c r="P262" i="6"/>
  <c r="R262" i="6"/>
  <c r="E263" i="6"/>
  <c r="F263" i="6" s="1"/>
  <c r="G263" i="6"/>
  <c r="I263" i="6"/>
  <c r="K263" i="6"/>
  <c r="L263" i="6"/>
  <c r="N263" i="6"/>
  <c r="P263" i="6"/>
  <c r="R263" i="6"/>
  <c r="E264" i="6"/>
  <c r="G264" i="6"/>
  <c r="I264" i="6"/>
  <c r="K264" i="6"/>
  <c r="L264" i="6"/>
  <c r="N264" i="6"/>
  <c r="P264" i="6"/>
  <c r="R264" i="6"/>
  <c r="E265" i="6"/>
  <c r="J265" i="6" s="1"/>
  <c r="G265" i="6"/>
  <c r="I265" i="6"/>
  <c r="K265" i="6"/>
  <c r="L265" i="6"/>
  <c r="N265" i="6"/>
  <c r="P265" i="6"/>
  <c r="R265" i="6"/>
  <c r="E266" i="6"/>
  <c r="G266" i="6"/>
  <c r="I266" i="6"/>
  <c r="K266" i="6"/>
  <c r="L266" i="6"/>
  <c r="N266" i="6"/>
  <c r="P266" i="6"/>
  <c r="R266" i="6"/>
  <c r="E267" i="6"/>
  <c r="F267" i="6" s="1"/>
  <c r="G267" i="6"/>
  <c r="I267" i="6"/>
  <c r="K267" i="6"/>
  <c r="L267" i="6"/>
  <c r="N267" i="6"/>
  <c r="P267" i="6"/>
  <c r="R267" i="6"/>
  <c r="E268" i="6"/>
  <c r="G268" i="6"/>
  <c r="I268" i="6"/>
  <c r="K268" i="6"/>
  <c r="L268" i="6"/>
  <c r="N268" i="6"/>
  <c r="P268" i="6"/>
  <c r="R268" i="6"/>
  <c r="E269" i="6"/>
  <c r="J269" i="6" s="1"/>
  <c r="G269" i="6"/>
  <c r="I269" i="6"/>
  <c r="K269" i="6"/>
  <c r="L269" i="6"/>
  <c r="N269" i="6"/>
  <c r="P269" i="6"/>
  <c r="R269" i="6"/>
  <c r="E270" i="6"/>
  <c r="G270" i="6"/>
  <c r="I270" i="6"/>
  <c r="K270" i="6"/>
  <c r="L270" i="6"/>
  <c r="N270" i="6"/>
  <c r="P270" i="6"/>
  <c r="R270" i="6"/>
  <c r="E271" i="6"/>
  <c r="F271" i="6" s="1"/>
  <c r="G271" i="6"/>
  <c r="I271" i="6"/>
  <c r="K271" i="6"/>
  <c r="L271" i="6"/>
  <c r="N271" i="6"/>
  <c r="P271" i="6"/>
  <c r="R271" i="6"/>
  <c r="E272" i="6"/>
  <c r="G272" i="6"/>
  <c r="I272" i="6"/>
  <c r="K272" i="6"/>
  <c r="L272" i="6"/>
  <c r="N272" i="6"/>
  <c r="P272" i="6"/>
  <c r="R272" i="6"/>
  <c r="E273" i="6"/>
  <c r="G273" i="6"/>
  <c r="I273" i="6"/>
  <c r="K273" i="6"/>
  <c r="L273" i="6"/>
  <c r="N273" i="6"/>
  <c r="P273" i="6"/>
  <c r="R273" i="6"/>
  <c r="E274" i="6"/>
  <c r="G274" i="6"/>
  <c r="I274" i="6"/>
  <c r="K274" i="6"/>
  <c r="L274" i="6"/>
  <c r="N274" i="6"/>
  <c r="P274" i="6"/>
  <c r="R274" i="6"/>
  <c r="E275" i="6"/>
  <c r="F275" i="6" s="1"/>
  <c r="G275" i="6"/>
  <c r="I275" i="6"/>
  <c r="K275" i="6"/>
  <c r="L275" i="6"/>
  <c r="N275" i="6"/>
  <c r="P275" i="6"/>
  <c r="R275" i="6"/>
  <c r="E276" i="6"/>
  <c r="G276" i="6"/>
  <c r="I276" i="6"/>
  <c r="K276" i="6"/>
  <c r="L276" i="6"/>
  <c r="N276" i="6"/>
  <c r="P276" i="6"/>
  <c r="R276" i="6"/>
  <c r="E277" i="6"/>
  <c r="G277" i="6"/>
  <c r="I277" i="6"/>
  <c r="K277" i="6"/>
  <c r="L277" i="6"/>
  <c r="N277" i="6"/>
  <c r="P277" i="6"/>
  <c r="R277" i="6"/>
  <c r="E278" i="6"/>
  <c r="G278" i="6"/>
  <c r="I278" i="6"/>
  <c r="K278" i="6"/>
  <c r="L278" i="6"/>
  <c r="N278" i="6"/>
  <c r="P278" i="6"/>
  <c r="R278" i="6"/>
  <c r="E279" i="6"/>
  <c r="F279" i="6" s="1"/>
  <c r="G279" i="6"/>
  <c r="I279" i="6"/>
  <c r="K279" i="6"/>
  <c r="L279" i="6"/>
  <c r="N279" i="6"/>
  <c r="P279" i="6"/>
  <c r="R279" i="6"/>
  <c r="E280" i="6"/>
  <c r="G280" i="6"/>
  <c r="I280" i="6"/>
  <c r="K280" i="6"/>
  <c r="L280" i="6"/>
  <c r="N280" i="6"/>
  <c r="P280" i="6"/>
  <c r="R280" i="6"/>
  <c r="E281" i="6"/>
  <c r="J281" i="6" s="1"/>
  <c r="G281" i="6"/>
  <c r="I281" i="6"/>
  <c r="K281" i="6"/>
  <c r="L281" i="6"/>
  <c r="N281" i="6"/>
  <c r="P281" i="6"/>
  <c r="R281" i="6"/>
  <c r="E282" i="6"/>
  <c r="G282" i="6"/>
  <c r="I282" i="6"/>
  <c r="K282" i="6"/>
  <c r="L282" i="6"/>
  <c r="N282" i="6"/>
  <c r="P282" i="6"/>
  <c r="R282" i="6"/>
  <c r="E283" i="6"/>
  <c r="F283" i="6" s="1"/>
  <c r="G283" i="6"/>
  <c r="I283" i="6"/>
  <c r="K283" i="6"/>
  <c r="L283" i="6"/>
  <c r="N283" i="6"/>
  <c r="P283" i="6"/>
  <c r="R283" i="6"/>
  <c r="E284" i="6"/>
  <c r="G284" i="6"/>
  <c r="I284" i="6"/>
  <c r="K284" i="6"/>
  <c r="L284" i="6"/>
  <c r="N284" i="6"/>
  <c r="P284" i="6"/>
  <c r="R284" i="6"/>
  <c r="E285" i="6"/>
  <c r="G285" i="6"/>
  <c r="I285" i="6"/>
  <c r="K285" i="6"/>
  <c r="L285" i="6"/>
  <c r="N285" i="6"/>
  <c r="P285" i="6"/>
  <c r="R285" i="6"/>
  <c r="E286" i="6"/>
  <c r="G286" i="6"/>
  <c r="I286" i="6"/>
  <c r="K286" i="6"/>
  <c r="L286" i="6"/>
  <c r="N286" i="6"/>
  <c r="P286" i="6"/>
  <c r="R286" i="6"/>
  <c r="E287" i="6"/>
  <c r="F287" i="6" s="1"/>
  <c r="G287" i="6"/>
  <c r="I287" i="6"/>
  <c r="K287" i="6"/>
  <c r="L287" i="6"/>
  <c r="N287" i="6"/>
  <c r="P287" i="6"/>
  <c r="R287" i="6"/>
  <c r="E288" i="6"/>
  <c r="G288" i="6"/>
  <c r="I288" i="6"/>
  <c r="K288" i="6"/>
  <c r="L288" i="6"/>
  <c r="N288" i="6"/>
  <c r="P288" i="6"/>
  <c r="R288" i="6"/>
  <c r="E289" i="6"/>
  <c r="G289" i="6"/>
  <c r="I289" i="6"/>
  <c r="K289" i="6"/>
  <c r="L289" i="6"/>
  <c r="N289" i="6"/>
  <c r="P289" i="6"/>
  <c r="R289" i="6"/>
  <c r="E290" i="6"/>
  <c r="G290" i="6"/>
  <c r="I290" i="6"/>
  <c r="K290" i="6"/>
  <c r="L290" i="6"/>
  <c r="N290" i="6"/>
  <c r="P290" i="6"/>
  <c r="R290" i="6"/>
  <c r="E291" i="6"/>
  <c r="F291" i="6" s="1"/>
  <c r="G291" i="6"/>
  <c r="I291" i="6"/>
  <c r="K291" i="6"/>
  <c r="L291" i="6"/>
  <c r="N291" i="6"/>
  <c r="P291" i="6"/>
  <c r="R291" i="6"/>
  <c r="E292" i="6"/>
  <c r="G292" i="6"/>
  <c r="I292" i="6"/>
  <c r="K292" i="6"/>
  <c r="L292" i="6"/>
  <c r="N292" i="6"/>
  <c r="P292" i="6"/>
  <c r="R292" i="6"/>
  <c r="E293" i="6"/>
  <c r="J293" i="6" s="1"/>
  <c r="G293" i="6"/>
  <c r="I293" i="6"/>
  <c r="K293" i="6"/>
  <c r="L293" i="6"/>
  <c r="N293" i="6"/>
  <c r="P293" i="6"/>
  <c r="R293" i="6"/>
  <c r="E294" i="6"/>
  <c r="G294" i="6"/>
  <c r="I294" i="6"/>
  <c r="K294" i="6"/>
  <c r="L294" i="6"/>
  <c r="N294" i="6"/>
  <c r="P294" i="6"/>
  <c r="R294" i="6"/>
  <c r="E295" i="6"/>
  <c r="F295" i="6" s="1"/>
  <c r="G295" i="6"/>
  <c r="I295" i="6"/>
  <c r="K295" i="6"/>
  <c r="L295" i="6"/>
  <c r="N295" i="6"/>
  <c r="P295" i="6"/>
  <c r="R295" i="6"/>
  <c r="E296" i="6"/>
  <c r="G296" i="6"/>
  <c r="I296" i="6"/>
  <c r="K296" i="6"/>
  <c r="L296" i="6"/>
  <c r="N296" i="6"/>
  <c r="P296" i="6"/>
  <c r="R296" i="6"/>
  <c r="E297" i="6"/>
  <c r="G297" i="6"/>
  <c r="I297" i="6"/>
  <c r="K297" i="6"/>
  <c r="L297" i="6"/>
  <c r="N297" i="6"/>
  <c r="P297" i="6"/>
  <c r="R297" i="6"/>
  <c r="E298" i="6"/>
  <c r="G298" i="6"/>
  <c r="I298" i="6"/>
  <c r="K298" i="6"/>
  <c r="L298" i="6"/>
  <c r="N298" i="6"/>
  <c r="P298" i="6"/>
  <c r="R298" i="6"/>
  <c r="E299" i="6"/>
  <c r="F299" i="6" s="1"/>
  <c r="G299" i="6"/>
  <c r="I299" i="6"/>
  <c r="K299" i="6"/>
  <c r="L299" i="6"/>
  <c r="N299" i="6"/>
  <c r="P299" i="6"/>
  <c r="R299" i="6"/>
  <c r="E300" i="6"/>
  <c r="G300" i="6"/>
  <c r="I300" i="6"/>
  <c r="K300" i="6"/>
  <c r="L300" i="6"/>
  <c r="N300" i="6"/>
  <c r="P300" i="6"/>
  <c r="R300" i="6"/>
  <c r="E301" i="6"/>
  <c r="G301" i="6"/>
  <c r="I301" i="6"/>
  <c r="K301" i="6"/>
  <c r="L301" i="6"/>
  <c r="N301" i="6"/>
  <c r="P301" i="6"/>
  <c r="R301" i="6"/>
  <c r="E302" i="6"/>
  <c r="G302" i="6"/>
  <c r="I302" i="6"/>
  <c r="K302" i="6"/>
  <c r="L302" i="6"/>
  <c r="N302" i="6"/>
  <c r="P302" i="6"/>
  <c r="R302" i="6"/>
  <c r="E303" i="6"/>
  <c r="F303" i="6" s="1"/>
  <c r="G303" i="6"/>
  <c r="I303" i="6"/>
  <c r="K303" i="6"/>
  <c r="L303" i="6"/>
  <c r="N303" i="6"/>
  <c r="P303" i="6"/>
  <c r="R303" i="6"/>
  <c r="E304" i="6"/>
  <c r="G304" i="6"/>
  <c r="I304" i="6"/>
  <c r="K304" i="6"/>
  <c r="L304" i="6"/>
  <c r="N304" i="6"/>
  <c r="P304" i="6"/>
  <c r="R304" i="6"/>
  <c r="E305" i="6"/>
  <c r="J305" i="6" s="1"/>
  <c r="G305" i="6"/>
  <c r="I305" i="6"/>
  <c r="K305" i="6"/>
  <c r="L305" i="6"/>
  <c r="N305" i="6"/>
  <c r="P305" i="6"/>
  <c r="R305" i="6"/>
  <c r="E306" i="6"/>
  <c r="G306" i="6"/>
  <c r="I306" i="6"/>
  <c r="K306" i="6"/>
  <c r="L306" i="6"/>
  <c r="N306" i="6"/>
  <c r="P306" i="6"/>
  <c r="R306" i="6"/>
  <c r="E307" i="6"/>
  <c r="J307" i="6" s="1"/>
  <c r="G307" i="6"/>
  <c r="I307" i="6"/>
  <c r="K307" i="6"/>
  <c r="L307" i="6"/>
  <c r="N307" i="6"/>
  <c r="P307" i="6"/>
  <c r="R307" i="6"/>
  <c r="Q2" i="6"/>
  <c r="O2" i="6"/>
  <c r="M2" i="6"/>
  <c r="J2" i="6"/>
  <c r="H2" i="6"/>
  <c r="F2" i="6"/>
  <c r="L2" i="6"/>
  <c r="L6" i="6"/>
  <c r="L5" i="6"/>
  <c r="L4" i="6"/>
  <c r="G4" i="6"/>
  <c r="I4" i="6"/>
  <c r="K4" i="6"/>
  <c r="N4" i="6"/>
  <c r="P4" i="6"/>
  <c r="R4" i="6"/>
  <c r="E4" i="6"/>
  <c r="P5" i="6"/>
  <c r="R5" i="6"/>
  <c r="P6" i="6"/>
  <c r="R6" i="6"/>
  <c r="G5" i="6"/>
  <c r="I5" i="6"/>
  <c r="K5" i="6"/>
  <c r="N5" i="6"/>
  <c r="G6" i="6"/>
  <c r="F6" i="6" s="1"/>
  <c r="I6" i="6"/>
  <c r="I309" i="6" s="1"/>
  <c r="K6" i="6"/>
  <c r="N6" i="6"/>
  <c r="E5" i="6"/>
  <c r="E2" i="6"/>
  <c r="J297" i="6" l="1"/>
  <c r="J285" i="6"/>
  <c r="J273" i="6"/>
  <c r="J261" i="6"/>
  <c r="J249" i="6"/>
  <c r="J237" i="6"/>
  <c r="J225" i="6"/>
  <c r="J213" i="6"/>
  <c r="J201" i="6"/>
  <c r="J189" i="6"/>
  <c r="J177" i="6"/>
  <c r="J165" i="6"/>
  <c r="J153" i="6"/>
  <c r="J141" i="6"/>
  <c r="J129" i="6"/>
  <c r="J117" i="6"/>
  <c r="J114" i="6"/>
  <c r="J105" i="6"/>
  <c r="J102" i="6"/>
  <c r="J93" i="6"/>
  <c r="J90" i="6"/>
  <c r="J81" i="6"/>
  <c r="J78" i="6"/>
  <c r="J69" i="6"/>
  <c r="J66" i="6"/>
  <c r="J57" i="6"/>
  <c r="J54" i="6"/>
  <c r="J45" i="6"/>
  <c r="J42" i="6"/>
  <c r="J33" i="6"/>
  <c r="J30" i="6"/>
  <c r="J21" i="6"/>
  <c r="J18" i="6"/>
  <c r="H12" i="6"/>
  <c r="J9" i="6"/>
  <c r="R309" i="6"/>
  <c r="N309" i="6"/>
  <c r="J301" i="6"/>
  <c r="J289" i="6"/>
  <c r="J277" i="6"/>
  <c r="J253" i="6"/>
  <c r="J241" i="6"/>
  <c r="J229" i="6"/>
  <c r="J193" i="6"/>
  <c r="J181" i="6"/>
  <c r="J169" i="6"/>
  <c r="J157" i="6"/>
  <c r="J145" i="6"/>
  <c r="J133" i="6"/>
  <c r="J121" i="6"/>
  <c r="H112" i="6"/>
  <c r="J109" i="6"/>
  <c r="J106" i="6"/>
  <c r="H100" i="6"/>
  <c r="J97" i="6"/>
  <c r="J94" i="6"/>
  <c r="H88" i="6"/>
  <c r="J85" i="6"/>
  <c r="J82" i="6"/>
  <c r="H76" i="6"/>
  <c r="J73" i="6"/>
  <c r="J70" i="6"/>
  <c r="F67" i="6"/>
  <c r="H64" i="6"/>
  <c r="J61" i="6"/>
  <c r="J58" i="6"/>
  <c r="H52" i="6"/>
  <c r="J49" i="6"/>
  <c r="J46" i="6"/>
  <c r="H40" i="6"/>
  <c r="J37" i="6"/>
  <c r="J34" i="6"/>
  <c r="H28" i="6"/>
  <c r="J25" i="6"/>
  <c r="J22" i="6"/>
  <c r="F19" i="6"/>
  <c r="H16" i="6"/>
  <c r="J13" i="6"/>
  <c r="J10" i="6"/>
  <c r="F7" i="6"/>
  <c r="H304" i="6"/>
  <c r="J304" i="6"/>
  <c r="J286" i="6"/>
  <c r="F286" i="6"/>
  <c r="H276" i="6"/>
  <c r="J276" i="6"/>
  <c r="J274" i="6"/>
  <c r="F274" i="6"/>
  <c r="H264" i="6"/>
  <c r="J264" i="6"/>
  <c r="H303" i="6"/>
  <c r="H295" i="6"/>
  <c r="H291" i="6"/>
  <c r="H287" i="6"/>
  <c r="H283" i="6"/>
  <c r="H279" i="6"/>
  <c r="H275" i="6"/>
  <c r="H271" i="6"/>
  <c r="H267" i="6"/>
  <c r="H263" i="6"/>
  <c r="H259" i="6"/>
  <c r="H255" i="6"/>
  <c r="H251" i="6"/>
  <c r="H247" i="6"/>
  <c r="H243" i="6"/>
  <c r="H239" i="6"/>
  <c r="H235" i="6"/>
  <c r="H231" i="6"/>
  <c r="H227" i="6"/>
  <c r="H223" i="6"/>
  <c r="H219" i="6"/>
  <c r="H215" i="6"/>
  <c r="H211" i="6"/>
  <c r="H207" i="6"/>
  <c r="H203" i="6"/>
  <c r="H199" i="6"/>
  <c r="H195" i="6"/>
  <c r="J306" i="6"/>
  <c r="F306" i="6"/>
  <c r="J302" i="6"/>
  <c r="F302" i="6"/>
  <c r="H292" i="6"/>
  <c r="J292" i="6"/>
  <c r="H288" i="6"/>
  <c r="J288" i="6"/>
  <c r="H284" i="6"/>
  <c r="J284" i="6"/>
  <c r="J282" i="6"/>
  <c r="F282" i="6"/>
  <c r="J278" i="6"/>
  <c r="F278" i="6"/>
  <c r="H272" i="6"/>
  <c r="J272" i="6"/>
  <c r="H299" i="6"/>
  <c r="J290" i="6"/>
  <c r="F290" i="6"/>
  <c r="H280" i="6"/>
  <c r="J280" i="6"/>
  <c r="H268" i="6"/>
  <c r="J268" i="6"/>
  <c r="J266" i="6"/>
  <c r="F266" i="6"/>
  <c r="J258" i="6"/>
  <c r="F258" i="6"/>
  <c r="H252" i="6"/>
  <c r="J252" i="6"/>
  <c r="J250" i="6"/>
  <c r="F250" i="6"/>
  <c r="H244" i="6"/>
  <c r="J244" i="6"/>
  <c r="J242" i="6"/>
  <c r="F242" i="6"/>
  <c r="H240" i="6"/>
  <c r="J240" i="6"/>
  <c r="J238" i="6"/>
  <c r="F238" i="6"/>
  <c r="H236" i="6"/>
  <c r="J236" i="6"/>
  <c r="J234" i="6"/>
  <c r="F234" i="6"/>
  <c r="H232" i="6"/>
  <c r="J232" i="6"/>
  <c r="J230" i="6"/>
  <c r="F230" i="6"/>
  <c r="H228" i="6"/>
  <c r="J228" i="6"/>
  <c r="J226" i="6"/>
  <c r="F226" i="6"/>
  <c r="H224" i="6"/>
  <c r="J224" i="6"/>
  <c r="J222" i="6"/>
  <c r="F222" i="6"/>
  <c r="H220" i="6"/>
  <c r="J220" i="6"/>
  <c r="J218" i="6"/>
  <c r="F218" i="6"/>
  <c r="H216" i="6"/>
  <c r="J216" i="6"/>
  <c r="J214" i="6"/>
  <c r="F214" i="6"/>
  <c r="H212" i="6"/>
  <c r="J212" i="6"/>
  <c r="J210" i="6"/>
  <c r="F210" i="6"/>
  <c r="H208" i="6"/>
  <c r="J208" i="6"/>
  <c r="J206" i="6"/>
  <c r="F206" i="6"/>
  <c r="H204" i="6"/>
  <c r="J204" i="6"/>
  <c r="J202" i="6"/>
  <c r="F202" i="6"/>
  <c r="H200" i="6"/>
  <c r="J200" i="6"/>
  <c r="J198" i="6"/>
  <c r="F198" i="6"/>
  <c r="H196" i="6"/>
  <c r="J196" i="6"/>
  <c r="J194" i="6"/>
  <c r="F194" i="6"/>
  <c r="H192" i="6"/>
  <c r="J192" i="6"/>
  <c r="J190" i="6"/>
  <c r="F190" i="6"/>
  <c r="H188" i="6"/>
  <c r="J188" i="6"/>
  <c r="J186" i="6"/>
  <c r="F186" i="6"/>
  <c r="H184" i="6"/>
  <c r="J184" i="6"/>
  <c r="J182" i="6"/>
  <c r="F182" i="6"/>
  <c r="H180" i="6"/>
  <c r="J180" i="6"/>
  <c r="J178" i="6"/>
  <c r="F178" i="6"/>
  <c r="H176" i="6"/>
  <c r="J176" i="6"/>
  <c r="J174" i="6"/>
  <c r="F174" i="6"/>
  <c r="H172" i="6"/>
  <c r="J172" i="6"/>
  <c r="J170" i="6"/>
  <c r="F170" i="6"/>
  <c r="H168" i="6"/>
  <c r="J168" i="6"/>
  <c r="J166" i="6"/>
  <c r="F166" i="6"/>
  <c r="H164" i="6"/>
  <c r="J164" i="6"/>
  <c r="J162" i="6"/>
  <c r="F162" i="6"/>
  <c r="H160" i="6"/>
  <c r="J160" i="6"/>
  <c r="J158" i="6"/>
  <c r="F158" i="6"/>
  <c r="H156" i="6"/>
  <c r="J156" i="6"/>
  <c r="J154" i="6"/>
  <c r="F154" i="6"/>
  <c r="H152" i="6"/>
  <c r="J152" i="6"/>
  <c r="J150" i="6"/>
  <c r="F150" i="6"/>
  <c r="H148" i="6"/>
  <c r="J148" i="6"/>
  <c r="J146" i="6"/>
  <c r="F146" i="6"/>
  <c r="H144" i="6"/>
  <c r="J144" i="6"/>
  <c r="J142" i="6"/>
  <c r="F142" i="6"/>
  <c r="H140" i="6"/>
  <c r="J140" i="6"/>
  <c r="J138" i="6"/>
  <c r="F138" i="6"/>
  <c r="H136" i="6"/>
  <c r="J136" i="6"/>
  <c r="J134" i="6"/>
  <c r="F134" i="6"/>
  <c r="H132" i="6"/>
  <c r="J132" i="6"/>
  <c r="J130" i="6"/>
  <c r="F130" i="6"/>
  <c r="H128" i="6"/>
  <c r="J128" i="6"/>
  <c r="J126" i="6"/>
  <c r="F126" i="6"/>
  <c r="H124" i="6"/>
  <c r="J124" i="6"/>
  <c r="J122" i="6"/>
  <c r="F122" i="6"/>
  <c r="H120" i="6"/>
  <c r="J120" i="6"/>
  <c r="J118" i="6"/>
  <c r="F118" i="6"/>
  <c r="H116" i="6"/>
  <c r="J116" i="6"/>
  <c r="H300" i="6"/>
  <c r="J300" i="6"/>
  <c r="J298" i="6"/>
  <c r="F298" i="6"/>
  <c r="H296" i="6"/>
  <c r="J296" i="6"/>
  <c r="J294" i="6"/>
  <c r="F294" i="6"/>
  <c r="J270" i="6"/>
  <c r="F270" i="6"/>
  <c r="J262" i="6"/>
  <c r="F262" i="6"/>
  <c r="H260" i="6"/>
  <c r="J260" i="6"/>
  <c r="H256" i="6"/>
  <c r="J256" i="6"/>
  <c r="J254" i="6"/>
  <c r="F254" i="6"/>
  <c r="H248" i="6"/>
  <c r="J248" i="6"/>
  <c r="J246" i="6"/>
  <c r="F246" i="6"/>
  <c r="K309" i="6"/>
  <c r="J6" i="6"/>
  <c r="H191" i="6"/>
  <c r="H187" i="6"/>
  <c r="H183" i="6"/>
  <c r="H179" i="6"/>
  <c r="H175" i="6"/>
  <c r="H171" i="6"/>
  <c r="H167" i="6"/>
  <c r="H163" i="6"/>
  <c r="H159" i="6"/>
  <c r="H155" i="6"/>
  <c r="H151" i="6"/>
  <c r="H147" i="6"/>
  <c r="H143" i="6"/>
  <c r="H139" i="6"/>
  <c r="H135" i="6"/>
  <c r="H131" i="6"/>
  <c r="H127" i="6"/>
  <c r="H123" i="6"/>
  <c r="H119" i="6"/>
  <c r="H115" i="6"/>
  <c r="H111" i="6"/>
  <c r="H107" i="6"/>
  <c r="H103" i="6"/>
  <c r="H99" i="6"/>
  <c r="H95" i="6"/>
  <c r="H91" i="6"/>
  <c r="H87" i="6"/>
  <c r="H83" i="6"/>
  <c r="H79" i="6"/>
  <c r="H75" i="6"/>
  <c r="H71" i="6"/>
  <c r="H67" i="6"/>
  <c r="H63" i="6"/>
  <c r="H59" i="6"/>
  <c r="H55" i="6"/>
  <c r="H51" i="6"/>
  <c r="H47" i="6"/>
  <c r="H43" i="6"/>
  <c r="H39" i="6"/>
  <c r="H35" i="6"/>
  <c r="H31" i="6"/>
  <c r="H27" i="6"/>
  <c r="H23" i="6"/>
  <c r="H19" i="6"/>
  <c r="H15" i="6"/>
  <c r="H11" i="6"/>
  <c r="H7" i="6"/>
  <c r="J100" i="6"/>
  <c r="J84" i="6"/>
  <c r="J68" i="6"/>
  <c r="J52" i="6"/>
  <c r="J36" i="6"/>
  <c r="J20" i="6"/>
  <c r="F114" i="6"/>
  <c r="F98" i="6"/>
  <c r="F82" i="6"/>
  <c r="F66" i="6"/>
  <c r="F50" i="6"/>
  <c r="F34" i="6"/>
  <c r="F18" i="6"/>
  <c r="J112" i="6"/>
  <c r="J96" i="6"/>
  <c r="J80" i="6"/>
  <c r="J64" i="6"/>
  <c r="J48" i="6"/>
  <c r="J32" i="6"/>
  <c r="J16" i="6"/>
  <c r="F110" i="6"/>
  <c r="F94" i="6"/>
  <c r="F78" i="6"/>
  <c r="F62" i="6"/>
  <c r="F46" i="6"/>
  <c r="F30" i="6"/>
  <c r="F14" i="6"/>
  <c r="J108" i="6"/>
  <c r="J92" i="6"/>
  <c r="J76" i="6"/>
  <c r="J60" i="6"/>
  <c r="J44" i="6"/>
  <c r="J28" i="6"/>
  <c r="J12" i="6"/>
  <c r="F106" i="6"/>
  <c r="F90" i="6"/>
  <c r="F74" i="6"/>
  <c r="F58" i="6"/>
  <c r="F42" i="6"/>
  <c r="F26" i="6"/>
  <c r="F10" i="6"/>
  <c r="J104" i="6"/>
  <c r="J88" i="6"/>
  <c r="J72" i="6"/>
  <c r="J56" i="6"/>
  <c r="J40" i="6"/>
  <c r="J24" i="6"/>
  <c r="J8" i="6"/>
  <c r="F102" i="6"/>
  <c r="F86" i="6"/>
  <c r="F70" i="6"/>
  <c r="F54" i="6"/>
  <c r="F38" i="6"/>
  <c r="F22" i="6"/>
  <c r="H6" i="6"/>
  <c r="J303" i="6"/>
  <c r="J299" i="6"/>
  <c r="J295" i="6"/>
  <c r="J291" i="6"/>
  <c r="J287" i="6"/>
  <c r="J283" i="6"/>
  <c r="J279" i="6"/>
  <c r="J275" i="6"/>
  <c r="J271" i="6"/>
  <c r="J267" i="6"/>
  <c r="J263" i="6"/>
  <c r="J259" i="6"/>
  <c r="J255" i="6"/>
  <c r="J251" i="6"/>
  <c r="J247" i="6"/>
  <c r="J243" i="6"/>
  <c r="J239" i="6"/>
  <c r="J235" i="6"/>
  <c r="J231" i="6"/>
  <c r="J227" i="6"/>
  <c r="J223" i="6"/>
  <c r="J219" i="6"/>
  <c r="J215" i="6"/>
  <c r="J211" i="6"/>
  <c r="J207" i="6"/>
  <c r="J203" i="6"/>
  <c r="J199" i="6"/>
  <c r="J195" i="6"/>
  <c r="J191" i="6"/>
  <c r="J187" i="6"/>
  <c r="J183" i="6"/>
  <c r="J179" i="6"/>
  <c r="J175" i="6"/>
  <c r="J171" i="6"/>
  <c r="J167" i="6"/>
  <c r="J163" i="6"/>
  <c r="J159" i="6"/>
  <c r="J155" i="6"/>
  <c r="J151" i="6"/>
  <c r="J147" i="6"/>
  <c r="J143" i="6"/>
  <c r="J139" i="6"/>
  <c r="J135" i="6"/>
  <c r="J131" i="6"/>
  <c r="J127" i="6"/>
  <c r="J123" i="6"/>
  <c r="J119" i="6"/>
  <c r="J115" i="6"/>
  <c r="J111" i="6"/>
  <c r="J107" i="6"/>
  <c r="J103" i="6"/>
  <c r="J99" i="6"/>
  <c r="J95" i="6"/>
  <c r="J91" i="6"/>
  <c r="J87" i="6"/>
  <c r="J83" i="6"/>
  <c r="J79" i="6"/>
  <c r="J75" i="6"/>
  <c r="J71" i="6"/>
  <c r="J67" i="6"/>
  <c r="J63" i="6"/>
  <c r="J59" i="6"/>
  <c r="J55" i="6"/>
  <c r="J51" i="6"/>
  <c r="J47" i="6"/>
  <c r="J43" i="6"/>
  <c r="J39" i="6"/>
  <c r="J35" i="6"/>
  <c r="J31" i="6"/>
  <c r="J27" i="6"/>
  <c r="J23" i="6"/>
  <c r="J19" i="6"/>
  <c r="J15" i="6"/>
  <c r="J11" i="6"/>
  <c r="J7" i="6"/>
  <c r="F305" i="6"/>
  <c r="F301" i="6"/>
  <c r="F297" i="6"/>
  <c r="F293" i="6"/>
  <c r="F289" i="6"/>
  <c r="F285" i="6"/>
  <c r="F281" i="6"/>
  <c r="F277" i="6"/>
  <c r="F273" i="6"/>
  <c r="F269" i="6"/>
  <c r="F265" i="6"/>
  <c r="F261" i="6"/>
  <c r="F257" i="6"/>
  <c r="F253" i="6"/>
  <c r="F249" i="6"/>
  <c r="F245" i="6"/>
  <c r="F241" i="6"/>
  <c r="F237" i="6"/>
  <c r="F233" i="6"/>
  <c r="F229" i="6"/>
  <c r="F225" i="6"/>
  <c r="F221" i="6"/>
  <c r="F217" i="6"/>
  <c r="F213" i="6"/>
  <c r="F209" i="6"/>
  <c r="F205" i="6"/>
  <c r="F201" i="6"/>
  <c r="F197" i="6"/>
  <c r="F193" i="6"/>
  <c r="F189" i="6"/>
  <c r="F185" i="6"/>
  <c r="F181" i="6"/>
  <c r="F177" i="6"/>
  <c r="F173" i="6"/>
  <c r="F169" i="6"/>
  <c r="F165" i="6"/>
  <c r="F161" i="6"/>
  <c r="F157" i="6"/>
  <c r="F153" i="6"/>
  <c r="F149" i="6"/>
  <c r="F145" i="6"/>
  <c r="F141" i="6"/>
  <c r="F137" i="6"/>
  <c r="F133" i="6"/>
  <c r="F129" i="6"/>
  <c r="F125" i="6"/>
  <c r="F121" i="6"/>
  <c r="F117" i="6"/>
  <c r="F113" i="6"/>
  <c r="F109" i="6"/>
  <c r="F105" i="6"/>
  <c r="F101" i="6"/>
  <c r="F97" i="6"/>
  <c r="F93" i="6"/>
  <c r="F89" i="6"/>
  <c r="F85" i="6"/>
  <c r="F81" i="6"/>
  <c r="F77" i="6"/>
  <c r="F73" i="6"/>
  <c r="F69" i="6"/>
  <c r="F65" i="6"/>
  <c r="F61" i="6"/>
  <c r="F57" i="6"/>
  <c r="F53" i="6"/>
  <c r="F49" i="6"/>
  <c r="F45" i="6"/>
  <c r="F41" i="6"/>
  <c r="F37" i="6"/>
  <c r="F33" i="6"/>
  <c r="F29" i="6"/>
  <c r="F25" i="6"/>
  <c r="F21" i="6"/>
  <c r="F17" i="6"/>
  <c r="F13" i="6"/>
  <c r="F9" i="6"/>
  <c r="H306" i="6"/>
  <c r="H302" i="6"/>
  <c r="H298" i="6"/>
  <c r="H294" i="6"/>
  <c r="H290" i="6"/>
  <c r="H286" i="6"/>
  <c r="H282" i="6"/>
  <c r="H278" i="6"/>
  <c r="H274" i="6"/>
  <c r="H270" i="6"/>
  <c r="H266" i="6"/>
  <c r="H262" i="6"/>
  <c r="H258" i="6"/>
  <c r="H254" i="6"/>
  <c r="H250" i="6"/>
  <c r="H246" i="6"/>
  <c r="H242" i="6"/>
  <c r="H238" i="6"/>
  <c r="H234" i="6"/>
  <c r="H230" i="6"/>
  <c r="H226" i="6"/>
  <c r="H222" i="6"/>
  <c r="H218" i="6"/>
  <c r="H214" i="6"/>
  <c r="H210" i="6"/>
  <c r="H206" i="6"/>
  <c r="H202" i="6"/>
  <c r="H198" i="6"/>
  <c r="H194" i="6"/>
  <c r="H190" i="6"/>
  <c r="H186" i="6"/>
  <c r="H182" i="6"/>
  <c r="H178" i="6"/>
  <c r="H174" i="6"/>
  <c r="H170" i="6"/>
  <c r="H166" i="6"/>
  <c r="H162" i="6"/>
  <c r="H158" i="6"/>
  <c r="H154" i="6"/>
  <c r="H150" i="6"/>
  <c r="H146" i="6"/>
  <c r="H142" i="6"/>
  <c r="H138" i="6"/>
  <c r="H134" i="6"/>
  <c r="H130" i="6"/>
  <c r="H126" i="6"/>
  <c r="H122" i="6"/>
  <c r="H118" i="6"/>
  <c r="H114" i="6"/>
  <c r="H110" i="6"/>
  <c r="H106" i="6"/>
  <c r="H102" i="6"/>
  <c r="H98" i="6"/>
  <c r="H94" i="6"/>
  <c r="H90" i="6"/>
  <c r="H86" i="6"/>
  <c r="H82" i="6"/>
  <c r="H78" i="6"/>
  <c r="H74" i="6"/>
  <c r="H70" i="6"/>
  <c r="H66" i="6"/>
  <c r="H62" i="6"/>
  <c r="H58" i="6"/>
  <c r="H54" i="6"/>
  <c r="H50" i="6"/>
  <c r="H46" i="6"/>
  <c r="H42" i="6"/>
  <c r="H38" i="6"/>
  <c r="H34" i="6"/>
  <c r="H30" i="6"/>
  <c r="H26" i="6"/>
  <c r="H22" i="6"/>
  <c r="H18" i="6"/>
  <c r="H14" i="6"/>
  <c r="H10" i="6"/>
  <c r="M307" i="6"/>
  <c r="Q307" i="6"/>
  <c r="O307" i="6"/>
  <c r="H307" i="6"/>
  <c r="Q306" i="6"/>
  <c r="O306" i="6"/>
  <c r="M306" i="6"/>
  <c r="O305" i="6"/>
  <c r="M305" i="6"/>
  <c r="Q305" i="6"/>
  <c r="M304" i="6"/>
  <c r="O304" i="6"/>
  <c r="Q304" i="6"/>
  <c r="M303" i="6"/>
  <c r="Q303" i="6"/>
  <c r="Q302" i="6"/>
  <c r="O302" i="6"/>
  <c r="M302" i="6"/>
  <c r="Q301" i="6"/>
  <c r="O301" i="6"/>
  <c r="M301" i="6"/>
  <c r="O300" i="6"/>
  <c r="M300" i="6"/>
  <c r="Q300" i="6"/>
  <c r="M299" i="6"/>
  <c r="Q299" i="6"/>
  <c r="O299" i="6"/>
  <c r="Q298" i="6"/>
  <c r="O298" i="6"/>
  <c r="M298" i="6"/>
  <c r="O297" i="6"/>
  <c r="M297" i="6"/>
  <c r="Q297" i="6"/>
  <c r="O296" i="6"/>
  <c r="M296" i="6"/>
  <c r="Q296" i="6"/>
  <c r="M295" i="6"/>
  <c r="O295" i="6"/>
  <c r="Q295" i="6"/>
  <c r="Q294" i="6"/>
  <c r="O294" i="6"/>
  <c r="M294" i="6"/>
  <c r="Q293" i="6"/>
  <c r="O293" i="6"/>
  <c r="M293" i="6"/>
  <c r="O292" i="6"/>
  <c r="M292" i="6"/>
  <c r="Q292" i="6"/>
  <c r="M291" i="6"/>
  <c r="Q291" i="6"/>
  <c r="O291" i="6"/>
  <c r="Q290" i="6"/>
  <c r="O290" i="6"/>
  <c r="M290" i="6"/>
  <c r="O289" i="6"/>
  <c r="M289" i="6"/>
  <c r="Q289" i="6"/>
  <c r="O288" i="6"/>
  <c r="M288" i="6"/>
  <c r="Q288" i="6"/>
  <c r="M287" i="6"/>
  <c r="O287" i="6"/>
  <c r="Q287" i="6"/>
  <c r="Q286" i="6"/>
  <c r="O286" i="6"/>
  <c r="M286" i="6"/>
  <c r="Q285" i="6"/>
  <c r="O285" i="6"/>
  <c r="M285" i="6"/>
  <c r="O284" i="6"/>
  <c r="M284" i="6"/>
  <c r="Q284" i="6"/>
  <c r="M283" i="6"/>
  <c r="Q283" i="6"/>
  <c r="O283" i="6"/>
  <c r="Q282" i="6"/>
  <c r="O282" i="6"/>
  <c r="M282" i="6"/>
  <c r="O281" i="6"/>
  <c r="M281" i="6"/>
  <c r="Q281" i="6"/>
  <c r="O280" i="6"/>
  <c r="M280" i="6"/>
  <c r="Q280" i="6"/>
  <c r="M279" i="6"/>
  <c r="O279" i="6"/>
  <c r="Q279" i="6"/>
  <c r="Q278" i="6"/>
  <c r="O278" i="6"/>
  <c r="M278" i="6"/>
  <c r="Q277" i="6"/>
  <c r="O277" i="6"/>
  <c r="M277" i="6"/>
  <c r="O276" i="6"/>
  <c r="M276" i="6"/>
  <c r="Q276" i="6"/>
  <c r="M275" i="6"/>
  <c r="Q275" i="6"/>
  <c r="O275" i="6"/>
  <c r="Q274" i="6"/>
  <c r="O274" i="6"/>
  <c r="M274" i="6"/>
  <c r="O273" i="6"/>
  <c r="M273" i="6"/>
  <c r="Q273" i="6"/>
  <c r="O272" i="6"/>
  <c r="M272" i="6"/>
  <c r="Q272" i="6"/>
  <c r="M271" i="6"/>
  <c r="Q271" i="6"/>
  <c r="O271" i="6"/>
  <c r="Q270" i="6"/>
  <c r="O270" i="6"/>
  <c r="M270" i="6"/>
  <c r="O269" i="6"/>
  <c r="M269" i="6"/>
  <c r="Q269" i="6"/>
  <c r="O268" i="6"/>
  <c r="M268" i="6"/>
  <c r="Q268" i="6"/>
  <c r="M267" i="6"/>
  <c r="O267" i="6"/>
  <c r="Q267" i="6"/>
  <c r="Q266" i="6"/>
  <c r="O266" i="6"/>
  <c r="M266" i="6"/>
  <c r="Q265" i="6"/>
  <c r="O265" i="6"/>
  <c r="M265" i="6"/>
  <c r="O264" i="6"/>
  <c r="M264" i="6"/>
  <c r="Q264" i="6"/>
  <c r="M263" i="6"/>
  <c r="Q263" i="6"/>
  <c r="O263" i="6"/>
  <c r="Q262" i="6"/>
  <c r="O262" i="6"/>
  <c r="M262" i="6"/>
  <c r="O261" i="6"/>
  <c r="M261" i="6"/>
  <c r="Q261" i="6"/>
  <c r="O260" i="6"/>
  <c r="M260" i="6"/>
  <c r="Q260" i="6"/>
  <c r="M259" i="6"/>
  <c r="Q259" i="6"/>
  <c r="O259" i="6"/>
  <c r="Q258" i="6"/>
  <c r="O258" i="6"/>
  <c r="M258" i="6"/>
  <c r="O257" i="6"/>
  <c r="M257" i="6"/>
  <c r="Q257" i="6"/>
  <c r="O256" i="6"/>
  <c r="M256" i="6"/>
  <c r="Q256" i="6"/>
  <c r="M255" i="6"/>
  <c r="O255" i="6"/>
  <c r="Q255" i="6"/>
  <c r="Q254" i="6"/>
  <c r="O254" i="6"/>
  <c r="M254" i="6"/>
  <c r="O253" i="6"/>
  <c r="M253" i="6"/>
  <c r="Q253" i="6"/>
  <c r="O252" i="6"/>
  <c r="M252" i="6"/>
  <c r="Q252" i="6"/>
  <c r="M251" i="6"/>
  <c r="Q251" i="6"/>
  <c r="O251" i="6"/>
  <c r="Q250" i="6"/>
  <c r="O250" i="6"/>
  <c r="M250" i="6"/>
  <c r="O249" i="6"/>
  <c r="M249" i="6"/>
  <c r="Q249" i="6"/>
  <c r="O248" i="6"/>
  <c r="M248" i="6"/>
  <c r="Q248" i="6"/>
  <c r="M247" i="6"/>
  <c r="O247" i="6"/>
  <c r="Q247" i="6"/>
  <c r="Q246" i="6"/>
  <c r="O246" i="6"/>
  <c r="M246" i="6"/>
  <c r="Q245" i="6"/>
  <c r="O245" i="6"/>
  <c r="M245" i="6"/>
  <c r="O244" i="6"/>
  <c r="M244" i="6"/>
  <c r="Q244" i="6"/>
  <c r="M243" i="6"/>
  <c r="Q243" i="6"/>
  <c r="O243" i="6"/>
  <c r="Q242" i="6"/>
  <c r="O242" i="6"/>
  <c r="M242" i="6"/>
  <c r="O241" i="6"/>
  <c r="M241" i="6"/>
  <c r="Q241" i="6"/>
  <c r="O240" i="6"/>
  <c r="M240" i="6"/>
  <c r="Q240" i="6"/>
  <c r="M239" i="6"/>
  <c r="O239" i="6"/>
  <c r="Q239" i="6"/>
  <c r="Q238" i="6"/>
  <c r="O238" i="6"/>
  <c r="M238" i="6"/>
  <c r="O237" i="6"/>
  <c r="M237" i="6"/>
  <c r="Q237" i="6"/>
  <c r="O236" i="6"/>
  <c r="M236" i="6"/>
  <c r="Q236" i="6"/>
  <c r="M235" i="6"/>
  <c r="Q235" i="6"/>
  <c r="O235" i="6"/>
  <c r="Q234" i="6"/>
  <c r="O234" i="6"/>
  <c r="M234" i="6"/>
  <c r="O233" i="6"/>
  <c r="M233" i="6"/>
  <c r="Q233" i="6"/>
  <c r="O232" i="6"/>
  <c r="M232" i="6"/>
  <c r="Q232" i="6"/>
  <c r="M231" i="6"/>
  <c r="O231" i="6"/>
  <c r="Q231" i="6"/>
  <c r="Q230" i="6"/>
  <c r="O230" i="6"/>
  <c r="M230" i="6"/>
  <c r="O229" i="6"/>
  <c r="M229" i="6"/>
  <c r="Q229" i="6"/>
  <c r="O228" i="6"/>
  <c r="M228" i="6"/>
  <c r="Q228" i="6"/>
  <c r="M227" i="6"/>
  <c r="Q227" i="6"/>
  <c r="O227" i="6"/>
  <c r="Q226" i="6"/>
  <c r="O226" i="6"/>
  <c r="M226" i="6"/>
  <c r="O225" i="6"/>
  <c r="M225" i="6"/>
  <c r="Q225" i="6"/>
  <c r="O224" i="6"/>
  <c r="M224" i="6"/>
  <c r="Q224" i="6"/>
  <c r="M223" i="6"/>
  <c r="O223" i="6"/>
  <c r="Q223" i="6"/>
  <c r="Q222" i="6"/>
  <c r="O222" i="6"/>
  <c r="M222" i="6"/>
  <c r="O221" i="6"/>
  <c r="M221" i="6"/>
  <c r="Q221" i="6"/>
  <c r="O220" i="6"/>
  <c r="M220" i="6"/>
  <c r="Q220" i="6"/>
  <c r="M219" i="6"/>
  <c r="Q219" i="6"/>
  <c r="O219" i="6"/>
  <c r="Q218" i="6"/>
  <c r="O218" i="6"/>
  <c r="M218" i="6"/>
  <c r="O217" i="6"/>
  <c r="M217" i="6"/>
  <c r="Q217" i="6"/>
  <c r="O216" i="6"/>
  <c r="M216" i="6"/>
  <c r="Q216" i="6"/>
  <c r="M215" i="6"/>
  <c r="O215" i="6"/>
  <c r="Q215" i="6"/>
  <c r="Q214" i="6"/>
  <c r="O214" i="6"/>
  <c r="M214" i="6"/>
  <c r="O213" i="6"/>
  <c r="M213" i="6"/>
  <c r="Q213" i="6"/>
  <c r="O212" i="6"/>
  <c r="M212" i="6"/>
  <c r="Q212" i="6"/>
  <c r="M211" i="6"/>
  <c r="Q211" i="6"/>
  <c r="O211" i="6"/>
  <c r="Q210" i="6"/>
  <c r="O210" i="6"/>
  <c r="M210" i="6"/>
  <c r="O209" i="6"/>
  <c r="M209" i="6"/>
  <c r="Q209" i="6"/>
  <c r="O208" i="6"/>
  <c r="M208" i="6"/>
  <c r="Q208" i="6"/>
  <c r="M207" i="6"/>
  <c r="O207" i="6"/>
  <c r="Q207" i="6"/>
  <c r="Q206" i="6"/>
  <c r="O206" i="6"/>
  <c r="M206" i="6"/>
  <c r="O205" i="6"/>
  <c r="M205" i="6"/>
  <c r="Q205" i="6"/>
  <c r="O204" i="6"/>
  <c r="M204" i="6"/>
  <c r="Q204" i="6"/>
  <c r="M203" i="6"/>
  <c r="Q203" i="6"/>
  <c r="O203" i="6"/>
  <c r="Q202" i="6"/>
  <c r="O202" i="6"/>
  <c r="M202" i="6"/>
  <c r="O201" i="6"/>
  <c r="M201" i="6"/>
  <c r="Q201" i="6"/>
  <c r="O200" i="6"/>
  <c r="M200" i="6"/>
  <c r="Q200" i="6"/>
  <c r="M199" i="6"/>
  <c r="Q199" i="6"/>
  <c r="O199" i="6"/>
  <c r="Q198" i="6"/>
  <c r="O198" i="6"/>
  <c r="M198" i="6"/>
  <c r="O197" i="6"/>
  <c r="M197" i="6"/>
  <c r="Q197" i="6"/>
  <c r="O196" i="6"/>
  <c r="M196" i="6"/>
  <c r="Q196" i="6"/>
  <c r="M195" i="6"/>
  <c r="O195" i="6"/>
  <c r="Q195" i="6"/>
  <c r="Q194" i="6"/>
  <c r="O194" i="6"/>
  <c r="M194" i="6"/>
  <c r="O193" i="6"/>
  <c r="M193" i="6"/>
  <c r="Q193" i="6"/>
  <c r="O192" i="6"/>
  <c r="M192" i="6"/>
  <c r="Q192" i="6"/>
  <c r="M191" i="6"/>
  <c r="Q191" i="6"/>
  <c r="O191" i="6"/>
  <c r="Q190" i="6"/>
  <c r="O190" i="6"/>
  <c r="M190" i="6"/>
  <c r="O189" i="6"/>
  <c r="M189" i="6"/>
  <c r="Q189" i="6"/>
  <c r="O188" i="6"/>
  <c r="M188" i="6"/>
  <c r="Q188" i="6"/>
  <c r="M187" i="6"/>
  <c r="O187" i="6"/>
  <c r="Q187" i="6"/>
  <c r="Q186" i="6"/>
  <c r="O186" i="6"/>
  <c r="M186" i="6"/>
  <c r="O185" i="6"/>
  <c r="M185" i="6"/>
  <c r="Q185" i="6"/>
  <c r="O184" i="6"/>
  <c r="M184" i="6"/>
  <c r="Q184" i="6"/>
  <c r="M183" i="6"/>
  <c r="Q183" i="6"/>
  <c r="O183" i="6"/>
  <c r="Q182" i="6"/>
  <c r="O182" i="6"/>
  <c r="M182" i="6"/>
  <c r="O181" i="6"/>
  <c r="M181" i="6"/>
  <c r="Q181" i="6"/>
  <c r="O180" i="6"/>
  <c r="M180" i="6"/>
  <c r="Q180" i="6"/>
  <c r="M179" i="6"/>
  <c r="O179" i="6"/>
  <c r="Q179" i="6"/>
  <c r="Q178" i="6"/>
  <c r="O178" i="6"/>
  <c r="M178" i="6"/>
  <c r="O177" i="6"/>
  <c r="M177" i="6"/>
  <c r="Q177" i="6"/>
  <c r="O176" i="6"/>
  <c r="M176" i="6"/>
  <c r="Q176" i="6"/>
  <c r="M175" i="6"/>
  <c r="Q175" i="6"/>
  <c r="O175" i="6"/>
  <c r="Q174" i="6"/>
  <c r="O174" i="6"/>
  <c r="M174" i="6"/>
  <c r="O173" i="6"/>
  <c r="M173" i="6"/>
  <c r="Q173" i="6"/>
  <c r="O172" i="6"/>
  <c r="M172" i="6"/>
  <c r="Q172" i="6"/>
  <c r="M171" i="6"/>
  <c r="O171" i="6"/>
  <c r="Q171" i="6"/>
  <c r="Q170" i="6"/>
  <c r="O170" i="6"/>
  <c r="M170" i="6"/>
  <c r="O169" i="6"/>
  <c r="M169" i="6"/>
  <c r="Q169" i="6"/>
  <c r="O168" i="6"/>
  <c r="M168" i="6"/>
  <c r="Q168" i="6"/>
  <c r="M167" i="6"/>
  <c r="Q167" i="6"/>
  <c r="O167" i="6"/>
  <c r="Q166" i="6"/>
  <c r="O166" i="6"/>
  <c r="M166" i="6"/>
  <c r="O165" i="6"/>
  <c r="M165" i="6"/>
  <c r="Q165" i="6"/>
  <c r="O164" i="6"/>
  <c r="M164" i="6"/>
  <c r="Q164" i="6"/>
  <c r="M163" i="6"/>
  <c r="O163" i="6"/>
  <c r="Q163" i="6"/>
  <c r="Q162" i="6"/>
  <c r="O162" i="6"/>
  <c r="M162" i="6"/>
  <c r="O161" i="6"/>
  <c r="M161" i="6"/>
  <c r="Q161" i="6"/>
  <c r="O160" i="6"/>
  <c r="M160" i="6"/>
  <c r="Q160" i="6"/>
  <c r="M159" i="6"/>
  <c r="O159" i="6"/>
  <c r="Q159" i="6"/>
  <c r="Q158" i="6"/>
  <c r="O158" i="6"/>
  <c r="M158" i="6"/>
  <c r="O157" i="6"/>
  <c r="M157" i="6"/>
  <c r="Q157" i="6"/>
  <c r="O156" i="6"/>
  <c r="M156" i="6"/>
  <c r="Q156" i="6"/>
  <c r="M155" i="6"/>
  <c r="Q155" i="6"/>
  <c r="O155" i="6"/>
  <c r="Q154" i="6"/>
  <c r="O154" i="6"/>
  <c r="M154" i="6"/>
  <c r="Q153" i="6"/>
  <c r="O153" i="6"/>
  <c r="M153" i="6"/>
  <c r="O152" i="6"/>
  <c r="M152" i="6"/>
  <c r="Q152" i="6"/>
  <c r="M151" i="6"/>
  <c r="O151" i="6"/>
  <c r="Q151" i="6"/>
  <c r="Q150" i="6"/>
  <c r="O150" i="6"/>
  <c r="M150" i="6"/>
  <c r="O149" i="6"/>
  <c r="M149" i="6"/>
  <c r="Q149" i="6"/>
  <c r="O148" i="6"/>
  <c r="M148" i="6"/>
  <c r="Q148" i="6"/>
  <c r="M147" i="6"/>
  <c r="Q147" i="6"/>
  <c r="O147" i="6"/>
  <c r="Q146" i="6"/>
  <c r="O146" i="6"/>
  <c r="M146" i="6"/>
  <c r="O145" i="6"/>
  <c r="M145" i="6"/>
  <c r="Q145" i="6"/>
  <c r="O144" i="6"/>
  <c r="M144" i="6"/>
  <c r="Q144" i="6"/>
  <c r="M143" i="6"/>
  <c r="O143" i="6"/>
  <c r="Q143" i="6"/>
  <c r="Q142" i="6"/>
  <c r="O142" i="6"/>
  <c r="M142" i="6"/>
  <c r="O141" i="6"/>
  <c r="M141" i="6"/>
  <c r="Q141" i="6"/>
  <c r="O140" i="6"/>
  <c r="M140" i="6"/>
  <c r="Q140" i="6"/>
  <c r="M139" i="6"/>
  <c r="Q139" i="6"/>
  <c r="O139" i="6"/>
  <c r="Q138" i="6"/>
  <c r="O138" i="6"/>
  <c r="M138" i="6"/>
  <c r="O137" i="6"/>
  <c r="M137" i="6"/>
  <c r="Q137" i="6"/>
  <c r="O136" i="6"/>
  <c r="M136" i="6"/>
  <c r="Q136" i="6"/>
  <c r="M135" i="6"/>
  <c r="O135" i="6"/>
  <c r="Q135" i="6"/>
  <c r="Q134" i="6"/>
  <c r="O134" i="6"/>
  <c r="M134" i="6"/>
  <c r="O133" i="6"/>
  <c r="M133" i="6"/>
  <c r="Q133" i="6"/>
  <c r="O132" i="6"/>
  <c r="Q132" i="6"/>
  <c r="M132" i="6"/>
  <c r="M131" i="6"/>
  <c r="Q131" i="6"/>
  <c r="O131" i="6"/>
  <c r="Q130" i="6"/>
  <c r="O130" i="6"/>
  <c r="M130" i="6"/>
  <c r="O129" i="6"/>
  <c r="M129" i="6"/>
  <c r="Q129" i="6"/>
  <c r="O128" i="6"/>
  <c r="M128" i="6"/>
  <c r="Q128" i="6"/>
  <c r="M127" i="6"/>
  <c r="O127" i="6"/>
  <c r="Q127" i="6"/>
  <c r="Q126" i="6"/>
  <c r="O126" i="6"/>
  <c r="M126" i="6"/>
  <c r="O125" i="6"/>
  <c r="M125" i="6"/>
  <c r="Q125" i="6"/>
  <c r="O124" i="6"/>
  <c r="M124" i="6"/>
  <c r="Q124" i="6"/>
  <c r="M123" i="6"/>
  <c r="Q123" i="6"/>
  <c r="O123" i="6"/>
  <c r="Q122" i="6"/>
  <c r="O122" i="6"/>
  <c r="M122" i="6"/>
  <c r="O121" i="6"/>
  <c r="M121" i="6"/>
  <c r="Q121" i="6"/>
  <c r="O120" i="6"/>
  <c r="M120" i="6"/>
  <c r="Q120" i="6"/>
  <c r="M119" i="6"/>
  <c r="O119" i="6"/>
  <c r="Q119" i="6"/>
  <c r="Q118" i="6"/>
  <c r="O118" i="6"/>
  <c r="M118" i="6"/>
  <c r="O117" i="6"/>
  <c r="M117" i="6"/>
  <c r="Q117" i="6"/>
  <c r="O116" i="6"/>
  <c r="Q116" i="6"/>
  <c r="M116" i="6"/>
  <c r="M115" i="6"/>
  <c r="Q115" i="6"/>
  <c r="O115" i="6"/>
  <c r="Q114" i="6"/>
  <c r="O114" i="6"/>
  <c r="M114" i="6"/>
  <c r="O113" i="6"/>
  <c r="M113" i="6"/>
  <c r="Q113" i="6"/>
  <c r="O112" i="6"/>
  <c r="M112" i="6"/>
  <c r="Q112" i="6"/>
  <c r="M111" i="6"/>
  <c r="O111" i="6"/>
  <c r="Q111" i="6"/>
  <c r="Q110" i="6"/>
  <c r="O110" i="6"/>
  <c r="M110" i="6"/>
  <c r="O109" i="6"/>
  <c r="M109" i="6"/>
  <c r="Q109" i="6"/>
  <c r="O108" i="6"/>
  <c r="Q108" i="6"/>
  <c r="M108" i="6"/>
  <c r="M107" i="6"/>
  <c r="Q107" i="6"/>
  <c r="O107" i="6"/>
  <c r="Q106" i="6"/>
  <c r="O106" i="6"/>
  <c r="M106" i="6"/>
  <c r="O105" i="6"/>
  <c r="M105" i="6"/>
  <c r="Q105" i="6"/>
  <c r="O104" i="6"/>
  <c r="M104" i="6"/>
  <c r="Q104" i="6"/>
  <c r="M103" i="6"/>
  <c r="O103" i="6"/>
  <c r="Q103" i="6"/>
  <c r="Q102" i="6"/>
  <c r="O102" i="6"/>
  <c r="M102" i="6"/>
  <c r="O101" i="6"/>
  <c r="M101" i="6"/>
  <c r="Q101" i="6"/>
  <c r="O100" i="6"/>
  <c r="Q100" i="6"/>
  <c r="M100" i="6"/>
  <c r="M99" i="6"/>
  <c r="O99" i="6"/>
  <c r="Q99" i="6"/>
  <c r="Q98" i="6"/>
  <c r="O98" i="6"/>
  <c r="M98" i="6"/>
  <c r="O97" i="6"/>
  <c r="M97" i="6"/>
  <c r="Q97" i="6"/>
  <c r="O96" i="6"/>
  <c r="M96" i="6"/>
  <c r="Q96" i="6"/>
  <c r="M95" i="6"/>
  <c r="Q95" i="6"/>
  <c r="O95" i="6"/>
  <c r="Q94" i="6"/>
  <c r="O94" i="6"/>
  <c r="M94" i="6"/>
  <c r="O93" i="6"/>
  <c r="M93" i="6"/>
  <c r="Q93" i="6"/>
  <c r="O92" i="6"/>
  <c r="M92" i="6"/>
  <c r="Q92" i="6"/>
  <c r="M91" i="6"/>
  <c r="O91" i="6"/>
  <c r="Q91" i="6"/>
  <c r="Q90" i="6"/>
  <c r="O90" i="6"/>
  <c r="M90" i="6"/>
  <c r="O89" i="6"/>
  <c r="M89" i="6"/>
  <c r="Q89" i="6"/>
  <c r="O88" i="6"/>
  <c r="Q88" i="6"/>
  <c r="M88" i="6"/>
  <c r="M87" i="6"/>
  <c r="Q87" i="6"/>
  <c r="O87" i="6"/>
  <c r="Q86" i="6"/>
  <c r="M86" i="6"/>
  <c r="O86" i="6"/>
  <c r="O85" i="6"/>
  <c r="M85" i="6"/>
  <c r="Q85" i="6"/>
  <c r="O84" i="6"/>
  <c r="M84" i="6"/>
  <c r="Q84" i="6"/>
  <c r="M83" i="6"/>
  <c r="O83" i="6"/>
  <c r="Q83" i="6"/>
  <c r="Q82" i="6"/>
  <c r="O82" i="6"/>
  <c r="M82" i="6"/>
  <c r="O81" i="6"/>
  <c r="M81" i="6"/>
  <c r="Q81" i="6"/>
  <c r="O80" i="6"/>
  <c r="M80" i="6"/>
  <c r="Q80" i="6"/>
  <c r="M79" i="6"/>
  <c r="O79" i="6"/>
  <c r="Q79" i="6"/>
  <c r="Q78" i="6"/>
  <c r="M78" i="6"/>
  <c r="O78" i="6"/>
  <c r="O77" i="6"/>
  <c r="M77" i="6"/>
  <c r="Q77" i="6"/>
  <c r="O76" i="6"/>
  <c r="M76" i="6"/>
  <c r="Q76" i="6"/>
  <c r="M75" i="6"/>
  <c r="O75" i="6"/>
  <c r="Q75" i="6"/>
  <c r="Q74" i="6"/>
  <c r="M74" i="6"/>
  <c r="O74" i="6"/>
  <c r="O73" i="6"/>
  <c r="M73" i="6"/>
  <c r="Q73" i="6"/>
  <c r="O72" i="6"/>
  <c r="M72" i="6"/>
  <c r="Q72" i="6"/>
  <c r="M71" i="6"/>
  <c r="Q71" i="6"/>
  <c r="O71" i="6"/>
  <c r="Q70" i="6"/>
  <c r="O70" i="6"/>
  <c r="M70" i="6"/>
  <c r="O69" i="6"/>
  <c r="M69" i="6"/>
  <c r="Q69" i="6"/>
  <c r="O68" i="6"/>
  <c r="Q68" i="6"/>
  <c r="M68" i="6"/>
  <c r="M67" i="6"/>
  <c r="O67" i="6"/>
  <c r="Q67" i="6"/>
  <c r="Q66" i="6"/>
  <c r="M66" i="6"/>
  <c r="O66" i="6"/>
  <c r="O65" i="6"/>
  <c r="M65" i="6"/>
  <c r="Q65" i="6"/>
  <c r="O64" i="6"/>
  <c r="M64" i="6"/>
  <c r="Q64" i="6"/>
  <c r="M63" i="6"/>
  <c r="Q63" i="6"/>
  <c r="O63" i="6"/>
  <c r="Q62" i="6"/>
  <c r="O62" i="6"/>
  <c r="M62" i="6"/>
  <c r="O61" i="6"/>
  <c r="M61" i="6"/>
  <c r="Q61" i="6"/>
  <c r="O60" i="6"/>
  <c r="M60" i="6"/>
  <c r="Q60" i="6"/>
  <c r="M59" i="6"/>
  <c r="O59" i="6"/>
  <c r="Q59" i="6"/>
  <c r="Q58" i="6"/>
  <c r="M58" i="6"/>
  <c r="O58" i="6"/>
  <c r="O57" i="6"/>
  <c r="M57" i="6"/>
  <c r="Q57" i="6"/>
  <c r="O56" i="6"/>
  <c r="M56" i="6"/>
  <c r="Q56" i="6"/>
  <c r="M55" i="6"/>
  <c r="Q55" i="6"/>
  <c r="O55" i="6"/>
  <c r="Q54" i="6"/>
  <c r="O54" i="6"/>
  <c r="M54" i="6"/>
  <c r="O53" i="6"/>
  <c r="M53" i="6"/>
  <c r="Q53" i="6"/>
  <c r="O52" i="6"/>
  <c r="M52" i="6"/>
  <c r="Q52" i="6"/>
  <c r="M51" i="6"/>
  <c r="Q51" i="6"/>
  <c r="O51" i="6"/>
  <c r="Q50" i="6"/>
  <c r="M50" i="6"/>
  <c r="O50" i="6"/>
  <c r="O49" i="6"/>
  <c r="M49" i="6"/>
  <c r="Q49" i="6"/>
  <c r="O48" i="6"/>
  <c r="M48" i="6"/>
  <c r="Q48" i="6"/>
  <c r="M47" i="6"/>
  <c r="O47" i="6"/>
  <c r="Q47" i="6"/>
  <c r="Q46" i="6"/>
  <c r="O46" i="6"/>
  <c r="M46" i="6"/>
  <c r="O45" i="6"/>
  <c r="M45" i="6"/>
  <c r="Q45" i="6"/>
  <c r="O44" i="6"/>
  <c r="M44" i="6"/>
  <c r="Q44" i="6"/>
  <c r="M43" i="6"/>
  <c r="Q43" i="6"/>
  <c r="O43" i="6"/>
  <c r="Q42" i="6"/>
  <c r="M42" i="6"/>
  <c r="O42" i="6"/>
  <c r="O41" i="6"/>
  <c r="M41" i="6"/>
  <c r="Q41" i="6"/>
  <c r="O40" i="6"/>
  <c r="M40" i="6"/>
  <c r="Q40" i="6"/>
  <c r="M39" i="6"/>
  <c r="O39" i="6"/>
  <c r="Q39" i="6"/>
  <c r="Q38" i="6"/>
  <c r="O38" i="6"/>
  <c r="M38" i="6"/>
  <c r="O37" i="6"/>
  <c r="M37" i="6"/>
  <c r="Q37" i="6"/>
  <c r="O36" i="6"/>
  <c r="M36" i="6"/>
  <c r="Q36" i="6"/>
  <c r="M35" i="6"/>
  <c r="Q35" i="6"/>
  <c r="O35" i="6"/>
  <c r="Q34" i="6"/>
  <c r="M34" i="6"/>
  <c r="O34" i="6"/>
  <c r="O33" i="6"/>
  <c r="M33" i="6"/>
  <c r="Q33" i="6"/>
  <c r="O32" i="6"/>
  <c r="M32" i="6"/>
  <c r="Q32" i="6"/>
  <c r="M31" i="6"/>
  <c r="O31" i="6"/>
  <c r="Q31" i="6"/>
  <c r="Q30" i="6"/>
  <c r="M30" i="6"/>
  <c r="O30" i="6"/>
  <c r="O29" i="6"/>
  <c r="M29" i="6"/>
  <c r="Q29" i="6"/>
  <c r="O28" i="6"/>
  <c r="M28" i="6"/>
  <c r="Q28" i="6"/>
  <c r="M27" i="6"/>
  <c r="Q27" i="6"/>
  <c r="O27" i="6"/>
  <c r="Q26" i="6"/>
  <c r="O26" i="6"/>
  <c r="M26" i="6"/>
  <c r="O25" i="6"/>
  <c r="M25" i="6"/>
  <c r="Q25" i="6"/>
  <c r="O24" i="6"/>
  <c r="M24" i="6"/>
  <c r="Q24" i="6"/>
  <c r="M23" i="6"/>
  <c r="O23" i="6"/>
  <c r="Q23" i="6"/>
  <c r="Q22" i="6"/>
  <c r="M22" i="6"/>
  <c r="O22" i="6"/>
  <c r="O21" i="6"/>
  <c r="M21" i="6"/>
  <c r="Q21" i="6"/>
  <c r="O20" i="6"/>
  <c r="M20" i="6"/>
  <c r="Q20" i="6"/>
  <c r="M19" i="6"/>
  <c r="Q19" i="6"/>
  <c r="O19" i="6"/>
  <c r="Q18" i="6"/>
  <c r="M18" i="6"/>
  <c r="O18" i="6"/>
  <c r="O17" i="6"/>
  <c r="M17" i="6"/>
  <c r="Q17" i="6"/>
  <c r="O16" i="6"/>
  <c r="M16" i="6"/>
  <c r="Q16" i="6"/>
  <c r="M15" i="6"/>
  <c r="O15" i="6"/>
  <c r="Q15" i="6"/>
  <c r="Q14" i="6"/>
  <c r="O14" i="6"/>
  <c r="M14" i="6"/>
  <c r="O13" i="6"/>
  <c r="M13" i="6"/>
  <c r="Q13" i="6"/>
  <c r="O12" i="6"/>
  <c r="M12" i="6"/>
  <c r="Q12" i="6"/>
  <c r="M11" i="6"/>
  <c r="Q11" i="6"/>
  <c r="O11" i="6"/>
  <c r="Q10" i="6"/>
  <c r="M10" i="6"/>
  <c r="O10" i="6"/>
  <c r="O9" i="6"/>
  <c r="M9" i="6"/>
  <c r="Q9" i="6"/>
  <c r="O8" i="6"/>
  <c r="M8" i="6"/>
  <c r="Q8" i="6"/>
  <c r="M7" i="6"/>
  <c r="O7" i="6"/>
  <c r="Q7" i="6"/>
  <c r="G309" i="6"/>
  <c r="F304" i="6"/>
  <c r="F300" i="6"/>
  <c r="F296" i="6"/>
  <c r="F292" i="6"/>
  <c r="F288" i="6"/>
  <c r="F284" i="6"/>
  <c r="F280" i="6"/>
  <c r="F276" i="6"/>
  <c r="F272" i="6"/>
  <c r="F268" i="6"/>
  <c r="F264" i="6"/>
  <c r="F260" i="6"/>
  <c r="F256" i="6"/>
  <c r="F252" i="6"/>
  <c r="F248" i="6"/>
  <c r="F244" i="6"/>
  <c r="F240" i="6"/>
  <c r="F236" i="6"/>
  <c r="F232" i="6"/>
  <c r="F228" i="6"/>
  <c r="F224" i="6"/>
  <c r="F220" i="6"/>
  <c r="F216" i="6"/>
  <c r="F212" i="6"/>
  <c r="F208" i="6"/>
  <c r="F204" i="6"/>
  <c r="F200" i="6"/>
  <c r="F196" i="6"/>
  <c r="F192" i="6"/>
  <c r="F188" i="6"/>
  <c r="F184" i="6"/>
  <c r="F180" i="6"/>
  <c r="F176" i="6"/>
  <c r="F172" i="6"/>
  <c r="F168" i="6"/>
  <c r="F164" i="6"/>
  <c r="F160" i="6"/>
  <c r="F156" i="6"/>
  <c r="F152" i="6"/>
  <c r="F148" i="6"/>
  <c r="F144" i="6"/>
  <c r="F140" i="6"/>
  <c r="F136" i="6"/>
  <c r="F132" i="6"/>
  <c r="F128" i="6"/>
  <c r="F124" i="6"/>
  <c r="F120" i="6"/>
  <c r="F116" i="6"/>
  <c r="F112" i="6"/>
  <c r="F108" i="6"/>
  <c r="F104" i="6"/>
  <c r="F100" i="6"/>
  <c r="F96" i="6"/>
  <c r="F92" i="6"/>
  <c r="F88" i="6"/>
  <c r="F84" i="6"/>
  <c r="F80" i="6"/>
  <c r="F76" i="6"/>
  <c r="F72" i="6"/>
  <c r="F68" i="6"/>
  <c r="F64" i="6"/>
  <c r="F60" i="6"/>
  <c r="F56" i="6"/>
  <c r="F52" i="6"/>
  <c r="F48" i="6"/>
  <c r="F44" i="6"/>
  <c r="F40" i="6"/>
  <c r="F36" i="6"/>
  <c r="F32" i="6"/>
  <c r="F28" i="6"/>
  <c r="F24" i="6"/>
  <c r="F20" i="6"/>
  <c r="F16" i="6"/>
  <c r="F12" i="6"/>
  <c r="F8" i="6"/>
  <c r="H305" i="6"/>
  <c r="H301" i="6"/>
  <c r="H297" i="6"/>
  <c r="H293" i="6"/>
  <c r="H289" i="6"/>
  <c r="H285" i="6"/>
  <c r="H281" i="6"/>
  <c r="H277" i="6"/>
  <c r="H273" i="6"/>
  <c r="H269" i="6"/>
  <c r="H265" i="6"/>
  <c r="H261" i="6"/>
  <c r="H257" i="6"/>
  <c r="H253" i="6"/>
  <c r="H249" i="6"/>
  <c r="H245" i="6"/>
  <c r="H241" i="6"/>
  <c r="H237" i="6"/>
  <c r="H233" i="6"/>
  <c r="H229" i="6"/>
  <c r="H225" i="6"/>
  <c r="H221" i="6"/>
  <c r="H217" i="6"/>
  <c r="H213" i="6"/>
  <c r="H209" i="6"/>
  <c r="H205" i="6"/>
  <c r="H201" i="6"/>
  <c r="H197" i="6"/>
  <c r="H193" i="6"/>
  <c r="H189" i="6"/>
  <c r="H185" i="6"/>
  <c r="H181" i="6"/>
  <c r="H177" i="6"/>
  <c r="H173" i="6"/>
  <c r="H169" i="6"/>
  <c r="H165" i="6"/>
  <c r="H161" i="6"/>
  <c r="H157" i="6"/>
  <c r="H153" i="6"/>
  <c r="H149" i="6"/>
  <c r="H145" i="6"/>
  <c r="H141" i="6"/>
  <c r="H137" i="6"/>
  <c r="H133" i="6"/>
  <c r="H129" i="6"/>
  <c r="H125" i="6"/>
  <c r="H121" i="6"/>
  <c r="H117" i="6"/>
  <c r="H113" i="6"/>
  <c r="H109" i="6"/>
  <c r="H105" i="6"/>
  <c r="H101" i="6"/>
  <c r="H97" i="6"/>
  <c r="H93" i="6"/>
  <c r="H89" i="6"/>
  <c r="H85" i="6"/>
  <c r="H81" i="6"/>
  <c r="H77" i="6"/>
  <c r="H73" i="6"/>
  <c r="H69" i="6"/>
  <c r="H65" i="6"/>
  <c r="H61" i="6"/>
  <c r="H57" i="6"/>
  <c r="H53" i="6"/>
  <c r="H49" i="6"/>
  <c r="H45" i="6"/>
  <c r="H41" i="6"/>
  <c r="H37" i="6"/>
  <c r="H33" i="6"/>
  <c r="H29" i="6"/>
  <c r="H25" i="6"/>
  <c r="H21" i="6"/>
  <c r="H17" i="6"/>
  <c r="H13" i="6"/>
  <c r="H9" i="6"/>
  <c r="M6" i="6"/>
  <c r="Q6" i="6"/>
  <c r="O6" i="6"/>
  <c r="L309" i="6"/>
  <c r="E309" i="6"/>
  <c r="F307" i="6"/>
  <c r="P309" i="6"/>
  <c r="O303" i="6"/>
  <c r="L7" i="5"/>
  <c r="L8" i="5"/>
  <c r="L9" i="5"/>
  <c r="L10" i="5"/>
  <c r="L11" i="5"/>
  <c r="L12" i="5"/>
  <c r="L13" i="5"/>
  <c r="L14" i="5"/>
  <c r="L15" i="5"/>
  <c r="L16" i="5"/>
  <c r="L17" i="5"/>
  <c r="L18" i="5"/>
  <c r="L19" i="5"/>
  <c r="L20" i="5"/>
  <c r="L21" i="5"/>
  <c r="L22" i="5"/>
  <c r="L23" i="5"/>
  <c r="L24" i="5"/>
  <c r="L25" i="5"/>
  <c r="L26" i="5"/>
  <c r="L27" i="5"/>
  <c r="L28" i="5"/>
  <c r="L29" i="5"/>
  <c r="L30" i="5"/>
  <c r="L31" i="5"/>
  <c r="L32" i="5"/>
  <c r="L33" i="5"/>
  <c r="L34" i="5"/>
  <c r="L35" i="5"/>
  <c r="L36" i="5"/>
  <c r="L37" i="5"/>
  <c r="L38" i="5"/>
  <c r="L39" i="5"/>
  <c r="L40" i="5"/>
  <c r="L41" i="5"/>
  <c r="L42" i="5"/>
  <c r="L43" i="5"/>
  <c r="L44" i="5"/>
  <c r="L45" i="5"/>
  <c r="L46" i="5"/>
  <c r="L47" i="5"/>
  <c r="L48" i="5"/>
  <c r="L49" i="5"/>
  <c r="L50" i="5"/>
  <c r="L51" i="5"/>
  <c r="L52" i="5"/>
  <c r="L53" i="5"/>
  <c r="L54" i="5"/>
  <c r="L55" i="5"/>
  <c r="L56" i="5"/>
  <c r="L57" i="5"/>
  <c r="L58" i="5"/>
  <c r="L59" i="5"/>
  <c r="L60" i="5"/>
  <c r="L61" i="5"/>
  <c r="L62" i="5"/>
  <c r="L63" i="5"/>
  <c r="L64" i="5"/>
  <c r="L65" i="5"/>
  <c r="L66" i="5"/>
  <c r="L67" i="5"/>
  <c r="L68" i="5"/>
  <c r="L69" i="5"/>
  <c r="L70" i="5"/>
  <c r="L71" i="5"/>
  <c r="L72" i="5"/>
  <c r="L73" i="5"/>
  <c r="L74" i="5"/>
  <c r="L75" i="5"/>
  <c r="L76" i="5"/>
  <c r="L77" i="5"/>
  <c r="L78" i="5"/>
  <c r="L79" i="5"/>
  <c r="L80" i="5"/>
  <c r="L81" i="5"/>
  <c r="L82" i="5"/>
  <c r="L83" i="5"/>
  <c r="L84" i="5"/>
  <c r="L85" i="5"/>
  <c r="L86" i="5"/>
  <c r="L87" i="5"/>
  <c r="L88" i="5"/>
  <c r="L89" i="5"/>
  <c r="L90" i="5"/>
  <c r="L91" i="5"/>
  <c r="L92" i="5"/>
  <c r="L93" i="5"/>
  <c r="L94" i="5"/>
  <c r="L95" i="5"/>
  <c r="L96" i="5"/>
  <c r="L97" i="5"/>
  <c r="L98" i="5"/>
  <c r="L99" i="5"/>
  <c r="L100" i="5"/>
  <c r="L101" i="5"/>
  <c r="L102" i="5"/>
  <c r="L103" i="5"/>
  <c r="L104" i="5"/>
  <c r="L105" i="5"/>
  <c r="L106" i="5"/>
  <c r="L107" i="5"/>
  <c r="L108" i="5"/>
  <c r="L109" i="5"/>
  <c r="L110" i="5"/>
  <c r="L111" i="5"/>
  <c r="L112" i="5"/>
  <c r="L113" i="5"/>
  <c r="L114" i="5"/>
  <c r="L115" i="5"/>
  <c r="L116" i="5"/>
  <c r="L117" i="5"/>
  <c r="L118" i="5"/>
  <c r="L119" i="5"/>
  <c r="L120" i="5"/>
  <c r="L121" i="5"/>
  <c r="L122" i="5"/>
  <c r="L123" i="5"/>
  <c r="L124" i="5"/>
  <c r="L125" i="5"/>
  <c r="L126" i="5"/>
  <c r="L127" i="5"/>
  <c r="L128" i="5"/>
  <c r="L129" i="5"/>
  <c r="L130" i="5"/>
  <c r="L131" i="5"/>
  <c r="L132" i="5"/>
  <c r="L133" i="5"/>
  <c r="L134" i="5"/>
  <c r="L135" i="5"/>
  <c r="L136" i="5"/>
  <c r="L137" i="5"/>
  <c r="L138" i="5"/>
  <c r="L139" i="5"/>
  <c r="L140" i="5"/>
  <c r="L141" i="5"/>
  <c r="L142" i="5"/>
  <c r="L143" i="5"/>
  <c r="L144" i="5"/>
  <c r="L145" i="5"/>
  <c r="L146" i="5"/>
  <c r="L147" i="5"/>
  <c r="L148" i="5"/>
  <c r="L149" i="5"/>
  <c r="L150" i="5"/>
  <c r="L151" i="5"/>
  <c r="L152" i="5"/>
  <c r="L153" i="5"/>
  <c r="L154" i="5"/>
  <c r="L155" i="5"/>
  <c r="L156" i="5"/>
  <c r="L157" i="5"/>
  <c r="L158" i="5"/>
  <c r="L159" i="5"/>
  <c r="L160" i="5"/>
  <c r="L161" i="5"/>
  <c r="L162" i="5"/>
  <c r="L163" i="5"/>
  <c r="L164" i="5"/>
  <c r="L165" i="5"/>
  <c r="L166" i="5"/>
  <c r="L167" i="5"/>
  <c r="L168" i="5"/>
  <c r="L169" i="5"/>
  <c r="L170" i="5"/>
  <c r="L171" i="5"/>
  <c r="L172" i="5"/>
  <c r="L173" i="5"/>
  <c r="L174" i="5"/>
  <c r="L175" i="5"/>
  <c r="L176" i="5"/>
  <c r="L177" i="5"/>
  <c r="L178" i="5"/>
  <c r="L179" i="5"/>
  <c r="L180" i="5"/>
  <c r="L181" i="5"/>
  <c r="L182" i="5"/>
  <c r="L183" i="5"/>
  <c r="L184" i="5"/>
  <c r="L185" i="5"/>
  <c r="L186" i="5"/>
  <c r="L187" i="5"/>
  <c r="L188" i="5"/>
  <c r="L189" i="5"/>
  <c r="L190" i="5"/>
  <c r="L191" i="5"/>
  <c r="L192" i="5"/>
  <c r="L193" i="5"/>
  <c r="L194" i="5"/>
  <c r="L195" i="5"/>
  <c r="L196" i="5"/>
  <c r="L197" i="5"/>
  <c r="L198" i="5"/>
  <c r="L199" i="5"/>
  <c r="L200" i="5"/>
  <c r="L201" i="5"/>
  <c r="L202" i="5"/>
  <c r="L203" i="5"/>
  <c r="L204" i="5"/>
  <c r="L205" i="5"/>
  <c r="L206" i="5"/>
  <c r="L207" i="5"/>
  <c r="L208" i="5"/>
  <c r="L209" i="5"/>
  <c r="L210" i="5"/>
  <c r="L211" i="5"/>
  <c r="L212" i="5"/>
  <c r="L213" i="5"/>
  <c r="L214" i="5"/>
  <c r="L215" i="5"/>
  <c r="L216" i="5"/>
  <c r="L217" i="5"/>
  <c r="L218" i="5"/>
  <c r="L219" i="5"/>
  <c r="L220" i="5"/>
  <c r="L221" i="5"/>
  <c r="L222" i="5"/>
  <c r="L223" i="5"/>
  <c r="L224" i="5"/>
  <c r="L225" i="5"/>
  <c r="L226" i="5"/>
  <c r="L227" i="5"/>
  <c r="L228" i="5"/>
  <c r="L229" i="5"/>
  <c r="L230" i="5"/>
  <c r="L231" i="5"/>
  <c r="L232" i="5"/>
  <c r="L233" i="5"/>
  <c r="L234" i="5"/>
  <c r="L235" i="5"/>
  <c r="L236" i="5"/>
  <c r="L237" i="5"/>
  <c r="L238" i="5"/>
  <c r="L239" i="5"/>
  <c r="L240" i="5"/>
  <c r="L241" i="5"/>
  <c r="L242" i="5"/>
  <c r="L243" i="5"/>
  <c r="L244" i="5"/>
  <c r="L245" i="5"/>
  <c r="L246" i="5"/>
  <c r="L247" i="5"/>
  <c r="L248" i="5"/>
  <c r="L249" i="5"/>
  <c r="L250" i="5"/>
  <c r="L251" i="5"/>
  <c r="L252" i="5"/>
  <c r="L253" i="5"/>
  <c r="L254" i="5"/>
  <c r="L255" i="5"/>
  <c r="L256" i="5"/>
  <c r="L257" i="5"/>
  <c r="L258" i="5"/>
  <c r="L259" i="5"/>
  <c r="L260" i="5"/>
  <c r="L261" i="5"/>
  <c r="L262" i="5"/>
  <c r="L263" i="5"/>
  <c r="L264" i="5"/>
  <c r="L265" i="5"/>
  <c r="L266" i="5"/>
  <c r="L267" i="5"/>
  <c r="L268" i="5"/>
  <c r="L269" i="5"/>
  <c r="L270" i="5"/>
  <c r="L271" i="5"/>
  <c r="L272" i="5"/>
  <c r="L273" i="5"/>
  <c r="L274" i="5"/>
  <c r="L275" i="5"/>
  <c r="L276" i="5"/>
  <c r="L277" i="5"/>
  <c r="L278" i="5"/>
  <c r="L279" i="5"/>
  <c r="L280" i="5"/>
  <c r="L281" i="5"/>
  <c r="L282" i="5"/>
  <c r="L283" i="5"/>
  <c r="L284" i="5"/>
  <c r="L285" i="5"/>
  <c r="L286" i="5"/>
  <c r="L287" i="5"/>
  <c r="L288" i="5"/>
  <c r="L289" i="5"/>
  <c r="L290" i="5"/>
  <c r="L291" i="5"/>
  <c r="L292" i="5"/>
  <c r="L293" i="5"/>
  <c r="L294" i="5"/>
  <c r="L295" i="5"/>
  <c r="L296" i="5"/>
  <c r="L297" i="5"/>
  <c r="L299" i="5"/>
  <c r="L300" i="5"/>
  <c r="L301" i="5"/>
  <c r="L302" i="5"/>
  <c r="L303" i="5"/>
  <c r="L304" i="5"/>
  <c r="L305" i="5"/>
  <c r="L306" i="5"/>
  <c r="L307" i="5"/>
  <c r="T3" i="6"/>
  <c r="Y3" i="6"/>
  <c r="W3" i="6"/>
  <c r="V3" i="6"/>
  <c r="U3" i="6"/>
  <c r="Y6" i="6"/>
  <c r="Y7" i="6"/>
  <c r="Y8" i="6"/>
  <c r="Y9" i="6"/>
  <c r="Y10" i="6"/>
  <c r="Y11" i="6"/>
  <c r="Y12" i="6"/>
  <c r="Y13" i="6"/>
  <c r="Y14" i="6"/>
  <c r="Y15" i="6"/>
  <c r="Y16" i="6"/>
  <c r="Y17" i="6"/>
  <c r="Y18" i="6"/>
  <c r="Y19" i="6"/>
  <c r="Y20" i="6"/>
  <c r="Y21" i="6"/>
  <c r="Y22" i="6"/>
  <c r="Y23" i="6"/>
  <c r="Y24" i="6"/>
  <c r="Y25" i="6"/>
  <c r="Y26" i="6"/>
  <c r="Y27" i="6"/>
  <c r="Y28" i="6"/>
  <c r="Y29" i="6"/>
  <c r="Y30" i="6"/>
  <c r="Y31" i="6"/>
  <c r="Y32" i="6"/>
  <c r="Y33" i="6"/>
  <c r="Y34" i="6"/>
  <c r="Y35" i="6"/>
  <c r="Y36" i="6"/>
  <c r="Y37" i="6"/>
  <c r="Y38" i="6"/>
  <c r="Y39" i="6"/>
  <c r="Y40" i="6"/>
  <c r="Y41" i="6"/>
  <c r="Y42" i="6"/>
  <c r="Y43" i="6"/>
  <c r="Y44" i="6"/>
  <c r="Y45" i="6"/>
  <c r="Y46" i="6"/>
  <c r="Y47" i="6"/>
  <c r="Y48" i="6"/>
  <c r="Y49" i="6"/>
  <c r="Y50" i="6"/>
  <c r="Y51" i="6"/>
  <c r="Y52" i="6"/>
  <c r="Y53" i="6"/>
  <c r="Y54" i="6"/>
  <c r="Y55" i="6"/>
  <c r="Y56" i="6"/>
  <c r="Y57" i="6"/>
  <c r="Y58" i="6"/>
  <c r="Y59" i="6"/>
  <c r="Y60" i="6"/>
  <c r="Y61" i="6"/>
  <c r="Y62" i="6"/>
  <c r="Y63" i="6"/>
  <c r="Y64" i="6"/>
  <c r="Y65" i="6"/>
  <c r="Y66" i="6"/>
  <c r="Y67" i="6"/>
  <c r="Y68" i="6"/>
  <c r="Y69" i="6"/>
  <c r="Y70" i="6"/>
  <c r="Y71" i="6"/>
  <c r="Y72" i="6"/>
  <c r="Y73" i="6"/>
  <c r="Y74" i="6"/>
  <c r="Y75" i="6"/>
  <c r="Y76" i="6"/>
  <c r="Y77" i="6"/>
  <c r="Y78" i="6"/>
  <c r="Y79" i="6"/>
  <c r="Y80" i="6"/>
  <c r="Y81" i="6"/>
  <c r="Y82" i="6"/>
  <c r="Y83" i="6"/>
  <c r="Y84" i="6"/>
  <c r="Y85" i="6"/>
  <c r="Y86" i="6"/>
  <c r="Y87" i="6"/>
  <c r="Y88" i="6"/>
  <c r="Y89" i="6"/>
  <c r="Y90" i="6"/>
  <c r="Y91" i="6"/>
  <c r="Y92" i="6"/>
  <c r="Y93" i="6"/>
  <c r="Y94" i="6"/>
  <c r="Y95" i="6"/>
  <c r="Y96" i="6"/>
  <c r="Y97" i="6"/>
  <c r="Y98" i="6"/>
  <c r="Y99" i="6"/>
  <c r="Y100" i="6"/>
  <c r="Y101" i="6"/>
  <c r="Y102" i="6"/>
  <c r="Y103" i="6"/>
  <c r="Y104" i="6"/>
  <c r="Y105" i="6"/>
  <c r="Y106" i="6"/>
  <c r="Y107" i="6"/>
  <c r="Y108" i="6"/>
  <c r="Y109" i="6"/>
  <c r="Y110" i="6"/>
  <c r="Y111" i="6"/>
  <c r="Y112" i="6"/>
  <c r="Y113" i="6"/>
  <c r="Y114" i="6"/>
  <c r="Y115" i="6"/>
  <c r="Y116" i="6"/>
  <c r="Y117" i="6"/>
  <c r="Y118" i="6"/>
  <c r="Y119" i="6"/>
  <c r="Y120" i="6"/>
  <c r="Y121" i="6"/>
  <c r="Y122" i="6"/>
  <c r="Y123" i="6"/>
  <c r="Y124" i="6"/>
  <c r="Y125" i="6"/>
  <c r="Y126" i="6"/>
  <c r="Y127" i="6"/>
  <c r="Y128" i="6"/>
  <c r="Y129" i="6"/>
  <c r="Y130" i="6"/>
  <c r="Y131" i="6"/>
  <c r="Y132" i="6"/>
  <c r="Y133" i="6"/>
  <c r="Y134" i="6"/>
  <c r="Y135" i="6"/>
  <c r="Y136" i="6"/>
  <c r="Y137" i="6"/>
  <c r="Y138" i="6"/>
  <c r="Y139" i="6"/>
  <c r="Y140" i="6"/>
  <c r="Y141" i="6"/>
  <c r="Y142" i="6"/>
  <c r="Y143" i="6"/>
  <c r="Y144" i="6"/>
  <c r="Y145" i="6"/>
  <c r="Y146" i="6"/>
  <c r="Y147" i="6"/>
  <c r="Y148" i="6"/>
  <c r="Y149" i="6"/>
  <c r="Y150" i="6"/>
  <c r="Y151" i="6"/>
  <c r="Y152" i="6"/>
  <c r="Y153" i="6"/>
  <c r="Y154" i="6"/>
  <c r="Y155" i="6"/>
  <c r="Y156" i="6"/>
  <c r="Y157" i="6"/>
  <c r="Y158" i="6"/>
  <c r="Y159" i="6"/>
  <c r="Y160" i="6"/>
  <c r="Y161" i="6"/>
  <c r="Y162" i="6"/>
  <c r="Y163" i="6"/>
  <c r="Y164" i="6"/>
  <c r="Y165" i="6"/>
  <c r="Y166" i="6"/>
  <c r="Y167" i="6"/>
  <c r="Y168" i="6"/>
  <c r="Y169" i="6"/>
  <c r="Y170" i="6"/>
  <c r="Y171" i="6"/>
  <c r="Y172" i="6"/>
  <c r="Y173" i="6"/>
  <c r="Y174" i="6"/>
  <c r="Y175" i="6"/>
  <c r="Y176" i="6"/>
  <c r="Y177" i="6"/>
  <c r="Y178" i="6"/>
  <c r="Y179" i="6"/>
  <c r="Y180" i="6"/>
  <c r="Y181" i="6"/>
  <c r="Y182" i="6"/>
  <c r="Y183" i="6"/>
  <c r="Y184" i="6"/>
  <c r="Y185" i="6"/>
  <c r="Y186" i="6"/>
  <c r="Y187" i="6"/>
  <c r="Y188" i="6"/>
  <c r="Y189" i="6"/>
  <c r="Y190" i="6"/>
  <c r="Y191" i="6"/>
  <c r="Y192" i="6"/>
  <c r="Y193" i="6"/>
  <c r="Y194" i="6"/>
  <c r="Y195" i="6"/>
  <c r="Y196" i="6"/>
  <c r="Y197" i="6"/>
  <c r="Y198" i="6"/>
  <c r="Y199" i="6"/>
  <c r="Y200" i="6"/>
  <c r="Y201" i="6"/>
  <c r="Y202" i="6"/>
  <c r="Y203" i="6"/>
  <c r="Y204" i="6"/>
  <c r="Y205" i="6"/>
  <c r="Y206" i="6"/>
  <c r="Y207" i="6"/>
  <c r="Y208" i="6"/>
  <c r="Y209" i="6"/>
  <c r="Y210" i="6"/>
  <c r="Y211" i="6"/>
  <c r="Y212" i="6"/>
  <c r="Y213" i="6"/>
  <c r="Y214" i="6"/>
  <c r="Y215" i="6"/>
  <c r="Y216" i="6"/>
  <c r="Y217" i="6"/>
  <c r="Y218" i="6"/>
  <c r="Y219" i="6"/>
  <c r="Y220" i="6"/>
  <c r="Y221" i="6"/>
  <c r="Y222" i="6"/>
  <c r="Y223" i="6"/>
  <c r="Y224" i="6"/>
  <c r="Y225" i="6"/>
  <c r="Y226" i="6"/>
  <c r="Y227" i="6"/>
  <c r="Y228" i="6"/>
  <c r="Y229" i="6"/>
  <c r="Y230" i="6"/>
  <c r="Y231" i="6"/>
  <c r="Y232" i="6"/>
  <c r="Y233" i="6"/>
  <c r="Y234" i="6"/>
  <c r="Y235" i="6"/>
  <c r="Y236" i="6"/>
  <c r="Y237" i="6"/>
  <c r="Y238" i="6"/>
  <c r="Y239" i="6"/>
  <c r="Y240" i="6"/>
  <c r="Y241" i="6"/>
  <c r="Y242" i="6"/>
  <c r="Y243" i="6"/>
  <c r="Y244" i="6"/>
  <c r="Y245" i="6"/>
  <c r="Y246" i="6"/>
  <c r="Y247" i="6"/>
  <c r="Y248" i="6"/>
  <c r="Y249" i="6"/>
  <c r="Y250" i="6"/>
  <c r="Y251" i="6"/>
  <c r="Y252" i="6"/>
  <c r="Y253" i="6"/>
  <c r="Y254" i="6"/>
  <c r="Y255" i="6"/>
  <c r="Y256" i="6"/>
  <c r="Y257" i="6"/>
  <c r="Y258" i="6"/>
  <c r="Y259" i="6"/>
  <c r="Y260" i="6"/>
  <c r="Y261" i="6"/>
  <c r="Y262" i="6"/>
  <c r="Y263" i="6"/>
  <c r="Y264" i="6"/>
  <c r="Y265" i="6"/>
  <c r="Y266" i="6"/>
  <c r="Y267" i="6"/>
  <c r="Y268" i="6"/>
  <c r="Y269" i="6"/>
  <c r="Y270" i="6"/>
  <c r="Y271" i="6"/>
  <c r="Y272" i="6"/>
  <c r="Y273" i="6"/>
  <c r="Y274" i="6"/>
  <c r="Y275" i="6"/>
  <c r="Y276" i="6"/>
  <c r="Y277" i="6"/>
  <c r="Y278" i="6"/>
  <c r="Y279" i="6"/>
  <c r="Y280" i="6"/>
  <c r="Y281" i="6"/>
  <c r="Y282" i="6"/>
  <c r="Y283" i="6"/>
  <c r="Y284" i="6"/>
  <c r="Y285" i="6"/>
  <c r="Y286" i="6"/>
  <c r="Y287" i="6"/>
  <c r="Y288" i="6"/>
  <c r="Y289" i="6"/>
  <c r="Y290" i="6"/>
  <c r="Y291" i="6"/>
  <c r="Y292" i="6"/>
  <c r="Y293" i="6"/>
  <c r="Y294" i="6"/>
  <c r="Y295" i="6"/>
  <c r="Y296" i="6"/>
  <c r="Y297" i="6"/>
  <c r="Y298" i="6"/>
  <c r="Y299" i="6"/>
  <c r="Y300" i="6"/>
  <c r="Y301" i="6"/>
  <c r="Y302" i="6"/>
  <c r="Y303" i="6"/>
  <c r="Y304" i="6"/>
  <c r="Y305" i="6"/>
  <c r="Y306" i="6"/>
  <c r="Y307" i="6"/>
  <c r="Y5" i="6"/>
  <c r="W5" i="6"/>
  <c r="W6" i="6"/>
  <c r="W7" i="6"/>
  <c r="W8" i="6"/>
  <c r="W9" i="6"/>
  <c r="W10" i="6"/>
  <c r="W11" i="6"/>
  <c r="W12" i="6"/>
  <c r="W13" i="6"/>
  <c r="W14" i="6"/>
  <c r="W15" i="6"/>
  <c r="W16" i="6"/>
  <c r="W17" i="6"/>
  <c r="W18" i="6"/>
  <c r="W19" i="6"/>
  <c r="W20" i="6"/>
  <c r="W21" i="6"/>
  <c r="W22" i="6"/>
  <c r="W23" i="6"/>
  <c r="W24" i="6"/>
  <c r="W25" i="6"/>
  <c r="W26" i="6"/>
  <c r="W27" i="6"/>
  <c r="W28" i="6"/>
  <c r="W29" i="6"/>
  <c r="W30" i="6"/>
  <c r="W31" i="6"/>
  <c r="W32" i="6"/>
  <c r="W33" i="6"/>
  <c r="W34" i="6"/>
  <c r="W35" i="6"/>
  <c r="W36" i="6"/>
  <c r="W37" i="6"/>
  <c r="W38" i="6"/>
  <c r="W39" i="6"/>
  <c r="W40" i="6"/>
  <c r="W41" i="6"/>
  <c r="W42" i="6"/>
  <c r="W43" i="6"/>
  <c r="W44" i="6"/>
  <c r="W45" i="6"/>
  <c r="W46" i="6"/>
  <c r="W47" i="6"/>
  <c r="W48" i="6"/>
  <c r="W49" i="6"/>
  <c r="W50" i="6"/>
  <c r="W51" i="6"/>
  <c r="W52" i="6"/>
  <c r="W53" i="6"/>
  <c r="W54" i="6"/>
  <c r="W55" i="6"/>
  <c r="W56" i="6"/>
  <c r="W57" i="6"/>
  <c r="W58" i="6"/>
  <c r="W59" i="6"/>
  <c r="W60" i="6"/>
  <c r="W61" i="6"/>
  <c r="W62" i="6"/>
  <c r="W63" i="6"/>
  <c r="W64" i="6"/>
  <c r="W65" i="6"/>
  <c r="W66" i="6"/>
  <c r="W67" i="6"/>
  <c r="W68" i="6"/>
  <c r="W69" i="6"/>
  <c r="W70" i="6"/>
  <c r="W71" i="6"/>
  <c r="W72" i="6"/>
  <c r="W73" i="6"/>
  <c r="W74" i="6"/>
  <c r="W75" i="6"/>
  <c r="W76" i="6"/>
  <c r="W77" i="6"/>
  <c r="W78" i="6"/>
  <c r="W79" i="6"/>
  <c r="W80" i="6"/>
  <c r="W81" i="6"/>
  <c r="W82" i="6"/>
  <c r="W83" i="6"/>
  <c r="W84" i="6"/>
  <c r="W85" i="6"/>
  <c r="W86" i="6"/>
  <c r="W87" i="6"/>
  <c r="W88" i="6"/>
  <c r="W89" i="6"/>
  <c r="W90" i="6"/>
  <c r="W91" i="6"/>
  <c r="W92" i="6"/>
  <c r="W93" i="6"/>
  <c r="W94" i="6"/>
  <c r="W95" i="6"/>
  <c r="W96" i="6"/>
  <c r="W97" i="6"/>
  <c r="W98" i="6"/>
  <c r="W99" i="6"/>
  <c r="W100" i="6"/>
  <c r="W101" i="6"/>
  <c r="W102" i="6"/>
  <c r="W103" i="6"/>
  <c r="W104" i="6"/>
  <c r="W105" i="6"/>
  <c r="W106" i="6"/>
  <c r="W107" i="6"/>
  <c r="W108" i="6"/>
  <c r="W109" i="6"/>
  <c r="W110" i="6"/>
  <c r="W111" i="6"/>
  <c r="W112" i="6"/>
  <c r="W113" i="6"/>
  <c r="W114" i="6"/>
  <c r="W115" i="6"/>
  <c r="W116" i="6"/>
  <c r="W117" i="6"/>
  <c r="W118" i="6"/>
  <c r="W119" i="6"/>
  <c r="W120" i="6"/>
  <c r="W121" i="6"/>
  <c r="W122" i="6"/>
  <c r="W123" i="6"/>
  <c r="W124" i="6"/>
  <c r="W125" i="6"/>
  <c r="W126" i="6"/>
  <c r="W127" i="6"/>
  <c r="W128" i="6"/>
  <c r="W129" i="6"/>
  <c r="W130" i="6"/>
  <c r="W131" i="6"/>
  <c r="W132" i="6"/>
  <c r="W133" i="6"/>
  <c r="W134" i="6"/>
  <c r="W135" i="6"/>
  <c r="W136" i="6"/>
  <c r="W137" i="6"/>
  <c r="W138" i="6"/>
  <c r="W139" i="6"/>
  <c r="W140" i="6"/>
  <c r="W141" i="6"/>
  <c r="W142" i="6"/>
  <c r="W143" i="6"/>
  <c r="W144" i="6"/>
  <c r="W145" i="6"/>
  <c r="W146" i="6"/>
  <c r="W147" i="6"/>
  <c r="W148" i="6"/>
  <c r="W149" i="6"/>
  <c r="W150" i="6"/>
  <c r="W151" i="6"/>
  <c r="W152" i="6"/>
  <c r="W153" i="6"/>
  <c r="W154" i="6"/>
  <c r="W155" i="6"/>
  <c r="W156" i="6"/>
  <c r="W157" i="6"/>
  <c r="W158" i="6"/>
  <c r="W159" i="6"/>
  <c r="W160" i="6"/>
  <c r="W161" i="6"/>
  <c r="W162" i="6"/>
  <c r="W163" i="6"/>
  <c r="W164" i="6"/>
  <c r="W165" i="6"/>
  <c r="W166" i="6"/>
  <c r="W167" i="6"/>
  <c r="W168" i="6"/>
  <c r="W169" i="6"/>
  <c r="W170" i="6"/>
  <c r="W171" i="6"/>
  <c r="W172" i="6"/>
  <c r="W173" i="6"/>
  <c r="W174" i="6"/>
  <c r="W175" i="6"/>
  <c r="W176" i="6"/>
  <c r="W177" i="6"/>
  <c r="W178" i="6"/>
  <c r="W179" i="6"/>
  <c r="W180" i="6"/>
  <c r="W181" i="6"/>
  <c r="W182" i="6"/>
  <c r="W183" i="6"/>
  <c r="W184" i="6"/>
  <c r="W185" i="6"/>
  <c r="W186" i="6"/>
  <c r="W187" i="6"/>
  <c r="W188" i="6"/>
  <c r="W189" i="6"/>
  <c r="W190" i="6"/>
  <c r="W191" i="6"/>
  <c r="W192" i="6"/>
  <c r="W193" i="6"/>
  <c r="W194" i="6"/>
  <c r="W195" i="6"/>
  <c r="W196" i="6"/>
  <c r="W197" i="6"/>
  <c r="W198" i="6"/>
  <c r="W199" i="6"/>
  <c r="W200" i="6"/>
  <c r="W201" i="6"/>
  <c r="W202" i="6"/>
  <c r="W203" i="6"/>
  <c r="W204" i="6"/>
  <c r="W205" i="6"/>
  <c r="W206" i="6"/>
  <c r="W207" i="6"/>
  <c r="W208" i="6"/>
  <c r="W209" i="6"/>
  <c r="W210" i="6"/>
  <c r="W211" i="6"/>
  <c r="W212" i="6"/>
  <c r="W213" i="6"/>
  <c r="W214" i="6"/>
  <c r="W215" i="6"/>
  <c r="W216" i="6"/>
  <c r="W217" i="6"/>
  <c r="W218" i="6"/>
  <c r="W219" i="6"/>
  <c r="W220" i="6"/>
  <c r="W221" i="6"/>
  <c r="W222" i="6"/>
  <c r="W223" i="6"/>
  <c r="W224" i="6"/>
  <c r="W225" i="6"/>
  <c r="W226" i="6"/>
  <c r="W227" i="6"/>
  <c r="W228" i="6"/>
  <c r="W229" i="6"/>
  <c r="W230" i="6"/>
  <c r="W231" i="6"/>
  <c r="W232" i="6"/>
  <c r="W233" i="6"/>
  <c r="W234" i="6"/>
  <c r="W235" i="6"/>
  <c r="W236" i="6"/>
  <c r="W237" i="6"/>
  <c r="W238" i="6"/>
  <c r="W239" i="6"/>
  <c r="W240" i="6"/>
  <c r="W241" i="6"/>
  <c r="W242" i="6"/>
  <c r="W243" i="6"/>
  <c r="W244" i="6"/>
  <c r="W245" i="6"/>
  <c r="W246" i="6"/>
  <c r="W247" i="6"/>
  <c r="W248" i="6"/>
  <c r="W249" i="6"/>
  <c r="W250" i="6"/>
  <c r="W251" i="6"/>
  <c r="W252" i="6"/>
  <c r="W253" i="6"/>
  <c r="W254" i="6"/>
  <c r="W255" i="6"/>
  <c r="W256" i="6"/>
  <c r="W257" i="6"/>
  <c r="W258" i="6"/>
  <c r="W259" i="6"/>
  <c r="W260" i="6"/>
  <c r="W261" i="6"/>
  <c r="W262" i="6"/>
  <c r="W263" i="6"/>
  <c r="W264" i="6"/>
  <c r="W265" i="6"/>
  <c r="W266" i="6"/>
  <c r="W267" i="6"/>
  <c r="W268" i="6"/>
  <c r="W269" i="6"/>
  <c r="W270" i="6"/>
  <c r="W271" i="6"/>
  <c r="W272" i="6"/>
  <c r="W273" i="6"/>
  <c r="W274" i="6"/>
  <c r="W275" i="6"/>
  <c r="W276" i="6"/>
  <c r="W277" i="6"/>
  <c r="W278" i="6"/>
  <c r="W279" i="6"/>
  <c r="W280" i="6"/>
  <c r="W281" i="6"/>
  <c r="W282" i="6"/>
  <c r="W283" i="6"/>
  <c r="W284" i="6"/>
  <c r="W285" i="6"/>
  <c r="W286" i="6"/>
  <c r="W287" i="6"/>
  <c r="W288" i="6"/>
  <c r="W289" i="6"/>
  <c r="W290" i="6"/>
  <c r="W291" i="6"/>
  <c r="W292" i="6"/>
  <c r="W293" i="6"/>
  <c r="W294" i="6"/>
  <c r="W295" i="6"/>
  <c r="W296" i="6"/>
  <c r="W297" i="6"/>
  <c r="W298" i="6"/>
  <c r="W299" i="6"/>
  <c r="W300" i="6"/>
  <c r="W301" i="6"/>
  <c r="W302" i="6"/>
  <c r="W303" i="6"/>
  <c r="W304" i="6"/>
  <c r="W305" i="6"/>
  <c r="W306" i="6"/>
  <c r="W307" i="6"/>
  <c r="J309" i="6" l="1"/>
  <c r="F309" i="6"/>
  <c r="O309" i="6"/>
  <c r="Q309" i="6"/>
  <c r="M309" i="6"/>
  <c r="H309" i="6"/>
  <c r="L309" i="5"/>
  <c r="X258" i="6"/>
  <c r="X130" i="6"/>
  <c r="X74" i="6"/>
  <c r="X305" i="6"/>
  <c r="X297" i="6"/>
  <c r="X289" i="6"/>
  <c r="X281" i="6"/>
  <c r="X273" i="6"/>
  <c r="X265" i="6"/>
  <c r="X257" i="6"/>
  <c r="X249" i="6"/>
  <c r="X241" i="6"/>
  <c r="X233" i="6"/>
  <c r="X225" i="6"/>
  <c r="X217" i="6"/>
  <c r="X209" i="6"/>
  <c r="X201" i="6"/>
  <c r="X193" i="6"/>
  <c r="X185" i="6"/>
  <c r="X177" i="6"/>
  <c r="X169" i="6"/>
  <c r="X161" i="6"/>
  <c r="X153" i="6"/>
  <c r="X145" i="6"/>
  <c r="X137" i="6"/>
  <c r="X129" i="6"/>
  <c r="X121" i="6"/>
  <c r="X113" i="6"/>
  <c r="X105" i="6"/>
  <c r="X97" i="6"/>
  <c r="X81" i="6"/>
  <c r="X73" i="6"/>
  <c r="X65" i="6"/>
  <c r="X57" i="6"/>
  <c r="X49" i="6"/>
  <c r="X41" i="6"/>
  <c r="X33" i="6"/>
  <c r="X25" i="6"/>
  <c r="X17" i="6"/>
  <c r="X9" i="6"/>
  <c r="X298" i="6"/>
  <c r="X250" i="6"/>
  <c r="X202" i="6"/>
  <c r="X154" i="6"/>
  <c r="X114" i="6"/>
  <c r="X58" i="6"/>
  <c r="X18" i="6"/>
  <c r="X296" i="6"/>
  <c r="X280" i="6"/>
  <c r="X264" i="6"/>
  <c r="X248" i="6"/>
  <c r="X232" i="6"/>
  <c r="X224" i="6"/>
  <c r="X208" i="6"/>
  <c r="X200" i="6"/>
  <c r="X192" i="6"/>
  <c r="X184" i="6"/>
  <c r="X176" i="6"/>
  <c r="X168" i="6"/>
  <c r="X160" i="6"/>
  <c r="X152" i="6"/>
  <c r="X144" i="6"/>
  <c r="X136" i="6"/>
  <c r="X128" i="6"/>
  <c r="X120" i="6"/>
  <c r="X112" i="6"/>
  <c r="X104" i="6"/>
  <c r="X96" i="6"/>
  <c r="X88" i="6"/>
  <c r="X80" i="6"/>
  <c r="X72" i="6"/>
  <c r="X64" i="6"/>
  <c r="X56" i="6"/>
  <c r="X48" i="6"/>
  <c r="X40" i="6"/>
  <c r="X32" i="6"/>
  <c r="X24" i="6"/>
  <c r="X16" i="6"/>
  <c r="X8" i="6"/>
  <c r="X274" i="6"/>
  <c r="X210" i="6"/>
  <c r="X146" i="6"/>
  <c r="X82" i="6"/>
  <c r="X26" i="6"/>
  <c r="X304" i="6"/>
  <c r="X288" i="6"/>
  <c r="X272" i="6"/>
  <c r="X256" i="6"/>
  <c r="X240" i="6"/>
  <c r="X216" i="6"/>
  <c r="X303" i="6"/>
  <c r="X295" i="6"/>
  <c r="X287" i="6"/>
  <c r="X279" i="6"/>
  <c r="X271" i="6"/>
  <c r="X263" i="6"/>
  <c r="X255" i="6"/>
  <c r="X247" i="6"/>
  <c r="X239" i="6"/>
  <c r="X231" i="6"/>
  <c r="X223" i="6"/>
  <c r="X215" i="6"/>
  <c r="X207" i="6"/>
  <c r="X199" i="6"/>
  <c r="X191" i="6"/>
  <c r="X183" i="6"/>
  <c r="X175" i="6"/>
  <c r="X167" i="6"/>
  <c r="X159" i="6"/>
  <c r="X151" i="6"/>
  <c r="X143" i="6"/>
  <c r="X135" i="6"/>
  <c r="X127" i="6"/>
  <c r="X119" i="6"/>
  <c r="X111" i="6"/>
  <c r="X103" i="6"/>
  <c r="X95" i="6"/>
  <c r="X87" i="6"/>
  <c r="X79" i="6"/>
  <c r="X71" i="6"/>
  <c r="X63" i="6"/>
  <c r="X55" i="6"/>
  <c r="X47" i="6"/>
  <c r="X39" i="6"/>
  <c r="X31" i="6"/>
  <c r="X23" i="6"/>
  <c r="X15" i="6"/>
  <c r="X7" i="6"/>
  <c r="X266" i="6"/>
  <c r="X218" i="6"/>
  <c r="X170" i="6"/>
  <c r="X122" i="6"/>
  <c r="X66" i="6"/>
  <c r="X10" i="6"/>
  <c r="X302" i="6"/>
  <c r="X294" i="6"/>
  <c r="X286" i="6"/>
  <c r="X278" i="6"/>
  <c r="X270" i="6"/>
  <c r="X262" i="6"/>
  <c r="X254" i="6"/>
  <c r="X246" i="6"/>
  <c r="X238" i="6"/>
  <c r="X230" i="6"/>
  <c r="X222" i="6"/>
  <c r="X214" i="6"/>
  <c r="X206" i="6"/>
  <c r="X198" i="6"/>
  <c r="X190" i="6"/>
  <c r="X182" i="6"/>
  <c r="X174" i="6"/>
  <c r="X166" i="6"/>
  <c r="X158" i="6"/>
  <c r="X150" i="6"/>
  <c r="X142" i="6"/>
  <c r="X134" i="6"/>
  <c r="X126" i="6"/>
  <c r="X118" i="6"/>
  <c r="X110" i="6"/>
  <c r="X102" i="6"/>
  <c r="X94" i="6"/>
  <c r="X86" i="6"/>
  <c r="X78" i="6"/>
  <c r="X70" i="6"/>
  <c r="X62" i="6"/>
  <c r="X54" i="6"/>
  <c r="X46" i="6"/>
  <c r="X38" i="6"/>
  <c r="X30" i="6"/>
  <c r="X22" i="6"/>
  <c r="X14" i="6"/>
  <c r="X6" i="6"/>
  <c r="X306" i="6"/>
  <c r="X242" i="6"/>
  <c r="X186" i="6"/>
  <c r="X106" i="6"/>
  <c r="X34" i="6"/>
  <c r="X301" i="6"/>
  <c r="X269" i="6"/>
  <c r="X245" i="6"/>
  <c r="X221" i="6"/>
  <c r="X205" i="6"/>
  <c r="X189" i="6"/>
  <c r="X181" i="6"/>
  <c r="X173" i="6"/>
  <c r="X165" i="6"/>
  <c r="X157" i="6"/>
  <c r="X149" i="6"/>
  <c r="X141" i="6"/>
  <c r="X133" i="6"/>
  <c r="X125" i="6"/>
  <c r="X117" i="6"/>
  <c r="X109" i="6"/>
  <c r="X101" i="6"/>
  <c r="X93" i="6"/>
  <c r="X85" i="6"/>
  <c r="X77" i="6"/>
  <c r="X69" i="6"/>
  <c r="X61" i="6"/>
  <c r="X53" i="6"/>
  <c r="X45" i="6"/>
  <c r="X37" i="6"/>
  <c r="X29" i="6"/>
  <c r="X21" i="6"/>
  <c r="X13" i="6"/>
  <c r="X282" i="6"/>
  <c r="X234" i="6"/>
  <c r="X194" i="6"/>
  <c r="X138" i="6"/>
  <c r="X90" i="6"/>
  <c r="X50" i="6"/>
  <c r="X293" i="6"/>
  <c r="X277" i="6"/>
  <c r="X253" i="6"/>
  <c r="X229" i="6"/>
  <c r="X213" i="6"/>
  <c r="X300" i="6"/>
  <c r="X276" i="6"/>
  <c r="X260" i="6"/>
  <c r="X244" i="6"/>
  <c r="X228" i="6"/>
  <c r="X220" i="6"/>
  <c r="X204" i="6"/>
  <c r="X196" i="6"/>
  <c r="X188" i="6"/>
  <c r="X180" i="6"/>
  <c r="X172" i="6"/>
  <c r="X164" i="6"/>
  <c r="X156" i="6"/>
  <c r="X148" i="6"/>
  <c r="X140" i="6"/>
  <c r="X132" i="6"/>
  <c r="X124" i="6"/>
  <c r="X116" i="6"/>
  <c r="X108" i="6"/>
  <c r="X100" i="6"/>
  <c r="X92" i="6"/>
  <c r="X84" i="6"/>
  <c r="X76" i="6"/>
  <c r="X68" i="6"/>
  <c r="X60" i="6"/>
  <c r="X52" i="6"/>
  <c r="X44" i="6"/>
  <c r="X36" i="6"/>
  <c r="X28" i="6"/>
  <c r="X20" i="6"/>
  <c r="X12" i="6"/>
  <c r="X290" i="6"/>
  <c r="X226" i="6"/>
  <c r="X162" i="6"/>
  <c r="X98" i="6"/>
  <c r="X42" i="6"/>
  <c r="X285" i="6"/>
  <c r="X261" i="6"/>
  <c r="X237" i="6"/>
  <c r="X197" i="6"/>
  <c r="X292" i="6"/>
  <c r="X284" i="6"/>
  <c r="X268" i="6"/>
  <c r="X252" i="6"/>
  <c r="X236" i="6"/>
  <c r="X212" i="6"/>
  <c r="X307" i="6"/>
  <c r="X299" i="6"/>
  <c r="X291" i="6"/>
  <c r="X283" i="6"/>
  <c r="X275" i="6"/>
  <c r="X267" i="6"/>
  <c r="X259" i="6"/>
  <c r="X251" i="6"/>
  <c r="X243" i="6"/>
  <c r="X235" i="6"/>
  <c r="X227" i="6"/>
  <c r="X219" i="6"/>
  <c r="X211" i="6"/>
  <c r="X203" i="6"/>
  <c r="X195" i="6"/>
  <c r="X187" i="6"/>
  <c r="X179" i="6"/>
  <c r="X171" i="6"/>
  <c r="X163" i="6"/>
  <c r="X155" i="6"/>
  <c r="X147" i="6"/>
  <c r="X139" i="6"/>
  <c r="X131" i="6"/>
  <c r="X123" i="6"/>
  <c r="X115" i="6"/>
  <c r="X107" i="6"/>
  <c r="X99" i="6"/>
  <c r="X91" i="6"/>
  <c r="X83" i="6"/>
  <c r="X75" i="6"/>
  <c r="X67" i="6"/>
  <c r="X59" i="6"/>
  <c r="X51" i="6"/>
  <c r="X43" i="6"/>
  <c r="X35" i="6"/>
  <c r="X27" i="6"/>
  <c r="X19" i="6"/>
  <c r="X11" i="6"/>
  <c r="X89" i="6"/>
  <c r="X178" i="6"/>
  <c r="W309" i="6"/>
  <c r="Y309" i="6"/>
  <c r="V6" i="6"/>
  <c r="V7" i="6"/>
  <c r="V8" i="6"/>
  <c r="V9" i="6"/>
  <c r="V10" i="6"/>
  <c r="V11" i="6"/>
  <c r="V12" i="6"/>
  <c r="V13" i="6"/>
  <c r="V14" i="6"/>
  <c r="V15" i="6"/>
  <c r="V16" i="6"/>
  <c r="V17" i="6"/>
  <c r="V18" i="6"/>
  <c r="V19" i="6"/>
  <c r="V20" i="6"/>
  <c r="V21" i="6"/>
  <c r="V22" i="6"/>
  <c r="V23" i="6"/>
  <c r="V24" i="6"/>
  <c r="V25" i="6"/>
  <c r="V26" i="6"/>
  <c r="V27" i="6"/>
  <c r="V28" i="6"/>
  <c r="V29" i="6"/>
  <c r="V30" i="6"/>
  <c r="V31" i="6"/>
  <c r="V32" i="6"/>
  <c r="V33" i="6"/>
  <c r="V34" i="6"/>
  <c r="V35" i="6"/>
  <c r="V36" i="6"/>
  <c r="V37" i="6"/>
  <c r="V38" i="6"/>
  <c r="V39" i="6"/>
  <c r="V40" i="6"/>
  <c r="V41" i="6"/>
  <c r="V42" i="6"/>
  <c r="V43" i="6"/>
  <c r="V44" i="6"/>
  <c r="V45" i="6"/>
  <c r="V46" i="6"/>
  <c r="V47" i="6"/>
  <c r="V48" i="6"/>
  <c r="V49" i="6"/>
  <c r="V50" i="6"/>
  <c r="V51" i="6"/>
  <c r="V52" i="6"/>
  <c r="V53" i="6"/>
  <c r="V54" i="6"/>
  <c r="V55" i="6"/>
  <c r="V56" i="6"/>
  <c r="V57" i="6"/>
  <c r="V58" i="6"/>
  <c r="V59" i="6"/>
  <c r="V60" i="6"/>
  <c r="V61" i="6"/>
  <c r="V62" i="6"/>
  <c r="V63" i="6"/>
  <c r="V64" i="6"/>
  <c r="V65" i="6"/>
  <c r="V66" i="6"/>
  <c r="V67" i="6"/>
  <c r="V68" i="6"/>
  <c r="V69" i="6"/>
  <c r="V70" i="6"/>
  <c r="V71" i="6"/>
  <c r="V72" i="6"/>
  <c r="V73" i="6"/>
  <c r="V74" i="6"/>
  <c r="V75" i="6"/>
  <c r="V76" i="6"/>
  <c r="V77" i="6"/>
  <c r="V78" i="6"/>
  <c r="V79" i="6"/>
  <c r="V80" i="6"/>
  <c r="V81" i="6"/>
  <c r="V82" i="6"/>
  <c r="V83" i="6"/>
  <c r="V84" i="6"/>
  <c r="V85" i="6"/>
  <c r="V86" i="6"/>
  <c r="V87" i="6"/>
  <c r="V88" i="6"/>
  <c r="V89" i="6"/>
  <c r="V90" i="6"/>
  <c r="V91" i="6"/>
  <c r="V92" i="6"/>
  <c r="V93" i="6"/>
  <c r="V94" i="6"/>
  <c r="V95" i="6"/>
  <c r="V96" i="6"/>
  <c r="V97" i="6"/>
  <c r="V98" i="6"/>
  <c r="V99" i="6"/>
  <c r="V100" i="6"/>
  <c r="V101" i="6"/>
  <c r="V102" i="6"/>
  <c r="V103" i="6"/>
  <c r="V104" i="6"/>
  <c r="V105" i="6"/>
  <c r="V106" i="6"/>
  <c r="V107" i="6"/>
  <c r="V108" i="6"/>
  <c r="V109" i="6"/>
  <c r="V110" i="6"/>
  <c r="V111" i="6"/>
  <c r="V112" i="6"/>
  <c r="V113" i="6"/>
  <c r="V114" i="6"/>
  <c r="V115" i="6"/>
  <c r="V116" i="6"/>
  <c r="V117" i="6"/>
  <c r="V118" i="6"/>
  <c r="V119" i="6"/>
  <c r="V120" i="6"/>
  <c r="V121" i="6"/>
  <c r="V122" i="6"/>
  <c r="V123" i="6"/>
  <c r="V124" i="6"/>
  <c r="V125" i="6"/>
  <c r="V126" i="6"/>
  <c r="V127" i="6"/>
  <c r="V128" i="6"/>
  <c r="V129" i="6"/>
  <c r="V130" i="6"/>
  <c r="V131" i="6"/>
  <c r="V132" i="6"/>
  <c r="V133" i="6"/>
  <c r="V134" i="6"/>
  <c r="V135" i="6"/>
  <c r="V136" i="6"/>
  <c r="V137" i="6"/>
  <c r="V138" i="6"/>
  <c r="V139" i="6"/>
  <c r="V140" i="6"/>
  <c r="V141" i="6"/>
  <c r="V142" i="6"/>
  <c r="V143" i="6"/>
  <c r="V144" i="6"/>
  <c r="V145" i="6"/>
  <c r="V146" i="6"/>
  <c r="V147" i="6"/>
  <c r="V148" i="6"/>
  <c r="V149" i="6"/>
  <c r="V150" i="6"/>
  <c r="V151" i="6"/>
  <c r="V152" i="6"/>
  <c r="V153" i="6"/>
  <c r="V154" i="6"/>
  <c r="V155" i="6"/>
  <c r="V156" i="6"/>
  <c r="V157" i="6"/>
  <c r="V158" i="6"/>
  <c r="V159" i="6"/>
  <c r="V160" i="6"/>
  <c r="V161" i="6"/>
  <c r="V162" i="6"/>
  <c r="V163" i="6"/>
  <c r="V164" i="6"/>
  <c r="V165" i="6"/>
  <c r="V166" i="6"/>
  <c r="V167" i="6"/>
  <c r="V168" i="6"/>
  <c r="V169" i="6"/>
  <c r="V170" i="6"/>
  <c r="V171" i="6"/>
  <c r="V172" i="6"/>
  <c r="V173" i="6"/>
  <c r="V174" i="6"/>
  <c r="V175" i="6"/>
  <c r="V176" i="6"/>
  <c r="V177" i="6"/>
  <c r="V178" i="6"/>
  <c r="V179" i="6"/>
  <c r="V180" i="6"/>
  <c r="V181" i="6"/>
  <c r="V182" i="6"/>
  <c r="V183" i="6"/>
  <c r="V184" i="6"/>
  <c r="V185" i="6"/>
  <c r="V186" i="6"/>
  <c r="V187" i="6"/>
  <c r="V188" i="6"/>
  <c r="V189" i="6"/>
  <c r="V190" i="6"/>
  <c r="V191" i="6"/>
  <c r="V192" i="6"/>
  <c r="V193" i="6"/>
  <c r="V194" i="6"/>
  <c r="V195" i="6"/>
  <c r="V196" i="6"/>
  <c r="V197" i="6"/>
  <c r="V198" i="6"/>
  <c r="V199" i="6"/>
  <c r="V200" i="6"/>
  <c r="V201" i="6"/>
  <c r="V202" i="6"/>
  <c r="V203" i="6"/>
  <c r="V204" i="6"/>
  <c r="V205" i="6"/>
  <c r="V206" i="6"/>
  <c r="V207" i="6"/>
  <c r="V208" i="6"/>
  <c r="V209" i="6"/>
  <c r="V210" i="6"/>
  <c r="V211" i="6"/>
  <c r="V212" i="6"/>
  <c r="V213" i="6"/>
  <c r="V214" i="6"/>
  <c r="V215" i="6"/>
  <c r="V216" i="6"/>
  <c r="V217" i="6"/>
  <c r="V218" i="6"/>
  <c r="V219" i="6"/>
  <c r="V220" i="6"/>
  <c r="V221" i="6"/>
  <c r="V222" i="6"/>
  <c r="V223" i="6"/>
  <c r="V224" i="6"/>
  <c r="V225" i="6"/>
  <c r="V226" i="6"/>
  <c r="V227" i="6"/>
  <c r="V228" i="6"/>
  <c r="V229" i="6"/>
  <c r="V230" i="6"/>
  <c r="V231" i="6"/>
  <c r="V232" i="6"/>
  <c r="V233" i="6"/>
  <c r="V234" i="6"/>
  <c r="V235" i="6"/>
  <c r="V236" i="6"/>
  <c r="V237" i="6"/>
  <c r="V238" i="6"/>
  <c r="V239" i="6"/>
  <c r="V240" i="6"/>
  <c r="V241" i="6"/>
  <c r="V242" i="6"/>
  <c r="V243" i="6"/>
  <c r="V244" i="6"/>
  <c r="V245" i="6"/>
  <c r="V246" i="6"/>
  <c r="V247" i="6"/>
  <c r="V248" i="6"/>
  <c r="V249" i="6"/>
  <c r="V250" i="6"/>
  <c r="V251" i="6"/>
  <c r="V252" i="6"/>
  <c r="V253" i="6"/>
  <c r="V254" i="6"/>
  <c r="V255" i="6"/>
  <c r="V256" i="6"/>
  <c r="V257" i="6"/>
  <c r="V258" i="6"/>
  <c r="V259" i="6"/>
  <c r="V260" i="6"/>
  <c r="V261" i="6"/>
  <c r="V262" i="6"/>
  <c r="V263" i="6"/>
  <c r="V264" i="6"/>
  <c r="V265" i="6"/>
  <c r="V266" i="6"/>
  <c r="V267" i="6"/>
  <c r="V268" i="6"/>
  <c r="V269" i="6"/>
  <c r="V270" i="6"/>
  <c r="V271" i="6"/>
  <c r="V272" i="6"/>
  <c r="V273" i="6"/>
  <c r="V274" i="6"/>
  <c r="V275" i="6"/>
  <c r="V276" i="6"/>
  <c r="V277" i="6"/>
  <c r="V278" i="6"/>
  <c r="V279" i="6"/>
  <c r="V280" i="6"/>
  <c r="V281" i="6"/>
  <c r="V282" i="6"/>
  <c r="V283" i="6"/>
  <c r="V284" i="6"/>
  <c r="V285" i="6"/>
  <c r="V286" i="6"/>
  <c r="V287" i="6"/>
  <c r="V288" i="6"/>
  <c r="V289" i="6"/>
  <c r="V290" i="6"/>
  <c r="V291" i="6"/>
  <c r="V292" i="6"/>
  <c r="V293" i="6"/>
  <c r="V294" i="6"/>
  <c r="V295" i="6"/>
  <c r="V296" i="6"/>
  <c r="V297" i="6"/>
  <c r="V298" i="6"/>
  <c r="V299" i="6"/>
  <c r="V300" i="6"/>
  <c r="V301" i="6"/>
  <c r="V302" i="6"/>
  <c r="V303" i="6"/>
  <c r="V304" i="6"/>
  <c r="V305" i="6"/>
  <c r="V306" i="6"/>
  <c r="V307" i="6"/>
  <c r="V5" i="6"/>
  <c r="U6" i="6"/>
  <c r="U7" i="6"/>
  <c r="U8" i="6"/>
  <c r="U9" i="6"/>
  <c r="U10" i="6"/>
  <c r="U11" i="6"/>
  <c r="U12" i="6"/>
  <c r="U13" i="6"/>
  <c r="U14" i="6"/>
  <c r="U15" i="6"/>
  <c r="U16" i="6"/>
  <c r="U17" i="6"/>
  <c r="U18" i="6"/>
  <c r="U19" i="6"/>
  <c r="U20" i="6"/>
  <c r="U21" i="6"/>
  <c r="U22" i="6"/>
  <c r="U23" i="6"/>
  <c r="U24" i="6"/>
  <c r="U25" i="6"/>
  <c r="U26" i="6"/>
  <c r="U27" i="6"/>
  <c r="U28" i="6"/>
  <c r="U29" i="6"/>
  <c r="U30" i="6"/>
  <c r="U31" i="6"/>
  <c r="U32" i="6"/>
  <c r="U33" i="6"/>
  <c r="U34" i="6"/>
  <c r="U35" i="6"/>
  <c r="U36" i="6"/>
  <c r="U37" i="6"/>
  <c r="U38" i="6"/>
  <c r="U39" i="6"/>
  <c r="U40" i="6"/>
  <c r="U41" i="6"/>
  <c r="U42" i="6"/>
  <c r="U43" i="6"/>
  <c r="U44" i="6"/>
  <c r="U45" i="6"/>
  <c r="U46" i="6"/>
  <c r="U47" i="6"/>
  <c r="U48" i="6"/>
  <c r="U49" i="6"/>
  <c r="U50" i="6"/>
  <c r="U51" i="6"/>
  <c r="U52" i="6"/>
  <c r="U53" i="6"/>
  <c r="U54" i="6"/>
  <c r="U55" i="6"/>
  <c r="U56" i="6"/>
  <c r="U57" i="6"/>
  <c r="U58" i="6"/>
  <c r="U59" i="6"/>
  <c r="U60" i="6"/>
  <c r="U61" i="6"/>
  <c r="U62" i="6"/>
  <c r="U63" i="6"/>
  <c r="U64" i="6"/>
  <c r="U65" i="6"/>
  <c r="U66" i="6"/>
  <c r="U67" i="6"/>
  <c r="U68" i="6"/>
  <c r="U69" i="6"/>
  <c r="U70" i="6"/>
  <c r="U71" i="6"/>
  <c r="U72" i="6"/>
  <c r="U73" i="6"/>
  <c r="U74" i="6"/>
  <c r="U75" i="6"/>
  <c r="U76" i="6"/>
  <c r="U77" i="6"/>
  <c r="U78" i="6"/>
  <c r="U79" i="6"/>
  <c r="U80" i="6"/>
  <c r="U81" i="6"/>
  <c r="U82" i="6"/>
  <c r="U83" i="6"/>
  <c r="U84" i="6"/>
  <c r="U85" i="6"/>
  <c r="U86" i="6"/>
  <c r="U87" i="6"/>
  <c r="U88" i="6"/>
  <c r="U89" i="6"/>
  <c r="U90" i="6"/>
  <c r="U91" i="6"/>
  <c r="U92" i="6"/>
  <c r="U93" i="6"/>
  <c r="U94" i="6"/>
  <c r="U95" i="6"/>
  <c r="U96" i="6"/>
  <c r="U97" i="6"/>
  <c r="U98" i="6"/>
  <c r="U99" i="6"/>
  <c r="U100" i="6"/>
  <c r="U101" i="6"/>
  <c r="U102" i="6"/>
  <c r="U103" i="6"/>
  <c r="U104" i="6"/>
  <c r="U105" i="6"/>
  <c r="U106" i="6"/>
  <c r="U107" i="6"/>
  <c r="U108" i="6"/>
  <c r="U109" i="6"/>
  <c r="U110" i="6"/>
  <c r="U111" i="6"/>
  <c r="U112" i="6"/>
  <c r="U113" i="6"/>
  <c r="U114" i="6"/>
  <c r="U115" i="6"/>
  <c r="U116" i="6"/>
  <c r="U117" i="6"/>
  <c r="U118" i="6"/>
  <c r="U119" i="6"/>
  <c r="U120" i="6"/>
  <c r="U121" i="6"/>
  <c r="U122" i="6"/>
  <c r="U123" i="6"/>
  <c r="U124" i="6"/>
  <c r="U125" i="6"/>
  <c r="U126" i="6"/>
  <c r="U127" i="6"/>
  <c r="U128" i="6"/>
  <c r="U129" i="6"/>
  <c r="U130" i="6"/>
  <c r="U131" i="6"/>
  <c r="U132" i="6"/>
  <c r="U133" i="6"/>
  <c r="U134" i="6"/>
  <c r="U135" i="6"/>
  <c r="U136" i="6"/>
  <c r="U137" i="6"/>
  <c r="U138" i="6"/>
  <c r="U139" i="6"/>
  <c r="U140" i="6"/>
  <c r="U141" i="6"/>
  <c r="U142" i="6"/>
  <c r="U143" i="6"/>
  <c r="U144" i="6"/>
  <c r="U145" i="6"/>
  <c r="U146" i="6"/>
  <c r="U147" i="6"/>
  <c r="U148" i="6"/>
  <c r="U149" i="6"/>
  <c r="U150" i="6"/>
  <c r="U151" i="6"/>
  <c r="U152" i="6"/>
  <c r="U153" i="6"/>
  <c r="U154" i="6"/>
  <c r="U155" i="6"/>
  <c r="U156" i="6"/>
  <c r="U157" i="6"/>
  <c r="U158" i="6"/>
  <c r="U159" i="6"/>
  <c r="U160" i="6"/>
  <c r="U161" i="6"/>
  <c r="U162" i="6"/>
  <c r="U163" i="6"/>
  <c r="U164" i="6"/>
  <c r="U165" i="6"/>
  <c r="U166" i="6"/>
  <c r="U167" i="6"/>
  <c r="U168" i="6"/>
  <c r="U169" i="6"/>
  <c r="U170" i="6"/>
  <c r="U171" i="6"/>
  <c r="U172" i="6"/>
  <c r="U173" i="6"/>
  <c r="U174" i="6"/>
  <c r="U175" i="6"/>
  <c r="U176" i="6"/>
  <c r="U177" i="6"/>
  <c r="U178" i="6"/>
  <c r="U179" i="6"/>
  <c r="U180" i="6"/>
  <c r="U181" i="6"/>
  <c r="U182" i="6"/>
  <c r="U183" i="6"/>
  <c r="U184" i="6"/>
  <c r="U185" i="6"/>
  <c r="U186" i="6"/>
  <c r="U187" i="6"/>
  <c r="U188" i="6"/>
  <c r="U189" i="6"/>
  <c r="U190" i="6"/>
  <c r="U191" i="6"/>
  <c r="U192" i="6"/>
  <c r="U193" i="6"/>
  <c r="U194" i="6"/>
  <c r="U195" i="6"/>
  <c r="U196" i="6"/>
  <c r="U197" i="6"/>
  <c r="U198" i="6"/>
  <c r="U199" i="6"/>
  <c r="U200" i="6"/>
  <c r="U201" i="6"/>
  <c r="U202" i="6"/>
  <c r="U203" i="6"/>
  <c r="U204" i="6"/>
  <c r="U205" i="6"/>
  <c r="U206" i="6"/>
  <c r="U207" i="6"/>
  <c r="U208" i="6"/>
  <c r="U209" i="6"/>
  <c r="U210" i="6"/>
  <c r="U211" i="6"/>
  <c r="U212" i="6"/>
  <c r="U213" i="6"/>
  <c r="U214" i="6"/>
  <c r="U215" i="6"/>
  <c r="U216" i="6"/>
  <c r="U217" i="6"/>
  <c r="U218" i="6"/>
  <c r="U219" i="6"/>
  <c r="U220" i="6"/>
  <c r="U221" i="6"/>
  <c r="U222" i="6"/>
  <c r="U223" i="6"/>
  <c r="U224" i="6"/>
  <c r="U225" i="6"/>
  <c r="U226" i="6"/>
  <c r="U227" i="6"/>
  <c r="U228" i="6"/>
  <c r="U229" i="6"/>
  <c r="U230" i="6"/>
  <c r="U231" i="6"/>
  <c r="U232" i="6"/>
  <c r="U233" i="6"/>
  <c r="U234" i="6"/>
  <c r="U235" i="6"/>
  <c r="U236" i="6"/>
  <c r="U237" i="6"/>
  <c r="U238" i="6"/>
  <c r="U239" i="6"/>
  <c r="U240" i="6"/>
  <c r="U241" i="6"/>
  <c r="U242" i="6"/>
  <c r="U243" i="6"/>
  <c r="U244" i="6"/>
  <c r="U245" i="6"/>
  <c r="U246" i="6"/>
  <c r="U247" i="6"/>
  <c r="U248" i="6"/>
  <c r="U249" i="6"/>
  <c r="U250" i="6"/>
  <c r="U251" i="6"/>
  <c r="U252" i="6"/>
  <c r="U253" i="6"/>
  <c r="U254" i="6"/>
  <c r="U255" i="6"/>
  <c r="U256" i="6"/>
  <c r="U257" i="6"/>
  <c r="U258" i="6"/>
  <c r="U259" i="6"/>
  <c r="U260" i="6"/>
  <c r="U261" i="6"/>
  <c r="U262" i="6"/>
  <c r="U263" i="6"/>
  <c r="U264" i="6"/>
  <c r="U265" i="6"/>
  <c r="U266" i="6"/>
  <c r="U267" i="6"/>
  <c r="U268" i="6"/>
  <c r="U269" i="6"/>
  <c r="U270" i="6"/>
  <c r="U271" i="6"/>
  <c r="U272" i="6"/>
  <c r="U273" i="6"/>
  <c r="U274" i="6"/>
  <c r="U275" i="6"/>
  <c r="U276" i="6"/>
  <c r="U277" i="6"/>
  <c r="U278" i="6"/>
  <c r="U279" i="6"/>
  <c r="U280" i="6"/>
  <c r="U281" i="6"/>
  <c r="U282" i="6"/>
  <c r="U283" i="6"/>
  <c r="U284" i="6"/>
  <c r="U285" i="6"/>
  <c r="U286" i="6"/>
  <c r="U287" i="6"/>
  <c r="U288" i="6"/>
  <c r="U289" i="6"/>
  <c r="U290" i="6"/>
  <c r="U291" i="6"/>
  <c r="U292" i="6"/>
  <c r="U293" i="6"/>
  <c r="U294" i="6"/>
  <c r="U295" i="6"/>
  <c r="U296" i="6"/>
  <c r="U297" i="6"/>
  <c r="U298" i="6"/>
  <c r="U299" i="6"/>
  <c r="U300" i="6"/>
  <c r="U301" i="6"/>
  <c r="U302" i="6"/>
  <c r="U303" i="6"/>
  <c r="U304" i="6"/>
  <c r="U305" i="6"/>
  <c r="U306" i="6"/>
  <c r="U307" i="6"/>
  <c r="U5" i="6"/>
  <c r="T5" i="6"/>
  <c r="T6" i="6"/>
  <c r="T7" i="6"/>
  <c r="T8" i="6"/>
  <c r="T9" i="6"/>
  <c r="T10" i="6"/>
  <c r="T11" i="6"/>
  <c r="T12" i="6"/>
  <c r="T13" i="6"/>
  <c r="T14" i="6"/>
  <c r="T15" i="6"/>
  <c r="T16" i="6"/>
  <c r="T17" i="6"/>
  <c r="T18" i="6"/>
  <c r="T19" i="6"/>
  <c r="T20" i="6"/>
  <c r="T21" i="6"/>
  <c r="T22" i="6"/>
  <c r="T23" i="6"/>
  <c r="T24" i="6"/>
  <c r="T25" i="6"/>
  <c r="T26" i="6"/>
  <c r="T27" i="6"/>
  <c r="T28" i="6"/>
  <c r="T29" i="6"/>
  <c r="T30" i="6"/>
  <c r="T31" i="6"/>
  <c r="T32" i="6"/>
  <c r="T33" i="6"/>
  <c r="T34" i="6"/>
  <c r="T35" i="6"/>
  <c r="T36" i="6"/>
  <c r="T37" i="6"/>
  <c r="T38" i="6"/>
  <c r="T39" i="6"/>
  <c r="T40" i="6"/>
  <c r="T41" i="6"/>
  <c r="T42" i="6"/>
  <c r="T43" i="6"/>
  <c r="T44" i="6"/>
  <c r="T45" i="6"/>
  <c r="T46" i="6"/>
  <c r="T47" i="6"/>
  <c r="T48" i="6"/>
  <c r="T49" i="6"/>
  <c r="T50" i="6"/>
  <c r="T51" i="6"/>
  <c r="T52" i="6"/>
  <c r="T53" i="6"/>
  <c r="T54" i="6"/>
  <c r="T55" i="6"/>
  <c r="T56" i="6"/>
  <c r="T57" i="6"/>
  <c r="T58" i="6"/>
  <c r="T59" i="6"/>
  <c r="T60" i="6"/>
  <c r="T61" i="6"/>
  <c r="T62" i="6"/>
  <c r="T63" i="6"/>
  <c r="T64" i="6"/>
  <c r="T65" i="6"/>
  <c r="T66" i="6"/>
  <c r="T67" i="6"/>
  <c r="T68" i="6"/>
  <c r="T69" i="6"/>
  <c r="T70" i="6"/>
  <c r="T71" i="6"/>
  <c r="T72" i="6"/>
  <c r="T73" i="6"/>
  <c r="T74" i="6"/>
  <c r="T75" i="6"/>
  <c r="T76" i="6"/>
  <c r="T77" i="6"/>
  <c r="T78" i="6"/>
  <c r="T79" i="6"/>
  <c r="T80" i="6"/>
  <c r="T81" i="6"/>
  <c r="T82" i="6"/>
  <c r="T83" i="6"/>
  <c r="T84" i="6"/>
  <c r="T85" i="6"/>
  <c r="T86" i="6"/>
  <c r="T87" i="6"/>
  <c r="T88" i="6"/>
  <c r="T89" i="6"/>
  <c r="T90" i="6"/>
  <c r="T91" i="6"/>
  <c r="T92" i="6"/>
  <c r="T93" i="6"/>
  <c r="T94" i="6"/>
  <c r="T95" i="6"/>
  <c r="T96" i="6"/>
  <c r="T97" i="6"/>
  <c r="T98" i="6"/>
  <c r="T99" i="6"/>
  <c r="T100" i="6"/>
  <c r="T101" i="6"/>
  <c r="T102" i="6"/>
  <c r="T103" i="6"/>
  <c r="T104" i="6"/>
  <c r="T105" i="6"/>
  <c r="T106" i="6"/>
  <c r="T107" i="6"/>
  <c r="T108" i="6"/>
  <c r="T109" i="6"/>
  <c r="T110" i="6"/>
  <c r="T111" i="6"/>
  <c r="T112" i="6"/>
  <c r="T113" i="6"/>
  <c r="T114" i="6"/>
  <c r="T115" i="6"/>
  <c r="T116" i="6"/>
  <c r="T117" i="6"/>
  <c r="T118" i="6"/>
  <c r="T119" i="6"/>
  <c r="T120" i="6"/>
  <c r="T121" i="6"/>
  <c r="T122" i="6"/>
  <c r="T123" i="6"/>
  <c r="T124" i="6"/>
  <c r="T125" i="6"/>
  <c r="T126" i="6"/>
  <c r="T127" i="6"/>
  <c r="T128" i="6"/>
  <c r="T129" i="6"/>
  <c r="T130" i="6"/>
  <c r="T131" i="6"/>
  <c r="T132" i="6"/>
  <c r="T133" i="6"/>
  <c r="T134" i="6"/>
  <c r="T135" i="6"/>
  <c r="T136" i="6"/>
  <c r="T137" i="6"/>
  <c r="T138" i="6"/>
  <c r="T139" i="6"/>
  <c r="T140" i="6"/>
  <c r="T141" i="6"/>
  <c r="T142" i="6"/>
  <c r="T143" i="6"/>
  <c r="T144" i="6"/>
  <c r="T145" i="6"/>
  <c r="T146" i="6"/>
  <c r="T147" i="6"/>
  <c r="T148" i="6"/>
  <c r="T149" i="6"/>
  <c r="T150" i="6"/>
  <c r="T151" i="6"/>
  <c r="T152" i="6"/>
  <c r="T153" i="6"/>
  <c r="T154" i="6"/>
  <c r="T155" i="6"/>
  <c r="T156" i="6"/>
  <c r="T157" i="6"/>
  <c r="T158" i="6"/>
  <c r="T159" i="6"/>
  <c r="T160" i="6"/>
  <c r="T161" i="6"/>
  <c r="T162" i="6"/>
  <c r="T163" i="6"/>
  <c r="T164" i="6"/>
  <c r="T165" i="6"/>
  <c r="T166" i="6"/>
  <c r="T167" i="6"/>
  <c r="T168" i="6"/>
  <c r="T169" i="6"/>
  <c r="T170" i="6"/>
  <c r="T171" i="6"/>
  <c r="T172" i="6"/>
  <c r="T173" i="6"/>
  <c r="T174" i="6"/>
  <c r="T175" i="6"/>
  <c r="T176" i="6"/>
  <c r="T177" i="6"/>
  <c r="T178" i="6"/>
  <c r="T179" i="6"/>
  <c r="T180" i="6"/>
  <c r="T181" i="6"/>
  <c r="T182" i="6"/>
  <c r="T183" i="6"/>
  <c r="T184" i="6"/>
  <c r="T185" i="6"/>
  <c r="T186" i="6"/>
  <c r="T187" i="6"/>
  <c r="T188" i="6"/>
  <c r="T189" i="6"/>
  <c r="T190" i="6"/>
  <c r="T191" i="6"/>
  <c r="T192" i="6"/>
  <c r="T193" i="6"/>
  <c r="T194" i="6"/>
  <c r="T195" i="6"/>
  <c r="T196" i="6"/>
  <c r="T197" i="6"/>
  <c r="T198" i="6"/>
  <c r="T199" i="6"/>
  <c r="T200" i="6"/>
  <c r="T201" i="6"/>
  <c r="T202" i="6"/>
  <c r="T203" i="6"/>
  <c r="T204" i="6"/>
  <c r="T205" i="6"/>
  <c r="T206" i="6"/>
  <c r="T207" i="6"/>
  <c r="T208" i="6"/>
  <c r="T209" i="6"/>
  <c r="T210" i="6"/>
  <c r="T211" i="6"/>
  <c r="T212" i="6"/>
  <c r="T213" i="6"/>
  <c r="T214" i="6"/>
  <c r="T215" i="6"/>
  <c r="T216" i="6"/>
  <c r="T217" i="6"/>
  <c r="T218" i="6"/>
  <c r="T219" i="6"/>
  <c r="T220" i="6"/>
  <c r="T221" i="6"/>
  <c r="T222" i="6"/>
  <c r="T223" i="6"/>
  <c r="T224" i="6"/>
  <c r="T225" i="6"/>
  <c r="T226" i="6"/>
  <c r="T227" i="6"/>
  <c r="T228" i="6"/>
  <c r="T229" i="6"/>
  <c r="T230" i="6"/>
  <c r="T231" i="6"/>
  <c r="T232" i="6"/>
  <c r="T233" i="6"/>
  <c r="T234" i="6"/>
  <c r="T235" i="6"/>
  <c r="T236" i="6"/>
  <c r="T237" i="6"/>
  <c r="T238" i="6"/>
  <c r="T239" i="6"/>
  <c r="T240" i="6"/>
  <c r="T241" i="6"/>
  <c r="T242" i="6"/>
  <c r="T243" i="6"/>
  <c r="T244" i="6"/>
  <c r="T245" i="6"/>
  <c r="T246" i="6"/>
  <c r="T247" i="6"/>
  <c r="T248" i="6"/>
  <c r="T249" i="6"/>
  <c r="T250" i="6"/>
  <c r="T251" i="6"/>
  <c r="T252" i="6"/>
  <c r="T253" i="6"/>
  <c r="T254" i="6"/>
  <c r="T255" i="6"/>
  <c r="T256" i="6"/>
  <c r="T257" i="6"/>
  <c r="T258" i="6"/>
  <c r="T259" i="6"/>
  <c r="T260" i="6"/>
  <c r="T261" i="6"/>
  <c r="T262" i="6"/>
  <c r="T263" i="6"/>
  <c r="T264" i="6"/>
  <c r="T265" i="6"/>
  <c r="T266" i="6"/>
  <c r="T267" i="6"/>
  <c r="T268" i="6"/>
  <c r="T269" i="6"/>
  <c r="T270" i="6"/>
  <c r="T271" i="6"/>
  <c r="T272" i="6"/>
  <c r="T273" i="6"/>
  <c r="T274" i="6"/>
  <c r="T275" i="6"/>
  <c r="T276" i="6"/>
  <c r="T277" i="6"/>
  <c r="T278" i="6"/>
  <c r="T279" i="6"/>
  <c r="T280" i="6"/>
  <c r="T281" i="6"/>
  <c r="T282" i="6"/>
  <c r="T283" i="6"/>
  <c r="T284" i="6"/>
  <c r="T285" i="6"/>
  <c r="T286" i="6"/>
  <c r="T287" i="6"/>
  <c r="T288" i="6"/>
  <c r="T289" i="6"/>
  <c r="T290" i="6"/>
  <c r="T291" i="6"/>
  <c r="T292" i="6"/>
  <c r="T293" i="6"/>
  <c r="T294" i="6"/>
  <c r="T295" i="6"/>
  <c r="T296" i="6"/>
  <c r="T297" i="6"/>
  <c r="T298" i="6"/>
  <c r="T299" i="6"/>
  <c r="T300" i="6"/>
  <c r="T301" i="6"/>
  <c r="T302" i="6"/>
  <c r="T303" i="6"/>
  <c r="T304" i="6"/>
  <c r="T305" i="6"/>
  <c r="T306" i="6"/>
  <c r="T307" i="6"/>
  <c r="D309" i="3"/>
  <c r="X309" i="6" l="1"/>
  <c r="T309" i="6"/>
  <c r="V309" i="6"/>
  <c r="U309" i="6"/>
  <c r="Q7" i="3"/>
  <c r="AA7" i="3" s="1"/>
  <c r="Q8" i="3"/>
  <c r="AA8" i="3" s="1"/>
  <c r="Q9" i="3"/>
  <c r="AA9" i="3" s="1"/>
  <c r="Q10" i="3"/>
  <c r="AA10" i="3" s="1"/>
  <c r="Q11" i="3"/>
  <c r="AA11" i="3" s="1"/>
  <c r="Q12" i="3"/>
  <c r="AA12" i="3" s="1"/>
  <c r="Q13" i="3"/>
  <c r="AA13" i="3" s="1"/>
  <c r="Q14" i="3"/>
  <c r="AA14" i="3" s="1"/>
  <c r="Q15" i="3"/>
  <c r="AA15" i="3" s="1"/>
  <c r="Q16" i="3"/>
  <c r="AA16" i="3" s="1"/>
  <c r="Q17" i="3"/>
  <c r="AA17" i="3" s="1"/>
  <c r="Q18" i="3"/>
  <c r="AA18" i="3" s="1"/>
  <c r="Q19" i="3"/>
  <c r="AA19" i="3" s="1"/>
  <c r="Q20" i="3"/>
  <c r="AA20" i="3" s="1"/>
  <c r="Q21" i="3"/>
  <c r="AA21" i="3" s="1"/>
  <c r="Q22" i="3"/>
  <c r="AA22" i="3" s="1"/>
  <c r="Q23" i="3"/>
  <c r="AA23" i="3" s="1"/>
  <c r="Q24" i="3"/>
  <c r="AA24" i="3" s="1"/>
  <c r="Q25" i="3"/>
  <c r="AA25" i="3" s="1"/>
  <c r="Q26" i="3"/>
  <c r="AA26" i="3" s="1"/>
  <c r="Q27" i="3"/>
  <c r="AA27" i="3" s="1"/>
  <c r="Q28" i="3"/>
  <c r="AA28" i="3" s="1"/>
  <c r="Q29" i="3"/>
  <c r="AA29" i="3" s="1"/>
  <c r="Q30" i="3"/>
  <c r="AA30" i="3" s="1"/>
  <c r="Q31" i="3"/>
  <c r="AA31" i="3" s="1"/>
  <c r="Q32" i="3"/>
  <c r="AA32" i="3" s="1"/>
  <c r="Q33" i="3"/>
  <c r="AA33" i="3" s="1"/>
  <c r="Q34" i="3"/>
  <c r="AA34" i="3" s="1"/>
  <c r="Q35" i="3"/>
  <c r="AA35" i="3" s="1"/>
  <c r="Q36" i="3"/>
  <c r="AA36" i="3" s="1"/>
  <c r="Q37" i="3"/>
  <c r="AA37" i="3" s="1"/>
  <c r="Q38" i="3"/>
  <c r="AA38" i="3" s="1"/>
  <c r="Q39" i="3"/>
  <c r="AA39" i="3" s="1"/>
  <c r="Q40" i="3"/>
  <c r="AA40" i="3" s="1"/>
  <c r="Q41" i="3"/>
  <c r="AA41" i="3" s="1"/>
  <c r="Q42" i="3"/>
  <c r="AA42" i="3" s="1"/>
  <c r="Q43" i="3"/>
  <c r="AA43" i="3" s="1"/>
  <c r="Q44" i="3"/>
  <c r="AA44" i="3" s="1"/>
  <c r="Q45" i="3"/>
  <c r="AA45" i="3" s="1"/>
  <c r="Q46" i="3"/>
  <c r="AA46" i="3" s="1"/>
  <c r="Q47" i="3"/>
  <c r="AA47" i="3" s="1"/>
  <c r="Q48" i="3"/>
  <c r="AA48" i="3" s="1"/>
  <c r="Q49" i="3"/>
  <c r="AA49" i="3" s="1"/>
  <c r="Q50" i="3"/>
  <c r="AA50" i="3" s="1"/>
  <c r="Q51" i="3"/>
  <c r="AA51" i="3" s="1"/>
  <c r="Q52" i="3"/>
  <c r="AA52" i="3" s="1"/>
  <c r="Q53" i="3"/>
  <c r="AA53" i="3" s="1"/>
  <c r="Q54" i="3"/>
  <c r="AA54" i="3" s="1"/>
  <c r="Q55" i="3"/>
  <c r="AA55" i="3" s="1"/>
  <c r="Q56" i="3"/>
  <c r="AA56" i="3" s="1"/>
  <c r="Q57" i="3"/>
  <c r="AA57" i="3" s="1"/>
  <c r="Q58" i="3"/>
  <c r="AA58" i="3" s="1"/>
  <c r="Q59" i="3"/>
  <c r="AA59" i="3" s="1"/>
  <c r="Q60" i="3"/>
  <c r="AA60" i="3" s="1"/>
  <c r="Q61" i="3"/>
  <c r="AA61" i="3" s="1"/>
  <c r="Q62" i="3"/>
  <c r="AA62" i="3" s="1"/>
  <c r="Q63" i="3"/>
  <c r="AA63" i="3" s="1"/>
  <c r="Q64" i="3"/>
  <c r="AA64" i="3" s="1"/>
  <c r="Q65" i="3"/>
  <c r="AA65" i="3" s="1"/>
  <c r="Q66" i="3"/>
  <c r="AA66" i="3" s="1"/>
  <c r="Q67" i="3"/>
  <c r="AA67" i="3" s="1"/>
  <c r="Q68" i="3"/>
  <c r="AA68" i="3" s="1"/>
  <c r="Q69" i="3"/>
  <c r="AA69" i="3" s="1"/>
  <c r="Q70" i="3"/>
  <c r="AA70" i="3" s="1"/>
  <c r="Q71" i="3"/>
  <c r="AA71" i="3" s="1"/>
  <c r="Q72" i="3"/>
  <c r="AA72" i="3" s="1"/>
  <c r="Q73" i="3"/>
  <c r="AA73" i="3" s="1"/>
  <c r="Q74" i="3"/>
  <c r="AA74" i="3" s="1"/>
  <c r="Q75" i="3"/>
  <c r="AA75" i="3" s="1"/>
  <c r="Q76" i="3"/>
  <c r="AA76" i="3" s="1"/>
  <c r="Q77" i="3"/>
  <c r="AA77" i="3" s="1"/>
  <c r="Q78" i="3"/>
  <c r="AA78" i="3" s="1"/>
  <c r="Q79" i="3"/>
  <c r="AA79" i="3" s="1"/>
  <c r="Q80" i="3"/>
  <c r="AA80" i="3" s="1"/>
  <c r="Q81" i="3"/>
  <c r="AA81" i="3" s="1"/>
  <c r="Q82" i="3"/>
  <c r="AA82" i="3" s="1"/>
  <c r="Q83" i="3"/>
  <c r="AA83" i="3" s="1"/>
  <c r="Q84" i="3"/>
  <c r="AA84" i="3" s="1"/>
  <c r="Q85" i="3"/>
  <c r="AA85" i="3" s="1"/>
  <c r="Q86" i="3"/>
  <c r="AA86" i="3" s="1"/>
  <c r="Q87" i="3"/>
  <c r="AA87" i="3" s="1"/>
  <c r="Q88" i="3"/>
  <c r="AA88" i="3" s="1"/>
  <c r="Q89" i="3"/>
  <c r="AA89" i="3" s="1"/>
  <c r="Q90" i="3"/>
  <c r="AA90" i="3" s="1"/>
  <c r="Q91" i="3"/>
  <c r="AA91" i="3" s="1"/>
  <c r="Q92" i="3"/>
  <c r="AA92" i="3" s="1"/>
  <c r="Q93" i="3"/>
  <c r="AA93" i="3" s="1"/>
  <c r="Q94" i="3"/>
  <c r="AA94" i="3" s="1"/>
  <c r="Q95" i="3"/>
  <c r="AA95" i="3" s="1"/>
  <c r="Q96" i="3"/>
  <c r="AA96" i="3" s="1"/>
  <c r="Q97" i="3"/>
  <c r="AA97" i="3" s="1"/>
  <c r="Q98" i="3"/>
  <c r="AA98" i="3" s="1"/>
  <c r="Q99" i="3"/>
  <c r="AA99" i="3" s="1"/>
  <c r="Q100" i="3"/>
  <c r="AA100" i="3" s="1"/>
  <c r="Q101" i="3"/>
  <c r="AA101" i="3" s="1"/>
  <c r="Q102" i="3"/>
  <c r="AA102" i="3" s="1"/>
  <c r="Q103" i="3"/>
  <c r="AA103" i="3" s="1"/>
  <c r="Q104" i="3"/>
  <c r="AA104" i="3" s="1"/>
  <c r="Q105" i="3"/>
  <c r="AA105" i="3" s="1"/>
  <c r="Q106" i="3"/>
  <c r="AA106" i="3" s="1"/>
  <c r="Q107" i="3"/>
  <c r="AA107" i="3" s="1"/>
  <c r="Q108" i="3"/>
  <c r="AA108" i="3" s="1"/>
  <c r="Q109" i="3"/>
  <c r="AA109" i="3" s="1"/>
  <c r="Q110" i="3"/>
  <c r="AA110" i="3" s="1"/>
  <c r="Q111" i="3"/>
  <c r="AA111" i="3" s="1"/>
  <c r="Q112" i="3"/>
  <c r="AA112" i="3" s="1"/>
  <c r="Q113" i="3"/>
  <c r="AA113" i="3" s="1"/>
  <c r="Q114" i="3"/>
  <c r="AA114" i="3" s="1"/>
  <c r="Q115" i="3"/>
  <c r="AA115" i="3" s="1"/>
  <c r="Q116" i="3"/>
  <c r="AA116" i="3" s="1"/>
  <c r="Q117" i="3"/>
  <c r="AA117" i="3" s="1"/>
  <c r="Q118" i="3"/>
  <c r="AA118" i="3" s="1"/>
  <c r="Q119" i="3"/>
  <c r="AA119" i="3" s="1"/>
  <c r="Q120" i="3"/>
  <c r="AA120" i="3" s="1"/>
  <c r="Q121" i="3"/>
  <c r="AA121" i="3" s="1"/>
  <c r="Q122" i="3"/>
  <c r="AA122" i="3" s="1"/>
  <c r="Q123" i="3"/>
  <c r="AA123" i="3" s="1"/>
  <c r="Q124" i="3"/>
  <c r="AA124" i="3" s="1"/>
  <c r="Q125" i="3"/>
  <c r="AA125" i="3" s="1"/>
  <c r="Q126" i="3"/>
  <c r="AA126" i="3" s="1"/>
  <c r="Q127" i="3"/>
  <c r="AA127" i="3" s="1"/>
  <c r="Q128" i="3"/>
  <c r="AA128" i="3" s="1"/>
  <c r="Q129" i="3"/>
  <c r="AA129" i="3" s="1"/>
  <c r="Q130" i="3"/>
  <c r="AA130" i="3" s="1"/>
  <c r="Q131" i="3"/>
  <c r="AA131" i="3" s="1"/>
  <c r="Q132" i="3"/>
  <c r="AA132" i="3" s="1"/>
  <c r="Q133" i="3"/>
  <c r="AA133" i="3" s="1"/>
  <c r="Q134" i="3"/>
  <c r="AA134" i="3" s="1"/>
  <c r="Q135" i="3"/>
  <c r="AA135" i="3" s="1"/>
  <c r="Q136" i="3"/>
  <c r="AA136" i="3" s="1"/>
  <c r="Q137" i="3"/>
  <c r="AA137" i="3" s="1"/>
  <c r="Q138" i="3"/>
  <c r="AA138" i="3" s="1"/>
  <c r="Q139" i="3"/>
  <c r="AA139" i="3" s="1"/>
  <c r="Q140" i="3"/>
  <c r="AA140" i="3" s="1"/>
  <c r="Q141" i="3"/>
  <c r="AA141" i="3" s="1"/>
  <c r="Q142" i="3"/>
  <c r="AA142" i="3" s="1"/>
  <c r="Q143" i="3"/>
  <c r="AA143" i="3" s="1"/>
  <c r="Q144" i="3"/>
  <c r="AA144" i="3" s="1"/>
  <c r="Q145" i="3"/>
  <c r="AA145" i="3" s="1"/>
  <c r="Q146" i="3"/>
  <c r="AA146" i="3" s="1"/>
  <c r="Q147" i="3"/>
  <c r="AA147" i="3" s="1"/>
  <c r="Q148" i="3"/>
  <c r="AA148" i="3" s="1"/>
  <c r="Q149" i="3"/>
  <c r="AA149" i="3" s="1"/>
  <c r="Q150" i="3"/>
  <c r="AA150" i="3" s="1"/>
  <c r="Q151" i="3"/>
  <c r="AA151" i="3" s="1"/>
  <c r="Q152" i="3"/>
  <c r="AA152" i="3" s="1"/>
  <c r="Q153" i="3"/>
  <c r="AA153" i="3" s="1"/>
  <c r="Q154" i="3"/>
  <c r="AA154" i="3" s="1"/>
  <c r="Q155" i="3"/>
  <c r="AA155" i="3" s="1"/>
  <c r="Q156" i="3"/>
  <c r="AA156" i="3" s="1"/>
  <c r="Q157" i="3"/>
  <c r="AA157" i="3" s="1"/>
  <c r="Q158" i="3"/>
  <c r="AA158" i="3" s="1"/>
  <c r="Q159" i="3"/>
  <c r="AA159" i="3" s="1"/>
  <c r="Q160" i="3"/>
  <c r="AA160" i="3" s="1"/>
  <c r="Q161" i="3"/>
  <c r="AA161" i="3" s="1"/>
  <c r="Q162" i="3"/>
  <c r="AA162" i="3" s="1"/>
  <c r="Q163" i="3"/>
  <c r="AA163" i="3" s="1"/>
  <c r="Q164" i="3"/>
  <c r="AA164" i="3" s="1"/>
  <c r="Q165" i="3"/>
  <c r="AA165" i="3" s="1"/>
  <c r="Q166" i="3"/>
  <c r="AA166" i="3" s="1"/>
  <c r="Q167" i="3"/>
  <c r="AA167" i="3" s="1"/>
  <c r="Q168" i="3"/>
  <c r="AA168" i="3" s="1"/>
  <c r="Q169" i="3"/>
  <c r="AA169" i="3" s="1"/>
  <c r="Q170" i="3"/>
  <c r="AA170" i="3" s="1"/>
  <c r="Q171" i="3"/>
  <c r="AA171" i="3" s="1"/>
  <c r="Q172" i="3"/>
  <c r="AA172" i="3" s="1"/>
  <c r="Q173" i="3"/>
  <c r="AA173" i="3" s="1"/>
  <c r="Q174" i="3"/>
  <c r="AA174" i="3" s="1"/>
  <c r="Q175" i="3"/>
  <c r="AA175" i="3" s="1"/>
  <c r="Q176" i="3"/>
  <c r="AA176" i="3" s="1"/>
  <c r="Q177" i="3"/>
  <c r="AA177" i="3" s="1"/>
  <c r="Q178" i="3"/>
  <c r="AA178" i="3" s="1"/>
  <c r="Q179" i="3"/>
  <c r="AA179" i="3" s="1"/>
  <c r="Q180" i="3"/>
  <c r="AA180" i="3" s="1"/>
  <c r="Q181" i="3"/>
  <c r="AA181" i="3" s="1"/>
  <c r="Q182" i="3"/>
  <c r="AA182" i="3" s="1"/>
  <c r="Q183" i="3"/>
  <c r="AA183" i="3" s="1"/>
  <c r="Q184" i="3"/>
  <c r="AA184" i="3" s="1"/>
  <c r="Q185" i="3"/>
  <c r="AA185" i="3" s="1"/>
  <c r="Q186" i="3"/>
  <c r="AA186" i="3" s="1"/>
  <c r="Q187" i="3"/>
  <c r="AA187" i="3" s="1"/>
  <c r="Q188" i="3"/>
  <c r="AA188" i="3" s="1"/>
  <c r="Q189" i="3"/>
  <c r="AA189" i="3" s="1"/>
  <c r="Q190" i="3"/>
  <c r="AA190" i="3" s="1"/>
  <c r="Q191" i="3"/>
  <c r="AA191" i="3" s="1"/>
  <c r="Q192" i="3"/>
  <c r="AA192" i="3" s="1"/>
  <c r="Q193" i="3"/>
  <c r="AA193" i="3" s="1"/>
  <c r="Q194" i="3"/>
  <c r="AA194" i="3" s="1"/>
  <c r="Q195" i="3"/>
  <c r="AA195" i="3" s="1"/>
  <c r="Q196" i="3"/>
  <c r="AA196" i="3" s="1"/>
  <c r="Q197" i="3"/>
  <c r="AA197" i="3" s="1"/>
  <c r="Q198" i="3"/>
  <c r="AA198" i="3" s="1"/>
  <c r="Q199" i="3"/>
  <c r="AA199" i="3" s="1"/>
  <c r="Q200" i="3"/>
  <c r="AA200" i="3" s="1"/>
  <c r="Q201" i="3"/>
  <c r="AA201" i="3" s="1"/>
  <c r="Q202" i="3"/>
  <c r="AA202" i="3" s="1"/>
  <c r="Q203" i="3"/>
  <c r="AA203" i="3" s="1"/>
  <c r="Q204" i="3"/>
  <c r="AA204" i="3" s="1"/>
  <c r="Q205" i="3"/>
  <c r="AA205" i="3" s="1"/>
  <c r="Q206" i="3"/>
  <c r="AA206" i="3" s="1"/>
  <c r="Q207" i="3"/>
  <c r="AA207" i="3" s="1"/>
  <c r="Q208" i="3"/>
  <c r="AA208" i="3" s="1"/>
  <c r="Q209" i="3"/>
  <c r="AA209" i="3" s="1"/>
  <c r="Q210" i="3"/>
  <c r="AA210" i="3" s="1"/>
  <c r="Q211" i="3"/>
  <c r="AA211" i="3" s="1"/>
  <c r="Q212" i="3"/>
  <c r="AA212" i="3" s="1"/>
  <c r="Q213" i="3"/>
  <c r="AA213" i="3" s="1"/>
  <c r="Q214" i="3"/>
  <c r="AA214" i="3" s="1"/>
  <c r="Q215" i="3"/>
  <c r="AA215" i="3" s="1"/>
  <c r="Q216" i="3"/>
  <c r="AA216" i="3" s="1"/>
  <c r="Q217" i="3"/>
  <c r="AA217" i="3" s="1"/>
  <c r="Q218" i="3"/>
  <c r="AA218" i="3" s="1"/>
  <c r="Q219" i="3"/>
  <c r="AA219" i="3" s="1"/>
  <c r="Q220" i="3"/>
  <c r="AA220" i="3" s="1"/>
  <c r="Q221" i="3"/>
  <c r="AA221" i="3" s="1"/>
  <c r="Q222" i="3"/>
  <c r="AA222" i="3" s="1"/>
  <c r="Q223" i="3"/>
  <c r="AA223" i="3" s="1"/>
  <c r="Q224" i="3"/>
  <c r="AA224" i="3" s="1"/>
  <c r="Q225" i="3"/>
  <c r="AA225" i="3" s="1"/>
  <c r="Q226" i="3"/>
  <c r="AA226" i="3" s="1"/>
  <c r="Q227" i="3"/>
  <c r="AA227" i="3" s="1"/>
  <c r="Q228" i="3"/>
  <c r="AA228" i="3" s="1"/>
  <c r="Q229" i="3"/>
  <c r="AA229" i="3" s="1"/>
  <c r="Q230" i="3"/>
  <c r="AA230" i="3" s="1"/>
  <c r="Q231" i="3"/>
  <c r="AA231" i="3" s="1"/>
  <c r="Q232" i="3"/>
  <c r="AA232" i="3" s="1"/>
  <c r="Q233" i="3"/>
  <c r="AA233" i="3" s="1"/>
  <c r="Q234" i="3"/>
  <c r="AA234" i="3" s="1"/>
  <c r="Q235" i="3"/>
  <c r="AA235" i="3" s="1"/>
  <c r="Q236" i="3"/>
  <c r="AA236" i="3" s="1"/>
  <c r="Q237" i="3"/>
  <c r="AA237" i="3" s="1"/>
  <c r="Q238" i="3"/>
  <c r="AA238" i="3" s="1"/>
  <c r="Q239" i="3"/>
  <c r="AA239" i="3" s="1"/>
  <c r="Q240" i="3"/>
  <c r="AA240" i="3" s="1"/>
  <c r="Q241" i="3"/>
  <c r="AA241" i="3" s="1"/>
  <c r="Q242" i="3"/>
  <c r="AA242" i="3" s="1"/>
  <c r="Q243" i="3"/>
  <c r="AA243" i="3" s="1"/>
  <c r="Q244" i="3"/>
  <c r="AA244" i="3" s="1"/>
  <c r="Q245" i="3"/>
  <c r="AA245" i="3" s="1"/>
  <c r="Q246" i="3"/>
  <c r="AA246" i="3" s="1"/>
  <c r="Q247" i="3"/>
  <c r="AA247" i="3" s="1"/>
  <c r="Q248" i="3"/>
  <c r="AA248" i="3" s="1"/>
  <c r="Q249" i="3"/>
  <c r="AA249" i="3" s="1"/>
  <c r="Q250" i="3"/>
  <c r="AA250" i="3" s="1"/>
  <c r="Q251" i="3"/>
  <c r="AA251" i="3" s="1"/>
  <c r="Q252" i="3"/>
  <c r="AA252" i="3" s="1"/>
  <c r="Q253" i="3"/>
  <c r="AA253" i="3" s="1"/>
  <c r="Q254" i="3"/>
  <c r="AA254" i="3" s="1"/>
  <c r="Q255" i="3"/>
  <c r="AA255" i="3" s="1"/>
  <c r="Q256" i="3"/>
  <c r="AA256" i="3" s="1"/>
  <c r="Q257" i="3"/>
  <c r="AA257" i="3" s="1"/>
  <c r="Q258" i="3"/>
  <c r="AA258" i="3" s="1"/>
  <c r="Q259" i="3"/>
  <c r="AA259" i="3" s="1"/>
  <c r="Q260" i="3"/>
  <c r="AA260" i="3" s="1"/>
  <c r="Q261" i="3"/>
  <c r="AA261" i="3" s="1"/>
  <c r="Q262" i="3"/>
  <c r="AA262" i="3" s="1"/>
  <c r="Q263" i="3"/>
  <c r="AA263" i="3" s="1"/>
  <c r="Q264" i="3"/>
  <c r="AA264" i="3" s="1"/>
  <c r="Q265" i="3"/>
  <c r="AA265" i="3" s="1"/>
  <c r="Q266" i="3"/>
  <c r="AA266" i="3" s="1"/>
  <c r="Q267" i="3"/>
  <c r="AA267" i="3" s="1"/>
  <c r="Q268" i="3"/>
  <c r="AA268" i="3" s="1"/>
  <c r="Q269" i="3"/>
  <c r="AA269" i="3" s="1"/>
  <c r="Q270" i="3"/>
  <c r="AA270" i="3" s="1"/>
  <c r="Q271" i="3"/>
  <c r="AA271" i="3" s="1"/>
  <c r="Q272" i="3"/>
  <c r="AA272" i="3" s="1"/>
  <c r="Q273" i="3"/>
  <c r="AA273" i="3" s="1"/>
  <c r="Q274" i="3"/>
  <c r="AA274" i="3" s="1"/>
  <c r="Q275" i="3"/>
  <c r="AA275" i="3" s="1"/>
  <c r="Q276" i="3"/>
  <c r="AA276" i="3" s="1"/>
  <c r="Q277" i="3"/>
  <c r="AA277" i="3" s="1"/>
  <c r="Q278" i="3"/>
  <c r="AA278" i="3" s="1"/>
  <c r="Q279" i="3"/>
  <c r="AA279" i="3" s="1"/>
  <c r="Q280" i="3"/>
  <c r="AA280" i="3" s="1"/>
  <c r="Q281" i="3"/>
  <c r="AA281" i="3" s="1"/>
  <c r="Q282" i="3"/>
  <c r="AA282" i="3" s="1"/>
  <c r="Q283" i="3"/>
  <c r="AA283" i="3" s="1"/>
  <c r="Q284" i="3"/>
  <c r="AA284" i="3" s="1"/>
  <c r="Q285" i="3"/>
  <c r="AA285" i="3" s="1"/>
  <c r="Q286" i="3"/>
  <c r="AA286" i="3" s="1"/>
  <c r="Q287" i="3"/>
  <c r="AA287" i="3" s="1"/>
  <c r="Q288" i="3"/>
  <c r="AA288" i="3" s="1"/>
  <c r="Q289" i="3"/>
  <c r="AA289" i="3" s="1"/>
  <c r="Q290" i="3"/>
  <c r="AA290" i="3" s="1"/>
  <c r="Q291" i="3"/>
  <c r="AA291" i="3" s="1"/>
  <c r="Q292" i="3"/>
  <c r="AA292" i="3" s="1"/>
  <c r="Q293" i="3"/>
  <c r="AA293" i="3" s="1"/>
  <c r="Q294" i="3"/>
  <c r="AA294" i="3" s="1"/>
  <c r="Q295" i="3"/>
  <c r="AA295" i="3" s="1"/>
  <c r="Q296" i="3"/>
  <c r="AA296" i="3" s="1"/>
  <c r="Q297" i="3"/>
  <c r="AA297" i="3" s="1"/>
  <c r="Q298" i="3"/>
  <c r="AA298" i="3" s="1"/>
  <c r="Q299" i="3"/>
  <c r="AA299" i="3" s="1"/>
  <c r="Q300" i="3"/>
  <c r="AA300" i="3" s="1"/>
  <c r="Q301" i="3"/>
  <c r="AA301" i="3" s="1"/>
  <c r="Q302" i="3"/>
  <c r="AA302" i="3" s="1"/>
  <c r="Q303" i="3"/>
  <c r="AA303" i="3" s="1"/>
  <c r="Q304" i="3"/>
  <c r="AA304" i="3" s="1"/>
  <c r="Q305" i="3"/>
  <c r="AA305" i="3" s="1"/>
  <c r="Q306" i="3"/>
  <c r="AA306" i="3" s="1"/>
  <c r="Q307" i="3"/>
  <c r="AA307" i="3" s="1"/>
  <c r="M7" i="3"/>
  <c r="N7" i="3" s="1"/>
  <c r="M8" i="3"/>
  <c r="N8" i="3" s="1"/>
  <c r="M9" i="3"/>
  <c r="N9" i="3" s="1"/>
  <c r="M10" i="3"/>
  <c r="N10" i="3" s="1"/>
  <c r="M11" i="3"/>
  <c r="N11" i="3" s="1"/>
  <c r="M12" i="3"/>
  <c r="N12" i="3" s="1"/>
  <c r="M13" i="3"/>
  <c r="N13" i="3" s="1"/>
  <c r="M14" i="3"/>
  <c r="N14" i="3" s="1"/>
  <c r="M15" i="3"/>
  <c r="N15" i="3" s="1"/>
  <c r="M16" i="3"/>
  <c r="N16" i="3" s="1"/>
  <c r="M17" i="3"/>
  <c r="N17" i="3" s="1"/>
  <c r="M18" i="3"/>
  <c r="N18" i="3" s="1"/>
  <c r="M19" i="3"/>
  <c r="N19" i="3" s="1"/>
  <c r="M20" i="3"/>
  <c r="N20" i="3" s="1"/>
  <c r="M21" i="3"/>
  <c r="N21" i="3" s="1"/>
  <c r="M22" i="3"/>
  <c r="N22" i="3" s="1"/>
  <c r="M23" i="3"/>
  <c r="N23" i="3" s="1"/>
  <c r="M24" i="3"/>
  <c r="N24" i="3" s="1"/>
  <c r="M25" i="3"/>
  <c r="N25" i="3" s="1"/>
  <c r="M26" i="3"/>
  <c r="N26" i="3" s="1"/>
  <c r="M27" i="3"/>
  <c r="N27" i="3" s="1"/>
  <c r="M28" i="3"/>
  <c r="N28" i="3" s="1"/>
  <c r="M29" i="3"/>
  <c r="N29" i="3" s="1"/>
  <c r="M30" i="3"/>
  <c r="N30" i="3" s="1"/>
  <c r="M31" i="3"/>
  <c r="N31" i="3" s="1"/>
  <c r="M32" i="3"/>
  <c r="N32" i="3" s="1"/>
  <c r="M33" i="3"/>
  <c r="N33" i="3" s="1"/>
  <c r="M34" i="3"/>
  <c r="N34" i="3" s="1"/>
  <c r="M35" i="3"/>
  <c r="N35" i="3" s="1"/>
  <c r="M36" i="3"/>
  <c r="N36" i="3" s="1"/>
  <c r="M37" i="3"/>
  <c r="N37" i="3" s="1"/>
  <c r="M38" i="3"/>
  <c r="N38" i="3" s="1"/>
  <c r="M39" i="3"/>
  <c r="N39" i="3" s="1"/>
  <c r="M40" i="3"/>
  <c r="N40" i="3" s="1"/>
  <c r="M41" i="3"/>
  <c r="N41" i="3" s="1"/>
  <c r="M42" i="3"/>
  <c r="N42" i="3" s="1"/>
  <c r="M43" i="3"/>
  <c r="N43" i="3" s="1"/>
  <c r="M44" i="3"/>
  <c r="N44" i="3" s="1"/>
  <c r="M45" i="3"/>
  <c r="N45" i="3" s="1"/>
  <c r="M46" i="3"/>
  <c r="N46" i="3" s="1"/>
  <c r="M47" i="3"/>
  <c r="N47" i="3" s="1"/>
  <c r="M48" i="3"/>
  <c r="N48" i="3" s="1"/>
  <c r="M49" i="3"/>
  <c r="N49" i="3" s="1"/>
  <c r="M50" i="3"/>
  <c r="N50" i="3" s="1"/>
  <c r="M51" i="3"/>
  <c r="N51" i="3" s="1"/>
  <c r="M52" i="3"/>
  <c r="N52" i="3" s="1"/>
  <c r="M53" i="3"/>
  <c r="N53" i="3" s="1"/>
  <c r="M54" i="3"/>
  <c r="N54" i="3" s="1"/>
  <c r="M55" i="3"/>
  <c r="N55" i="3" s="1"/>
  <c r="M56" i="3"/>
  <c r="N56" i="3" s="1"/>
  <c r="M57" i="3"/>
  <c r="N57" i="3" s="1"/>
  <c r="M58" i="3"/>
  <c r="N58" i="3" s="1"/>
  <c r="M59" i="3"/>
  <c r="N59" i="3" s="1"/>
  <c r="M60" i="3"/>
  <c r="N60" i="3" s="1"/>
  <c r="M61" i="3"/>
  <c r="N61" i="3" s="1"/>
  <c r="M62" i="3"/>
  <c r="N62" i="3" s="1"/>
  <c r="M63" i="3"/>
  <c r="N63" i="3" s="1"/>
  <c r="M64" i="3"/>
  <c r="N64" i="3" s="1"/>
  <c r="M65" i="3"/>
  <c r="N65" i="3" s="1"/>
  <c r="M66" i="3"/>
  <c r="N66" i="3" s="1"/>
  <c r="M67" i="3"/>
  <c r="N67" i="3" s="1"/>
  <c r="M68" i="3"/>
  <c r="N68" i="3" s="1"/>
  <c r="M69" i="3"/>
  <c r="N69" i="3" s="1"/>
  <c r="M70" i="3"/>
  <c r="N70" i="3" s="1"/>
  <c r="M71" i="3"/>
  <c r="N71" i="3" s="1"/>
  <c r="M72" i="3"/>
  <c r="N72" i="3" s="1"/>
  <c r="M73" i="3"/>
  <c r="N73" i="3" s="1"/>
  <c r="M74" i="3"/>
  <c r="N74" i="3" s="1"/>
  <c r="M75" i="3"/>
  <c r="N75" i="3" s="1"/>
  <c r="M76" i="3"/>
  <c r="N76" i="3" s="1"/>
  <c r="M77" i="3"/>
  <c r="N77" i="3" s="1"/>
  <c r="M78" i="3"/>
  <c r="N78" i="3" s="1"/>
  <c r="M79" i="3"/>
  <c r="N79" i="3" s="1"/>
  <c r="M80" i="3"/>
  <c r="N80" i="3" s="1"/>
  <c r="M81" i="3"/>
  <c r="N81" i="3" s="1"/>
  <c r="M82" i="3"/>
  <c r="N82" i="3" s="1"/>
  <c r="M83" i="3"/>
  <c r="N83" i="3" s="1"/>
  <c r="M84" i="3"/>
  <c r="N84" i="3" s="1"/>
  <c r="M85" i="3"/>
  <c r="N85" i="3" s="1"/>
  <c r="M86" i="3"/>
  <c r="N86" i="3" s="1"/>
  <c r="M87" i="3"/>
  <c r="N87" i="3" s="1"/>
  <c r="M88" i="3"/>
  <c r="N88" i="3" s="1"/>
  <c r="M89" i="3"/>
  <c r="N89" i="3" s="1"/>
  <c r="M90" i="3"/>
  <c r="N90" i="3" s="1"/>
  <c r="M91" i="3"/>
  <c r="N91" i="3" s="1"/>
  <c r="M92" i="3"/>
  <c r="N92" i="3" s="1"/>
  <c r="M93" i="3"/>
  <c r="N93" i="3" s="1"/>
  <c r="M94" i="3"/>
  <c r="N94" i="3" s="1"/>
  <c r="M95" i="3"/>
  <c r="N95" i="3" s="1"/>
  <c r="M96" i="3"/>
  <c r="N96" i="3" s="1"/>
  <c r="M97" i="3"/>
  <c r="N97" i="3" s="1"/>
  <c r="M98" i="3"/>
  <c r="N98" i="3" s="1"/>
  <c r="M99" i="3"/>
  <c r="N99" i="3" s="1"/>
  <c r="M100" i="3"/>
  <c r="N100" i="3" s="1"/>
  <c r="M101" i="3"/>
  <c r="N101" i="3" s="1"/>
  <c r="M102" i="3"/>
  <c r="N102" i="3" s="1"/>
  <c r="M103" i="3"/>
  <c r="N103" i="3" s="1"/>
  <c r="M104" i="3"/>
  <c r="N104" i="3" s="1"/>
  <c r="M105" i="3"/>
  <c r="N105" i="3" s="1"/>
  <c r="M106" i="3"/>
  <c r="N106" i="3" s="1"/>
  <c r="M107" i="3"/>
  <c r="N107" i="3" s="1"/>
  <c r="M108" i="3"/>
  <c r="N108" i="3" s="1"/>
  <c r="M109" i="3"/>
  <c r="N109" i="3" s="1"/>
  <c r="M110" i="3"/>
  <c r="N110" i="3" s="1"/>
  <c r="M111" i="3"/>
  <c r="N111" i="3" s="1"/>
  <c r="M112" i="3"/>
  <c r="N112" i="3" s="1"/>
  <c r="M113" i="3"/>
  <c r="N113" i="3" s="1"/>
  <c r="M114" i="3"/>
  <c r="N114" i="3" s="1"/>
  <c r="M115" i="3"/>
  <c r="N115" i="3" s="1"/>
  <c r="M116" i="3"/>
  <c r="N116" i="3" s="1"/>
  <c r="M117" i="3"/>
  <c r="N117" i="3" s="1"/>
  <c r="M118" i="3"/>
  <c r="N118" i="3" s="1"/>
  <c r="M119" i="3"/>
  <c r="N119" i="3" s="1"/>
  <c r="M120" i="3"/>
  <c r="N120" i="3" s="1"/>
  <c r="M121" i="3"/>
  <c r="N121" i="3" s="1"/>
  <c r="M122" i="3"/>
  <c r="N122" i="3" s="1"/>
  <c r="M123" i="3"/>
  <c r="N123" i="3" s="1"/>
  <c r="M124" i="3"/>
  <c r="N124" i="3" s="1"/>
  <c r="M125" i="3"/>
  <c r="N125" i="3" s="1"/>
  <c r="M126" i="3"/>
  <c r="N126" i="3" s="1"/>
  <c r="M127" i="3"/>
  <c r="N127" i="3" s="1"/>
  <c r="M128" i="3"/>
  <c r="N128" i="3" s="1"/>
  <c r="M129" i="3"/>
  <c r="N129" i="3" s="1"/>
  <c r="M130" i="3"/>
  <c r="N130" i="3" s="1"/>
  <c r="M131" i="3"/>
  <c r="N131" i="3" s="1"/>
  <c r="M132" i="3"/>
  <c r="N132" i="3" s="1"/>
  <c r="M133" i="3"/>
  <c r="N133" i="3" s="1"/>
  <c r="M134" i="3"/>
  <c r="N134" i="3" s="1"/>
  <c r="M135" i="3"/>
  <c r="N135" i="3" s="1"/>
  <c r="M136" i="3"/>
  <c r="N136" i="3" s="1"/>
  <c r="M137" i="3"/>
  <c r="N137" i="3" s="1"/>
  <c r="M138" i="3"/>
  <c r="N138" i="3" s="1"/>
  <c r="M139" i="3"/>
  <c r="N139" i="3" s="1"/>
  <c r="M140" i="3"/>
  <c r="N140" i="3" s="1"/>
  <c r="M141" i="3"/>
  <c r="N141" i="3" s="1"/>
  <c r="M142" i="3"/>
  <c r="N142" i="3" s="1"/>
  <c r="M143" i="3"/>
  <c r="N143" i="3" s="1"/>
  <c r="M144" i="3"/>
  <c r="N144" i="3" s="1"/>
  <c r="M145" i="3"/>
  <c r="N145" i="3" s="1"/>
  <c r="M146" i="3"/>
  <c r="N146" i="3" s="1"/>
  <c r="M147" i="3"/>
  <c r="N147" i="3" s="1"/>
  <c r="M148" i="3"/>
  <c r="N148" i="3" s="1"/>
  <c r="M149" i="3"/>
  <c r="N149" i="3" s="1"/>
  <c r="M150" i="3"/>
  <c r="N150" i="3" s="1"/>
  <c r="M151" i="3"/>
  <c r="N151" i="3" s="1"/>
  <c r="M152" i="3"/>
  <c r="N152" i="3" s="1"/>
  <c r="M153" i="3"/>
  <c r="N153" i="3" s="1"/>
  <c r="M154" i="3"/>
  <c r="N154" i="3" s="1"/>
  <c r="M155" i="3"/>
  <c r="N155" i="3" s="1"/>
  <c r="M156" i="3"/>
  <c r="N156" i="3" s="1"/>
  <c r="M157" i="3"/>
  <c r="N157" i="3" s="1"/>
  <c r="M158" i="3"/>
  <c r="N158" i="3" s="1"/>
  <c r="M159" i="3"/>
  <c r="N159" i="3" s="1"/>
  <c r="M160" i="3"/>
  <c r="N160" i="3" s="1"/>
  <c r="M161" i="3"/>
  <c r="N161" i="3" s="1"/>
  <c r="M162" i="3"/>
  <c r="N162" i="3" s="1"/>
  <c r="M163" i="3"/>
  <c r="N163" i="3" s="1"/>
  <c r="M164" i="3"/>
  <c r="N164" i="3" s="1"/>
  <c r="M165" i="3"/>
  <c r="N165" i="3" s="1"/>
  <c r="M166" i="3"/>
  <c r="N166" i="3" s="1"/>
  <c r="M167" i="3"/>
  <c r="N167" i="3" s="1"/>
  <c r="M168" i="3"/>
  <c r="N168" i="3" s="1"/>
  <c r="M169" i="3"/>
  <c r="N169" i="3" s="1"/>
  <c r="M170" i="3"/>
  <c r="N170" i="3" s="1"/>
  <c r="M171" i="3"/>
  <c r="N171" i="3" s="1"/>
  <c r="M172" i="3"/>
  <c r="N172" i="3" s="1"/>
  <c r="M173" i="3"/>
  <c r="N173" i="3" s="1"/>
  <c r="M174" i="3"/>
  <c r="N174" i="3" s="1"/>
  <c r="M175" i="3"/>
  <c r="N175" i="3" s="1"/>
  <c r="M176" i="3"/>
  <c r="N176" i="3" s="1"/>
  <c r="M177" i="3"/>
  <c r="N177" i="3" s="1"/>
  <c r="M178" i="3"/>
  <c r="N178" i="3" s="1"/>
  <c r="M179" i="3"/>
  <c r="N179" i="3" s="1"/>
  <c r="M180" i="3"/>
  <c r="N180" i="3" s="1"/>
  <c r="M181" i="3"/>
  <c r="N181" i="3" s="1"/>
  <c r="M182" i="3"/>
  <c r="N182" i="3" s="1"/>
  <c r="M183" i="3"/>
  <c r="N183" i="3" s="1"/>
  <c r="M184" i="3"/>
  <c r="N184" i="3" s="1"/>
  <c r="M185" i="3"/>
  <c r="N185" i="3" s="1"/>
  <c r="M186" i="3"/>
  <c r="N186" i="3" s="1"/>
  <c r="M187" i="3"/>
  <c r="N187" i="3" s="1"/>
  <c r="M188" i="3"/>
  <c r="N188" i="3" s="1"/>
  <c r="M189" i="3"/>
  <c r="N189" i="3" s="1"/>
  <c r="M190" i="3"/>
  <c r="N190" i="3" s="1"/>
  <c r="M191" i="3"/>
  <c r="N191" i="3" s="1"/>
  <c r="M192" i="3"/>
  <c r="N192" i="3" s="1"/>
  <c r="M193" i="3"/>
  <c r="N193" i="3" s="1"/>
  <c r="M194" i="3"/>
  <c r="N194" i="3" s="1"/>
  <c r="M195" i="3"/>
  <c r="N195" i="3" s="1"/>
  <c r="M196" i="3"/>
  <c r="N196" i="3" s="1"/>
  <c r="M197" i="3"/>
  <c r="N197" i="3" s="1"/>
  <c r="M198" i="3"/>
  <c r="N198" i="3" s="1"/>
  <c r="M199" i="3"/>
  <c r="N199" i="3" s="1"/>
  <c r="M200" i="3"/>
  <c r="N200" i="3" s="1"/>
  <c r="M201" i="3"/>
  <c r="N201" i="3" s="1"/>
  <c r="M202" i="3"/>
  <c r="N202" i="3" s="1"/>
  <c r="M203" i="3"/>
  <c r="N203" i="3" s="1"/>
  <c r="M204" i="3"/>
  <c r="N204" i="3" s="1"/>
  <c r="M205" i="3"/>
  <c r="N205" i="3" s="1"/>
  <c r="M206" i="3"/>
  <c r="N206" i="3" s="1"/>
  <c r="M207" i="3"/>
  <c r="N207" i="3" s="1"/>
  <c r="M208" i="3"/>
  <c r="N208" i="3" s="1"/>
  <c r="M209" i="3"/>
  <c r="N209" i="3" s="1"/>
  <c r="M210" i="3"/>
  <c r="N210" i="3" s="1"/>
  <c r="M211" i="3"/>
  <c r="N211" i="3" s="1"/>
  <c r="M212" i="3"/>
  <c r="N212" i="3" s="1"/>
  <c r="M213" i="3"/>
  <c r="N213" i="3" s="1"/>
  <c r="M214" i="3"/>
  <c r="N214" i="3" s="1"/>
  <c r="M215" i="3"/>
  <c r="N215" i="3" s="1"/>
  <c r="M216" i="3"/>
  <c r="N216" i="3" s="1"/>
  <c r="M217" i="3"/>
  <c r="N217" i="3" s="1"/>
  <c r="M218" i="3"/>
  <c r="N218" i="3" s="1"/>
  <c r="M219" i="3"/>
  <c r="N219" i="3" s="1"/>
  <c r="M220" i="3"/>
  <c r="N220" i="3" s="1"/>
  <c r="M221" i="3"/>
  <c r="N221" i="3" s="1"/>
  <c r="M222" i="3"/>
  <c r="N222" i="3" s="1"/>
  <c r="M223" i="3"/>
  <c r="N223" i="3" s="1"/>
  <c r="M224" i="3"/>
  <c r="N224" i="3" s="1"/>
  <c r="M225" i="3"/>
  <c r="N225" i="3" s="1"/>
  <c r="M226" i="3"/>
  <c r="N226" i="3" s="1"/>
  <c r="M227" i="3"/>
  <c r="N227" i="3" s="1"/>
  <c r="M228" i="3"/>
  <c r="N228" i="3" s="1"/>
  <c r="M229" i="3"/>
  <c r="N229" i="3" s="1"/>
  <c r="M230" i="3"/>
  <c r="N230" i="3" s="1"/>
  <c r="M231" i="3"/>
  <c r="N231" i="3" s="1"/>
  <c r="M232" i="3"/>
  <c r="N232" i="3" s="1"/>
  <c r="M233" i="3"/>
  <c r="N233" i="3" s="1"/>
  <c r="M234" i="3"/>
  <c r="N234" i="3" s="1"/>
  <c r="M235" i="3"/>
  <c r="N235" i="3" s="1"/>
  <c r="M236" i="3"/>
  <c r="N236" i="3" s="1"/>
  <c r="M237" i="3"/>
  <c r="N237" i="3" s="1"/>
  <c r="M238" i="3"/>
  <c r="N238" i="3" s="1"/>
  <c r="M239" i="3"/>
  <c r="N239" i="3" s="1"/>
  <c r="M240" i="3"/>
  <c r="N240" i="3" s="1"/>
  <c r="M241" i="3"/>
  <c r="N241" i="3" s="1"/>
  <c r="M242" i="3"/>
  <c r="N242" i="3" s="1"/>
  <c r="M243" i="3"/>
  <c r="N243" i="3" s="1"/>
  <c r="M244" i="3"/>
  <c r="N244" i="3" s="1"/>
  <c r="M245" i="3"/>
  <c r="N245" i="3" s="1"/>
  <c r="M246" i="3"/>
  <c r="N246" i="3" s="1"/>
  <c r="M247" i="3"/>
  <c r="N247" i="3" s="1"/>
  <c r="M248" i="3"/>
  <c r="N248" i="3" s="1"/>
  <c r="M249" i="3"/>
  <c r="N249" i="3" s="1"/>
  <c r="M250" i="3"/>
  <c r="N250" i="3" s="1"/>
  <c r="M251" i="3"/>
  <c r="N251" i="3" s="1"/>
  <c r="M252" i="3"/>
  <c r="N252" i="3" s="1"/>
  <c r="M253" i="3"/>
  <c r="N253" i="3" s="1"/>
  <c r="M254" i="3"/>
  <c r="N254" i="3" s="1"/>
  <c r="M255" i="3"/>
  <c r="N255" i="3" s="1"/>
  <c r="M256" i="3"/>
  <c r="N256" i="3" s="1"/>
  <c r="M257" i="3"/>
  <c r="N257" i="3" s="1"/>
  <c r="M258" i="3"/>
  <c r="N258" i="3" s="1"/>
  <c r="M259" i="3"/>
  <c r="N259" i="3" s="1"/>
  <c r="M260" i="3"/>
  <c r="N260" i="3" s="1"/>
  <c r="M261" i="3"/>
  <c r="N261" i="3" s="1"/>
  <c r="M262" i="3"/>
  <c r="N262" i="3" s="1"/>
  <c r="M263" i="3"/>
  <c r="N263" i="3" s="1"/>
  <c r="M264" i="3"/>
  <c r="N264" i="3" s="1"/>
  <c r="M265" i="3"/>
  <c r="N265" i="3" s="1"/>
  <c r="M266" i="3"/>
  <c r="N266" i="3" s="1"/>
  <c r="M267" i="3"/>
  <c r="N267" i="3" s="1"/>
  <c r="M268" i="3"/>
  <c r="N268" i="3" s="1"/>
  <c r="M269" i="3"/>
  <c r="N269" i="3" s="1"/>
  <c r="M270" i="3"/>
  <c r="N270" i="3" s="1"/>
  <c r="M271" i="3"/>
  <c r="N271" i="3" s="1"/>
  <c r="M272" i="3"/>
  <c r="N272" i="3" s="1"/>
  <c r="M273" i="3"/>
  <c r="N273" i="3" s="1"/>
  <c r="M274" i="3"/>
  <c r="N274" i="3" s="1"/>
  <c r="M275" i="3"/>
  <c r="N275" i="3" s="1"/>
  <c r="M276" i="3"/>
  <c r="N276" i="3" s="1"/>
  <c r="M277" i="3"/>
  <c r="N277" i="3" s="1"/>
  <c r="M278" i="3"/>
  <c r="N278" i="3" s="1"/>
  <c r="M279" i="3"/>
  <c r="N279" i="3" s="1"/>
  <c r="M280" i="3"/>
  <c r="N280" i="3" s="1"/>
  <c r="M281" i="3"/>
  <c r="N281" i="3" s="1"/>
  <c r="M282" i="3"/>
  <c r="N282" i="3" s="1"/>
  <c r="M283" i="3"/>
  <c r="N283" i="3" s="1"/>
  <c r="M284" i="3"/>
  <c r="N284" i="3" s="1"/>
  <c r="M285" i="3"/>
  <c r="N285" i="3" s="1"/>
  <c r="M286" i="3"/>
  <c r="N286" i="3" s="1"/>
  <c r="M287" i="3"/>
  <c r="N287" i="3" s="1"/>
  <c r="M288" i="3"/>
  <c r="N288" i="3" s="1"/>
  <c r="M289" i="3"/>
  <c r="N289" i="3" s="1"/>
  <c r="M290" i="3"/>
  <c r="N290" i="3" s="1"/>
  <c r="M291" i="3"/>
  <c r="N291" i="3" s="1"/>
  <c r="M292" i="3"/>
  <c r="N292" i="3" s="1"/>
  <c r="M293" i="3"/>
  <c r="N293" i="3" s="1"/>
  <c r="M294" i="3"/>
  <c r="N294" i="3" s="1"/>
  <c r="M295" i="3"/>
  <c r="N295" i="3" s="1"/>
  <c r="M296" i="3"/>
  <c r="N296" i="3" s="1"/>
  <c r="M297" i="3"/>
  <c r="N297" i="3" s="1"/>
  <c r="M298" i="3"/>
  <c r="N298" i="3" s="1"/>
  <c r="M299" i="3"/>
  <c r="N299" i="3" s="1"/>
  <c r="M300" i="3"/>
  <c r="N300" i="3" s="1"/>
  <c r="M301" i="3"/>
  <c r="N301" i="3" s="1"/>
  <c r="M302" i="3"/>
  <c r="N302" i="3" s="1"/>
  <c r="M303" i="3"/>
  <c r="N303" i="3" s="1"/>
  <c r="M304" i="3"/>
  <c r="N304" i="3" s="1"/>
  <c r="M305" i="3"/>
  <c r="N305" i="3" s="1"/>
  <c r="M306" i="3"/>
  <c r="N306" i="3" s="1"/>
  <c r="M307" i="3"/>
  <c r="N307" i="3" s="1"/>
  <c r="M6" i="3"/>
  <c r="N6" i="3" s="1"/>
  <c r="J7" i="3"/>
  <c r="K7" i="3" s="1"/>
  <c r="J8" i="3"/>
  <c r="K8" i="3" s="1"/>
  <c r="J9" i="3"/>
  <c r="K9" i="3" s="1"/>
  <c r="J10" i="3"/>
  <c r="K10" i="3" s="1"/>
  <c r="J11" i="3"/>
  <c r="K11" i="3" s="1"/>
  <c r="J12" i="3"/>
  <c r="K12" i="3" s="1"/>
  <c r="J13" i="3"/>
  <c r="K13" i="3" s="1"/>
  <c r="J14" i="3"/>
  <c r="K14" i="3" s="1"/>
  <c r="J15" i="3"/>
  <c r="K15" i="3" s="1"/>
  <c r="J16" i="3"/>
  <c r="K16" i="3" s="1"/>
  <c r="J17" i="3"/>
  <c r="K17" i="3" s="1"/>
  <c r="J18" i="3"/>
  <c r="K18" i="3" s="1"/>
  <c r="J19" i="3"/>
  <c r="K19" i="3" s="1"/>
  <c r="J20" i="3"/>
  <c r="K20" i="3" s="1"/>
  <c r="J21" i="3"/>
  <c r="K21" i="3" s="1"/>
  <c r="J22" i="3"/>
  <c r="K22" i="3" s="1"/>
  <c r="J23" i="3"/>
  <c r="K23" i="3" s="1"/>
  <c r="J24" i="3"/>
  <c r="K24" i="3" s="1"/>
  <c r="J25" i="3"/>
  <c r="K25" i="3" s="1"/>
  <c r="J26" i="3"/>
  <c r="K26" i="3" s="1"/>
  <c r="J27" i="3"/>
  <c r="K27" i="3" s="1"/>
  <c r="J28" i="3"/>
  <c r="K28" i="3" s="1"/>
  <c r="J29" i="3"/>
  <c r="K29" i="3" s="1"/>
  <c r="J30" i="3"/>
  <c r="K30" i="3" s="1"/>
  <c r="J31" i="3"/>
  <c r="K31" i="3" s="1"/>
  <c r="J32" i="3"/>
  <c r="K32" i="3" s="1"/>
  <c r="J33" i="3"/>
  <c r="K33" i="3" s="1"/>
  <c r="J34" i="3"/>
  <c r="K34" i="3" s="1"/>
  <c r="J35" i="3"/>
  <c r="K35" i="3" s="1"/>
  <c r="J36" i="3"/>
  <c r="K36" i="3" s="1"/>
  <c r="J37" i="3"/>
  <c r="K37" i="3" s="1"/>
  <c r="J38" i="3"/>
  <c r="K38" i="3" s="1"/>
  <c r="J39" i="3"/>
  <c r="K39" i="3" s="1"/>
  <c r="J40" i="3"/>
  <c r="K40" i="3" s="1"/>
  <c r="J41" i="3"/>
  <c r="K41" i="3" s="1"/>
  <c r="J42" i="3"/>
  <c r="K42" i="3" s="1"/>
  <c r="J43" i="3"/>
  <c r="K43" i="3" s="1"/>
  <c r="J44" i="3"/>
  <c r="K44" i="3" s="1"/>
  <c r="J45" i="3"/>
  <c r="K45" i="3" s="1"/>
  <c r="J46" i="3"/>
  <c r="K46" i="3" s="1"/>
  <c r="J47" i="3"/>
  <c r="K47" i="3" s="1"/>
  <c r="J48" i="3"/>
  <c r="K48" i="3" s="1"/>
  <c r="J49" i="3"/>
  <c r="K49" i="3" s="1"/>
  <c r="J50" i="3"/>
  <c r="K50" i="3" s="1"/>
  <c r="J51" i="3"/>
  <c r="K51" i="3" s="1"/>
  <c r="J52" i="3"/>
  <c r="K52" i="3" s="1"/>
  <c r="J53" i="3"/>
  <c r="K53" i="3" s="1"/>
  <c r="J54" i="3"/>
  <c r="K54" i="3" s="1"/>
  <c r="J55" i="3"/>
  <c r="K55" i="3" s="1"/>
  <c r="J56" i="3"/>
  <c r="K56" i="3" s="1"/>
  <c r="J57" i="3"/>
  <c r="K57" i="3" s="1"/>
  <c r="J58" i="3"/>
  <c r="K58" i="3" s="1"/>
  <c r="J59" i="3"/>
  <c r="K59" i="3" s="1"/>
  <c r="J60" i="3"/>
  <c r="K60" i="3" s="1"/>
  <c r="J61" i="3"/>
  <c r="K61" i="3" s="1"/>
  <c r="J62" i="3"/>
  <c r="K62" i="3" s="1"/>
  <c r="J63" i="3"/>
  <c r="K63" i="3" s="1"/>
  <c r="J64" i="3"/>
  <c r="K64" i="3" s="1"/>
  <c r="J65" i="3"/>
  <c r="K65" i="3" s="1"/>
  <c r="J66" i="3"/>
  <c r="K66" i="3" s="1"/>
  <c r="J67" i="3"/>
  <c r="K67" i="3" s="1"/>
  <c r="J68" i="3"/>
  <c r="K68" i="3" s="1"/>
  <c r="J69" i="3"/>
  <c r="K69" i="3" s="1"/>
  <c r="J70" i="3"/>
  <c r="K70" i="3" s="1"/>
  <c r="J71" i="3"/>
  <c r="K71" i="3" s="1"/>
  <c r="J72" i="3"/>
  <c r="K72" i="3" s="1"/>
  <c r="J73" i="3"/>
  <c r="K73" i="3" s="1"/>
  <c r="J74" i="3"/>
  <c r="K74" i="3" s="1"/>
  <c r="J75" i="3"/>
  <c r="K75" i="3" s="1"/>
  <c r="J76" i="3"/>
  <c r="K76" i="3" s="1"/>
  <c r="J77" i="3"/>
  <c r="K77" i="3" s="1"/>
  <c r="J78" i="3"/>
  <c r="K78" i="3" s="1"/>
  <c r="J79" i="3"/>
  <c r="K79" i="3" s="1"/>
  <c r="J80" i="3"/>
  <c r="K80" i="3" s="1"/>
  <c r="J81" i="3"/>
  <c r="K81" i="3" s="1"/>
  <c r="J82" i="3"/>
  <c r="K82" i="3" s="1"/>
  <c r="J83" i="3"/>
  <c r="K83" i="3" s="1"/>
  <c r="J84" i="3"/>
  <c r="K84" i="3" s="1"/>
  <c r="J85" i="3"/>
  <c r="K85" i="3" s="1"/>
  <c r="J86" i="3"/>
  <c r="K86" i="3" s="1"/>
  <c r="J87" i="3"/>
  <c r="K87" i="3" s="1"/>
  <c r="J88" i="3"/>
  <c r="K88" i="3" s="1"/>
  <c r="J89" i="3"/>
  <c r="K89" i="3" s="1"/>
  <c r="J90" i="3"/>
  <c r="K90" i="3" s="1"/>
  <c r="J91" i="3"/>
  <c r="K91" i="3" s="1"/>
  <c r="J92" i="3"/>
  <c r="K92" i="3" s="1"/>
  <c r="J93" i="3"/>
  <c r="K93" i="3" s="1"/>
  <c r="J94" i="3"/>
  <c r="K94" i="3" s="1"/>
  <c r="J95" i="3"/>
  <c r="K95" i="3" s="1"/>
  <c r="J96" i="3"/>
  <c r="K96" i="3" s="1"/>
  <c r="J97" i="3"/>
  <c r="K97" i="3" s="1"/>
  <c r="J98" i="3"/>
  <c r="K98" i="3" s="1"/>
  <c r="J99" i="3"/>
  <c r="K99" i="3" s="1"/>
  <c r="J100" i="3"/>
  <c r="K100" i="3" s="1"/>
  <c r="J101" i="3"/>
  <c r="K101" i="3" s="1"/>
  <c r="J102" i="3"/>
  <c r="K102" i="3" s="1"/>
  <c r="J103" i="3"/>
  <c r="K103" i="3" s="1"/>
  <c r="J104" i="3"/>
  <c r="K104" i="3" s="1"/>
  <c r="J105" i="3"/>
  <c r="K105" i="3" s="1"/>
  <c r="J106" i="3"/>
  <c r="K106" i="3" s="1"/>
  <c r="J107" i="3"/>
  <c r="K107" i="3" s="1"/>
  <c r="J108" i="3"/>
  <c r="K108" i="3" s="1"/>
  <c r="J109" i="3"/>
  <c r="K109" i="3" s="1"/>
  <c r="J110" i="3"/>
  <c r="K110" i="3" s="1"/>
  <c r="J111" i="3"/>
  <c r="K111" i="3" s="1"/>
  <c r="J112" i="3"/>
  <c r="K112" i="3" s="1"/>
  <c r="J113" i="3"/>
  <c r="K113" i="3" s="1"/>
  <c r="J114" i="3"/>
  <c r="K114" i="3" s="1"/>
  <c r="J115" i="3"/>
  <c r="K115" i="3" s="1"/>
  <c r="J116" i="3"/>
  <c r="K116" i="3" s="1"/>
  <c r="J117" i="3"/>
  <c r="K117" i="3" s="1"/>
  <c r="J118" i="3"/>
  <c r="K118" i="3" s="1"/>
  <c r="J119" i="3"/>
  <c r="K119" i="3" s="1"/>
  <c r="J120" i="3"/>
  <c r="K120" i="3" s="1"/>
  <c r="J121" i="3"/>
  <c r="K121" i="3" s="1"/>
  <c r="J122" i="3"/>
  <c r="K122" i="3" s="1"/>
  <c r="J123" i="3"/>
  <c r="K123" i="3" s="1"/>
  <c r="J124" i="3"/>
  <c r="K124" i="3" s="1"/>
  <c r="J125" i="3"/>
  <c r="K125" i="3" s="1"/>
  <c r="J126" i="3"/>
  <c r="K126" i="3" s="1"/>
  <c r="J127" i="3"/>
  <c r="K127" i="3" s="1"/>
  <c r="J128" i="3"/>
  <c r="K128" i="3" s="1"/>
  <c r="J129" i="3"/>
  <c r="K129" i="3" s="1"/>
  <c r="J130" i="3"/>
  <c r="K130" i="3" s="1"/>
  <c r="J131" i="3"/>
  <c r="K131" i="3" s="1"/>
  <c r="J132" i="3"/>
  <c r="K132" i="3" s="1"/>
  <c r="J133" i="3"/>
  <c r="K133" i="3" s="1"/>
  <c r="J134" i="3"/>
  <c r="K134" i="3" s="1"/>
  <c r="J135" i="3"/>
  <c r="K135" i="3" s="1"/>
  <c r="J136" i="3"/>
  <c r="K136" i="3" s="1"/>
  <c r="J137" i="3"/>
  <c r="K137" i="3" s="1"/>
  <c r="J138" i="3"/>
  <c r="K138" i="3" s="1"/>
  <c r="J139" i="3"/>
  <c r="K139" i="3" s="1"/>
  <c r="J140" i="3"/>
  <c r="K140" i="3" s="1"/>
  <c r="J141" i="3"/>
  <c r="K141" i="3" s="1"/>
  <c r="J142" i="3"/>
  <c r="K142" i="3" s="1"/>
  <c r="J143" i="3"/>
  <c r="K143" i="3" s="1"/>
  <c r="J144" i="3"/>
  <c r="K144" i="3" s="1"/>
  <c r="J145" i="3"/>
  <c r="K145" i="3" s="1"/>
  <c r="J146" i="3"/>
  <c r="K146" i="3" s="1"/>
  <c r="J147" i="3"/>
  <c r="K147" i="3" s="1"/>
  <c r="J148" i="3"/>
  <c r="K148" i="3" s="1"/>
  <c r="J149" i="3"/>
  <c r="K149" i="3" s="1"/>
  <c r="J150" i="3"/>
  <c r="K150" i="3" s="1"/>
  <c r="J151" i="3"/>
  <c r="K151" i="3" s="1"/>
  <c r="J152" i="3"/>
  <c r="K152" i="3" s="1"/>
  <c r="J153" i="3"/>
  <c r="K153" i="3" s="1"/>
  <c r="J154" i="3"/>
  <c r="K154" i="3" s="1"/>
  <c r="J155" i="3"/>
  <c r="K155" i="3" s="1"/>
  <c r="J156" i="3"/>
  <c r="K156" i="3" s="1"/>
  <c r="J157" i="3"/>
  <c r="K157" i="3" s="1"/>
  <c r="J158" i="3"/>
  <c r="K158" i="3" s="1"/>
  <c r="J159" i="3"/>
  <c r="K159" i="3" s="1"/>
  <c r="J160" i="3"/>
  <c r="K160" i="3" s="1"/>
  <c r="J161" i="3"/>
  <c r="K161" i="3" s="1"/>
  <c r="J162" i="3"/>
  <c r="K162" i="3" s="1"/>
  <c r="J163" i="3"/>
  <c r="K163" i="3" s="1"/>
  <c r="J164" i="3"/>
  <c r="K164" i="3" s="1"/>
  <c r="J165" i="3"/>
  <c r="K165" i="3" s="1"/>
  <c r="J166" i="3"/>
  <c r="K166" i="3" s="1"/>
  <c r="J167" i="3"/>
  <c r="K167" i="3" s="1"/>
  <c r="J168" i="3"/>
  <c r="K168" i="3" s="1"/>
  <c r="J169" i="3"/>
  <c r="K169" i="3" s="1"/>
  <c r="J170" i="3"/>
  <c r="K170" i="3" s="1"/>
  <c r="J171" i="3"/>
  <c r="K171" i="3" s="1"/>
  <c r="J172" i="3"/>
  <c r="K172" i="3" s="1"/>
  <c r="J173" i="3"/>
  <c r="K173" i="3" s="1"/>
  <c r="J174" i="3"/>
  <c r="K174" i="3" s="1"/>
  <c r="J175" i="3"/>
  <c r="K175" i="3" s="1"/>
  <c r="J176" i="3"/>
  <c r="K176" i="3" s="1"/>
  <c r="J177" i="3"/>
  <c r="K177" i="3" s="1"/>
  <c r="J178" i="3"/>
  <c r="K178" i="3" s="1"/>
  <c r="J179" i="3"/>
  <c r="K179" i="3" s="1"/>
  <c r="J180" i="3"/>
  <c r="K180" i="3" s="1"/>
  <c r="J181" i="3"/>
  <c r="K181" i="3" s="1"/>
  <c r="J182" i="3"/>
  <c r="K182" i="3" s="1"/>
  <c r="J183" i="3"/>
  <c r="K183" i="3" s="1"/>
  <c r="J184" i="3"/>
  <c r="K184" i="3" s="1"/>
  <c r="J185" i="3"/>
  <c r="K185" i="3" s="1"/>
  <c r="J186" i="3"/>
  <c r="K186" i="3" s="1"/>
  <c r="J187" i="3"/>
  <c r="K187" i="3" s="1"/>
  <c r="J188" i="3"/>
  <c r="K188" i="3" s="1"/>
  <c r="J189" i="3"/>
  <c r="K189" i="3" s="1"/>
  <c r="J190" i="3"/>
  <c r="K190" i="3" s="1"/>
  <c r="J191" i="3"/>
  <c r="K191" i="3" s="1"/>
  <c r="J192" i="3"/>
  <c r="K192" i="3" s="1"/>
  <c r="J193" i="3"/>
  <c r="K193" i="3" s="1"/>
  <c r="J194" i="3"/>
  <c r="K194" i="3" s="1"/>
  <c r="J195" i="3"/>
  <c r="K195" i="3" s="1"/>
  <c r="J196" i="3"/>
  <c r="K196" i="3" s="1"/>
  <c r="J197" i="3"/>
  <c r="K197" i="3" s="1"/>
  <c r="J198" i="3"/>
  <c r="K198" i="3" s="1"/>
  <c r="J199" i="3"/>
  <c r="K199" i="3" s="1"/>
  <c r="J200" i="3"/>
  <c r="K200" i="3" s="1"/>
  <c r="J201" i="3"/>
  <c r="K201" i="3" s="1"/>
  <c r="J202" i="3"/>
  <c r="K202" i="3" s="1"/>
  <c r="J203" i="3"/>
  <c r="K203" i="3" s="1"/>
  <c r="J204" i="3"/>
  <c r="K204" i="3" s="1"/>
  <c r="J205" i="3"/>
  <c r="K205" i="3" s="1"/>
  <c r="J206" i="3"/>
  <c r="K206" i="3" s="1"/>
  <c r="J207" i="3"/>
  <c r="K207" i="3" s="1"/>
  <c r="J208" i="3"/>
  <c r="K208" i="3" s="1"/>
  <c r="J209" i="3"/>
  <c r="K209" i="3" s="1"/>
  <c r="J210" i="3"/>
  <c r="K210" i="3" s="1"/>
  <c r="J211" i="3"/>
  <c r="K211" i="3" s="1"/>
  <c r="J212" i="3"/>
  <c r="K212" i="3" s="1"/>
  <c r="J213" i="3"/>
  <c r="K213" i="3" s="1"/>
  <c r="J214" i="3"/>
  <c r="K214" i="3" s="1"/>
  <c r="J215" i="3"/>
  <c r="K215" i="3" s="1"/>
  <c r="J216" i="3"/>
  <c r="K216" i="3" s="1"/>
  <c r="J217" i="3"/>
  <c r="K217" i="3" s="1"/>
  <c r="J218" i="3"/>
  <c r="K218" i="3" s="1"/>
  <c r="J219" i="3"/>
  <c r="K219" i="3" s="1"/>
  <c r="J220" i="3"/>
  <c r="K220" i="3" s="1"/>
  <c r="J221" i="3"/>
  <c r="K221" i="3" s="1"/>
  <c r="J222" i="3"/>
  <c r="K222" i="3" s="1"/>
  <c r="J223" i="3"/>
  <c r="K223" i="3" s="1"/>
  <c r="J224" i="3"/>
  <c r="K224" i="3" s="1"/>
  <c r="J225" i="3"/>
  <c r="K225" i="3" s="1"/>
  <c r="J226" i="3"/>
  <c r="K226" i="3" s="1"/>
  <c r="J227" i="3"/>
  <c r="K227" i="3" s="1"/>
  <c r="J228" i="3"/>
  <c r="K228" i="3" s="1"/>
  <c r="J229" i="3"/>
  <c r="K229" i="3" s="1"/>
  <c r="J230" i="3"/>
  <c r="K230" i="3" s="1"/>
  <c r="J231" i="3"/>
  <c r="K231" i="3" s="1"/>
  <c r="J232" i="3"/>
  <c r="K232" i="3" s="1"/>
  <c r="J233" i="3"/>
  <c r="K233" i="3" s="1"/>
  <c r="J234" i="3"/>
  <c r="K234" i="3" s="1"/>
  <c r="J235" i="3"/>
  <c r="K235" i="3" s="1"/>
  <c r="J236" i="3"/>
  <c r="K236" i="3" s="1"/>
  <c r="J237" i="3"/>
  <c r="K237" i="3" s="1"/>
  <c r="J238" i="3"/>
  <c r="K238" i="3" s="1"/>
  <c r="J239" i="3"/>
  <c r="K239" i="3" s="1"/>
  <c r="J240" i="3"/>
  <c r="K240" i="3" s="1"/>
  <c r="J241" i="3"/>
  <c r="K241" i="3" s="1"/>
  <c r="J242" i="3"/>
  <c r="K242" i="3" s="1"/>
  <c r="J243" i="3"/>
  <c r="K243" i="3" s="1"/>
  <c r="J244" i="3"/>
  <c r="K244" i="3" s="1"/>
  <c r="J245" i="3"/>
  <c r="K245" i="3" s="1"/>
  <c r="J246" i="3"/>
  <c r="K246" i="3" s="1"/>
  <c r="J247" i="3"/>
  <c r="K247" i="3" s="1"/>
  <c r="J248" i="3"/>
  <c r="K248" i="3" s="1"/>
  <c r="J249" i="3"/>
  <c r="K249" i="3" s="1"/>
  <c r="J250" i="3"/>
  <c r="K250" i="3" s="1"/>
  <c r="J251" i="3"/>
  <c r="K251" i="3" s="1"/>
  <c r="J252" i="3"/>
  <c r="K252" i="3" s="1"/>
  <c r="J253" i="3"/>
  <c r="K253" i="3" s="1"/>
  <c r="J254" i="3"/>
  <c r="K254" i="3" s="1"/>
  <c r="J255" i="3"/>
  <c r="K255" i="3" s="1"/>
  <c r="J256" i="3"/>
  <c r="K256" i="3" s="1"/>
  <c r="J257" i="3"/>
  <c r="K257" i="3" s="1"/>
  <c r="J258" i="3"/>
  <c r="K258" i="3" s="1"/>
  <c r="J259" i="3"/>
  <c r="K259" i="3" s="1"/>
  <c r="J260" i="3"/>
  <c r="K260" i="3" s="1"/>
  <c r="J261" i="3"/>
  <c r="K261" i="3" s="1"/>
  <c r="J262" i="3"/>
  <c r="K262" i="3" s="1"/>
  <c r="J263" i="3"/>
  <c r="K263" i="3" s="1"/>
  <c r="J264" i="3"/>
  <c r="K264" i="3" s="1"/>
  <c r="J265" i="3"/>
  <c r="K265" i="3" s="1"/>
  <c r="J266" i="3"/>
  <c r="K266" i="3" s="1"/>
  <c r="J267" i="3"/>
  <c r="K267" i="3" s="1"/>
  <c r="J268" i="3"/>
  <c r="K268" i="3" s="1"/>
  <c r="J269" i="3"/>
  <c r="K269" i="3" s="1"/>
  <c r="J270" i="3"/>
  <c r="K270" i="3" s="1"/>
  <c r="J271" i="3"/>
  <c r="K271" i="3" s="1"/>
  <c r="J272" i="3"/>
  <c r="K272" i="3" s="1"/>
  <c r="J273" i="3"/>
  <c r="K273" i="3" s="1"/>
  <c r="J274" i="3"/>
  <c r="K274" i="3" s="1"/>
  <c r="J275" i="3"/>
  <c r="K275" i="3" s="1"/>
  <c r="J276" i="3"/>
  <c r="K276" i="3" s="1"/>
  <c r="J277" i="3"/>
  <c r="K277" i="3" s="1"/>
  <c r="J278" i="3"/>
  <c r="K278" i="3" s="1"/>
  <c r="J279" i="3"/>
  <c r="K279" i="3" s="1"/>
  <c r="J280" i="3"/>
  <c r="K280" i="3" s="1"/>
  <c r="J281" i="3"/>
  <c r="K281" i="3" s="1"/>
  <c r="J282" i="3"/>
  <c r="K282" i="3" s="1"/>
  <c r="J283" i="3"/>
  <c r="K283" i="3" s="1"/>
  <c r="J284" i="3"/>
  <c r="K284" i="3" s="1"/>
  <c r="J285" i="3"/>
  <c r="K285" i="3" s="1"/>
  <c r="J286" i="3"/>
  <c r="K286" i="3" s="1"/>
  <c r="J287" i="3"/>
  <c r="K287" i="3" s="1"/>
  <c r="J288" i="3"/>
  <c r="K288" i="3" s="1"/>
  <c r="J289" i="3"/>
  <c r="K289" i="3" s="1"/>
  <c r="J290" i="3"/>
  <c r="K290" i="3" s="1"/>
  <c r="J291" i="3"/>
  <c r="K291" i="3" s="1"/>
  <c r="J292" i="3"/>
  <c r="K292" i="3" s="1"/>
  <c r="J293" i="3"/>
  <c r="K293" i="3" s="1"/>
  <c r="J294" i="3"/>
  <c r="K294" i="3" s="1"/>
  <c r="J295" i="3"/>
  <c r="K295" i="3" s="1"/>
  <c r="J296" i="3"/>
  <c r="K296" i="3" s="1"/>
  <c r="J297" i="3"/>
  <c r="K297" i="3" s="1"/>
  <c r="J298" i="3"/>
  <c r="K298" i="3" s="1"/>
  <c r="J299" i="3"/>
  <c r="K299" i="3" s="1"/>
  <c r="J300" i="3"/>
  <c r="K300" i="3" s="1"/>
  <c r="J301" i="3"/>
  <c r="K301" i="3" s="1"/>
  <c r="J302" i="3"/>
  <c r="K302" i="3" s="1"/>
  <c r="J303" i="3"/>
  <c r="K303" i="3" s="1"/>
  <c r="J304" i="3"/>
  <c r="K304" i="3" s="1"/>
  <c r="J305" i="3"/>
  <c r="K305" i="3" s="1"/>
  <c r="J306" i="3"/>
  <c r="K306" i="3" s="1"/>
  <c r="J307" i="3"/>
  <c r="K307" i="3" s="1"/>
  <c r="J6" i="3"/>
  <c r="K6" i="3" s="1"/>
  <c r="F7" i="3"/>
  <c r="T7" i="3" s="1"/>
  <c r="F8" i="3"/>
  <c r="V8" i="3" s="1"/>
  <c r="F9" i="3"/>
  <c r="T9" i="3" s="1"/>
  <c r="F10" i="3"/>
  <c r="F11" i="3"/>
  <c r="T11" i="3" s="1"/>
  <c r="F12" i="3"/>
  <c r="T12" i="3" s="1"/>
  <c r="F13" i="3"/>
  <c r="F14" i="3"/>
  <c r="F15" i="3"/>
  <c r="T15" i="3" s="1"/>
  <c r="F16" i="3"/>
  <c r="T16" i="3" s="1"/>
  <c r="F17" i="3"/>
  <c r="T17" i="3" s="1"/>
  <c r="F18" i="3"/>
  <c r="F19" i="3"/>
  <c r="F20" i="3"/>
  <c r="F21" i="3"/>
  <c r="T21" i="3" s="1"/>
  <c r="F22" i="3"/>
  <c r="F23" i="3"/>
  <c r="T23" i="3" s="1"/>
  <c r="F24" i="3"/>
  <c r="F25" i="3"/>
  <c r="F26" i="3"/>
  <c r="F27" i="3"/>
  <c r="F28" i="3"/>
  <c r="T28" i="3" s="1"/>
  <c r="F29" i="3"/>
  <c r="F30" i="3"/>
  <c r="F31" i="3"/>
  <c r="T31" i="3" s="1"/>
  <c r="F32" i="3"/>
  <c r="G32" i="3" s="1"/>
  <c r="F33" i="3"/>
  <c r="T33" i="3" s="1"/>
  <c r="F34" i="3"/>
  <c r="F35" i="3"/>
  <c r="F36" i="3"/>
  <c r="F37" i="3"/>
  <c r="F38" i="3"/>
  <c r="F39" i="3"/>
  <c r="T39" i="3" s="1"/>
  <c r="X39" i="3" s="1"/>
  <c r="F40" i="3"/>
  <c r="F41" i="3"/>
  <c r="F42" i="3"/>
  <c r="F43" i="3"/>
  <c r="T43" i="3" s="1"/>
  <c r="X43" i="3" s="1"/>
  <c r="F44" i="3"/>
  <c r="T44" i="3" s="1"/>
  <c r="X44" i="3" s="1"/>
  <c r="F45" i="3"/>
  <c r="T45" i="3" s="1"/>
  <c r="X45" i="3" s="1"/>
  <c r="F46" i="3"/>
  <c r="F47" i="3"/>
  <c r="T47" i="3" s="1"/>
  <c r="X47" i="3" s="1"/>
  <c r="F48" i="3"/>
  <c r="T48" i="3" s="1"/>
  <c r="X48" i="3" s="1"/>
  <c r="F49" i="3"/>
  <c r="F50" i="3"/>
  <c r="F51" i="3"/>
  <c r="T51" i="3" s="1"/>
  <c r="X51" i="3" s="1"/>
  <c r="F52" i="3"/>
  <c r="F53" i="3"/>
  <c r="T53" i="3" s="1"/>
  <c r="X53" i="3" s="1"/>
  <c r="F54" i="3"/>
  <c r="F55" i="3"/>
  <c r="T55" i="3" s="1"/>
  <c r="X55" i="3" s="1"/>
  <c r="F56" i="3"/>
  <c r="T56" i="3" s="1"/>
  <c r="X56" i="3" s="1"/>
  <c r="F57" i="3"/>
  <c r="T57" i="3" s="1"/>
  <c r="X57" i="3" s="1"/>
  <c r="F58" i="3"/>
  <c r="F59" i="3"/>
  <c r="T59" i="3" s="1"/>
  <c r="X59" i="3" s="1"/>
  <c r="F60" i="3"/>
  <c r="T60" i="3" s="1"/>
  <c r="X60" i="3" s="1"/>
  <c r="F61" i="3"/>
  <c r="F62" i="3"/>
  <c r="F63" i="3"/>
  <c r="T63" i="3" s="1"/>
  <c r="X63" i="3" s="1"/>
  <c r="F64" i="3"/>
  <c r="T64" i="3" s="1"/>
  <c r="X64" i="3" s="1"/>
  <c r="F65" i="3"/>
  <c r="T65" i="3" s="1"/>
  <c r="X65" i="3" s="1"/>
  <c r="F66" i="3"/>
  <c r="F67" i="3"/>
  <c r="T67" i="3" s="1"/>
  <c r="X67" i="3" s="1"/>
  <c r="F68" i="3"/>
  <c r="F69" i="3"/>
  <c r="T69" i="3" s="1"/>
  <c r="X69" i="3" s="1"/>
  <c r="F70" i="3"/>
  <c r="F71" i="3"/>
  <c r="T71" i="3" s="1"/>
  <c r="X71" i="3" s="1"/>
  <c r="F72" i="3"/>
  <c r="F73" i="3"/>
  <c r="F74" i="3"/>
  <c r="F75" i="3"/>
  <c r="T75" i="3" s="1"/>
  <c r="X75" i="3" s="1"/>
  <c r="F76" i="3"/>
  <c r="T76" i="3" s="1"/>
  <c r="X76" i="3" s="1"/>
  <c r="F77" i="3"/>
  <c r="T77" i="3" s="1"/>
  <c r="X77" i="3" s="1"/>
  <c r="F78" i="3"/>
  <c r="F79" i="3"/>
  <c r="T79" i="3" s="1"/>
  <c r="X79" i="3" s="1"/>
  <c r="F80" i="3"/>
  <c r="G80" i="3" s="1"/>
  <c r="F81" i="3"/>
  <c r="T81" i="3" s="1"/>
  <c r="X81" i="3" s="1"/>
  <c r="F82" i="3"/>
  <c r="F83" i="3"/>
  <c r="T83" i="3" s="1"/>
  <c r="X83" i="3" s="1"/>
  <c r="F84" i="3"/>
  <c r="F85" i="3"/>
  <c r="F86" i="3"/>
  <c r="F87" i="3"/>
  <c r="T87" i="3" s="1"/>
  <c r="X87" i="3" s="1"/>
  <c r="F88" i="3"/>
  <c r="T88" i="3" s="1"/>
  <c r="X88" i="3" s="1"/>
  <c r="F89" i="3"/>
  <c r="T89" i="3" s="1"/>
  <c r="X89" i="3" s="1"/>
  <c r="F90" i="3"/>
  <c r="F91" i="3"/>
  <c r="T91" i="3" s="1"/>
  <c r="X91" i="3" s="1"/>
  <c r="F92" i="3"/>
  <c r="T92" i="3" s="1"/>
  <c r="X92" i="3" s="1"/>
  <c r="F93" i="3"/>
  <c r="T93" i="3" s="1"/>
  <c r="X93" i="3" s="1"/>
  <c r="F94" i="3"/>
  <c r="F95" i="3"/>
  <c r="T95" i="3" s="1"/>
  <c r="X95" i="3" s="1"/>
  <c r="F96" i="3"/>
  <c r="T96" i="3" s="1"/>
  <c r="X96" i="3" s="1"/>
  <c r="F97" i="3"/>
  <c r="F98" i="3"/>
  <c r="F99" i="3"/>
  <c r="T99" i="3" s="1"/>
  <c r="X99" i="3" s="1"/>
  <c r="F100" i="3"/>
  <c r="F101" i="3"/>
  <c r="T101" i="3" s="1"/>
  <c r="X101" i="3" s="1"/>
  <c r="F102" i="3"/>
  <c r="F103" i="3"/>
  <c r="T103" i="3" s="1"/>
  <c r="X103" i="3" s="1"/>
  <c r="F104" i="3"/>
  <c r="T104" i="3" s="1"/>
  <c r="X104" i="3" s="1"/>
  <c r="F105" i="3"/>
  <c r="T105" i="3" s="1"/>
  <c r="X105" i="3" s="1"/>
  <c r="F106" i="3"/>
  <c r="F107" i="3"/>
  <c r="T107" i="3" s="1"/>
  <c r="X107" i="3" s="1"/>
  <c r="F108" i="3"/>
  <c r="T108" i="3" s="1"/>
  <c r="X108" i="3" s="1"/>
  <c r="F109" i="3"/>
  <c r="F110" i="3"/>
  <c r="F111" i="3"/>
  <c r="F112" i="3"/>
  <c r="F113" i="3"/>
  <c r="T113" i="3" s="1"/>
  <c r="X113" i="3" s="1"/>
  <c r="F114" i="3"/>
  <c r="F115" i="3"/>
  <c r="T115" i="3" s="1"/>
  <c r="X115" i="3" s="1"/>
  <c r="F116" i="3"/>
  <c r="F117" i="3"/>
  <c r="F118" i="3"/>
  <c r="F119" i="3"/>
  <c r="T119" i="3" s="1"/>
  <c r="X119" i="3" s="1"/>
  <c r="F120" i="3"/>
  <c r="T120" i="3" s="1"/>
  <c r="X120" i="3" s="1"/>
  <c r="F121" i="3"/>
  <c r="F122" i="3"/>
  <c r="F123" i="3"/>
  <c r="T123" i="3" s="1"/>
  <c r="X123" i="3" s="1"/>
  <c r="F124" i="3"/>
  <c r="F125" i="3"/>
  <c r="F126" i="3"/>
  <c r="F127" i="3"/>
  <c r="T127" i="3" s="1"/>
  <c r="X127" i="3" s="1"/>
  <c r="F128" i="3"/>
  <c r="T128" i="3" s="1"/>
  <c r="X128" i="3" s="1"/>
  <c r="F129" i="3"/>
  <c r="F130" i="3"/>
  <c r="F131" i="3"/>
  <c r="T131" i="3" s="1"/>
  <c r="X131" i="3" s="1"/>
  <c r="F132" i="3"/>
  <c r="F133" i="3"/>
  <c r="F134" i="3"/>
  <c r="F135" i="3"/>
  <c r="T135" i="3" s="1"/>
  <c r="X135" i="3" s="1"/>
  <c r="F136" i="3"/>
  <c r="T136" i="3" s="1"/>
  <c r="X136" i="3" s="1"/>
  <c r="F137" i="3"/>
  <c r="T137" i="3" s="1"/>
  <c r="X137" i="3" s="1"/>
  <c r="F138" i="3"/>
  <c r="F139" i="3"/>
  <c r="T139" i="3" s="1"/>
  <c r="X139" i="3" s="1"/>
  <c r="F140" i="3"/>
  <c r="T140" i="3" s="1"/>
  <c r="X140" i="3" s="1"/>
  <c r="F141" i="3"/>
  <c r="T141" i="3" s="1"/>
  <c r="X141" i="3" s="1"/>
  <c r="F142" i="3"/>
  <c r="F143" i="3"/>
  <c r="T143" i="3" s="1"/>
  <c r="X143" i="3" s="1"/>
  <c r="F144" i="3"/>
  <c r="T144" i="3" s="1"/>
  <c r="X144" i="3" s="1"/>
  <c r="F145" i="3"/>
  <c r="F146" i="3"/>
  <c r="F147" i="3"/>
  <c r="T147" i="3" s="1"/>
  <c r="X147" i="3" s="1"/>
  <c r="F148" i="3"/>
  <c r="T148" i="3" s="1"/>
  <c r="X148" i="3" s="1"/>
  <c r="F149" i="3"/>
  <c r="T149" i="3" s="1"/>
  <c r="X149" i="3" s="1"/>
  <c r="F150" i="3"/>
  <c r="F151" i="3"/>
  <c r="T151" i="3" s="1"/>
  <c r="X151" i="3" s="1"/>
  <c r="F152" i="3"/>
  <c r="F153" i="3"/>
  <c r="T153" i="3" s="1"/>
  <c r="X153" i="3" s="1"/>
  <c r="F154" i="3"/>
  <c r="F155" i="3"/>
  <c r="T155" i="3" s="1"/>
  <c r="X155" i="3" s="1"/>
  <c r="F156" i="3"/>
  <c r="T156" i="3" s="1"/>
  <c r="X156" i="3" s="1"/>
  <c r="F157" i="3"/>
  <c r="F158" i="3"/>
  <c r="F159" i="3"/>
  <c r="T159" i="3" s="1"/>
  <c r="X159" i="3" s="1"/>
  <c r="F160" i="3"/>
  <c r="T160" i="3" s="1"/>
  <c r="X160" i="3" s="1"/>
  <c r="F161" i="3"/>
  <c r="T161" i="3" s="1"/>
  <c r="F162" i="3"/>
  <c r="F163" i="3"/>
  <c r="T163" i="3" s="1"/>
  <c r="X163" i="3" s="1"/>
  <c r="F164" i="3"/>
  <c r="T164" i="3" s="1"/>
  <c r="X164" i="3" s="1"/>
  <c r="F165" i="3"/>
  <c r="T165" i="3" s="1"/>
  <c r="X165" i="3" s="1"/>
  <c r="F166" i="3"/>
  <c r="F167" i="3"/>
  <c r="T167" i="3" s="1"/>
  <c r="X167" i="3" s="1"/>
  <c r="F168" i="3"/>
  <c r="T168" i="3" s="1"/>
  <c r="X168" i="3" s="1"/>
  <c r="F169" i="3"/>
  <c r="F170" i="3"/>
  <c r="F171" i="3"/>
  <c r="F172" i="3"/>
  <c r="T172" i="3" s="1"/>
  <c r="X172" i="3" s="1"/>
  <c r="F173" i="3"/>
  <c r="T173" i="3" s="1"/>
  <c r="X173" i="3" s="1"/>
  <c r="F174" i="3"/>
  <c r="F175" i="3"/>
  <c r="T175" i="3" s="1"/>
  <c r="X175" i="3" s="1"/>
  <c r="F176" i="3"/>
  <c r="T176" i="3" s="1"/>
  <c r="X176" i="3" s="1"/>
  <c r="F177" i="3"/>
  <c r="T177" i="3" s="1"/>
  <c r="X177" i="3" s="1"/>
  <c r="F178" i="3"/>
  <c r="F179" i="3"/>
  <c r="T179" i="3" s="1"/>
  <c r="X179" i="3" s="1"/>
  <c r="F180" i="3"/>
  <c r="T180" i="3" s="1"/>
  <c r="X180" i="3" s="1"/>
  <c r="F181" i="3"/>
  <c r="F182" i="3"/>
  <c r="F183" i="3"/>
  <c r="T183" i="3" s="1"/>
  <c r="X183" i="3" s="1"/>
  <c r="F184" i="3"/>
  <c r="T184" i="3" s="1"/>
  <c r="X184" i="3" s="1"/>
  <c r="F185" i="3"/>
  <c r="T185" i="3" s="1"/>
  <c r="X185" i="3" s="1"/>
  <c r="F186" i="3"/>
  <c r="F187" i="3"/>
  <c r="T187" i="3" s="1"/>
  <c r="X187" i="3" s="1"/>
  <c r="F188" i="3"/>
  <c r="T188" i="3" s="1"/>
  <c r="X188" i="3" s="1"/>
  <c r="F189" i="3"/>
  <c r="T189" i="3" s="1"/>
  <c r="X189" i="3" s="1"/>
  <c r="F190" i="3"/>
  <c r="F191" i="3"/>
  <c r="T191" i="3" s="1"/>
  <c r="X191" i="3" s="1"/>
  <c r="F192" i="3"/>
  <c r="T192" i="3" s="1"/>
  <c r="X192" i="3" s="1"/>
  <c r="F193" i="3"/>
  <c r="F194" i="3"/>
  <c r="F195" i="3"/>
  <c r="T195" i="3" s="1"/>
  <c r="X195" i="3" s="1"/>
  <c r="F196" i="3"/>
  <c r="T196" i="3" s="1"/>
  <c r="X196" i="3" s="1"/>
  <c r="F197" i="3"/>
  <c r="F198" i="3"/>
  <c r="F199" i="3"/>
  <c r="T199" i="3" s="1"/>
  <c r="X199" i="3" s="1"/>
  <c r="F200" i="3"/>
  <c r="T200" i="3" s="1"/>
  <c r="X200" i="3" s="1"/>
  <c r="F201" i="3"/>
  <c r="T201" i="3" s="1"/>
  <c r="X201" i="3" s="1"/>
  <c r="F202" i="3"/>
  <c r="F203" i="3"/>
  <c r="T203" i="3" s="1"/>
  <c r="X203" i="3" s="1"/>
  <c r="F204" i="3"/>
  <c r="T204" i="3" s="1"/>
  <c r="X204" i="3" s="1"/>
  <c r="F205" i="3"/>
  <c r="F206" i="3"/>
  <c r="F207" i="3"/>
  <c r="F208" i="3"/>
  <c r="T208" i="3" s="1"/>
  <c r="X208" i="3" s="1"/>
  <c r="F209" i="3"/>
  <c r="T209" i="3" s="1"/>
  <c r="X209" i="3" s="1"/>
  <c r="F210" i="3"/>
  <c r="F211" i="3"/>
  <c r="T211" i="3" s="1"/>
  <c r="X211" i="3" s="1"/>
  <c r="F212" i="3"/>
  <c r="T212" i="3" s="1"/>
  <c r="X212" i="3" s="1"/>
  <c r="F213" i="3"/>
  <c r="T213" i="3" s="1"/>
  <c r="X213" i="3" s="1"/>
  <c r="F214" i="3"/>
  <c r="F215" i="3"/>
  <c r="T215" i="3" s="1"/>
  <c r="X215" i="3" s="1"/>
  <c r="F216" i="3"/>
  <c r="T216" i="3" s="1"/>
  <c r="X216" i="3" s="1"/>
  <c r="F217" i="3"/>
  <c r="F218" i="3"/>
  <c r="F219" i="3"/>
  <c r="T219" i="3" s="1"/>
  <c r="X219" i="3" s="1"/>
  <c r="F220" i="3"/>
  <c r="T220" i="3" s="1"/>
  <c r="X220" i="3" s="1"/>
  <c r="F221" i="3"/>
  <c r="F222" i="3"/>
  <c r="F223" i="3"/>
  <c r="F224" i="3"/>
  <c r="T224" i="3" s="1"/>
  <c r="X224" i="3" s="1"/>
  <c r="F225" i="3"/>
  <c r="T225" i="3" s="1"/>
  <c r="X225" i="3" s="1"/>
  <c r="F226" i="3"/>
  <c r="G226" i="3" s="1"/>
  <c r="F227" i="3"/>
  <c r="T227" i="3" s="1"/>
  <c r="X227" i="3" s="1"/>
  <c r="F228" i="3"/>
  <c r="T228" i="3" s="1"/>
  <c r="X228" i="3" s="1"/>
  <c r="F229" i="3"/>
  <c r="F230" i="3"/>
  <c r="F231" i="3"/>
  <c r="T231" i="3" s="1"/>
  <c r="X231" i="3" s="1"/>
  <c r="F232" i="3"/>
  <c r="T232" i="3" s="1"/>
  <c r="X232" i="3" s="1"/>
  <c r="F233" i="3"/>
  <c r="T233" i="3" s="1"/>
  <c r="X233" i="3" s="1"/>
  <c r="F234" i="3"/>
  <c r="F235" i="3"/>
  <c r="T235" i="3" s="1"/>
  <c r="X235" i="3" s="1"/>
  <c r="F236" i="3"/>
  <c r="T236" i="3" s="1"/>
  <c r="X236" i="3" s="1"/>
  <c r="F237" i="3"/>
  <c r="T237" i="3" s="1"/>
  <c r="X237" i="3" s="1"/>
  <c r="F238" i="3"/>
  <c r="F239" i="3"/>
  <c r="T239" i="3" s="1"/>
  <c r="X239" i="3" s="1"/>
  <c r="F240" i="3"/>
  <c r="T240" i="3" s="1"/>
  <c r="X240" i="3" s="1"/>
  <c r="F241" i="3"/>
  <c r="F242" i="3"/>
  <c r="F243" i="3"/>
  <c r="T243" i="3" s="1"/>
  <c r="X243" i="3" s="1"/>
  <c r="F244" i="3"/>
  <c r="T244" i="3" s="1"/>
  <c r="X244" i="3" s="1"/>
  <c r="F245" i="3"/>
  <c r="T245" i="3" s="1"/>
  <c r="X245" i="3" s="1"/>
  <c r="F246" i="3"/>
  <c r="F247" i="3"/>
  <c r="T247" i="3" s="1"/>
  <c r="X247" i="3" s="1"/>
  <c r="F248" i="3"/>
  <c r="F249" i="3"/>
  <c r="T249" i="3" s="1"/>
  <c r="X249" i="3" s="1"/>
  <c r="F250" i="3"/>
  <c r="F251" i="3"/>
  <c r="T251" i="3" s="1"/>
  <c r="X251" i="3" s="1"/>
  <c r="F252" i="3"/>
  <c r="F253" i="3"/>
  <c r="F254" i="3"/>
  <c r="F255" i="3"/>
  <c r="T255" i="3" s="1"/>
  <c r="X255" i="3" s="1"/>
  <c r="F256" i="3"/>
  <c r="F257" i="3"/>
  <c r="T257" i="3" s="1"/>
  <c r="X257" i="3" s="1"/>
  <c r="F258" i="3"/>
  <c r="G258" i="3" s="1"/>
  <c r="F259" i="3"/>
  <c r="T259" i="3" s="1"/>
  <c r="X259" i="3" s="1"/>
  <c r="F260" i="3"/>
  <c r="F261" i="3"/>
  <c r="T261" i="3" s="1"/>
  <c r="X261" i="3" s="1"/>
  <c r="F262" i="3"/>
  <c r="F263" i="3"/>
  <c r="F264" i="3"/>
  <c r="F265" i="3"/>
  <c r="F266" i="3"/>
  <c r="F267" i="3"/>
  <c r="F268" i="3"/>
  <c r="F269" i="3"/>
  <c r="F270" i="3"/>
  <c r="F271" i="3"/>
  <c r="T271" i="3" s="1"/>
  <c r="X271" i="3" s="1"/>
  <c r="F272" i="3"/>
  <c r="F273" i="3"/>
  <c r="T273" i="3" s="1"/>
  <c r="X273" i="3" s="1"/>
  <c r="F274" i="3"/>
  <c r="F275" i="3"/>
  <c r="T275" i="3" s="1"/>
  <c r="X275" i="3" s="1"/>
  <c r="F276" i="3"/>
  <c r="T276" i="3" s="1"/>
  <c r="X276" i="3" s="1"/>
  <c r="F277" i="3"/>
  <c r="F278" i="3"/>
  <c r="F279" i="3"/>
  <c r="T279" i="3" s="1"/>
  <c r="X279" i="3" s="1"/>
  <c r="F280" i="3"/>
  <c r="F281" i="3"/>
  <c r="T281" i="3" s="1"/>
  <c r="X281" i="3" s="1"/>
  <c r="F282" i="3"/>
  <c r="F283" i="3"/>
  <c r="F284" i="3"/>
  <c r="T284" i="3" s="1"/>
  <c r="X284" i="3" s="1"/>
  <c r="F285" i="3"/>
  <c r="F286" i="3"/>
  <c r="F287" i="3"/>
  <c r="T287" i="3" s="1"/>
  <c r="X287" i="3" s="1"/>
  <c r="F288" i="3"/>
  <c r="F289" i="3"/>
  <c r="F290" i="3"/>
  <c r="F291" i="3"/>
  <c r="F292" i="3"/>
  <c r="T292" i="3" s="1"/>
  <c r="X292" i="3" s="1"/>
  <c r="F293" i="3"/>
  <c r="T293" i="3" s="1"/>
  <c r="X293" i="3" s="1"/>
  <c r="F294" i="3"/>
  <c r="F295" i="3"/>
  <c r="F296" i="3"/>
  <c r="F297" i="3"/>
  <c r="T297" i="3" s="1"/>
  <c r="X297" i="3" s="1"/>
  <c r="F298" i="3"/>
  <c r="F299" i="3"/>
  <c r="F300" i="3"/>
  <c r="T300" i="3" s="1"/>
  <c r="X300" i="3" s="1"/>
  <c r="F301" i="3"/>
  <c r="F302" i="3"/>
  <c r="F304" i="3"/>
  <c r="T304" i="3" s="1"/>
  <c r="X304" i="3" s="1"/>
  <c r="F305" i="3"/>
  <c r="F306" i="3"/>
  <c r="T306" i="3" s="1"/>
  <c r="X306" i="3" s="1"/>
  <c r="F307" i="3"/>
  <c r="T307" i="3" s="1"/>
  <c r="X307" i="3" s="1"/>
  <c r="F6" i="3"/>
  <c r="T6" i="3" s="1"/>
  <c r="V6" i="3" s="1"/>
  <c r="T289" i="3" l="1"/>
  <c r="X289" i="3" s="1"/>
  <c r="T265" i="3"/>
  <c r="X265" i="3" s="1"/>
  <c r="T241" i="3"/>
  <c r="X241" i="3" s="1"/>
  <c r="T229" i="3"/>
  <c r="X229" i="3" s="1"/>
  <c r="T217" i="3"/>
  <c r="X217" i="3" s="1"/>
  <c r="T205" i="3"/>
  <c r="X205" i="3" s="1"/>
  <c r="T181" i="3"/>
  <c r="X181" i="3" s="1"/>
  <c r="T169" i="3"/>
  <c r="X169" i="3" s="1"/>
  <c r="T157" i="3"/>
  <c r="X157" i="3" s="1"/>
  <c r="T145" i="3"/>
  <c r="X145" i="3" s="1"/>
  <c r="T133" i="3"/>
  <c r="X133" i="3" s="1"/>
  <c r="T121" i="3"/>
  <c r="X121" i="3" s="1"/>
  <c r="T109" i="3"/>
  <c r="X109" i="3" s="1"/>
  <c r="T97" i="3"/>
  <c r="X97" i="3" s="1"/>
  <c r="T85" i="3"/>
  <c r="X85" i="3" s="1"/>
  <c r="T73" i="3"/>
  <c r="X73" i="3" s="1"/>
  <c r="T61" i="3"/>
  <c r="X61" i="3" s="1"/>
  <c r="T49" i="3"/>
  <c r="X49" i="3" s="1"/>
  <c r="T37" i="3"/>
  <c r="T25" i="3"/>
  <c r="T13" i="3"/>
  <c r="T277" i="3"/>
  <c r="X277" i="3" s="1"/>
  <c r="T301" i="3"/>
  <c r="X301" i="3" s="1"/>
  <c r="T253" i="3"/>
  <c r="X253" i="3" s="1"/>
  <c r="R298" i="3"/>
  <c r="R290" i="3"/>
  <c r="R282" i="3"/>
  <c r="R270" i="3"/>
  <c r="R258" i="3"/>
  <c r="R250" i="3"/>
  <c r="R238" i="3"/>
  <c r="R226" i="3"/>
  <c r="R218" i="3"/>
  <c r="R206" i="3"/>
  <c r="R194" i="3"/>
  <c r="R182" i="3"/>
  <c r="R170" i="3"/>
  <c r="R162" i="3"/>
  <c r="R150" i="3"/>
  <c r="R142" i="3"/>
  <c r="R130" i="3"/>
  <c r="R118" i="3"/>
  <c r="R106" i="3"/>
  <c r="R94" i="3"/>
  <c r="R86" i="3"/>
  <c r="R74" i="3"/>
  <c r="R62" i="3"/>
  <c r="R58" i="3"/>
  <c r="R46" i="3"/>
  <c r="R42" i="3"/>
  <c r="R38" i="3"/>
  <c r="R34" i="3"/>
  <c r="R30" i="3"/>
  <c r="R26" i="3"/>
  <c r="R22" i="3"/>
  <c r="R10" i="3"/>
  <c r="R305" i="3"/>
  <c r="R301" i="3"/>
  <c r="R297" i="3"/>
  <c r="R293" i="3"/>
  <c r="R289" i="3"/>
  <c r="R285" i="3"/>
  <c r="R281" i="3"/>
  <c r="R277" i="3"/>
  <c r="R273" i="3"/>
  <c r="R269" i="3"/>
  <c r="R265" i="3"/>
  <c r="R261" i="3"/>
  <c r="R257" i="3"/>
  <c r="R253" i="3"/>
  <c r="R249" i="3"/>
  <c r="R245" i="3"/>
  <c r="R241" i="3"/>
  <c r="R237" i="3"/>
  <c r="R233" i="3"/>
  <c r="R229" i="3"/>
  <c r="R225" i="3"/>
  <c r="R221" i="3"/>
  <c r="R217" i="3"/>
  <c r="R213" i="3"/>
  <c r="R209" i="3"/>
  <c r="R205" i="3"/>
  <c r="R201" i="3"/>
  <c r="R197" i="3"/>
  <c r="R193" i="3"/>
  <c r="R189" i="3"/>
  <c r="R185" i="3"/>
  <c r="R181" i="3"/>
  <c r="R177" i="3"/>
  <c r="R173" i="3"/>
  <c r="R169" i="3"/>
  <c r="R165" i="3"/>
  <c r="R161" i="3"/>
  <c r="R157" i="3"/>
  <c r="R153" i="3"/>
  <c r="R149" i="3"/>
  <c r="R145" i="3"/>
  <c r="R141" i="3"/>
  <c r="R137" i="3"/>
  <c r="R133" i="3"/>
  <c r="R129" i="3"/>
  <c r="R125" i="3"/>
  <c r="R121" i="3"/>
  <c r="R117" i="3"/>
  <c r="R113" i="3"/>
  <c r="R109" i="3"/>
  <c r="R105" i="3"/>
  <c r="R101" i="3"/>
  <c r="R97" i="3"/>
  <c r="R93" i="3"/>
  <c r="R89" i="3"/>
  <c r="R85" i="3"/>
  <c r="R81" i="3"/>
  <c r="R77" i="3"/>
  <c r="R73" i="3"/>
  <c r="R69" i="3"/>
  <c r="R65" i="3"/>
  <c r="R61" i="3"/>
  <c r="R57" i="3"/>
  <c r="R53" i="3"/>
  <c r="R49" i="3"/>
  <c r="R45" i="3"/>
  <c r="R41" i="3"/>
  <c r="R37" i="3"/>
  <c r="R33" i="3"/>
  <c r="R29" i="3"/>
  <c r="R25" i="3"/>
  <c r="R21" i="3"/>
  <c r="R17" i="3"/>
  <c r="R13" i="3"/>
  <c r="R9" i="3"/>
  <c r="R302" i="3"/>
  <c r="R286" i="3"/>
  <c r="R274" i="3"/>
  <c r="R262" i="3"/>
  <c r="R246" i="3"/>
  <c r="R234" i="3"/>
  <c r="R222" i="3"/>
  <c r="R210" i="3"/>
  <c r="R198" i="3"/>
  <c r="R178" i="3"/>
  <c r="R158" i="3"/>
  <c r="R146" i="3"/>
  <c r="R134" i="3"/>
  <c r="R126" i="3"/>
  <c r="R114" i="3"/>
  <c r="R102" i="3"/>
  <c r="R90" i="3"/>
  <c r="R78" i="3"/>
  <c r="R70" i="3"/>
  <c r="R54" i="3"/>
  <c r="R18" i="3"/>
  <c r="R304" i="3"/>
  <c r="R300" i="3"/>
  <c r="R296" i="3"/>
  <c r="R292" i="3"/>
  <c r="R288" i="3"/>
  <c r="R284" i="3"/>
  <c r="R280" i="3"/>
  <c r="R276" i="3"/>
  <c r="R272" i="3"/>
  <c r="R268" i="3"/>
  <c r="R264" i="3"/>
  <c r="R260" i="3"/>
  <c r="R256" i="3"/>
  <c r="R252" i="3"/>
  <c r="R248" i="3"/>
  <c r="R244" i="3"/>
  <c r="R240" i="3"/>
  <c r="R236" i="3"/>
  <c r="R232" i="3"/>
  <c r="R228" i="3"/>
  <c r="R224" i="3"/>
  <c r="R220" i="3"/>
  <c r="R216" i="3"/>
  <c r="R212" i="3"/>
  <c r="R208" i="3"/>
  <c r="R204" i="3"/>
  <c r="R200" i="3"/>
  <c r="R196" i="3"/>
  <c r="R192" i="3"/>
  <c r="R188" i="3"/>
  <c r="R184" i="3"/>
  <c r="R180" i="3"/>
  <c r="R176" i="3"/>
  <c r="R172" i="3"/>
  <c r="R168" i="3"/>
  <c r="R164" i="3"/>
  <c r="R160" i="3"/>
  <c r="R156" i="3"/>
  <c r="R152" i="3"/>
  <c r="R148" i="3"/>
  <c r="R144" i="3"/>
  <c r="R140" i="3"/>
  <c r="R136" i="3"/>
  <c r="R132" i="3"/>
  <c r="R128" i="3"/>
  <c r="R124" i="3"/>
  <c r="R120" i="3"/>
  <c r="R116" i="3"/>
  <c r="R112" i="3"/>
  <c r="R108" i="3"/>
  <c r="R104" i="3"/>
  <c r="R100" i="3"/>
  <c r="R96" i="3"/>
  <c r="R92" i="3"/>
  <c r="R88" i="3"/>
  <c r="R84" i="3"/>
  <c r="R80" i="3"/>
  <c r="R76" i="3"/>
  <c r="R72" i="3"/>
  <c r="R68" i="3"/>
  <c r="R64" i="3"/>
  <c r="R60" i="3"/>
  <c r="R56" i="3"/>
  <c r="R52" i="3"/>
  <c r="R48" i="3"/>
  <c r="R44" i="3"/>
  <c r="R40" i="3"/>
  <c r="R36" i="3"/>
  <c r="R32" i="3"/>
  <c r="R28" i="3"/>
  <c r="R24" i="3"/>
  <c r="R20" i="3"/>
  <c r="R16" i="3"/>
  <c r="R12" i="3"/>
  <c r="R8" i="3"/>
  <c r="R306" i="3"/>
  <c r="R294" i="3"/>
  <c r="R278" i="3"/>
  <c r="R266" i="3"/>
  <c r="R254" i="3"/>
  <c r="R242" i="3"/>
  <c r="R230" i="3"/>
  <c r="R214" i="3"/>
  <c r="R202" i="3"/>
  <c r="R190" i="3"/>
  <c r="R186" i="3"/>
  <c r="R174" i="3"/>
  <c r="R166" i="3"/>
  <c r="R154" i="3"/>
  <c r="R138" i="3"/>
  <c r="R122" i="3"/>
  <c r="R110" i="3"/>
  <c r="R98" i="3"/>
  <c r="R82" i="3"/>
  <c r="R66" i="3"/>
  <c r="R50" i="3"/>
  <c r="R14" i="3"/>
  <c r="R307" i="3"/>
  <c r="R299" i="3"/>
  <c r="R295" i="3"/>
  <c r="R291" i="3"/>
  <c r="R287" i="3"/>
  <c r="R283" i="3"/>
  <c r="R279" i="3"/>
  <c r="R275" i="3"/>
  <c r="R271" i="3"/>
  <c r="R267" i="3"/>
  <c r="R263" i="3"/>
  <c r="R259" i="3"/>
  <c r="R255" i="3"/>
  <c r="R251" i="3"/>
  <c r="R247" i="3"/>
  <c r="R243" i="3"/>
  <c r="R239" i="3"/>
  <c r="R235" i="3"/>
  <c r="R231" i="3"/>
  <c r="R227" i="3"/>
  <c r="R223" i="3"/>
  <c r="R219" i="3"/>
  <c r="R215" i="3"/>
  <c r="R211" i="3"/>
  <c r="R207" i="3"/>
  <c r="R203" i="3"/>
  <c r="R199" i="3"/>
  <c r="R195" i="3"/>
  <c r="R191" i="3"/>
  <c r="R187" i="3"/>
  <c r="R183" i="3"/>
  <c r="R179" i="3"/>
  <c r="R175" i="3"/>
  <c r="R171" i="3"/>
  <c r="R167" i="3"/>
  <c r="R163" i="3"/>
  <c r="R159" i="3"/>
  <c r="R155" i="3"/>
  <c r="R151" i="3"/>
  <c r="R147" i="3"/>
  <c r="R143" i="3"/>
  <c r="R139" i="3"/>
  <c r="R135" i="3"/>
  <c r="R131" i="3"/>
  <c r="R127" i="3"/>
  <c r="R123" i="3"/>
  <c r="R119" i="3"/>
  <c r="R115" i="3"/>
  <c r="R111" i="3"/>
  <c r="R107" i="3"/>
  <c r="R103" i="3"/>
  <c r="R99" i="3"/>
  <c r="R95" i="3"/>
  <c r="R91" i="3"/>
  <c r="R87" i="3"/>
  <c r="R83" i="3"/>
  <c r="R79" i="3"/>
  <c r="R75" i="3"/>
  <c r="R71" i="3"/>
  <c r="R67" i="3"/>
  <c r="R63" i="3"/>
  <c r="R59" i="3"/>
  <c r="R55" i="3"/>
  <c r="R51" i="3"/>
  <c r="R47" i="3"/>
  <c r="R43" i="3"/>
  <c r="R39" i="3"/>
  <c r="R35" i="3"/>
  <c r="R31" i="3"/>
  <c r="R27" i="3"/>
  <c r="R23" i="3"/>
  <c r="R19" i="3"/>
  <c r="R15" i="3"/>
  <c r="R11" i="3"/>
  <c r="T298" i="3"/>
  <c r="X298" i="3" s="1"/>
  <c r="T290" i="3"/>
  <c r="X290" i="3" s="1"/>
  <c r="T286" i="3"/>
  <c r="X286" i="3" s="1"/>
  <c r="T282" i="3"/>
  <c r="X282" i="3" s="1"/>
  <c r="T278" i="3"/>
  <c r="X278" i="3" s="1"/>
  <c r="T274" i="3"/>
  <c r="X274" i="3" s="1"/>
  <c r="T270" i="3"/>
  <c r="X270" i="3" s="1"/>
  <c r="T262" i="3"/>
  <c r="X262" i="3" s="1"/>
  <c r="T254" i="3"/>
  <c r="X254" i="3" s="1"/>
  <c r="T250" i="3"/>
  <c r="X250" i="3" s="1"/>
  <c r="T246" i="3"/>
  <c r="X246" i="3" s="1"/>
  <c r="T242" i="3"/>
  <c r="X242" i="3" s="1"/>
  <c r="T238" i="3"/>
  <c r="X238" i="3" s="1"/>
  <c r="T230" i="3"/>
  <c r="X230" i="3" s="1"/>
  <c r="T222" i="3"/>
  <c r="X222" i="3" s="1"/>
  <c r="T218" i="3"/>
  <c r="X218" i="3" s="1"/>
  <c r="T214" i="3"/>
  <c r="X214" i="3" s="1"/>
  <c r="T210" i="3"/>
  <c r="X210" i="3" s="1"/>
  <c r="T206" i="3"/>
  <c r="X206" i="3" s="1"/>
  <c r="T198" i="3"/>
  <c r="X198" i="3" s="1"/>
  <c r="T190" i="3"/>
  <c r="X190" i="3" s="1"/>
  <c r="T186" i="3"/>
  <c r="X186" i="3" s="1"/>
  <c r="T182" i="3"/>
  <c r="X182" i="3" s="1"/>
  <c r="T178" i="3"/>
  <c r="X178" i="3" s="1"/>
  <c r="T174" i="3"/>
  <c r="X174" i="3" s="1"/>
  <c r="T166" i="3"/>
  <c r="X166" i="3" s="1"/>
  <c r="T162" i="3"/>
  <c r="X162" i="3" s="1"/>
  <c r="T158" i="3"/>
  <c r="X158" i="3" s="1"/>
  <c r="T154" i="3"/>
  <c r="X154" i="3" s="1"/>
  <c r="T150" i="3"/>
  <c r="X150" i="3" s="1"/>
  <c r="T146" i="3"/>
  <c r="X146" i="3" s="1"/>
  <c r="T142" i="3"/>
  <c r="X142" i="3" s="1"/>
  <c r="T134" i="3"/>
  <c r="X134" i="3" s="1"/>
  <c r="T130" i="3"/>
  <c r="X130" i="3" s="1"/>
  <c r="T126" i="3"/>
  <c r="X126" i="3" s="1"/>
  <c r="T122" i="3"/>
  <c r="X122" i="3" s="1"/>
  <c r="T118" i="3"/>
  <c r="X118" i="3" s="1"/>
  <c r="T114" i="3"/>
  <c r="X114" i="3" s="1"/>
  <c r="T110" i="3"/>
  <c r="X110" i="3" s="1"/>
  <c r="T102" i="3"/>
  <c r="X102" i="3" s="1"/>
  <c r="T98" i="3"/>
  <c r="X98" i="3" s="1"/>
  <c r="T94" i="3"/>
  <c r="X94" i="3" s="1"/>
  <c r="T90" i="3"/>
  <c r="X90" i="3" s="1"/>
  <c r="T82" i="3"/>
  <c r="X82" i="3" s="1"/>
  <c r="T78" i="3"/>
  <c r="X78" i="3" s="1"/>
  <c r="T74" i="3"/>
  <c r="X74" i="3" s="1"/>
  <c r="T70" i="3"/>
  <c r="X70" i="3" s="1"/>
  <c r="T66" i="3"/>
  <c r="X66" i="3" s="1"/>
  <c r="T62" i="3"/>
  <c r="X62" i="3" s="1"/>
  <c r="T58" i="3"/>
  <c r="X58" i="3" s="1"/>
  <c r="T50" i="3"/>
  <c r="X50" i="3" s="1"/>
  <c r="T46" i="3"/>
  <c r="X46" i="3" s="1"/>
  <c r="T42" i="3"/>
  <c r="X42" i="3" s="1"/>
  <c r="T38" i="3"/>
  <c r="X38" i="3" s="1"/>
  <c r="T34" i="3"/>
  <c r="X34" i="3" s="1"/>
  <c r="T26" i="3"/>
  <c r="V26" i="3" s="1"/>
  <c r="T22" i="3"/>
  <c r="U22" i="3" s="1"/>
  <c r="T18" i="3"/>
  <c r="X18" i="3" s="1"/>
  <c r="T14" i="3"/>
  <c r="X14" i="3" s="1"/>
  <c r="T10" i="3"/>
  <c r="G100" i="3"/>
  <c r="T100" i="3"/>
  <c r="X100" i="3" s="1"/>
  <c r="G84" i="3"/>
  <c r="T84" i="3"/>
  <c r="X84" i="3" s="1"/>
  <c r="G72" i="3"/>
  <c r="T72" i="3"/>
  <c r="X72" i="3" s="1"/>
  <c r="G68" i="3"/>
  <c r="T68" i="3"/>
  <c r="X68" i="3" s="1"/>
  <c r="G52" i="3"/>
  <c r="T52" i="3"/>
  <c r="X52" i="3" s="1"/>
  <c r="G40" i="3"/>
  <c r="T40" i="3"/>
  <c r="X40" i="3" s="1"/>
  <c r="G36" i="3"/>
  <c r="T36" i="3"/>
  <c r="V36" i="3" s="1"/>
  <c r="X28" i="3"/>
  <c r="U28" i="3"/>
  <c r="G24" i="3"/>
  <c r="T24" i="3"/>
  <c r="V24" i="3" s="1"/>
  <c r="G20" i="3"/>
  <c r="T20" i="3"/>
  <c r="X16" i="3"/>
  <c r="U16" i="3"/>
  <c r="U12" i="3"/>
  <c r="X12" i="3"/>
  <c r="G242" i="3"/>
  <c r="G210" i="3"/>
  <c r="G178" i="3"/>
  <c r="G154" i="3"/>
  <c r="G126" i="3"/>
  <c r="G98" i="3"/>
  <c r="G58" i="3"/>
  <c r="G34" i="3"/>
  <c r="G16" i="3"/>
  <c r="U31" i="3"/>
  <c r="X31" i="3"/>
  <c r="U23" i="3"/>
  <c r="X23" i="3"/>
  <c r="U15" i="3"/>
  <c r="X15" i="3"/>
  <c r="U11" i="3"/>
  <c r="X11" i="3"/>
  <c r="U7" i="3"/>
  <c r="X7" i="3"/>
  <c r="G238" i="3"/>
  <c r="G206" i="3"/>
  <c r="G174" i="3"/>
  <c r="G146" i="3"/>
  <c r="G122" i="3"/>
  <c r="G96" i="3"/>
  <c r="G74" i="3"/>
  <c r="G50" i="3"/>
  <c r="G10" i="3"/>
  <c r="G234" i="3"/>
  <c r="T234" i="3"/>
  <c r="X234" i="3" s="1"/>
  <c r="G202" i="3"/>
  <c r="T202" i="3"/>
  <c r="X202" i="3" s="1"/>
  <c r="G194" i="3"/>
  <c r="T194" i="3"/>
  <c r="X194" i="3" s="1"/>
  <c r="G170" i="3"/>
  <c r="T170" i="3"/>
  <c r="X170" i="3" s="1"/>
  <c r="G138" i="3"/>
  <c r="T138" i="3"/>
  <c r="X138" i="3" s="1"/>
  <c r="G106" i="3"/>
  <c r="T106" i="3"/>
  <c r="X106" i="3" s="1"/>
  <c r="X22" i="3"/>
  <c r="G254" i="3"/>
  <c r="G222" i="3"/>
  <c r="G190" i="3"/>
  <c r="G162" i="3"/>
  <c r="G142" i="3"/>
  <c r="G114" i="3"/>
  <c r="G90" i="3"/>
  <c r="G66" i="3"/>
  <c r="G48" i="3"/>
  <c r="G26" i="3"/>
  <c r="X6" i="3"/>
  <c r="V161" i="3"/>
  <c r="X161" i="3"/>
  <c r="U37" i="3"/>
  <c r="X37" i="3"/>
  <c r="U33" i="3"/>
  <c r="X33" i="3"/>
  <c r="U25" i="3"/>
  <c r="X25" i="3"/>
  <c r="U21" i="3"/>
  <c r="X21" i="3"/>
  <c r="U17" i="3"/>
  <c r="X17" i="3"/>
  <c r="U13" i="3"/>
  <c r="X13" i="3"/>
  <c r="U9" i="3"/>
  <c r="X9" i="3"/>
  <c r="G250" i="3"/>
  <c r="G218" i="3"/>
  <c r="G186" i="3"/>
  <c r="G158" i="3"/>
  <c r="G130" i="3"/>
  <c r="G110" i="3"/>
  <c r="G82" i="3"/>
  <c r="G64" i="3"/>
  <c r="G42" i="3"/>
  <c r="G18" i="3"/>
  <c r="R303" i="3"/>
  <c r="T303" i="3"/>
  <c r="X303" i="3" s="1"/>
  <c r="W275" i="3"/>
  <c r="W235" i="3"/>
  <c r="W187" i="3"/>
  <c r="W131" i="3"/>
  <c r="W75" i="3"/>
  <c r="W11" i="3"/>
  <c r="W272" i="3"/>
  <c r="W96" i="3"/>
  <c r="W32" i="3"/>
  <c r="W299" i="3"/>
  <c r="W243" i="3"/>
  <c r="W179" i="3"/>
  <c r="W115" i="3"/>
  <c r="W51" i="3"/>
  <c r="W280" i="3"/>
  <c r="W240" i="3"/>
  <c r="W224" i="3"/>
  <c r="W192" i="3"/>
  <c r="W160" i="3"/>
  <c r="W136" i="3"/>
  <c r="W120" i="3"/>
  <c r="W88" i="3"/>
  <c r="U56" i="3"/>
  <c r="W56" i="3"/>
  <c r="W8" i="3"/>
  <c r="W303" i="3"/>
  <c r="W295" i="3"/>
  <c r="W287" i="3"/>
  <c r="W279" i="3"/>
  <c r="W271" i="3"/>
  <c r="W263" i="3"/>
  <c r="W255" i="3"/>
  <c r="W247" i="3"/>
  <c r="W239" i="3"/>
  <c r="W231" i="3"/>
  <c r="W223" i="3"/>
  <c r="W215" i="3"/>
  <c r="W207" i="3"/>
  <c r="W199" i="3"/>
  <c r="W191" i="3"/>
  <c r="W183" i="3"/>
  <c r="W175" i="3"/>
  <c r="W167" i="3"/>
  <c r="W159" i="3"/>
  <c r="W151" i="3"/>
  <c r="W143" i="3"/>
  <c r="W135" i="3"/>
  <c r="W127" i="3"/>
  <c r="W119" i="3"/>
  <c r="W111" i="3"/>
  <c r="W103" i="3"/>
  <c r="W95" i="3"/>
  <c r="W87" i="3"/>
  <c r="W79" i="3"/>
  <c r="W71" i="3"/>
  <c r="W63" i="3"/>
  <c r="W55" i="3"/>
  <c r="W47" i="3"/>
  <c r="W39" i="3"/>
  <c r="W31" i="3"/>
  <c r="W23" i="3"/>
  <c r="W15" i="3"/>
  <c r="W7" i="3"/>
  <c r="G88" i="3"/>
  <c r="G56" i="3"/>
  <c r="G8" i="3"/>
  <c r="V307" i="3"/>
  <c r="W307" i="3"/>
  <c r="W259" i="3"/>
  <c r="W203" i="3"/>
  <c r="W171" i="3"/>
  <c r="U139" i="3"/>
  <c r="W139" i="3"/>
  <c r="W83" i="3"/>
  <c r="W35" i="3"/>
  <c r="W304" i="3"/>
  <c r="Y264" i="3"/>
  <c r="W264" i="3"/>
  <c r="W216" i="3"/>
  <c r="W184" i="3"/>
  <c r="W152" i="3"/>
  <c r="Y112" i="3"/>
  <c r="W112" i="3"/>
  <c r="W72" i="3"/>
  <c r="U48" i="3"/>
  <c r="W48" i="3"/>
  <c r="W24" i="3"/>
  <c r="Y302" i="3"/>
  <c r="W302" i="3"/>
  <c r="W294" i="3"/>
  <c r="W286" i="3"/>
  <c r="W278" i="3"/>
  <c r="W270" i="3"/>
  <c r="W262" i="3"/>
  <c r="W254" i="3"/>
  <c r="W246" i="3"/>
  <c r="Y238" i="3"/>
  <c r="W238" i="3"/>
  <c r="W230" i="3"/>
  <c r="W222" i="3"/>
  <c r="W214" i="3"/>
  <c r="W206" i="3"/>
  <c r="W198" i="3"/>
  <c r="W190" i="3"/>
  <c r="W182" i="3"/>
  <c r="Y174" i="3"/>
  <c r="W174" i="3"/>
  <c r="W166" i="3"/>
  <c r="W158" i="3"/>
  <c r="W150" i="3"/>
  <c r="W142" i="3"/>
  <c r="W134" i="3"/>
  <c r="W126" i="3"/>
  <c r="W118" i="3"/>
  <c r="V110" i="3"/>
  <c r="W110" i="3"/>
  <c r="W102" i="3"/>
  <c r="W94" i="3"/>
  <c r="W86" i="3"/>
  <c r="V78" i="3"/>
  <c r="W78" i="3"/>
  <c r="W70" i="3"/>
  <c r="W62" i="3"/>
  <c r="W54" i="3"/>
  <c r="W46" i="3"/>
  <c r="W38" i="3"/>
  <c r="W30" i="3"/>
  <c r="W22" i="3"/>
  <c r="W14" i="3"/>
  <c r="G262" i="3"/>
  <c r="G230" i="3"/>
  <c r="G198" i="3"/>
  <c r="G166" i="3"/>
  <c r="G134" i="3"/>
  <c r="G102" i="3"/>
  <c r="G86" i="3"/>
  <c r="G70" i="3"/>
  <c r="G54" i="3"/>
  <c r="G38" i="3"/>
  <c r="G22" i="3"/>
  <c r="W267" i="3"/>
  <c r="W211" i="3"/>
  <c r="W155" i="3"/>
  <c r="W107" i="3"/>
  <c r="W67" i="3"/>
  <c r="W19" i="3"/>
  <c r="W296" i="3"/>
  <c r="W248" i="3"/>
  <c r="W208" i="3"/>
  <c r="W176" i="3"/>
  <c r="W144" i="3"/>
  <c r="W104" i="3"/>
  <c r="U64" i="3"/>
  <c r="W64" i="3"/>
  <c r="W40" i="3"/>
  <c r="W16" i="3"/>
  <c r="U301" i="3"/>
  <c r="W301" i="3"/>
  <c r="U293" i="3"/>
  <c r="W293" i="3"/>
  <c r="U285" i="3"/>
  <c r="W285" i="3"/>
  <c r="U277" i="3"/>
  <c r="W277" i="3"/>
  <c r="U269" i="3"/>
  <c r="W269" i="3"/>
  <c r="U261" i="3"/>
  <c r="W261" i="3"/>
  <c r="U253" i="3"/>
  <c r="W253" i="3"/>
  <c r="U245" i="3"/>
  <c r="W245" i="3"/>
  <c r="U237" i="3"/>
  <c r="W237" i="3"/>
  <c r="U229" i="3"/>
  <c r="W229" i="3"/>
  <c r="U221" i="3"/>
  <c r="W221" i="3"/>
  <c r="U213" i="3"/>
  <c r="W213" i="3"/>
  <c r="U205" i="3"/>
  <c r="W205" i="3"/>
  <c r="U197" i="3"/>
  <c r="W197" i="3"/>
  <c r="U189" i="3"/>
  <c r="W189" i="3"/>
  <c r="W181" i="3"/>
  <c r="U173" i="3"/>
  <c r="W173" i="3"/>
  <c r="U165" i="3"/>
  <c r="W165" i="3"/>
  <c r="U157" i="3"/>
  <c r="W157" i="3"/>
  <c r="U149" i="3"/>
  <c r="W149" i="3"/>
  <c r="U141" i="3"/>
  <c r="W141" i="3"/>
  <c r="U133" i="3"/>
  <c r="W133" i="3"/>
  <c r="U125" i="3"/>
  <c r="W125" i="3"/>
  <c r="U117" i="3"/>
  <c r="W117" i="3"/>
  <c r="U109" i="3"/>
  <c r="W109" i="3"/>
  <c r="U101" i="3"/>
  <c r="W101" i="3"/>
  <c r="U93" i="3"/>
  <c r="W93" i="3"/>
  <c r="U85" i="3"/>
  <c r="W85" i="3"/>
  <c r="U77" i="3"/>
  <c r="W77" i="3"/>
  <c r="U69" i="3"/>
  <c r="W69" i="3"/>
  <c r="U61" i="3"/>
  <c r="W61" i="3"/>
  <c r="U53" i="3"/>
  <c r="W53" i="3"/>
  <c r="U45" i="3"/>
  <c r="W45" i="3"/>
  <c r="W37" i="3"/>
  <c r="W29" i="3"/>
  <c r="W21" i="3"/>
  <c r="W13" i="3"/>
  <c r="W283" i="3"/>
  <c r="W227" i="3"/>
  <c r="W163" i="3"/>
  <c r="W99" i="3"/>
  <c r="W43" i="3"/>
  <c r="W288" i="3"/>
  <c r="W256" i="3"/>
  <c r="W232" i="3"/>
  <c r="W200" i="3"/>
  <c r="W168" i="3"/>
  <c r="W128" i="3"/>
  <c r="U80" i="3"/>
  <c r="W80" i="3"/>
  <c r="W6" i="3"/>
  <c r="W300" i="3"/>
  <c r="W292" i="3"/>
  <c r="W284" i="3"/>
  <c r="W276" i="3"/>
  <c r="W268" i="3"/>
  <c r="W260" i="3"/>
  <c r="W252" i="3"/>
  <c r="W244" i="3"/>
  <c r="W236" i="3"/>
  <c r="W228" i="3"/>
  <c r="W220" i="3"/>
  <c r="W212" i="3"/>
  <c r="W204" i="3"/>
  <c r="W196" i="3"/>
  <c r="W188" i="3"/>
  <c r="W180" i="3"/>
  <c r="W172" i="3"/>
  <c r="W164" i="3"/>
  <c r="W156" i="3"/>
  <c r="W148" i="3"/>
  <c r="W140" i="3"/>
  <c r="W132" i="3"/>
  <c r="W124" i="3"/>
  <c r="W116" i="3"/>
  <c r="W108" i="3"/>
  <c r="W100" i="3"/>
  <c r="W92" i="3"/>
  <c r="W84" i="3"/>
  <c r="U76" i="3"/>
  <c r="W76" i="3"/>
  <c r="W68" i="3"/>
  <c r="U60" i="3"/>
  <c r="W60" i="3"/>
  <c r="W52" i="3"/>
  <c r="U44" i="3"/>
  <c r="W44" i="3"/>
  <c r="W36" i="3"/>
  <c r="W28" i="3"/>
  <c r="W20" i="3"/>
  <c r="W12" i="3"/>
  <c r="W291" i="3"/>
  <c r="W219" i="3"/>
  <c r="W147" i="3"/>
  <c r="W91" i="3"/>
  <c r="W27" i="3"/>
  <c r="W306" i="3"/>
  <c r="W298" i="3"/>
  <c r="W290" i="3"/>
  <c r="W282" i="3"/>
  <c r="W274" i="3"/>
  <c r="W266" i="3"/>
  <c r="W258" i="3"/>
  <c r="W250" i="3"/>
  <c r="W242" i="3"/>
  <c r="W234" i="3"/>
  <c r="W226" i="3"/>
  <c r="W218" i="3"/>
  <c r="W210" i="3"/>
  <c r="W202" i="3"/>
  <c r="W194" i="3"/>
  <c r="W186" i="3"/>
  <c r="W178" i="3"/>
  <c r="W170" i="3"/>
  <c r="W162" i="3"/>
  <c r="W154" i="3"/>
  <c r="W146" i="3"/>
  <c r="W138" i="3"/>
  <c r="W130" i="3"/>
  <c r="W122" i="3"/>
  <c r="W114" i="3"/>
  <c r="W106" i="3"/>
  <c r="W98" i="3"/>
  <c r="W90" i="3"/>
  <c r="W82" i="3"/>
  <c r="W74" i="3"/>
  <c r="W66" i="3"/>
  <c r="W58" i="3"/>
  <c r="W50" i="3"/>
  <c r="W42" i="3"/>
  <c r="W34" i="3"/>
  <c r="W26" i="3"/>
  <c r="W18" i="3"/>
  <c r="W10" i="3"/>
  <c r="G246" i="3"/>
  <c r="G214" i="3"/>
  <c r="G182" i="3"/>
  <c r="G150" i="3"/>
  <c r="G118" i="3"/>
  <c r="G94" i="3"/>
  <c r="G78" i="3"/>
  <c r="G62" i="3"/>
  <c r="G46" i="3"/>
  <c r="G30" i="3"/>
  <c r="G14" i="3"/>
  <c r="W251" i="3"/>
  <c r="W195" i="3"/>
  <c r="W123" i="3"/>
  <c r="W59" i="3"/>
  <c r="U305" i="3"/>
  <c r="W305" i="3"/>
  <c r="U297" i="3"/>
  <c r="W297" i="3"/>
  <c r="U289" i="3"/>
  <c r="W289" i="3"/>
  <c r="U281" i="3"/>
  <c r="W281" i="3"/>
  <c r="U273" i="3"/>
  <c r="W273" i="3"/>
  <c r="U265" i="3"/>
  <c r="W265" i="3"/>
  <c r="U257" i="3"/>
  <c r="W257" i="3"/>
  <c r="U249" i="3"/>
  <c r="W249" i="3"/>
  <c r="U241" i="3"/>
  <c r="W241" i="3"/>
  <c r="U233" i="3"/>
  <c r="W233" i="3"/>
  <c r="U225" i="3"/>
  <c r="W225" i="3"/>
  <c r="U217" i="3"/>
  <c r="W217" i="3"/>
  <c r="U209" i="3"/>
  <c r="W209" i="3"/>
  <c r="U201" i="3"/>
  <c r="W201" i="3"/>
  <c r="U193" i="3"/>
  <c r="W193" i="3"/>
  <c r="U185" i="3"/>
  <c r="W185" i="3"/>
  <c r="U177" i="3"/>
  <c r="W177" i="3"/>
  <c r="U169" i="3"/>
  <c r="W169" i="3"/>
  <c r="U161" i="3"/>
  <c r="W161" i="3"/>
  <c r="U153" i="3"/>
  <c r="W153" i="3"/>
  <c r="U145" i="3"/>
  <c r="W145" i="3"/>
  <c r="U137" i="3"/>
  <c r="W137" i="3"/>
  <c r="U129" i="3"/>
  <c r="W129" i="3"/>
  <c r="U121" i="3"/>
  <c r="W121" i="3"/>
  <c r="U113" i="3"/>
  <c r="W113" i="3"/>
  <c r="U105" i="3"/>
  <c r="W105" i="3"/>
  <c r="U97" i="3"/>
  <c r="W97" i="3"/>
  <c r="U89" i="3"/>
  <c r="W89" i="3"/>
  <c r="U81" i="3"/>
  <c r="W81" i="3"/>
  <c r="U73" i="3"/>
  <c r="W73" i="3"/>
  <c r="U65" i="3"/>
  <c r="W65" i="3"/>
  <c r="U57" i="3"/>
  <c r="W57" i="3"/>
  <c r="U49" i="3"/>
  <c r="W49" i="3"/>
  <c r="U41" i="3"/>
  <c r="W41" i="3"/>
  <c r="W33" i="3"/>
  <c r="W25" i="3"/>
  <c r="W17" i="3"/>
  <c r="W9" i="3"/>
  <c r="G92" i="3"/>
  <c r="G76" i="3"/>
  <c r="G60" i="3"/>
  <c r="G44" i="3"/>
  <c r="G28" i="3"/>
  <c r="G12" i="3"/>
  <c r="G295" i="3"/>
  <c r="AA295" i="6"/>
  <c r="AF295" i="6" s="1"/>
  <c r="AC295" i="6"/>
  <c r="Z295" i="6"/>
  <c r="G283" i="3"/>
  <c r="Z283" i="6"/>
  <c r="AA283" i="6"/>
  <c r="AF283" i="6" s="1"/>
  <c r="AC283" i="6"/>
  <c r="G267" i="3"/>
  <c r="AC267" i="6"/>
  <c r="AA267" i="6"/>
  <c r="AF267" i="6" s="1"/>
  <c r="Z267" i="6"/>
  <c r="Z251" i="6"/>
  <c r="AA251" i="6"/>
  <c r="AF251" i="6" s="1"/>
  <c r="AC251" i="6"/>
  <c r="G297" i="3"/>
  <c r="AC297" i="6"/>
  <c r="Z297" i="6"/>
  <c r="AA297" i="6"/>
  <c r="AF297" i="6" s="1"/>
  <c r="G289" i="3"/>
  <c r="AC289" i="6"/>
  <c r="Z289" i="6"/>
  <c r="AA289" i="6"/>
  <c r="AF289" i="6" s="1"/>
  <c r="G281" i="3"/>
  <c r="AC281" i="6"/>
  <c r="AA281" i="6"/>
  <c r="AF281" i="6" s="1"/>
  <c r="Z281" i="6"/>
  <c r="G273" i="3"/>
  <c r="AC273" i="6"/>
  <c r="Z273" i="6"/>
  <c r="AA273" i="6"/>
  <c r="AF273" i="6" s="1"/>
  <c r="G269" i="3"/>
  <c r="AC269" i="6"/>
  <c r="Z269" i="6"/>
  <c r="AA269" i="6"/>
  <c r="AF269" i="6" s="1"/>
  <c r="G265" i="3"/>
  <c r="AC265" i="6"/>
  <c r="Z265" i="6"/>
  <c r="AA265" i="6"/>
  <c r="AF265" i="6" s="1"/>
  <c r="AC261" i="6"/>
  <c r="Z261" i="6"/>
  <c r="AA261" i="6"/>
  <c r="AF261" i="6" s="1"/>
  <c r="AC257" i="6"/>
  <c r="Z257" i="6"/>
  <c r="AA257" i="6"/>
  <c r="AF257" i="6" s="1"/>
  <c r="AC253" i="6"/>
  <c r="Z253" i="6"/>
  <c r="AA253" i="6"/>
  <c r="AF253" i="6" s="1"/>
  <c r="AC249" i="6"/>
  <c r="Z249" i="6"/>
  <c r="AA249" i="6"/>
  <c r="AF249" i="6" s="1"/>
  <c r="AC245" i="6"/>
  <c r="Z245" i="6"/>
  <c r="AA245" i="6"/>
  <c r="AF245" i="6" s="1"/>
  <c r="AC241" i="6"/>
  <c r="AA241" i="6"/>
  <c r="AF241" i="6" s="1"/>
  <c r="Z241" i="6"/>
  <c r="AC237" i="6"/>
  <c r="Z237" i="6"/>
  <c r="AA237" i="6"/>
  <c r="AF237" i="6" s="1"/>
  <c r="AC233" i="6"/>
  <c r="Z233" i="6"/>
  <c r="AA233" i="6"/>
  <c r="AF233" i="6" s="1"/>
  <c r="AC229" i="6"/>
  <c r="Z229" i="6"/>
  <c r="AA229" i="6"/>
  <c r="AF229" i="6" s="1"/>
  <c r="AC225" i="6"/>
  <c r="Z225" i="6"/>
  <c r="AA225" i="6"/>
  <c r="AF225" i="6" s="1"/>
  <c r="AC221" i="6"/>
  <c r="Z221" i="6"/>
  <c r="AA221" i="6"/>
  <c r="AF221" i="6" s="1"/>
  <c r="AC217" i="6"/>
  <c r="Z217" i="6"/>
  <c r="AA217" i="6"/>
  <c r="AF217" i="6" s="1"/>
  <c r="AC213" i="6"/>
  <c r="Z213" i="6"/>
  <c r="AA213" i="6"/>
  <c r="AF213" i="6" s="1"/>
  <c r="AC209" i="6"/>
  <c r="Z209" i="6"/>
  <c r="AA209" i="6"/>
  <c r="AF209" i="6" s="1"/>
  <c r="AC205" i="6"/>
  <c r="Z205" i="6"/>
  <c r="AA205" i="6"/>
  <c r="AF205" i="6" s="1"/>
  <c r="AC201" i="6"/>
  <c r="Z201" i="6"/>
  <c r="AA201" i="6"/>
  <c r="AF201" i="6" s="1"/>
  <c r="AC197" i="6"/>
  <c r="Z197" i="6"/>
  <c r="AA197" i="6"/>
  <c r="AF197" i="6" s="1"/>
  <c r="AC193" i="6"/>
  <c r="Z193" i="6"/>
  <c r="AA193" i="6"/>
  <c r="AF193" i="6" s="1"/>
  <c r="AC189" i="6"/>
  <c r="Z189" i="6"/>
  <c r="AA189" i="6"/>
  <c r="AF189" i="6" s="1"/>
  <c r="AC185" i="6"/>
  <c r="AA185" i="6"/>
  <c r="AF185" i="6" s="1"/>
  <c r="Z185" i="6"/>
  <c r="AC181" i="6"/>
  <c r="Z181" i="6"/>
  <c r="AA181" i="6"/>
  <c r="AF181" i="6" s="1"/>
  <c r="AC177" i="6"/>
  <c r="Z177" i="6"/>
  <c r="AA177" i="6"/>
  <c r="AF177" i="6" s="1"/>
  <c r="AC173" i="6"/>
  <c r="Z173" i="6"/>
  <c r="AA173" i="6"/>
  <c r="AF173" i="6" s="1"/>
  <c r="AC169" i="6"/>
  <c r="Z169" i="6"/>
  <c r="AA169" i="6"/>
  <c r="AF169" i="6" s="1"/>
  <c r="AC165" i="6"/>
  <c r="Z165" i="6"/>
  <c r="AA165" i="6"/>
  <c r="AF165" i="6" s="1"/>
  <c r="AC161" i="6"/>
  <c r="Z161" i="6"/>
  <c r="AA161" i="6"/>
  <c r="AF161" i="6" s="1"/>
  <c r="AC157" i="6"/>
  <c r="Z157" i="6"/>
  <c r="AA157" i="6"/>
  <c r="AF157" i="6" s="1"/>
  <c r="AC153" i="6"/>
  <c r="Z153" i="6"/>
  <c r="AA153" i="6"/>
  <c r="AF153" i="6" s="1"/>
  <c r="AC149" i="6"/>
  <c r="AA149" i="6"/>
  <c r="AF149" i="6" s="1"/>
  <c r="Z149" i="6"/>
  <c r="AC145" i="6"/>
  <c r="Z145" i="6"/>
  <c r="AA145" i="6"/>
  <c r="AF145" i="6" s="1"/>
  <c r="AC141" i="6"/>
  <c r="Z141" i="6"/>
  <c r="AA141" i="6"/>
  <c r="AF141" i="6" s="1"/>
  <c r="AC137" i="6"/>
  <c r="Z137" i="6"/>
  <c r="AA137" i="6"/>
  <c r="AF137" i="6" s="1"/>
  <c r="AC133" i="6"/>
  <c r="Z133" i="6"/>
  <c r="AA133" i="6"/>
  <c r="AF133" i="6" s="1"/>
  <c r="AC129" i="6"/>
  <c r="Z129" i="6"/>
  <c r="AA129" i="6"/>
  <c r="AF129" i="6" s="1"/>
  <c r="AC125" i="6"/>
  <c r="Z125" i="6"/>
  <c r="AA125" i="6"/>
  <c r="AF125" i="6" s="1"/>
  <c r="AC121" i="6"/>
  <c r="Z121" i="6"/>
  <c r="AA121" i="6"/>
  <c r="AF121" i="6" s="1"/>
  <c r="AC117" i="6"/>
  <c r="Z117" i="6"/>
  <c r="AA117" i="6"/>
  <c r="AF117" i="6" s="1"/>
  <c r="AC113" i="6"/>
  <c r="Z113" i="6"/>
  <c r="AA113" i="6"/>
  <c r="AF113" i="6" s="1"/>
  <c r="AC109" i="6"/>
  <c r="Z109" i="6"/>
  <c r="AA109" i="6"/>
  <c r="AF109" i="6" s="1"/>
  <c r="AC105" i="6"/>
  <c r="Z105" i="6"/>
  <c r="AA105" i="6"/>
  <c r="AF105" i="6" s="1"/>
  <c r="AC101" i="6"/>
  <c r="Z101" i="6"/>
  <c r="AA101" i="6"/>
  <c r="AF101" i="6" s="1"/>
  <c r="AC97" i="6"/>
  <c r="Z97" i="6"/>
  <c r="AA97" i="6"/>
  <c r="AF97" i="6" s="1"/>
  <c r="AC93" i="6"/>
  <c r="Z93" i="6"/>
  <c r="AA93" i="6"/>
  <c r="AF93" i="6" s="1"/>
  <c r="AC89" i="6"/>
  <c r="Z89" i="6"/>
  <c r="AA89" i="6"/>
  <c r="AF89" i="6" s="1"/>
  <c r="AC85" i="6"/>
  <c r="Z85" i="6"/>
  <c r="AA85" i="6"/>
  <c r="AF85" i="6" s="1"/>
  <c r="AC81" i="6"/>
  <c r="Z81" i="6"/>
  <c r="AA81" i="6"/>
  <c r="AF81" i="6" s="1"/>
  <c r="AC77" i="6"/>
  <c r="Z77" i="6"/>
  <c r="AA77" i="6"/>
  <c r="AF77" i="6" s="1"/>
  <c r="AC73" i="6"/>
  <c r="Z73" i="6"/>
  <c r="AA73" i="6"/>
  <c r="AF73" i="6" s="1"/>
  <c r="AC69" i="6"/>
  <c r="Z69" i="6"/>
  <c r="AA69" i="6"/>
  <c r="AF69" i="6" s="1"/>
  <c r="AC65" i="6"/>
  <c r="Z65" i="6"/>
  <c r="AA65" i="6"/>
  <c r="AF65" i="6" s="1"/>
  <c r="AC61" i="6"/>
  <c r="Z61" i="6"/>
  <c r="AA61" i="6"/>
  <c r="AF61" i="6" s="1"/>
  <c r="AC57" i="6"/>
  <c r="AA57" i="6"/>
  <c r="AF57" i="6" s="1"/>
  <c r="Z57" i="6"/>
  <c r="AC53" i="6"/>
  <c r="Z53" i="6"/>
  <c r="AA53" i="6"/>
  <c r="AF53" i="6" s="1"/>
  <c r="AC49" i="6"/>
  <c r="Z49" i="6"/>
  <c r="AA49" i="6"/>
  <c r="AF49" i="6" s="1"/>
  <c r="AC45" i="6"/>
  <c r="Z45" i="6"/>
  <c r="AA45" i="6"/>
  <c r="AF45" i="6" s="1"/>
  <c r="AC41" i="6"/>
  <c r="Z41" i="6"/>
  <c r="AA41" i="6"/>
  <c r="AF41" i="6" s="1"/>
  <c r="AC37" i="6"/>
  <c r="Z37" i="6"/>
  <c r="AA37" i="6"/>
  <c r="AF37" i="6" s="1"/>
  <c r="AC33" i="6"/>
  <c r="Z33" i="6"/>
  <c r="AA33" i="6"/>
  <c r="AF33" i="6" s="1"/>
  <c r="AC29" i="6"/>
  <c r="Z29" i="6"/>
  <c r="AA29" i="6"/>
  <c r="AF29" i="6" s="1"/>
  <c r="AC25" i="6"/>
  <c r="Z25" i="6"/>
  <c r="AA25" i="6"/>
  <c r="AF25" i="6" s="1"/>
  <c r="AC21" i="6"/>
  <c r="Z21" i="6"/>
  <c r="AA21" i="6"/>
  <c r="AF21" i="6" s="1"/>
  <c r="AC17" i="6"/>
  <c r="Z17" i="6"/>
  <c r="AA17" i="6"/>
  <c r="AF17" i="6" s="1"/>
  <c r="AC13" i="6"/>
  <c r="Z13" i="6"/>
  <c r="AA13" i="6"/>
  <c r="AF13" i="6" s="1"/>
  <c r="AC9" i="6"/>
  <c r="Z9" i="6"/>
  <c r="AA9" i="6"/>
  <c r="AF9" i="6" s="1"/>
  <c r="V306" i="3"/>
  <c r="Y306" i="3"/>
  <c r="U306" i="3"/>
  <c r="V302" i="3"/>
  <c r="V298" i="3"/>
  <c r="Y298" i="3"/>
  <c r="U298" i="3"/>
  <c r="V294" i="3"/>
  <c r="Y294" i="3"/>
  <c r="U294" i="3"/>
  <c r="V290" i="3"/>
  <c r="U286" i="3"/>
  <c r="V278" i="3"/>
  <c r="Y278" i="3"/>
  <c r="U278" i="3"/>
  <c r="V266" i="3"/>
  <c r="Y266" i="3"/>
  <c r="U266" i="3"/>
  <c r="V258" i="3"/>
  <c r="Y258" i="3"/>
  <c r="U258" i="3"/>
  <c r="V254" i="3"/>
  <c r="Y254" i="3"/>
  <c r="U254" i="3"/>
  <c r="V238" i="3"/>
  <c r="Y234" i="3"/>
  <c r="Y230" i="3"/>
  <c r="V226" i="3"/>
  <c r="Y226" i="3"/>
  <c r="U226" i="3"/>
  <c r="V214" i="3"/>
  <c r="Y214" i="3"/>
  <c r="U214" i="3"/>
  <c r="Y210" i="3"/>
  <c r="Y194" i="3"/>
  <c r="V190" i="3"/>
  <c r="Y190" i="3"/>
  <c r="U190" i="3"/>
  <c r="Y186" i="3"/>
  <c r="V174" i="3"/>
  <c r="U166" i="3"/>
  <c r="V162" i="3"/>
  <c r="U162" i="3"/>
  <c r="G303" i="3"/>
  <c r="AA303" i="6"/>
  <c r="AF303" i="6" s="1"/>
  <c r="AC303" i="6"/>
  <c r="Z303" i="6"/>
  <c r="G287" i="3"/>
  <c r="AA287" i="6"/>
  <c r="AF287" i="6" s="1"/>
  <c r="AC287" i="6"/>
  <c r="Z287" i="6"/>
  <c r="G271" i="3"/>
  <c r="AA271" i="6"/>
  <c r="AF271" i="6" s="1"/>
  <c r="Z271" i="6"/>
  <c r="AC271" i="6"/>
  <c r="AA243" i="6"/>
  <c r="AF243" i="6" s="1"/>
  <c r="AC243" i="6"/>
  <c r="Z243" i="6"/>
  <c r="G305" i="3"/>
  <c r="AC305" i="6"/>
  <c r="Z305" i="6"/>
  <c r="AA305" i="6"/>
  <c r="AF305" i="6" s="1"/>
  <c r="G301" i="3"/>
  <c r="AA301" i="6"/>
  <c r="AF301" i="6" s="1"/>
  <c r="AC301" i="6"/>
  <c r="Z301" i="6"/>
  <c r="G293" i="3"/>
  <c r="AC293" i="6"/>
  <c r="Z293" i="6"/>
  <c r="AA293" i="6"/>
  <c r="AF293" i="6" s="1"/>
  <c r="G285" i="3"/>
  <c r="AC285" i="6"/>
  <c r="Z285" i="6"/>
  <c r="AA285" i="6"/>
  <c r="AF285" i="6" s="1"/>
  <c r="G277" i="3"/>
  <c r="AC277" i="6"/>
  <c r="Z277" i="6"/>
  <c r="AA277" i="6"/>
  <c r="AF277" i="6" s="1"/>
  <c r="Z6" i="6"/>
  <c r="AA6" i="6"/>
  <c r="AF6" i="6" s="1"/>
  <c r="AC6" i="6"/>
  <c r="F309" i="3"/>
  <c r="G304" i="3"/>
  <c r="Z304" i="6"/>
  <c r="AC304" i="6"/>
  <c r="AA304" i="6"/>
  <c r="AF304" i="6" s="1"/>
  <c r="G300" i="3"/>
  <c r="AA300" i="6"/>
  <c r="AF300" i="6" s="1"/>
  <c r="Z300" i="6"/>
  <c r="AC300" i="6"/>
  <c r="G296" i="3"/>
  <c r="Z296" i="6"/>
  <c r="AA296" i="6"/>
  <c r="AF296" i="6" s="1"/>
  <c r="AC296" i="6"/>
  <c r="G292" i="3"/>
  <c r="Z292" i="6"/>
  <c r="AA292" i="6"/>
  <c r="AF292" i="6" s="1"/>
  <c r="AC292" i="6"/>
  <c r="G288" i="3"/>
  <c r="Z288" i="6"/>
  <c r="AA288" i="6"/>
  <c r="AF288" i="6" s="1"/>
  <c r="AC288" i="6"/>
  <c r="G284" i="3"/>
  <c r="Z284" i="6"/>
  <c r="AA284" i="6"/>
  <c r="AF284" i="6" s="1"/>
  <c r="AC284" i="6"/>
  <c r="G280" i="3"/>
  <c r="Z280" i="6"/>
  <c r="AA280" i="6"/>
  <c r="AF280" i="6" s="1"/>
  <c r="AC280" i="6"/>
  <c r="G276" i="3"/>
  <c r="Z276" i="6"/>
  <c r="AA276" i="6"/>
  <c r="AF276" i="6" s="1"/>
  <c r="AC276" i="6"/>
  <c r="G272" i="3"/>
  <c r="Z272" i="6"/>
  <c r="AA272" i="6"/>
  <c r="AF272" i="6" s="1"/>
  <c r="AC272" i="6"/>
  <c r="G268" i="3"/>
  <c r="Z268" i="6"/>
  <c r="AA268" i="6"/>
  <c r="AF268" i="6" s="1"/>
  <c r="AC268" i="6"/>
  <c r="G264" i="3"/>
  <c r="Z264" i="6"/>
  <c r="AA264" i="6"/>
  <c r="AF264" i="6" s="1"/>
  <c r="AC264" i="6"/>
  <c r="Z260" i="6"/>
  <c r="AA260" i="6"/>
  <c r="AF260" i="6" s="1"/>
  <c r="AC260" i="6"/>
  <c r="Z256" i="6"/>
  <c r="AA256" i="6"/>
  <c r="AF256" i="6" s="1"/>
  <c r="AC256" i="6"/>
  <c r="Z252" i="6"/>
  <c r="AA252" i="6"/>
  <c r="AF252" i="6" s="1"/>
  <c r="AC252" i="6"/>
  <c r="Z248" i="6"/>
  <c r="AA248" i="6"/>
  <c r="AF248" i="6" s="1"/>
  <c r="AC248" i="6"/>
  <c r="Z244" i="6"/>
  <c r="AA244" i="6"/>
  <c r="AF244" i="6" s="1"/>
  <c r="AC244" i="6"/>
  <c r="Z240" i="6"/>
  <c r="AC240" i="6"/>
  <c r="AA240" i="6"/>
  <c r="AF240" i="6" s="1"/>
  <c r="Z236" i="6"/>
  <c r="AA236" i="6"/>
  <c r="AF236" i="6" s="1"/>
  <c r="AC236" i="6"/>
  <c r="Z232" i="6"/>
  <c r="AA232" i="6"/>
  <c r="AF232" i="6" s="1"/>
  <c r="AC232" i="6"/>
  <c r="Z228" i="6"/>
  <c r="AC228" i="6"/>
  <c r="AA228" i="6"/>
  <c r="AF228" i="6" s="1"/>
  <c r="Z224" i="6"/>
  <c r="AA224" i="6"/>
  <c r="AF224" i="6" s="1"/>
  <c r="AC224" i="6"/>
  <c r="Z220" i="6"/>
  <c r="AA220" i="6"/>
  <c r="AF220" i="6" s="1"/>
  <c r="AC220" i="6"/>
  <c r="Z216" i="6"/>
  <c r="AA216" i="6"/>
  <c r="AF216" i="6" s="1"/>
  <c r="AC216" i="6"/>
  <c r="Z212" i="6"/>
  <c r="AC212" i="6"/>
  <c r="AA212" i="6"/>
  <c r="AF212" i="6" s="1"/>
  <c r="Z208" i="6"/>
  <c r="AA208" i="6"/>
  <c r="AF208" i="6" s="1"/>
  <c r="AC208" i="6"/>
  <c r="Z204" i="6"/>
  <c r="AA204" i="6"/>
  <c r="AF204" i="6" s="1"/>
  <c r="AC204" i="6"/>
  <c r="Z200" i="6"/>
  <c r="AC200" i="6"/>
  <c r="AA200" i="6"/>
  <c r="AF200" i="6" s="1"/>
  <c r="Z196" i="6"/>
  <c r="AA196" i="6"/>
  <c r="AF196" i="6" s="1"/>
  <c r="AC196" i="6"/>
  <c r="Z192" i="6"/>
  <c r="AA192" i="6"/>
  <c r="AF192" i="6" s="1"/>
  <c r="AC192" i="6"/>
  <c r="Z188" i="6"/>
  <c r="AA188" i="6"/>
  <c r="AF188" i="6" s="1"/>
  <c r="AC188" i="6"/>
  <c r="Z184" i="6"/>
  <c r="AC184" i="6"/>
  <c r="AA184" i="6"/>
  <c r="AF184" i="6" s="1"/>
  <c r="Z180" i="6"/>
  <c r="AA180" i="6"/>
  <c r="AF180" i="6" s="1"/>
  <c r="AC180" i="6"/>
  <c r="Z176" i="6"/>
  <c r="AA176" i="6"/>
  <c r="AF176" i="6" s="1"/>
  <c r="AC176" i="6"/>
  <c r="Z172" i="6"/>
  <c r="AC172" i="6"/>
  <c r="AA172" i="6"/>
  <c r="AF172" i="6" s="1"/>
  <c r="Z168" i="6"/>
  <c r="AA168" i="6"/>
  <c r="AF168" i="6" s="1"/>
  <c r="AC168" i="6"/>
  <c r="Z164" i="6"/>
  <c r="AA164" i="6"/>
  <c r="AF164" i="6" s="1"/>
  <c r="AC164" i="6"/>
  <c r="Z160" i="6"/>
  <c r="AC160" i="6"/>
  <c r="AA160" i="6"/>
  <c r="AF160" i="6" s="1"/>
  <c r="Z156" i="6"/>
  <c r="AA156" i="6"/>
  <c r="AF156" i="6" s="1"/>
  <c r="AC156" i="6"/>
  <c r="Z152" i="6"/>
  <c r="AA152" i="6"/>
  <c r="AF152" i="6" s="1"/>
  <c r="AC152" i="6"/>
  <c r="Z148" i="6"/>
  <c r="AA148" i="6"/>
  <c r="AF148" i="6" s="1"/>
  <c r="AC148" i="6"/>
  <c r="Z144" i="6"/>
  <c r="AC144" i="6"/>
  <c r="AA144" i="6"/>
  <c r="AF144" i="6" s="1"/>
  <c r="Z140" i="6"/>
  <c r="AA140" i="6"/>
  <c r="AF140" i="6" s="1"/>
  <c r="AC140" i="6"/>
  <c r="Z136" i="6"/>
  <c r="AA136" i="6"/>
  <c r="AF136" i="6" s="1"/>
  <c r="AC136" i="6"/>
  <c r="Z132" i="6"/>
  <c r="AC132" i="6"/>
  <c r="AA132" i="6"/>
  <c r="AF132" i="6" s="1"/>
  <c r="Z128" i="6"/>
  <c r="AC128" i="6"/>
  <c r="AA128" i="6"/>
  <c r="AF128" i="6" s="1"/>
  <c r="Z124" i="6"/>
  <c r="AA124" i="6"/>
  <c r="AF124" i="6" s="1"/>
  <c r="AC124" i="6"/>
  <c r="Z120" i="6"/>
  <c r="AC120" i="6"/>
  <c r="AA120" i="6"/>
  <c r="AF120" i="6" s="1"/>
  <c r="Z116" i="6"/>
  <c r="AC116" i="6"/>
  <c r="AA116" i="6"/>
  <c r="AF116" i="6" s="1"/>
  <c r="Z112" i="6"/>
  <c r="AA112" i="6"/>
  <c r="AF112" i="6" s="1"/>
  <c r="AC112" i="6"/>
  <c r="Z108" i="6"/>
  <c r="AA108" i="6"/>
  <c r="AF108" i="6" s="1"/>
  <c r="AC108" i="6"/>
  <c r="Z104" i="6"/>
  <c r="AA104" i="6"/>
  <c r="AF104" i="6" s="1"/>
  <c r="AC104" i="6"/>
  <c r="Z100" i="6"/>
  <c r="AC100" i="6"/>
  <c r="AA100" i="6"/>
  <c r="AF100" i="6" s="1"/>
  <c r="Z96" i="6"/>
  <c r="AA96" i="6"/>
  <c r="AF96" i="6" s="1"/>
  <c r="AC96" i="6"/>
  <c r="Z92" i="6"/>
  <c r="AC92" i="6"/>
  <c r="AA92" i="6"/>
  <c r="AF92" i="6" s="1"/>
  <c r="Z88" i="6"/>
  <c r="AA88" i="6"/>
  <c r="AF88" i="6" s="1"/>
  <c r="AC88" i="6"/>
  <c r="Z84" i="6"/>
  <c r="AA84" i="6"/>
  <c r="AF84" i="6" s="1"/>
  <c r="AC84" i="6"/>
  <c r="Z80" i="6"/>
  <c r="AC80" i="6"/>
  <c r="AA80" i="6"/>
  <c r="AF80" i="6" s="1"/>
  <c r="Z76" i="6"/>
  <c r="AA76" i="6"/>
  <c r="AF76" i="6" s="1"/>
  <c r="AC76" i="6"/>
  <c r="Z72" i="6"/>
  <c r="AA72" i="6"/>
  <c r="AF72" i="6" s="1"/>
  <c r="AC72" i="6"/>
  <c r="Z68" i="6"/>
  <c r="AA68" i="6"/>
  <c r="AF68" i="6" s="1"/>
  <c r="AC68" i="6"/>
  <c r="Z64" i="6"/>
  <c r="AA64" i="6"/>
  <c r="AF64" i="6" s="1"/>
  <c r="AC64" i="6"/>
  <c r="Z60" i="6"/>
  <c r="AA60" i="6"/>
  <c r="AF60" i="6" s="1"/>
  <c r="AC60" i="6"/>
  <c r="Z56" i="6"/>
  <c r="AC56" i="6"/>
  <c r="AA56" i="6"/>
  <c r="AF56" i="6" s="1"/>
  <c r="Z52" i="6"/>
  <c r="AA52" i="6"/>
  <c r="AF52" i="6" s="1"/>
  <c r="AC52" i="6"/>
  <c r="Z48" i="6"/>
  <c r="AA48" i="6"/>
  <c r="AF48" i="6" s="1"/>
  <c r="AC48" i="6"/>
  <c r="Z44" i="6"/>
  <c r="AA44" i="6"/>
  <c r="AF44" i="6" s="1"/>
  <c r="AC44" i="6"/>
  <c r="Z40" i="6"/>
  <c r="AA40" i="6"/>
  <c r="AF40" i="6" s="1"/>
  <c r="AC40" i="6"/>
  <c r="Z36" i="6"/>
  <c r="AA36" i="6"/>
  <c r="AF36" i="6" s="1"/>
  <c r="AC36" i="6"/>
  <c r="Z32" i="6"/>
  <c r="AC32" i="6"/>
  <c r="AA32" i="6"/>
  <c r="AF32" i="6" s="1"/>
  <c r="Z28" i="6"/>
  <c r="AA28" i="6"/>
  <c r="AF28" i="6" s="1"/>
  <c r="AC28" i="6"/>
  <c r="Z24" i="6"/>
  <c r="AC24" i="6"/>
  <c r="AA24" i="6"/>
  <c r="AF24" i="6" s="1"/>
  <c r="Z20" i="6"/>
  <c r="AA20" i="6"/>
  <c r="AF20" i="6" s="1"/>
  <c r="AC20" i="6"/>
  <c r="Z16" i="6"/>
  <c r="AA16" i="6"/>
  <c r="AF16" i="6" s="1"/>
  <c r="AC16" i="6"/>
  <c r="Z12" i="6"/>
  <c r="AC12" i="6"/>
  <c r="AA12" i="6"/>
  <c r="AF12" i="6" s="1"/>
  <c r="Z8" i="6"/>
  <c r="AA8" i="6"/>
  <c r="AF8" i="6" s="1"/>
  <c r="AC8" i="6"/>
  <c r="G261" i="3"/>
  <c r="G257" i="3"/>
  <c r="G253" i="3"/>
  <c r="G249" i="3"/>
  <c r="G245" i="3"/>
  <c r="G241" i="3"/>
  <c r="G237" i="3"/>
  <c r="G233" i="3"/>
  <c r="G229" i="3"/>
  <c r="G225" i="3"/>
  <c r="G221" i="3"/>
  <c r="G217" i="3"/>
  <c r="G213" i="3"/>
  <c r="G209" i="3"/>
  <c r="G205" i="3"/>
  <c r="G201" i="3"/>
  <c r="G197" i="3"/>
  <c r="G193" i="3"/>
  <c r="G189" i="3"/>
  <c r="G185" i="3"/>
  <c r="G181" i="3"/>
  <c r="G177" i="3"/>
  <c r="G173" i="3"/>
  <c r="G169" i="3"/>
  <c r="G165" i="3"/>
  <c r="G161" i="3"/>
  <c r="G157" i="3"/>
  <c r="G153" i="3"/>
  <c r="G149" i="3"/>
  <c r="G145" i="3"/>
  <c r="G141" i="3"/>
  <c r="G137" i="3"/>
  <c r="G133" i="3"/>
  <c r="G129" i="3"/>
  <c r="G125" i="3"/>
  <c r="G121" i="3"/>
  <c r="G117" i="3"/>
  <c r="G113" i="3"/>
  <c r="G109" i="3"/>
  <c r="G105" i="3"/>
  <c r="G101" i="3"/>
  <c r="G97" i="3"/>
  <c r="G93" i="3"/>
  <c r="G89" i="3"/>
  <c r="G85" i="3"/>
  <c r="G81" i="3"/>
  <c r="G77" i="3"/>
  <c r="G73" i="3"/>
  <c r="G69" i="3"/>
  <c r="G65" i="3"/>
  <c r="G61" i="3"/>
  <c r="G57" i="3"/>
  <c r="G53" i="3"/>
  <c r="G49" i="3"/>
  <c r="G45" i="3"/>
  <c r="G41" i="3"/>
  <c r="G37" i="3"/>
  <c r="G33" i="3"/>
  <c r="G29" i="3"/>
  <c r="G25" i="3"/>
  <c r="G21" i="3"/>
  <c r="G17" i="3"/>
  <c r="G13" i="3"/>
  <c r="G9" i="3"/>
  <c r="G299" i="3"/>
  <c r="AA299" i="6"/>
  <c r="AF299" i="6" s="1"/>
  <c r="Z299" i="6"/>
  <c r="AC299" i="6"/>
  <c r="G279" i="3"/>
  <c r="AA279" i="6"/>
  <c r="AF279" i="6" s="1"/>
  <c r="AC279" i="6"/>
  <c r="Z279" i="6"/>
  <c r="G263" i="3"/>
  <c r="AA263" i="6"/>
  <c r="AF263" i="6" s="1"/>
  <c r="AC263" i="6"/>
  <c r="Z263" i="6"/>
  <c r="AA255" i="6"/>
  <c r="AF255" i="6" s="1"/>
  <c r="AC255" i="6"/>
  <c r="Z255" i="6"/>
  <c r="Z239" i="6"/>
  <c r="AA239" i="6"/>
  <c r="AF239" i="6" s="1"/>
  <c r="AC239" i="6"/>
  <c r="AC231" i="6"/>
  <c r="AA231" i="6"/>
  <c r="AF231" i="6" s="1"/>
  <c r="Z231" i="6"/>
  <c r="Z223" i="6"/>
  <c r="AA223" i="6"/>
  <c r="AF223" i="6" s="1"/>
  <c r="AC223" i="6"/>
  <c r="AA215" i="6"/>
  <c r="AF215" i="6" s="1"/>
  <c r="AC215" i="6"/>
  <c r="Z215" i="6"/>
  <c r="Z207" i="6"/>
  <c r="AA207" i="6"/>
  <c r="AF207" i="6" s="1"/>
  <c r="AC207" i="6"/>
  <c r="AA195" i="6"/>
  <c r="AF195" i="6" s="1"/>
  <c r="AC195" i="6"/>
  <c r="Z195" i="6"/>
  <c r="AC187" i="6"/>
  <c r="AA187" i="6"/>
  <c r="AF187" i="6" s="1"/>
  <c r="Z187" i="6"/>
  <c r="AC175" i="6"/>
  <c r="Z175" i="6"/>
  <c r="AA175" i="6"/>
  <c r="AF175" i="6" s="1"/>
  <c r="AA167" i="6"/>
  <c r="AF167" i="6" s="1"/>
  <c r="Z167" i="6"/>
  <c r="AC167" i="6"/>
  <c r="Z159" i="6"/>
  <c r="AA159" i="6"/>
  <c r="AF159" i="6" s="1"/>
  <c r="AC159" i="6"/>
  <c r="AC151" i="6"/>
  <c r="AA151" i="6"/>
  <c r="AF151" i="6" s="1"/>
  <c r="Z151" i="6"/>
  <c r="AC143" i="6"/>
  <c r="AA143" i="6"/>
  <c r="AF143" i="6" s="1"/>
  <c r="Z143" i="6"/>
  <c r="AA135" i="6"/>
  <c r="AF135" i="6" s="1"/>
  <c r="AC135" i="6"/>
  <c r="Z135" i="6"/>
  <c r="Z127" i="6"/>
  <c r="AA127" i="6"/>
  <c r="AF127" i="6" s="1"/>
  <c r="AC127" i="6"/>
  <c r="AC119" i="6"/>
  <c r="AA119" i="6"/>
  <c r="AF119" i="6" s="1"/>
  <c r="Z119" i="6"/>
  <c r="AA111" i="6"/>
  <c r="AF111" i="6" s="1"/>
  <c r="AC111" i="6"/>
  <c r="Z111" i="6"/>
  <c r="AC103" i="6"/>
  <c r="AA103" i="6"/>
  <c r="AF103" i="6" s="1"/>
  <c r="Z103" i="6"/>
  <c r="AC91" i="6"/>
  <c r="AA91" i="6"/>
  <c r="AF91" i="6" s="1"/>
  <c r="Z91" i="6"/>
  <c r="AC83" i="6"/>
  <c r="Z83" i="6"/>
  <c r="AA83" i="6"/>
  <c r="AF83" i="6" s="1"/>
  <c r="AA75" i="6"/>
  <c r="AF75" i="6" s="1"/>
  <c r="AC75" i="6"/>
  <c r="Z75" i="6"/>
  <c r="Z67" i="6"/>
  <c r="AA67" i="6"/>
  <c r="AF67" i="6" s="1"/>
  <c r="AC67" i="6"/>
  <c r="AC59" i="6"/>
  <c r="AA59" i="6"/>
  <c r="AF59" i="6" s="1"/>
  <c r="Z59" i="6"/>
  <c r="AA51" i="6"/>
  <c r="AF51" i="6" s="1"/>
  <c r="AC51" i="6"/>
  <c r="Z51" i="6"/>
  <c r="AA39" i="6"/>
  <c r="AF39" i="6" s="1"/>
  <c r="AC39" i="6"/>
  <c r="Z39" i="6"/>
  <c r="AA31" i="6"/>
  <c r="AF31" i="6" s="1"/>
  <c r="AC31" i="6"/>
  <c r="Z31" i="6"/>
  <c r="AA23" i="6"/>
  <c r="AF23" i="6" s="1"/>
  <c r="AC23" i="6"/>
  <c r="Z23" i="6"/>
  <c r="AC15" i="6"/>
  <c r="AA15" i="6"/>
  <c r="AF15" i="6" s="1"/>
  <c r="Z15" i="6"/>
  <c r="Z7" i="6"/>
  <c r="AA7" i="6"/>
  <c r="AF7" i="6" s="1"/>
  <c r="AC7" i="6"/>
  <c r="G252" i="3"/>
  <c r="G240" i="3"/>
  <c r="G232" i="3"/>
  <c r="G220" i="3"/>
  <c r="G212" i="3"/>
  <c r="G204" i="3"/>
  <c r="G196" i="3"/>
  <c r="G188" i="3"/>
  <c r="G180" i="3"/>
  <c r="G168" i="3"/>
  <c r="G156" i="3"/>
  <c r="G148" i="3"/>
  <c r="G140" i="3"/>
  <c r="G128" i="3"/>
  <c r="G120" i="3"/>
  <c r="G112" i="3"/>
  <c r="G104" i="3"/>
  <c r="Y6" i="3"/>
  <c r="U6" i="3"/>
  <c r="V304" i="3"/>
  <c r="Y304" i="3"/>
  <c r="U304" i="3"/>
  <c r="V300" i="3"/>
  <c r="Y300" i="3"/>
  <c r="U300" i="3"/>
  <c r="V296" i="3"/>
  <c r="Y296" i="3"/>
  <c r="U296" i="3"/>
  <c r="V292" i="3"/>
  <c r="Y292" i="3"/>
  <c r="U292" i="3"/>
  <c r="V288" i="3"/>
  <c r="Y288" i="3"/>
  <c r="U288" i="3"/>
  <c r="V284" i="3"/>
  <c r="Y284" i="3"/>
  <c r="U284" i="3"/>
  <c r="V280" i="3"/>
  <c r="Y280" i="3"/>
  <c r="U280" i="3"/>
  <c r="V276" i="3"/>
  <c r="Y276" i="3"/>
  <c r="U276" i="3"/>
  <c r="V272" i="3"/>
  <c r="Y272" i="3"/>
  <c r="U272" i="3"/>
  <c r="V268" i="3"/>
  <c r="Y268" i="3"/>
  <c r="U268" i="3"/>
  <c r="V264" i="3"/>
  <c r="V260" i="3"/>
  <c r="Y260" i="3"/>
  <c r="U260" i="3"/>
  <c r="V256" i="3"/>
  <c r="Y256" i="3"/>
  <c r="U256" i="3"/>
  <c r="V252" i="3"/>
  <c r="Y252" i="3"/>
  <c r="U252" i="3"/>
  <c r="V248" i="3"/>
  <c r="Y248" i="3"/>
  <c r="U248" i="3"/>
  <c r="V244" i="3"/>
  <c r="Y244" i="3"/>
  <c r="U244" i="3"/>
  <c r="V240" i="3"/>
  <c r="Y240" i="3"/>
  <c r="U240" i="3"/>
  <c r="V236" i="3"/>
  <c r="Y236" i="3"/>
  <c r="U236" i="3"/>
  <c r="V232" i="3"/>
  <c r="Y232" i="3"/>
  <c r="U232" i="3"/>
  <c r="V228" i="3"/>
  <c r="Y228" i="3"/>
  <c r="U228" i="3"/>
  <c r="V224" i="3"/>
  <c r="Y224" i="3"/>
  <c r="U224" i="3"/>
  <c r="V220" i="3"/>
  <c r="Y220" i="3"/>
  <c r="U220" i="3"/>
  <c r="V216" i="3"/>
  <c r="Y216" i="3"/>
  <c r="U216" i="3"/>
  <c r="V212" i="3"/>
  <c r="Y212" i="3"/>
  <c r="U212" i="3"/>
  <c r="V208" i="3"/>
  <c r="Y208" i="3"/>
  <c r="U208" i="3"/>
  <c r="V204" i="3"/>
  <c r="Y204" i="3"/>
  <c r="U204" i="3"/>
  <c r="V200" i="3"/>
  <c r="Y200" i="3"/>
  <c r="U200" i="3"/>
  <c r="V196" i="3"/>
  <c r="Y196" i="3"/>
  <c r="U196" i="3"/>
  <c r="V192" i="3"/>
  <c r="Y192" i="3"/>
  <c r="U192" i="3"/>
  <c r="V188" i="3"/>
  <c r="Y188" i="3"/>
  <c r="U188" i="3"/>
  <c r="V184" i="3"/>
  <c r="Y184" i="3"/>
  <c r="U184" i="3"/>
  <c r="V180" i="3"/>
  <c r="Y180" i="3"/>
  <c r="U180" i="3"/>
  <c r="V176" i="3"/>
  <c r="Y176" i="3"/>
  <c r="U176" i="3"/>
  <c r="V172" i="3"/>
  <c r="Y172" i="3"/>
  <c r="U172" i="3"/>
  <c r="V168" i="3"/>
  <c r="Y168" i="3"/>
  <c r="U168" i="3"/>
  <c r="V164" i="3"/>
  <c r="Y164" i="3"/>
  <c r="U164" i="3"/>
  <c r="V160" i="3"/>
  <c r="Y160" i="3"/>
  <c r="U160" i="3"/>
  <c r="V156" i="3"/>
  <c r="Y156" i="3"/>
  <c r="U156" i="3"/>
  <c r="V152" i="3"/>
  <c r="Y152" i="3"/>
  <c r="U152" i="3"/>
  <c r="V148" i="3"/>
  <c r="Y148" i="3"/>
  <c r="U148" i="3"/>
  <c r="V144" i="3"/>
  <c r="Y144" i="3"/>
  <c r="U144" i="3"/>
  <c r="V140" i="3"/>
  <c r="Y140" i="3"/>
  <c r="U140" i="3"/>
  <c r="V136" i="3"/>
  <c r="Y136" i="3"/>
  <c r="U136" i="3"/>
  <c r="V132" i="3"/>
  <c r="Y132" i="3"/>
  <c r="U132" i="3"/>
  <c r="V128" i="3"/>
  <c r="Y128" i="3"/>
  <c r="U128" i="3"/>
  <c r="V124" i="3"/>
  <c r="Y124" i="3"/>
  <c r="U124" i="3"/>
  <c r="V120" i="3"/>
  <c r="Y120" i="3"/>
  <c r="U120" i="3"/>
  <c r="V116" i="3"/>
  <c r="Y116" i="3"/>
  <c r="U116" i="3"/>
  <c r="V112" i="3"/>
  <c r="V108" i="3"/>
  <c r="Y108" i="3"/>
  <c r="U108" i="3"/>
  <c r="V104" i="3"/>
  <c r="Y104" i="3"/>
  <c r="U104" i="3"/>
  <c r="V96" i="3"/>
  <c r="Y96" i="3"/>
  <c r="U96" i="3"/>
  <c r="V92" i="3"/>
  <c r="Y92" i="3"/>
  <c r="U92" i="3"/>
  <c r="V88" i="3"/>
  <c r="Y88" i="3"/>
  <c r="U88" i="3"/>
  <c r="G307" i="3"/>
  <c r="AA307" i="6"/>
  <c r="AF307" i="6" s="1"/>
  <c r="AC307" i="6"/>
  <c r="Z307" i="6"/>
  <c r="G291" i="3"/>
  <c r="AA291" i="6"/>
  <c r="AF291" i="6" s="1"/>
  <c r="AC291" i="6"/>
  <c r="Z291" i="6"/>
  <c r="G275" i="3"/>
  <c r="AA275" i="6"/>
  <c r="AF275" i="6" s="1"/>
  <c r="AC275" i="6"/>
  <c r="Z275" i="6"/>
  <c r="AC259" i="6"/>
  <c r="AA259" i="6"/>
  <c r="AF259" i="6" s="1"/>
  <c r="Z259" i="6"/>
  <c r="AC247" i="6"/>
  <c r="AA247" i="6"/>
  <c r="AF247" i="6" s="1"/>
  <c r="Z247" i="6"/>
  <c r="AA235" i="6"/>
  <c r="AF235" i="6" s="1"/>
  <c r="AC235" i="6"/>
  <c r="Z235" i="6"/>
  <c r="AA227" i="6"/>
  <c r="AF227" i="6" s="1"/>
  <c r="AC227" i="6"/>
  <c r="Z227" i="6"/>
  <c r="AC219" i="6"/>
  <c r="AA219" i="6"/>
  <c r="AF219" i="6" s="1"/>
  <c r="Z219" i="6"/>
  <c r="AC211" i="6"/>
  <c r="AA211" i="6"/>
  <c r="AF211" i="6" s="1"/>
  <c r="Z211" i="6"/>
  <c r="AA203" i="6"/>
  <c r="AF203" i="6" s="1"/>
  <c r="AC203" i="6"/>
  <c r="Z203" i="6"/>
  <c r="AC199" i="6"/>
  <c r="AA199" i="6"/>
  <c r="AF199" i="6" s="1"/>
  <c r="Z199" i="6"/>
  <c r="Z191" i="6"/>
  <c r="AA191" i="6"/>
  <c r="AF191" i="6" s="1"/>
  <c r="AC191" i="6"/>
  <c r="AA183" i="6"/>
  <c r="AF183" i="6" s="1"/>
  <c r="Z183" i="6"/>
  <c r="AC183" i="6"/>
  <c r="AA179" i="6"/>
  <c r="AF179" i="6" s="1"/>
  <c r="AC179" i="6"/>
  <c r="Z179" i="6"/>
  <c r="AA171" i="6"/>
  <c r="AF171" i="6" s="1"/>
  <c r="AC171" i="6"/>
  <c r="Z171" i="6"/>
  <c r="AC163" i="6"/>
  <c r="AA163" i="6"/>
  <c r="AF163" i="6" s="1"/>
  <c r="Z163" i="6"/>
  <c r="Z155" i="6"/>
  <c r="AA155" i="6"/>
  <c r="AF155" i="6" s="1"/>
  <c r="AC155" i="6"/>
  <c r="AA147" i="6"/>
  <c r="AF147" i="6" s="1"/>
  <c r="AC147" i="6"/>
  <c r="Z147" i="6"/>
  <c r="Z139" i="6"/>
  <c r="AA139" i="6"/>
  <c r="AF139" i="6" s="1"/>
  <c r="AC139" i="6"/>
  <c r="AC131" i="6"/>
  <c r="AA131" i="6"/>
  <c r="AF131" i="6" s="1"/>
  <c r="Z131" i="6"/>
  <c r="AA123" i="6"/>
  <c r="AF123" i="6" s="1"/>
  <c r="AC123" i="6"/>
  <c r="Z123" i="6"/>
  <c r="AA115" i="6"/>
  <c r="AF115" i="6" s="1"/>
  <c r="AC115" i="6"/>
  <c r="Z115" i="6"/>
  <c r="Z107" i="6"/>
  <c r="AA107" i="6"/>
  <c r="AF107" i="6" s="1"/>
  <c r="AC107" i="6"/>
  <c r="Z99" i="6"/>
  <c r="AA99" i="6"/>
  <c r="AF99" i="6" s="1"/>
  <c r="AC99" i="6"/>
  <c r="AA95" i="6"/>
  <c r="AF95" i="6" s="1"/>
  <c r="AC95" i="6"/>
  <c r="Z95" i="6"/>
  <c r="AA87" i="6"/>
  <c r="AF87" i="6" s="1"/>
  <c r="AC87" i="6"/>
  <c r="Z87" i="6"/>
  <c r="AA79" i="6"/>
  <c r="AF79" i="6" s="1"/>
  <c r="AC79" i="6"/>
  <c r="Z79" i="6"/>
  <c r="AC71" i="6"/>
  <c r="AA71" i="6"/>
  <c r="AF71" i="6" s="1"/>
  <c r="Z71" i="6"/>
  <c r="AA63" i="6"/>
  <c r="AF63" i="6" s="1"/>
  <c r="AC63" i="6"/>
  <c r="Z63" i="6"/>
  <c r="Z55" i="6"/>
  <c r="AA55" i="6"/>
  <c r="AF55" i="6" s="1"/>
  <c r="AC55" i="6"/>
  <c r="AC47" i="6"/>
  <c r="AA47" i="6"/>
  <c r="AF47" i="6" s="1"/>
  <c r="Z47" i="6"/>
  <c r="Z43" i="6"/>
  <c r="AA43" i="6"/>
  <c r="AF43" i="6" s="1"/>
  <c r="AC43" i="6"/>
  <c r="AC35" i="6"/>
  <c r="Z35" i="6"/>
  <c r="AA35" i="6"/>
  <c r="AF35" i="6" s="1"/>
  <c r="AC27" i="6"/>
  <c r="AA27" i="6"/>
  <c r="AF27" i="6" s="1"/>
  <c r="Z27" i="6"/>
  <c r="AC19" i="6"/>
  <c r="Z19" i="6"/>
  <c r="AA19" i="6"/>
  <c r="AF19" i="6" s="1"/>
  <c r="AA11" i="6"/>
  <c r="AF11" i="6" s="1"/>
  <c r="AC11" i="6"/>
  <c r="Z11" i="6"/>
  <c r="G260" i="3"/>
  <c r="G256" i="3"/>
  <c r="G248" i="3"/>
  <c r="G244" i="3"/>
  <c r="G236" i="3"/>
  <c r="G228" i="3"/>
  <c r="G224" i="3"/>
  <c r="G216" i="3"/>
  <c r="G208" i="3"/>
  <c r="G200" i="3"/>
  <c r="G192" i="3"/>
  <c r="G184" i="3"/>
  <c r="G176" i="3"/>
  <c r="G172" i="3"/>
  <c r="G164" i="3"/>
  <c r="G160" i="3"/>
  <c r="G152" i="3"/>
  <c r="G144" i="3"/>
  <c r="G136" i="3"/>
  <c r="G132" i="3"/>
  <c r="G124" i="3"/>
  <c r="G116" i="3"/>
  <c r="G108" i="3"/>
  <c r="G306" i="3"/>
  <c r="AA306" i="6"/>
  <c r="AF306" i="6" s="1"/>
  <c r="Z306" i="6"/>
  <c r="AC306" i="6"/>
  <c r="G302" i="3"/>
  <c r="AA302" i="6"/>
  <c r="AF302" i="6" s="1"/>
  <c r="AC302" i="6"/>
  <c r="Z302" i="6"/>
  <c r="G298" i="3"/>
  <c r="AA298" i="6"/>
  <c r="AF298" i="6" s="1"/>
  <c r="AC298" i="6"/>
  <c r="Z298" i="6"/>
  <c r="G294" i="3"/>
  <c r="AA294" i="6"/>
  <c r="AF294" i="6" s="1"/>
  <c r="Z294" i="6"/>
  <c r="AC294" i="6"/>
  <c r="G290" i="3"/>
  <c r="AA290" i="6"/>
  <c r="AF290" i="6" s="1"/>
  <c r="AC290" i="6"/>
  <c r="Z290" i="6"/>
  <c r="G286" i="3"/>
  <c r="AA286" i="6"/>
  <c r="AF286" i="6" s="1"/>
  <c r="AC286" i="6"/>
  <c r="Z286" i="6"/>
  <c r="G282" i="3"/>
  <c r="AA282" i="6"/>
  <c r="AF282" i="6" s="1"/>
  <c r="Z282" i="6"/>
  <c r="AC282" i="6"/>
  <c r="G278" i="3"/>
  <c r="AA278" i="6"/>
  <c r="AF278" i="6" s="1"/>
  <c r="AC278" i="6"/>
  <c r="Z278" i="6"/>
  <c r="G274" i="3"/>
  <c r="AA274" i="6"/>
  <c r="AF274" i="6" s="1"/>
  <c r="AC274" i="6"/>
  <c r="Z274" i="6"/>
  <c r="G270" i="3"/>
  <c r="AA270" i="6"/>
  <c r="AF270" i="6" s="1"/>
  <c r="Z270" i="6"/>
  <c r="AC270" i="6"/>
  <c r="G266" i="3"/>
  <c r="AA266" i="6"/>
  <c r="AF266" i="6" s="1"/>
  <c r="AC266" i="6"/>
  <c r="Z266" i="6"/>
  <c r="AA262" i="6"/>
  <c r="AF262" i="6" s="1"/>
  <c r="AC262" i="6"/>
  <c r="Z262" i="6"/>
  <c r="AA258" i="6"/>
  <c r="AF258" i="6" s="1"/>
  <c r="Z258" i="6"/>
  <c r="AC258" i="6"/>
  <c r="AA254" i="6"/>
  <c r="AF254" i="6" s="1"/>
  <c r="AC254" i="6"/>
  <c r="Z254" i="6"/>
  <c r="AA250" i="6"/>
  <c r="AF250" i="6" s="1"/>
  <c r="AC250" i="6"/>
  <c r="Z250" i="6"/>
  <c r="AA246" i="6"/>
  <c r="AF246" i="6" s="1"/>
  <c r="Z246" i="6"/>
  <c r="AC246" i="6"/>
  <c r="AA242" i="6"/>
  <c r="AF242" i="6" s="1"/>
  <c r="AC242" i="6"/>
  <c r="Z242" i="6"/>
  <c r="AA238" i="6"/>
  <c r="AF238" i="6" s="1"/>
  <c r="AC238" i="6"/>
  <c r="Z238" i="6"/>
  <c r="AA234" i="6"/>
  <c r="AF234" i="6" s="1"/>
  <c r="AC234" i="6"/>
  <c r="Z234" i="6"/>
  <c r="AA230" i="6"/>
  <c r="AF230" i="6" s="1"/>
  <c r="Z230" i="6"/>
  <c r="AC230" i="6"/>
  <c r="AA226" i="6"/>
  <c r="AF226" i="6" s="1"/>
  <c r="AC226" i="6"/>
  <c r="Z226" i="6"/>
  <c r="AA222" i="6"/>
  <c r="AF222" i="6" s="1"/>
  <c r="AC222" i="6"/>
  <c r="Z222" i="6"/>
  <c r="AA218" i="6"/>
  <c r="AF218" i="6" s="1"/>
  <c r="Z218" i="6"/>
  <c r="AC218" i="6"/>
  <c r="AA214" i="6"/>
  <c r="AF214" i="6" s="1"/>
  <c r="AC214" i="6"/>
  <c r="Z214" i="6"/>
  <c r="AA210" i="6"/>
  <c r="AF210" i="6" s="1"/>
  <c r="Z210" i="6"/>
  <c r="AC210" i="6"/>
  <c r="AA206" i="6"/>
  <c r="AF206" i="6" s="1"/>
  <c r="AC206" i="6"/>
  <c r="Z206" i="6"/>
  <c r="AA202" i="6"/>
  <c r="AF202" i="6" s="1"/>
  <c r="AC202" i="6"/>
  <c r="Z202" i="6"/>
  <c r="AA198" i="6"/>
  <c r="AF198" i="6" s="1"/>
  <c r="Z198" i="6"/>
  <c r="AC198" i="6"/>
  <c r="AA194" i="6"/>
  <c r="AF194" i="6" s="1"/>
  <c r="AC194" i="6"/>
  <c r="Z194" i="6"/>
  <c r="AA190" i="6"/>
  <c r="AF190" i="6" s="1"/>
  <c r="AC190" i="6"/>
  <c r="Z190" i="6"/>
  <c r="AA186" i="6"/>
  <c r="AF186" i="6" s="1"/>
  <c r="Z186" i="6"/>
  <c r="AC186" i="6"/>
  <c r="AA182" i="6"/>
  <c r="AF182" i="6" s="1"/>
  <c r="AC182" i="6"/>
  <c r="Z182" i="6"/>
  <c r="AA178" i="6"/>
  <c r="AF178" i="6" s="1"/>
  <c r="AC178" i="6"/>
  <c r="Z178" i="6"/>
  <c r="AA174" i="6"/>
  <c r="AF174" i="6" s="1"/>
  <c r="Z174" i="6"/>
  <c r="AC174" i="6"/>
  <c r="AA170" i="6"/>
  <c r="AF170" i="6" s="1"/>
  <c r="AC170" i="6"/>
  <c r="Z170" i="6"/>
  <c r="AA166" i="6"/>
  <c r="AF166" i="6" s="1"/>
  <c r="Z166" i="6"/>
  <c r="AC166" i="6"/>
  <c r="AA162" i="6"/>
  <c r="AF162" i="6" s="1"/>
  <c r="AC162" i="6"/>
  <c r="Z162" i="6"/>
  <c r="AA158" i="6"/>
  <c r="AF158" i="6" s="1"/>
  <c r="AC158" i="6"/>
  <c r="Z158" i="6"/>
  <c r="AA154" i="6"/>
  <c r="AF154" i="6" s="1"/>
  <c r="Z154" i="6"/>
  <c r="AC154" i="6"/>
  <c r="AA150" i="6"/>
  <c r="AF150" i="6" s="1"/>
  <c r="AC150" i="6"/>
  <c r="Z150" i="6"/>
  <c r="AA146" i="6"/>
  <c r="AF146" i="6" s="1"/>
  <c r="AC146" i="6"/>
  <c r="Z146" i="6"/>
  <c r="AA142" i="6"/>
  <c r="AF142" i="6" s="1"/>
  <c r="Z142" i="6"/>
  <c r="AC142" i="6"/>
  <c r="AA138" i="6"/>
  <c r="AF138" i="6" s="1"/>
  <c r="AC138" i="6"/>
  <c r="Z138" i="6"/>
  <c r="AA134" i="6"/>
  <c r="AF134" i="6" s="1"/>
  <c r="AC134" i="6"/>
  <c r="Z134" i="6"/>
  <c r="AA130" i="6"/>
  <c r="AF130" i="6" s="1"/>
  <c r="Z130" i="6"/>
  <c r="AC130" i="6"/>
  <c r="AA126" i="6"/>
  <c r="AF126" i="6" s="1"/>
  <c r="AC126" i="6"/>
  <c r="Z126" i="6"/>
  <c r="AA122" i="6"/>
  <c r="AF122" i="6" s="1"/>
  <c r="AC122" i="6"/>
  <c r="Z122" i="6"/>
  <c r="AA118" i="6"/>
  <c r="AF118" i="6" s="1"/>
  <c r="AC118" i="6"/>
  <c r="Z118" i="6"/>
  <c r="AA114" i="6"/>
  <c r="AF114" i="6" s="1"/>
  <c r="AC114" i="6"/>
  <c r="Z114" i="6"/>
  <c r="AA110" i="6"/>
  <c r="AF110" i="6" s="1"/>
  <c r="Z110" i="6"/>
  <c r="AC110" i="6"/>
  <c r="AA106" i="6"/>
  <c r="AF106" i="6" s="1"/>
  <c r="AC106" i="6"/>
  <c r="Z106" i="6"/>
  <c r="AA102" i="6"/>
  <c r="AF102" i="6" s="1"/>
  <c r="AC102" i="6"/>
  <c r="Z102" i="6"/>
  <c r="AA98" i="6"/>
  <c r="AF98" i="6" s="1"/>
  <c r="Z98" i="6"/>
  <c r="AC98" i="6"/>
  <c r="AA94" i="6"/>
  <c r="AF94" i="6" s="1"/>
  <c r="AC94" i="6"/>
  <c r="Z94" i="6"/>
  <c r="AA90" i="6"/>
  <c r="AF90" i="6" s="1"/>
  <c r="AC90" i="6"/>
  <c r="Z90" i="6"/>
  <c r="AA86" i="6"/>
  <c r="AF86" i="6" s="1"/>
  <c r="Z86" i="6"/>
  <c r="AC86" i="6"/>
  <c r="AA82" i="6"/>
  <c r="AF82" i="6" s="1"/>
  <c r="AC82" i="6"/>
  <c r="Z82" i="6"/>
  <c r="AA78" i="6"/>
  <c r="AF78" i="6" s="1"/>
  <c r="AC78" i="6"/>
  <c r="Z78" i="6"/>
  <c r="AA74" i="6"/>
  <c r="AF74" i="6" s="1"/>
  <c r="Z74" i="6"/>
  <c r="AC74" i="6"/>
  <c r="AA70" i="6"/>
  <c r="AF70" i="6" s="1"/>
  <c r="AC70" i="6"/>
  <c r="Z70" i="6"/>
  <c r="AA66" i="6"/>
  <c r="AF66" i="6" s="1"/>
  <c r="AC66" i="6"/>
  <c r="Z66" i="6"/>
  <c r="AA62" i="6"/>
  <c r="AF62" i="6" s="1"/>
  <c r="Z62" i="6"/>
  <c r="AC62" i="6"/>
  <c r="AA58" i="6"/>
  <c r="AF58" i="6" s="1"/>
  <c r="AC58" i="6"/>
  <c r="Z58" i="6"/>
  <c r="AA54" i="6"/>
  <c r="AF54" i="6" s="1"/>
  <c r="AC54" i="6"/>
  <c r="Z54" i="6"/>
  <c r="AA50" i="6"/>
  <c r="AF50" i="6" s="1"/>
  <c r="Z50" i="6"/>
  <c r="AC50" i="6"/>
  <c r="AA46" i="6"/>
  <c r="AF46" i="6" s="1"/>
  <c r="AC46" i="6"/>
  <c r="Z46" i="6"/>
  <c r="AA42" i="6"/>
  <c r="AF42" i="6" s="1"/>
  <c r="Z42" i="6"/>
  <c r="AC42" i="6"/>
  <c r="AA38" i="6"/>
  <c r="AF38" i="6" s="1"/>
  <c r="AC38" i="6"/>
  <c r="Z38" i="6"/>
  <c r="AA34" i="6"/>
  <c r="AF34" i="6" s="1"/>
  <c r="AC34" i="6"/>
  <c r="Z34" i="6"/>
  <c r="AA30" i="6"/>
  <c r="AF30" i="6" s="1"/>
  <c r="Z30" i="6"/>
  <c r="AC30" i="6"/>
  <c r="AA26" i="6"/>
  <c r="AF26" i="6" s="1"/>
  <c r="AC26" i="6"/>
  <c r="Z26" i="6"/>
  <c r="AA22" i="6"/>
  <c r="AF22" i="6" s="1"/>
  <c r="Z22" i="6"/>
  <c r="AC22" i="6"/>
  <c r="AA18" i="6"/>
  <c r="AF18" i="6" s="1"/>
  <c r="AC18" i="6"/>
  <c r="Z18" i="6"/>
  <c r="AA14" i="6"/>
  <c r="AF14" i="6" s="1"/>
  <c r="AC14" i="6"/>
  <c r="Z14" i="6"/>
  <c r="AA10" i="6"/>
  <c r="AF10" i="6" s="1"/>
  <c r="Z10" i="6"/>
  <c r="AC10" i="6"/>
  <c r="G6" i="3"/>
  <c r="G259" i="3"/>
  <c r="G255" i="3"/>
  <c r="G251" i="3"/>
  <c r="G247" i="3"/>
  <c r="G243" i="3"/>
  <c r="G239" i="3"/>
  <c r="G235" i="3"/>
  <c r="G231" i="3"/>
  <c r="G227" i="3"/>
  <c r="G223" i="3"/>
  <c r="G219" i="3"/>
  <c r="G215" i="3"/>
  <c r="G211" i="3"/>
  <c r="G207" i="3"/>
  <c r="G203" i="3"/>
  <c r="G199" i="3"/>
  <c r="G195" i="3"/>
  <c r="G191" i="3"/>
  <c r="G187" i="3"/>
  <c r="G183" i="3"/>
  <c r="G179" i="3"/>
  <c r="G175" i="3"/>
  <c r="G171" i="3"/>
  <c r="G167" i="3"/>
  <c r="G163" i="3"/>
  <c r="G159" i="3"/>
  <c r="G155" i="3"/>
  <c r="G151" i="3"/>
  <c r="G147" i="3"/>
  <c r="G143" i="3"/>
  <c r="G139" i="3"/>
  <c r="G135" i="3"/>
  <c r="G131" i="3"/>
  <c r="G127" i="3"/>
  <c r="G123" i="3"/>
  <c r="G119" i="3"/>
  <c r="G115" i="3"/>
  <c r="G111" i="3"/>
  <c r="G107" i="3"/>
  <c r="G103" i="3"/>
  <c r="G99" i="3"/>
  <c r="G95" i="3"/>
  <c r="G91" i="3"/>
  <c r="G87" i="3"/>
  <c r="G83" i="3"/>
  <c r="G79" i="3"/>
  <c r="G75" i="3"/>
  <c r="G71" i="3"/>
  <c r="G67" i="3"/>
  <c r="G63" i="3"/>
  <c r="G59" i="3"/>
  <c r="G55" i="3"/>
  <c r="G51" i="3"/>
  <c r="G47" i="3"/>
  <c r="G43" i="3"/>
  <c r="G39" i="3"/>
  <c r="G35" i="3"/>
  <c r="G31" i="3"/>
  <c r="G27" i="3"/>
  <c r="G23" i="3"/>
  <c r="G19" i="3"/>
  <c r="G15" i="3"/>
  <c r="G11" i="3"/>
  <c r="G7" i="3"/>
  <c r="Q309" i="3"/>
  <c r="R7" i="3"/>
  <c r="V299" i="3"/>
  <c r="Y299" i="3"/>
  <c r="V295" i="3"/>
  <c r="Y295" i="3"/>
  <c r="V291" i="3"/>
  <c r="Y291" i="3"/>
  <c r="V287" i="3"/>
  <c r="Y287" i="3"/>
  <c r="V283" i="3"/>
  <c r="Y283" i="3"/>
  <c r="V279" i="3"/>
  <c r="Y279" i="3"/>
  <c r="V275" i="3"/>
  <c r="Y275" i="3"/>
  <c r="V271" i="3"/>
  <c r="Y271" i="3"/>
  <c r="V267" i="3"/>
  <c r="Y267" i="3"/>
  <c r="V263" i="3"/>
  <c r="Y263" i="3"/>
  <c r="V259" i="3"/>
  <c r="Y259" i="3"/>
  <c r="V255" i="3"/>
  <c r="Y255" i="3"/>
  <c r="V251" i="3"/>
  <c r="Y251" i="3"/>
  <c r="V247" i="3"/>
  <c r="Y247" i="3"/>
  <c r="V243" i="3"/>
  <c r="Y243" i="3"/>
  <c r="V239" i="3"/>
  <c r="Y239" i="3"/>
  <c r="V235" i="3"/>
  <c r="Y235" i="3"/>
  <c r="V231" i="3"/>
  <c r="Y231" i="3"/>
  <c r="V227" i="3"/>
  <c r="Y227" i="3"/>
  <c r="V223" i="3"/>
  <c r="Y223" i="3"/>
  <c r="V219" i="3"/>
  <c r="Y219" i="3"/>
  <c r="V215" i="3"/>
  <c r="Y215" i="3"/>
  <c r="V211" i="3"/>
  <c r="Y211" i="3"/>
  <c r="V207" i="3"/>
  <c r="Y207" i="3"/>
  <c r="V203" i="3"/>
  <c r="Y203" i="3"/>
  <c r="V199" i="3"/>
  <c r="Y199" i="3"/>
  <c r="V195" i="3"/>
  <c r="Y195" i="3"/>
  <c r="V191" i="3"/>
  <c r="Y191" i="3"/>
  <c r="V187" i="3"/>
  <c r="Y187" i="3"/>
  <c r="V183" i="3"/>
  <c r="Y183" i="3"/>
  <c r="V179" i="3"/>
  <c r="Y179" i="3"/>
  <c r="V175" i="3"/>
  <c r="Y175" i="3"/>
  <c r="V171" i="3"/>
  <c r="Y171" i="3"/>
  <c r="V167" i="3"/>
  <c r="Y167" i="3"/>
  <c r="V163" i="3"/>
  <c r="Y163" i="3"/>
  <c r="V159" i="3"/>
  <c r="Y159" i="3"/>
  <c r="V155" i="3"/>
  <c r="Y155" i="3"/>
  <c r="V151" i="3"/>
  <c r="Y151" i="3"/>
  <c r="V147" i="3"/>
  <c r="Y147" i="3"/>
  <c r="V143" i="3"/>
  <c r="Y143" i="3"/>
  <c r="V135" i="3"/>
  <c r="Y135" i="3"/>
  <c r="V131" i="3"/>
  <c r="Y131" i="3"/>
  <c r="V127" i="3"/>
  <c r="Y127" i="3"/>
  <c r="V123" i="3"/>
  <c r="Y123" i="3"/>
  <c r="V119" i="3"/>
  <c r="Y119" i="3"/>
  <c r="V115" i="3"/>
  <c r="Y115" i="3"/>
  <c r="V111" i="3"/>
  <c r="Y111" i="3"/>
  <c r="V107" i="3"/>
  <c r="Y107" i="3"/>
  <c r="V103" i="3"/>
  <c r="Y103" i="3"/>
  <c r="V99" i="3"/>
  <c r="Y99" i="3"/>
  <c r="V95" i="3"/>
  <c r="Y95" i="3"/>
  <c r="V91" i="3"/>
  <c r="Y91" i="3"/>
  <c r="V87" i="3"/>
  <c r="Y87" i="3"/>
  <c r="V83" i="3"/>
  <c r="Y83" i="3"/>
  <c r="V79" i="3"/>
  <c r="Y79" i="3"/>
  <c r="V75" i="3"/>
  <c r="Y75" i="3"/>
  <c r="V71" i="3"/>
  <c r="Y71" i="3"/>
  <c r="V67" i="3"/>
  <c r="Y67" i="3"/>
  <c r="V63" i="3"/>
  <c r="Y63" i="3"/>
  <c r="Y59" i="3"/>
  <c r="V55" i="3"/>
  <c r="Y55" i="3"/>
  <c r="V51" i="3"/>
  <c r="Y51" i="3"/>
  <c r="V47" i="3"/>
  <c r="Y47" i="3"/>
  <c r="V43" i="3"/>
  <c r="Y43" i="3"/>
  <c r="V39" i="3"/>
  <c r="Y39" i="3"/>
  <c r="V35" i="3"/>
  <c r="Y35" i="3"/>
  <c r="V31" i="3"/>
  <c r="Y31" i="3"/>
  <c r="V27" i="3"/>
  <c r="Y27" i="3"/>
  <c r="V23" i="3"/>
  <c r="Y23" i="3"/>
  <c r="V19" i="3"/>
  <c r="Y19" i="3"/>
  <c r="V15" i="3"/>
  <c r="Y15" i="3"/>
  <c r="V11" i="3"/>
  <c r="Y11" i="3"/>
  <c r="V7" i="3"/>
  <c r="Y7" i="3"/>
  <c r="V154" i="3"/>
  <c r="Y154" i="3"/>
  <c r="V150" i="3"/>
  <c r="V138" i="3"/>
  <c r="Y138" i="3"/>
  <c r="V134" i="3"/>
  <c r="Y134" i="3"/>
  <c r="V126" i="3"/>
  <c r="V118" i="3"/>
  <c r="V114" i="3"/>
  <c r="Y114" i="3"/>
  <c r="Y106" i="3"/>
  <c r="V98" i="3"/>
  <c r="Y98" i="3"/>
  <c r="V94" i="3"/>
  <c r="V86" i="3"/>
  <c r="Y86" i="3"/>
  <c r="V74" i="3"/>
  <c r="Y74" i="3"/>
  <c r="V62" i="3"/>
  <c r="Y62" i="3"/>
  <c r="V54" i="3"/>
  <c r="Y54" i="3"/>
  <c r="V42" i="3"/>
  <c r="Y42" i="3"/>
  <c r="Y38" i="3"/>
  <c r="V30" i="3"/>
  <c r="Y30" i="3"/>
  <c r="V22" i="3"/>
  <c r="Y22" i="3"/>
  <c r="V18" i="3"/>
  <c r="V305" i="3"/>
  <c r="Y305" i="3"/>
  <c r="V301" i="3"/>
  <c r="Y301" i="3"/>
  <c r="V297" i="3"/>
  <c r="Y297" i="3"/>
  <c r="V293" i="3"/>
  <c r="Y293" i="3"/>
  <c r="V289" i="3"/>
  <c r="Y289" i="3"/>
  <c r="V285" i="3"/>
  <c r="Y285" i="3"/>
  <c r="V277" i="3"/>
  <c r="Y277" i="3"/>
  <c r="V273" i="3"/>
  <c r="Y273" i="3"/>
  <c r="V269" i="3"/>
  <c r="Y269" i="3"/>
  <c r="V265" i="3"/>
  <c r="Y265" i="3"/>
  <c r="V261" i="3"/>
  <c r="Y261" i="3"/>
  <c r="V257" i="3"/>
  <c r="Y257" i="3"/>
  <c r="V253" i="3"/>
  <c r="Y253" i="3"/>
  <c r="V245" i="3"/>
  <c r="Y245" i="3"/>
  <c r="V241" i="3"/>
  <c r="Y241" i="3"/>
  <c r="V237" i="3"/>
  <c r="Y237" i="3"/>
  <c r="V233" i="3"/>
  <c r="Y233" i="3"/>
  <c r="V229" i="3"/>
  <c r="Y229" i="3"/>
  <c r="V225" i="3"/>
  <c r="Y225" i="3"/>
  <c r="V221" i="3"/>
  <c r="Y221" i="3"/>
  <c r="V213" i="3"/>
  <c r="Y213" i="3"/>
  <c r="V209" i="3"/>
  <c r="Y209" i="3"/>
  <c r="V205" i="3"/>
  <c r="Y205" i="3"/>
  <c r="V201" i="3"/>
  <c r="Y201" i="3"/>
  <c r="V197" i="3"/>
  <c r="Y197" i="3"/>
  <c r="V193" i="3"/>
  <c r="Y193" i="3"/>
  <c r="V189" i="3"/>
  <c r="Y189" i="3"/>
  <c r="Y181" i="3"/>
  <c r="V177" i="3"/>
  <c r="Y177" i="3"/>
  <c r="V173" i="3"/>
  <c r="Y173" i="3"/>
  <c r="V169" i="3"/>
  <c r="Y169" i="3"/>
  <c r="V165" i="3"/>
  <c r="Y165" i="3"/>
  <c r="Y161" i="3"/>
  <c r="V157" i="3"/>
  <c r="Y157" i="3"/>
  <c r="V149" i="3"/>
  <c r="Y149" i="3"/>
  <c r="V145" i="3"/>
  <c r="Y145" i="3"/>
  <c r="V141" i="3"/>
  <c r="Y141" i="3"/>
  <c r="V137" i="3"/>
  <c r="Y137" i="3"/>
  <c r="V133" i="3"/>
  <c r="Y133" i="3"/>
  <c r="V129" i="3"/>
  <c r="Y129" i="3"/>
  <c r="V125" i="3"/>
  <c r="Y125" i="3"/>
  <c r="V117" i="3"/>
  <c r="Y117" i="3"/>
  <c r="V113" i="3"/>
  <c r="Y113" i="3"/>
  <c r="V109" i="3"/>
  <c r="Y109" i="3"/>
  <c r="V105" i="3"/>
  <c r="Y105" i="3"/>
  <c r="V101" i="3"/>
  <c r="Y101" i="3"/>
  <c r="V97" i="3"/>
  <c r="Y97" i="3"/>
  <c r="V93" i="3"/>
  <c r="Y93" i="3"/>
  <c r="V85" i="3"/>
  <c r="Y85" i="3"/>
  <c r="V81" i="3"/>
  <c r="Y81" i="3"/>
  <c r="V77" i="3"/>
  <c r="Y77" i="3"/>
  <c r="V73" i="3"/>
  <c r="Y73" i="3"/>
  <c r="V69" i="3"/>
  <c r="Y69" i="3"/>
  <c r="V65" i="3"/>
  <c r="Y65" i="3"/>
  <c r="V61" i="3"/>
  <c r="Y61" i="3"/>
  <c r="V53" i="3"/>
  <c r="Y53" i="3"/>
  <c r="V49" i="3"/>
  <c r="Y49" i="3"/>
  <c r="V45" i="3"/>
  <c r="Y45" i="3"/>
  <c r="V41" i="3"/>
  <c r="Y41" i="3"/>
  <c r="V37" i="3"/>
  <c r="Y37" i="3"/>
  <c r="V33" i="3"/>
  <c r="Y33" i="3"/>
  <c r="V29" i="3"/>
  <c r="Y29" i="3"/>
  <c r="V21" i="3"/>
  <c r="Y21" i="3"/>
  <c r="V17" i="3"/>
  <c r="Y17" i="3"/>
  <c r="V13" i="3"/>
  <c r="Y13" i="3"/>
  <c r="V9" i="3"/>
  <c r="Y9" i="3"/>
  <c r="U307" i="3"/>
  <c r="U299" i="3"/>
  <c r="U295" i="3"/>
  <c r="U291" i="3"/>
  <c r="U287" i="3"/>
  <c r="U283" i="3"/>
  <c r="U279" i="3"/>
  <c r="U275" i="3"/>
  <c r="U271" i="3"/>
  <c r="U267" i="3"/>
  <c r="U263" i="3"/>
  <c r="U259" i="3"/>
  <c r="U255" i="3"/>
  <c r="U251" i="3"/>
  <c r="U247" i="3"/>
  <c r="U243" i="3"/>
  <c r="U239" i="3"/>
  <c r="U235" i="3"/>
  <c r="U231" i="3"/>
  <c r="U227" i="3"/>
  <c r="U223" i="3"/>
  <c r="U219" i="3"/>
  <c r="U215" i="3"/>
  <c r="U211" i="3"/>
  <c r="U207" i="3"/>
  <c r="U203" i="3"/>
  <c r="U199" i="3"/>
  <c r="U195" i="3"/>
  <c r="U191" i="3"/>
  <c r="U187" i="3"/>
  <c r="U183" i="3"/>
  <c r="U179" i="3"/>
  <c r="U175" i="3"/>
  <c r="U171" i="3"/>
  <c r="U167" i="3"/>
  <c r="U163" i="3"/>
  <c r="U159" i="3"/>
  <c r="U155" i="3"/>
  <c r="U151" i="3"/>
  <c r="U147" i="3"/>
  <c r="U143" i="3"/>
  <c r="U135" i="3"/>
  <c r="U131" i="3"/>
  <c r="U127" i="3"/>
  <c r="U123" i="3"/>
  <c r="U119" i="3"/>
  <c r="U115" i="3"/>
  <c r="U111" i="3"/>
  <c r="U107" i="3"/>
  <c r="U103" i="3"/>
  <c r="U99" i="3"/>
  <c r="U95" i="3"/>
  <c r="U91" i="3"/>
  <c r="U87" i="3"/>
  <c r="U83" i="3"/>
  <c r="U79" i="3"/>
  <c r="U75" i="3"/>
  <c r="U71" i="3"/>
  <c r="U67" i="3"/>
  <c r="U63" i="3"/>
  <c r="U55" i="3"/>
  <c r="U51" i="3"/>
  <c r="U47" i="3"/>
  <c r="U43" i="3"/>
  <c r="U39" i="3"/>
  <c r="V80" i="3"/>
  <c r="Y80" i="3"/>
  <c r="V76" i="3"/>
  <c r="Y76" i="3"/>
  <c r="V72" i="3"/>
  <c r="Y72" i="3"/>
  <c r="V64" i="3"/>
  <c r="Y64" i="3"/>
  <c r="V60" i="3"/>
  <c r="Y60" i="3"/>
  <c r="V56" i="3"/>
  <c r="Y56" i="3"/>
  <c r="V52" i="3"/>
  <c r="Y52" i="3"/>
  <c r="V48" i="3"/>
  <c r="Y48" i="3"/>
  <c r="V44" i="3"/>
  <c r="Y44" i="3"/>
  <c r="V32" i="3"/>
  <c r="Y32" i="3"/>
  <c r="V28" i="3"/>
  <c r="Y28" i="3"/>
  <c r="Y24" i="3"/>
  <c r="V16" i="3"/>
  <c r="Y16" i="3"/>
  <c r="V12" i="3"/>
  <c r="Y12" i="3"/>
  <c r="Y8" i="3"/>
  <c r="U154" i="3"/>
  <c r="U138" i="3"/>
  <c r="U134" i="3"/>
  <c r="U118" i="3"/>
  <c r="U114" i="3"/>
  <c r="U106" i="3"/>
  <c r="U98" i="3"/>
  <c r="U90" i="3"/>
  <c r="U86" i="3"/>
  <c r="U78" i="3"/>
  <c r="U70" i="3"/>
  <c r="U62" i="3"/>
  <c r="U54" i="3"/>
  <c r="U42" i="3"/>
  <c r="P290" i="5"/>
  <c r="P305" i="5"/>
  <c r="P291" i="5"/>
  <c r="P296" i="5"/>
  <c r="P301" i="5"/>
  <c r="P292" i="5"/>
  <c r="P303" i="5"/>
  <c r="P307" i="5"/>
  <c r="P299" i="5"/>
  <c r="P294" i="5"/>
  <c r="P295" i="5"/>
  <c r="P297" i="5"/>
  <c r="P298" i="5"/>
  <c r="P293" i="5"/>
  <c r="P302" i="5"/>
  <c r="P304" i="5"/>
  <c r="P300" i="5"/>
  <c r="P306" i="5"/>
  <c r="P281" i="5"/>
  <c r="P287" i="5"/>
  <c r="P282" i="5"/>
  <c r="P284" i="5"/>
  <c r="P288" i="5"/>
  <c r="P283" i="5"/>
  <c r="P289" i="5"/>
  <c r="P285" i="5"/>
  <c r="P280" i="5"/>
  <c r="P286" i="5"/>
  <c r="AB204" i="7" l="1"/>
  <c r="X204" i="11"/>
  <c r="AB224" i="7"/>
  <c r="X224" i="11"/>
  <c r="AB240" i="7"/>
  <c r="X240" i="11"/>
  <c r="AB296" i="7"/>
  <c r="X296" i="11"/>
  <c r="AB115" i="7"/>
  <c r="X115" i="11"/>
  <c r="AB127" i="7"/>
  <c r="X127" i="11"/>
  <c r="AB151" i="7"/>
  <c r="X151" i="11"/>
  <c r="AB163" i="7"/>
  <c r="X163" i="11"/>
  <c r="AB175" i="7"/>
  <c r="X175" i="11"/>
  <c r="AB211" i="7"/>
  <c r="X211" i="11"/>
  <c r="AB235" i="7"/>
  <c r="X235" i="11"/>
  <c r="AB259" i="7"/>
  <c r="X259" i="11"/>
  <c r="AB29" i="7"/>
  <c r="X29" i="11"/>
  <c r="AB57" i="7"/>
  <c r="X57" i="11"/>
  <c r="AB46" i="7"/>
  <c r="X46" i="11"/>
  <c r="AB66" i="7"/>
  <c r="X66" i="11"/>
  <c r="AB82" i="7"/>
  <c r="X82" i="11"/>
  <c r="AB98" i="7"/>
  <c r="X98" i="11"/>
  <c r="AB114" i="7"/>
  <c r="X114" i="11"/>
  <c r="AB130" i="7"/>
  <c r="X130" i="11"/>
  <c r="AB150" i="7"/>
  <c r="X150" i="11"/>
  <c r="AB166" i="7"/>
  <c r="X166" i="11"/>
  <c r="AB182" i="7"/>
  <c r="X182" i="11"/>
  <c r="AB198" i="7"/>
  <c r="X198" i="11"/>
  <c r="AB214" i="7"/>
  <c r="X214" i="11"/>
  <c r="AB230" i="7"/>
  <c r="X230" i="11"/>
  <c r="AB246" i="7"/>
  <c r="X246" i="11"/>
  <c r="AB262" i="7"/>
  <c r="X262" i="11"/>
  <c r="AB278" i="7"/>
  <c r="X278" i="11"/>
  <c r="AB294" i="7"/>
  <c r="X294" i="11"/>
  <c r="AB87" i="7"/>
  <c r="X87" i="11"/>
  <c r="AB225" i="7"/>
  <c r="X225" i="11"/>
  <c r="AB257" i="7"/>
  <c r="X257" i="11"/>
  <c r="AB305" i="7"/>
  <c r="X305" i="11"/>
  <c r="AB23" i="7"/>
  <c r="X23" i="11"/>
  <c r="AB264" i="7"/>
  <c r="X264" i="11"/>
  <c r="AB103" i="7"/>
  <c r="X103" i="11"/>
  <c r="AB58" i="7"/>
  <c r="X58" i="11"/>
  <c r="AB47" i="7"/>
  <c r="X47" i="11"/>
  <c r="AB40" i="7"/>
  <c r="X40" i="11"/>
  <c r="AB76" i="7"/>
  <c r="X76" i="11"/>
  <c r="AB96" i="7"/>
  <c r="X96" i="11"/>
  <c r="AB112" i="7"/>
  <c r="X112" i="11"/>
  <c r="AB148" i="7"/>
  <c r="X148" i="11"/>
  <c r="AB172" i="7"/>
  <c r="X172" i="11"/>
  <c r="AB33" i="7"/>
  <c r="X33" i="11"/>
  <c r="AB153" i="7"/>
  <c r="X153" i="11"/>
  <c r="AB18" i="7"/>
  <c r="X18" i="11"/>
  <c r="AB34" i="7"/>
  <c r="X34" i="11"/>
  <c r="AB50" i="7"/>
  <c r="X50" i="11"/>
  <c r="AB119" i="7"/>
  <c r="X119" i="11"/>
  <c r="AB131" i="7"/>
  <c r="X131" i="11"/>
  <c r="AB143" i="7"/>
  <c r="X143" i="11"/>
  <c r="AB155" i="7"/>
  <c r="X155" i="11"/>
  <c r="AB167" i="7"/>
  <c r="X167" i="11"/>
  <c r="AB179" i="7"/>
  <c r="X179" i="11"/>
  <c r="AB191" i="7"/>
  <c r="X191" i="11"/>
  <c r="AB203" i="7"/>
  <c r="X203" i="11"/>
  <c r="AB215" i="7"/>
  <c r="X215" i="11"/>
  <c r="AB227" i="7"/>
  <c r="X227" i="11"/>
  <c r="AB239" i="7"/>
  <c r="X239" i="11"/>
  <c r="AB251" i="7"/>
  <c r="X251" i="11"/>
  <c r="AB189" i="7"/>
  <c r="X189" i="11"/>
  <c r="AB223" i="7"/>
  <c r="X223" i="11"/>
  <c r="AB192" i="7"/>
  <c r="X192" i="11"/>
  <c r="AB208" i="7"/>
  <c r="X208" i="11"/>
  <c r="AB228" i="7"/>
  <c r="X228" i="11"/>
  <c r="AB244" i="7"/>
  <c r="X244" i="11"/>
  <c r="AB284" i="7"/>
  <c r="X284" i="11"/>
  <c r="AB300" i="7"/>
  <c r="X300" i="11"/>
  <c r="AB27" i="7"/>
  <c r="X27" i="11"/>
  <c r="AB8" i="7"/>
  <c r="X8" i="11"/>
  <c r="AB28" i="7"/>
  <c r="X28" i="11"/>
  <c r="AB44" i="7"/>
  <c r="X44" i="11"/>
  <c r="AB64" i="7"/>
  <c r="X64" i="11"/>
  <c r="AB80" i="7"/>
  <c r="X80" i="11"/>
  <c r="AB100" i="7"/>
  <c r="X100" i="11"/>
  <c r="AB116" i="7"/>
  <c r="X116" i="11"/>
  <c r="AB136" i="7"/>
  <c r="X136" i="11"/>
  <c r="AB156" i="7"/>
  <c r="X156" i="11"/>
  <c r="AB37" i="7"/>
  <c r="X37" i="11"/>
  <c r="AB70" i="7"/>
  <c r="X70" i="11"/>
  <c r="AB86" i="7"/>
  <c r="X86" i="11"/>
  <c r="AB102" i="7"/>
  <c r="X102" i="11"/>
  <c r="AB118" i="7"/>
  <c r="X118" i="11"/>
  <c r="AB134" i="7"/>
  <c r="X134" i="11"/>
  <c r="AB154" i="7"/>
  <c r="X154" i="11"/>
  <c r="AB170" i="7"/>
  <c r="X170" i="11"/>
  <c r="AB186" i="7"/>
  <c r="X186" i="11"/>
  <c r="AB202" i="7"/>
  <c r="X202" i="11"/>
  <c r="AB218" i="7"/>
  <c r="X218" i="11"/>
  <c r="AB234" i="7"/>
  <c r="X234" i="11"/>
  <c r="AB250" i="7"/>
  <c r="X250" i="11"/>
  <c r="AB266" i="7"/>
  <c r="X266" i="11"/>
  <c r="AB282" i="7"/>
  <c r="X282" i="11"/>
  <c r="AB298" i="7"/>
  <c r="X298" i="11"/>
  <c r="AB267" i="7"/>
  <c r="X267" i="11"/>
  <c r="AB279" i="7"/>
  <c r="X279" i="11"/>
  <c r="AB291" i="7"/>
  <c r="X291" i="11"/>
  <c r="AB303" i="7"/>
  <c r="X303" i="11"/>
  <c r="AB293" i="7"/>
  <c r="X293" i="11"/>
  <c r="AB19" i="7"/>
  <c r="X19" i="11"/>
  <c r="AB61" i="7"/>
  <c r="X61" i="11"/>
  <c r="AB7" i="7"/>
  <c r="X7" i="11"/>
  <c r="AB75" i="7"/>
  <c r="X75" i="11"/>
  <c r="AB252" i="7"/>
  <c r="X252" i="11"/>
  <c r="AB91" i="7"/>
  <c r="X91" i="11"/>
  <c r="AB265" i="7"/>
  <c r="X265" i="11"/>
  <c r="AB199" i="7"/>
  <c r="X199" i="11"/>
  <c r="AB14" i="7"/>
  <c r="X14" i="11"/>
  <c r="AB105" i="7"/>
  <c r="X105" i="11"/>
  <c r="AB196" i="7"/>
  <c r="X196" i="11"/>
  <c r="AB212" i="7"/>
  <c r="X212" i="11"/>
  <c r="AB232" i="7"/>
  <c r="X232" i="11"/>
  <c r="AB268" i="7"/>
  <c r="X268" i="11"/>
  <c r="AB288" i="7"/>
  <c r="X288" i="11"/>
  <c r="AB31" i="7"/>
  <c r="X31" i="11"/>
  <c r="AB55" i="7"/>
  <c r="X55" i="11"/>
  <c r="AB176" i="7"/>
  <c r="X176" i="11"/>
  <c r="AB41" i="7"/>
  <c r="X41" i="11"/>
  <c r="AB85" i="7"/>
  <c r="X85" i="11"/>
  <c r="AB6" i="7"/>
  <c r="X6" i="11"/>
  <c r="AB22" i="7"/>
  <c r="X22" i="11"/>
  <c r="AB38" i="7"/>
  <c r="X38" i="11"/>
  <c r="AB54" i="7"/>
  <c r="X54" i="11"/>
  <c r="AB107" i="7"/>
  <c r="X107" i="11"/>
  <c r="AB188" i="7"/>
  <c r="X188" i="11"/>
  <c r="AB276" i="7"/>
  <c r="X276" i="11"/>
  <c r="AB247" i="7"/>
  <c r="X247" i="11"/>
  <c r="AB99" i="7"/>
  <c r="X99" i="11"/>
  <c r="AB275" i="7"/>
  <c r="X275" i="11"/>
  <c r="AB287" i="7"/>
  <c r="X287" i="11"/>
  <c r="AB299" i="7"/>
  <c r="X299" i="11"/>
  <c r="AB181" i="7"/>
  <c r="X181" i="11"/>
  <c r="AB9" i="7"/>
  <c r="X9" i="11"/>
  <c r="AB20" i="7"/>
  <c r="X20" i="11"/>
  <c r="AB60" i="7"/>
  <c r="X60" i="11"/>
  <c r="AB132" i="7"/>
  <c r="X132" i="11"/>
  <c r="AB304" i="7"/>
  <c r="X304" i="11"/>
  <c r="AB117" i="7"/>
  <c r="X117" i="11"/>
  <c r="AB11" i="7"/>
  <c r="X11" i="11"/>
  <c r="AB12" i="7"/>
  <c r="X12" i="11"/>
  <c r="AB32" i="7"/>
  <c r="X32" i="11"/>
  <c r="AB48" i="7"/>
  <c r="X48" i="11"/>
  <c r="AB68" i="7"/>
  <c r="X68" i="11"/>
  <c r="AB84" i="7"/>
  <c r="X84" i="11"/>
  <c r="AB104" i="7"/>
  <c r="X104" i="11"/>
  <c r="AB124" i="7"/>
  <c r="X124" i="11"/>
  <c r="AB140" i="7"/>
  <c r="X140" i="11"/>
  <c r="AB160" i="7"/>
  <c r="X160" i="11"/>
  <c r="AB74" i="7"/>
  <c r="X74" i="11"/>
  <c r="AB90" i="7"/>
  <c r="X90" i="11"/>
  <c r="AB106" i="7"/>
  <c r="X106" i="11"/>
  <c r="AB122" i="7"/>
  <c r="X122" i="11"/>
  <c r="AB142" i="7"/>
  <c r="X142" i="11"/>
  <c r="AB158" i="7"/>
  <c r="X158" i="11"/>
  <c r="AB174" i="7"/>
  <c r="X174" i="11"/>
  <c r="AB190" i="7"/>
  <c r="X190" i="11"/>
  <c r="AB206" i="7"/>
  <c r="X206" i="11"/>
  <c r="AB222" i="7"/>
  <c r="X222" i="11"/>
  <c r="AB238" i="7"/>
  <c r="X238" i="11"/>
  <c r="AB254" i="7"/>
  <c r="X254" i="11"/>
  <c r="AB270" i="7"/>
  <c r="X270" i="11"/>
  <c r="AB286" i="7"/>
  <c r="X286" i="11"/>
  <c r="AB123" i="7"/>
  <c r="X123" i="11"/>
  <c r="AB135" i="7"/>
  <c r="X135" i="11"/>
  <c r="AB147" i="7"/>
  <c r="X147" i="11"/>
  <c r="AB159" i="7"/>
  <c r="X159" i="11"/>
  <c r="AB171" i="7"/>
  <c r="X171" i="11"/>
  <c r="AB183" i="7"/>
  <c r="X183" i="11"/>
  <c r="AB195" i="7"/>
  <c r="X195" i="11"/>
  <c r="AB207" i="7"/>
  <c r="X207" i="11"/>
  <c r="AB219" i="7"/>
  <c r="X219" i="11"/>
  <c r="AB231" i="7"/>
  <c r="X231" i="11"/>
  <c r="AB243" i="7"/>
  <c r="X243" i="11"/>
  <c r="AB255" i="7"/>
  <c r="X255" i="11"/>
  <c r="AB249" i="7"/>
  <c r="X249" i="11"/>
  <c r="AB5" i="7"/>
  <c r="X5" i="11"/>
  <c r="AB260" i="7"/>
  <c r="X260" i="11"/>
  <c r="AB139" i="7"/>
  <c r="X139" i="11"/>
  <c r="AB187" i="7"/>
  <c r="X187" i="11"/>
  <c r="AB63" i="7"/>
  <c r="X63" i="11"/>
  <c r="AB168" i="7"/>
  <c r="X168" i="11"/>
  <c r="AB30" i="7"/>
  <c r="X30" i="11"/>
  <c r="AB271" i="7"/>
  <c r="X271" i="11"/>
  <c r="AB283" i="7"/>
  <c r="X283" i="11"/>
  <c r="AB295" i="7"/>
  <c r="X295" i="11"/>
  <c r="AB273" i="7"/>
  <c r="X273" i="11"/>
  <c r="AB297" i="7"/>
  <c r="X297" i="11"/>
  <c r="AB79" i="7"/>
  <c r="X79" i="11"/>
  <c r="AB35" i="7"/>
  <c r="X35" i="11"/>
  <c r="AB59" i="7"/>
  <c r="X59" i="11"/>
  <c r="AB164" i="7"/>
  <c r="X164" i="11"/>
  <c r="AB180" i="7"/>
  <c r="X180" i="11"/>
  <c r="AB21" i="7"/>
  <c r="X21" i="11"/>
  <c r="AB53" i="7"/>
  <c r="X53" i="11"/>
  <c r="AB133" i="7"/>
  <c r="X133" i="11"/>
  <c r="AB10" i="7"/>
  <c r="X10" i="11"/>
  <c r="AB26" i="7"/>
  <c r="X26" i="11"/>
  <c r="AB42" i="7"/>
  <c r="X42" i="11"/>
  <c r="AB95" i="7"/>
  <c r="X95" i="11"/>
  <c r="AB213" i="7"/>
  <c r="X213" i="11"/>
  <c r="AB253" i="7"/>
  <c r="X253" i="11"/>
  <c r="AB200" i="7"/>
  <c r="X200" i="11"/>
  <c r="AB220" i="7"/>
  <c r="X220" i="11"/>
  <c r="AB236" i="7"/>
  <c r="X236" i="11"/>
  <c r="AB256" i="7"/>
  <c r="X256" i="11"/>
  <c r="AB272" i="7"/>
  <c r="X272" i="11"/>
  <c r="AB292" i="7"/>
  <c r="X292" i="11"/>
  <c r="AB129" i="7"/>
  <c r="X129" i="11"/>
  <c r="AB15" i="7"/>
  <c r="X15" i="11"/>
  <c r="AB43" i="7"/>
  <c r="X43" i="11"/>
  <c r="AB16" i="7"/>
  <c r="X16" i="11"/>
  <c r="AB36" i="7"/>
  <c r="X36" i="11"/>
  <c r="AB52" i="7"/>
  <c r="X52" i="11"/>
  <c r="AB72" i="7"/>
  <c r="X72" i="11"/>
  <c r="AB92" i="7"/>
  <c r="X92" i="11"/>
  <c r="AB108" i="7"/>
  <c r="X108" i="11"/>
  <c r="AB128" i="7"/>
  <c r="X128" i="11"/>
  <c r="AB144" i="7"/>
  <c r="X144" i="11"/>
  <c r="AB97" i="7"/>
  <c r="X97" i="11"/>
  <c r="AB62" i="7"/>
  <c r="X62" i="11"/>
  <c r="AB78" i="7"/>
  <c r="X78" i="11"/>
  <c r="AB94" i="7"/>
  <c r="X94" i="11"/>
  <c r="AB110" i="7"/>
  <c r="X110" i="11"/>
  <c r="AB126" i="7"/>
  <c r="X126" i="11"/>
  <c r="AB146" i="7"/>
  <c r="X146" i="11"/>
  <c r="AB162" i="7"/>
  <c r="X162" i="11"/>
  <c r="AB178" i="7"/>
  <c r="X178" i="11"/>
  <c r="AB194" i="7"/>
  <c r="X194" i="11"/>
  <c r="AB210" i="7"/>
  <c r="X210" i="11"/>
  <c r="AB226" i="7"/>
  <c r="X226" i="11"/>
  <c r="AB242" i="7"/>
  <c r="X242" i="11"/>
  <c r="AB258" i="7"/>
  <c r="X258" i="11"/>
  <c r="AB274" i="7"/>
  <c r="X274" i="11"/>
  <c r="AB290" i="7"/>
  <c r="X290" i="11"/>
  <c r="AB277" i="7"/>
  <c r="X277" i="11"/>
  <c r="U18" i="3"/>
  <c r="Y118" i="3"/>
  <c r="V90" i="3"/>
  <c r="V303" i="3"/>
  <c r="V286" i="3"/>
  <c r="Y303" i="3"/>
  <c r="U303" i="3"/>
  <c r="U74" i="3"/>
  <c r="U94" i="3"/>
  <c r="U150" i="3"/>
  <c r="Y36" i="3"/>
  <c r="V38" i="3"/>
  <c r="Y58" i="3"/>
  <c r="V106" i="3"/>
  <c r="Y130" i="3"/>
  <c r="Y100" i="3"/>
  <c r="V186" i="3"/>
  <c r="V194" i="3"/>
  <c r="V210" i="3"/>
  <c r="V230" i="3"/>
  <c r="V234" i="3"/>
  <c r="Y250" i="3"/>
  <c r="Y274" i="3"/>
  <c r="U290" i="3"/>
  <c r="U52" i="3"/>
  <c r="U58" i="3"/>
  <c r="U130" i="3"/>
  <c r="Y18" i="3"/>
  <c r="V58" i="3"/>
  <c r="Y94" i="3"/>
  <c r="Y113" i="7"/>
  <c r="V130" i="3"/>
  <c r="Y150" i="3"/>
  <c r="V100" i="3"/>
  <c r="Y166" i="3"/>
  <c r="U186" i="3"/>
  <c r="U194" i="3"/>
  <c r="U210" i="3"/>
  <c r="U230" i="3"/>
  <c r="U234" i="3"/>
  <c r="V250" i="3"/>
  <c r="V274" i="3"/>
  <c r="U38" i="3"/>
  <c r="U100" i="3"/>
  <c r="V166" i="3"/>
  <c r="Y209" i="7"/>
  <c r="U250" i="3"/>
  <c r="U274" i="3"/>
  <c r="Y290" i="3"/>
  <c r="U72" i="3"/>
  <c r="Y34" i="3"/>
  <c r="Y146" i="3"/>
  <c r="U222" i="3"/>
  <c r="Y246" i="3"/>
  <c r="Y66" i="3"/>
  <c r="V242" i="3"/>
  <c r="U50" i="3"/>
  <c r="U66" i="3"/>
  <c r="U82" i="3"/>
  <c r="Y68" i="3"/>
  <c r="V34" i="3"/>
  <c r="Y50" i="3"/>
  <c r="V70" i="3"/>
  <c r="Y90" i="3"/>
  <c r="Y126" i="3"/>
  <c r="V146" i="3"/>
  <c r="Y158" i="3"/>
  <c r="U182" i="3"/>
  <c r="V246" i="3"/>
  <c r="Y270" i="3"/>
  <c r="U102" i="3"/>
  <c r="U122" i="3"/>
  <c r="V40" i="3"/>
  <c r="V68" i="3"/>
  <c r="Y10" i="3"/>
  <c r="Y102" i="3"/>
  <c r="Y20" i="3"/>
  <c r="V122" i="3"/>
  <c r="Y170" i="3"/>
  <c r="Y282" i="3"/>
  <c r="U110" i="3"/>
  <c r="U126" i="3"/>
  <c r="U146" i="3"/>
  <c r="V20" i="3"/>
  <c r="V50" i="3"/>
  <c r="Y70" i="3"/>
  <c r="Y182" i="3"/>
  <c r="V206" i="3"/>
  <c r="Y222" i="3"/>
  <c r="U246" i="3"/>
  <c r="V262" i="3"/>
  <c r="V14" i="3"/>
  <c r="Y206" i="3"/>
  <c r="X10" i="3"/>
  <c r="Y162" i="3"/>
  <c r="V182" i="3"/>
  <c r="U218" i="3"/>
  <c r="V222" i="3"/>
  <c r="V270" i="3"/>
  <c r="Y286" i="3"/>
  <c r="U26" i="3"/>
  <c r="U46" i="3"/>
  <c r="U142" i="3"/>
  <c r="Y40" i="3"/>
  <c r="V10" i="3"/>
  <c r="Y26" i="3"/>
  <c r="V66" i="3"/>
  <c r="Y82" i="3"/>
  <c r="V102" i="3"/>
  <c r="Y84" i="3"/>
  <c r="V158" i="3"/>
  <c r="V170" i="3"/>
  <c r="Y178" i="3"/>
  <c r="Y198" i="3"/>
  <c r="Y202" i="3"/>
  <c r="U242" i="3"/>
  <c r="U262" i="3"/>
  <c r="V282" i="3"/>
  <c r="V142" i="3"/>
  <c r="T311" i="3"/>
  <c r="U10" i="3"/>
  <c r="X26" i="3"/>
  <c r="V82" i="3"/>
  <c r="V84" i="3"/>
  <c r="U158" i="3"/>
  <c r="U170" i="3"/>
  <c r="V178" i="3"/>
  <c r="V198" i="3"/>
  <c r="V202" i="3"/>
  <c r="Y218" i="3"/>
  <c r="U282" i="3"/>
  <c r="U68" i="3"/>
  <c r="U40" i="3"/>
  <c r="V46" i="3"/>
  <c r="U14" i="3"/>
  <c r="U34" i="3"/>
  <c r="Y122" i="3"/>
  <c r="U84" i="3"/>
  <c r="U178" i="3"/>
  <c r="U198" i="3"/>
  <c r="U202" i="3"/>
  <c r="V218" i="3"/>
  <c r="Y242" i="3"/>
  <c r="Y262" i="3"/>
  <c r="U20" i="3"/>
  <c r="X20" i="3"/>
  <c r="T309" i="3"/>
  <c r="U24" i="3"/>
  <c r="X24" i="3"/>
  <c r="X36" i="3"/>
  <c r="U36" i="3"/>
  <c r="V59" i="3"/>
  <c r="U59" i="3"/>
  <c r="Y307" i="3"/>
  <c r="T310" i="3"/>
  <c r="W310" i="3"/>
  <c r="W311" i="3"/>
  <c r="W309" i="3"/>
  <c r="Y139" i="3"/>
  <c r="Y217" i="3"/>
  <c r="Y249" i="3"/>
  <c r="Y281" i="3"/>
  <c r="Y14" i="3"/>
  <c r="Y46" i="3"/>
  <c r="Y78" i="3"/>
  <c r="Y110" i="3"/>
  <c r="Y142" i="3"/>
  <c r="V139" i="3"/>
  <c r="U112" i="3"/>
  <c r="U264" i="3"/>
  <c r="U174" i="3"/>
  <c r="U206" i="3"/>
  <c r="U238" i="3"/>
  <c r="U270" i="3"/>
  <c r="U302" i="3"/>
  <c r="Y185" i="3"/>
  <c r="Y25" i="3"/>
  <c r="Y57" i="3"/>
  <c r="Y89" i="3"/>
  <c r="Y121" i="3"/>
  <c r="V185" i="3"/>
  <c r="V217" i="3"/>
  <c r="V249" i="3"/>
  <c r="V281" i="3"/>
  <c r="V25" i="3"/>
  <c r="V57" i="3"/>
  <c r="V89" i="3"/>
  <c r="V121" i="3"/>
  <c r="V153" i="3"/>
  <c r="V181" i="3"/>
  <c r="U181" i="3"/>
  <c r="AB14" i="6"/>
  <c r="AG14" i="6" s="1"/>
  <c r="AD14" i="6"/>
  <c r="AE14" i="6"/>
  <c r="AD46" i="6"/>
  <c r="AB46" i="6"/>
  <c r="AG46" i="6" s="1"/>
  <c r="AE46" i="6"/>
  <c r="AD50" i="6"/>
  <c r="AB50" i="6"/>
  <c r="AG50" i="6" s="1"/>
  <c r="AE50" i="6"/>
  <c r="AB78" i="6"/>
  <c r="AG78" i="6" s="1"/>
  <c r="AD78" i="6"/>
  <c r="AE78" i="6"/>
  <c r="AB94" i="6"/>
  <c r="AG94" i="6" s="1"/>
  <c r="AD94" i="6"/>
  <c r="AE94" i="6"/>
  <c r="AD98" i="6"/>
  <c r="AB98" i="6"/>
  <c r="AG98" i="6" s="1"/>
  <c r="AE98" i="6"/>
  <c r="AB126" i="6"/>
  <c r="AG126" i="6" s="1"/>
  <c r="AD126" i="6"/>
  <c r="AE126" i="6"/>
  <c r="AB130" i="6"/>
  <c r="AG130" i="6" s="1"/>
  <c r="AD130" i="6"/>
  <c r="AE130" i="6"/>
  <c r="AB158" i="6"/>
  <c r="AG158" i="6" s="1"/>
  <c r="AD158" i="6"/>
  <c r="AE158" i="6"/>
  <c r="AD190" i="6"/>
  <c r="AB190" i="6"/>
  <c r="AG190" i="6" s="1"/>
  <c r="AE190" i="6"/>
  <c r="AB206" i="6"/>
  <c r="AG206" i="6" s="1"/>
  <c r="AD206" i="6"/>
  <c r="AE206" i="6"/>
  <c r="AD210" i="6"/>
  <c r="AB210" i="6"/>
  <c r="AG210" i="6" s="1"/>
  <c r="AE210" i="6"/>
  <c r="AB222" i="6"/>
  <c r="AG222" i="6" s="1"/>
  <c r="AD222" i="6"/>
  <c r="AE222" i="6"/>
  <c r="AB238" i="6"/>
  <c r="AG238" i="6" s="1"/>
  <c r="AD238" i="6"/>
  <c r="AE238" i="6"/>
  <c r="AB254" i="6"/>
  <c r="AG254" i="6" s="1"/>
  <c r="AD254" i="6"/>
  <c r="AE254" i="6"/>
  <c r="AD258" i="6"/>
  <c r="AB258" i="6"/>
  <c r="AG258" i="6" s="1"/>
  <c r="AE258" i="6"/>
  <c r="AD11" i="6"/>
  <c r="AB11" i="6"/>
  <c r="AG11" i="6" s="1"/>
  <c r="AE11" i="6"/>
  <c r="AD19" i="6"/>
  <c r="AB19" i="6"/>
  <c r="AG19" i="6" s="1"/>
  <c r="AE19" i="6"/>
  <c r="AB55" i="6"/>
  <c r="AG55" i="6" s="1"/>
  <c r="AD55" i="6"/>
  <c r="AE55" i="6"/>
  <c r="AB71" i="6"/>
  <c r="AG71" i="6" s="1"/>
  <c r="AD71" i="6"/>
  <c r="AE71" i="6"/>
  <c r="AD131" i="6"/>
  <c r="AB131" i="6"/>
  <c r="AG131" i="6" s="1"/>
  <c r="AE131" i="6"/>
  <c r="AD163" i="6"/>
  <c r="AB163" i="6"/>
  <c r="AG163" i="6" s="1"/>
  <c r="AE163" i="6"/>
  <c r="AD219" i="6"/>
  <c r="AB219" i="6"/>
  <c r="AG219" i="6" s="1"/>
  <c r="AE219" i="6"/>
  <c r="AD259" i="6"/>
  <c r="AB259" i="6"/>
  <c r="AG259" i="6" s="1"/>
  <c r="AE259" i="6"/>
  <c r="Y95" i="7"/>
  <c r="Y127" i="7"/>
  <c r="Y143" i="7"/>
  <c r="Y159" i="7"/>
  <c r="Y175" i="7"/>
  <c r="Y191" i="7"/>
  <c r="Y207" i="7"/>
  <c r="Y223" i="7"/>
  <c r="Y239" i="7"/>
  <c r="Y255" i="7"/>
  <c r="Y271" i="7"/>
  <c r="Y287" i="7"/>
  <c r="Y303" i="7"/>
  <c r="AD39" i="6"/>
  <c r="AB39" i="6"/>
  <c r="AG39" i="6" s="1"/>
  <c r="AE39" i="6"/>
  <c r="AD75" i="6"/>
  <c r="AB75" i="6"/>
  <c r="AG75" i="6" s="1"/>
  <c r="AE75" i="6"/>
  <c r="AD83" i="6"/>
  <c r="AB83" i="6"/>
  <c r="AG83" i="6" s="1"/>
  <c r="AE83" i="6"/>
  <c r="AB111" i="6"/>
  <c r="AG111" i="6" s="1"/>
  <c r="AD111" i="6"/>
  <c r="AE111" i="6"/>
  <c r="AB127" i="6"/>
  <c r="AG127" i="6" s="1"/>
  <c r="AD127" i="6"/>
  <c r="AE127" i="6"/>
  <c r="AB143" i="6"/>
  <c r="AG143" i="6" s="1"/>
  <c r="AD143" i="6"/>
  <c r="AE143" i="6"/>
  <c r="AB159" i="6"/>
  <c r="AG159" i="6" s="1"/>
  <c r="AD159" i="6"/>
  <c r="AE159" i="6"/>
  <c r="AB215" i="6"/>
  <c r="AG215" i="6" s="1"/>
  <c r="AD215" i="6"/>
  <c r="AE215" i="6"/>
  <c r="AB255" i="6"/>
  <c r="AG255" i="6" s="1"/>
  <c r="AD255" i="6"/>
  <c r="AE255" i="6"/>
  <c r="AD299" i="6"/>
  <c r="AB299" i="6"/>
  <c r="AG299" i="6" s="1"/>
  <c r="AE299" i="6"/>
  <c r="AD12" i="6"/>
  <c r="AB12" i="6"/>
  <c r="AG12" i="6" s="1"/>
  <c r="AE12" i="6"/>
  <c r="AD28" i="6"/>
  <c r="AB28" i="6"/>
  <c r="AG28" i="6" s="1"/>
  <c r="AE28" i="6"/>
  <c r="AD44" i="6"/>
  <c r="AB44" i="6"/>
  <c r="AG44" i="6" s="1"/>
  <c r="AE44" i="6"/>
  <c r="AD60" i="6"/>
  <c r="AB60" i="6"/>
  <c r="AG60" i="6" s="1"/>
  <c r="AE60" i="6"/>
  <c r="AD76" i="6"/>
  <c r="AB76" i="6"/>
  <c r="AG76" i="6" s="1"/>
  <c r="AE76" i="6"/>
  <c r="AD92" i="6"/>
  <c r="AB92" i="6"/>
  <c r="AG92" i="6" s="1"/>
  <c r="AE92" i="6"/>
  <c r="AD108" i="6"/>
  <c r="AB108" i="6"/>
  <c r="AG108" i="6" s="1"/>
  <c r="AE108" i="6"/>
  <c r="AD124" i="6"/>
  <c r="AB124" i="6"/>
  <c r="AG124" i="6" s="1"/>
  <c r="AE124" i="6"/>
  <c r="AD140" i="6"/>
  <c r="AB140" i="6"/>
  <c r="AG140" i="6" s="1"/>
  <c r="AE140" i="6"/>
  <c r="AD156" i="6"/>
  <c r="AB156" i="6"/>
  <c r="AG156" i="6" s="1"/>
  <c r="AE156" i="6"/>
  <c r="AD172" i="6"/>
  <c r="AB172" i="6"/>
  <c r="AG172" i="6" s="1"/>
  <c r="AE172" i="6"/>
  <c r="AD188" i="6"/>
  <c r="AB188" i="6"/>
  <c r="AG188" i="6" s="1"/>
  <c r="AE188" i="6"/>
  <c r="AD204" i="6"/>
  <c r="AB204" i="6"/>
  <c r="AG204" i="6" s="1"/>
  <c r="AE204" i="6"/>
  <c r="AD220" i="6"/>
  <c r="AB220" i="6"/>
  <c r="AG220" i="6" s="1"/>
  <c r="AE220" i="6"/>
  <c r="AD236" i="6"/>
  <c r="AB236" i="6"/>
  <c r="AG236" i="6" s="1"/>
  <c r="AE236" i="6"/>
  <c r="AD252" i="6"/>
  <c r="AB252" i="6"/>
  <c r="AG252" i="6" s="1"/>
  <c r="AE252" i="6"/>
  <c r="AD300" i="6"/>
  <c r="AB300" i="6"/>
  <c r="AG300" i="6" s="1"/>
  <c r="AE300" i="6"/>
  <c r="AC309" i="6"/>
  <c r="AB277" i="6"/>
  <c r="AG277" i="6" s="1"/>
  <c r="AD277" i="6"/>
  <c r="AE277" i="6"/>
  <c r="AD285" i="6"/>
  <c r="AB285" i="6"/>
  <c r="AG285" i="6" s="1"/>
  <c r="AE285" i="6"/>
  <c r="AB293" i="6"/>
  <c r="AG293" i="6" s="1"/>
  <c r="AD293" i="6"/>
  <c r="AE293" i="6"/>
  <c r="AD305" i="6"/>
  <c r="AB305" i="6"/>
  <c r="AG305" i="6" s="1"/>
  <c r="AE305" i="6"/>
  <c r="Y189" i="7"/>
  <c r="Y253" i="7"/>
  <c r="AB17" i="6"/>
  <c r="AG17" i="6" s="1"/>
  <c r="AD17" i="6"/>
  <c r="AE17" i="6"/>
  <c r="AD33" i="6"/>
  <c r="AB33" i="6"/>
  <c r="AG33" i="6" s="1"/>
  <c r="AE33" i="6"/>
  <c r="AD49" i="6"/>
  <c r="AB49" i="6"/>
  <c r="AG49" i="6" s="1"/>
  <c r="AE49" i="6"/>
  <c r="AD65" i="6"/>
  <c r="AB65" i="6"/>
  <c r="AG65" i="6" s="1"/>
  <c r="AE65" i="6"/>
  <c r="AD81" i="6"/>
  <c r="AB81" i="6"/>
  <c r="AG81" i="6" s="1"/>
  <c r="AE81" i="6"/>
  <c r="AD97" i="6"/>
  <c r="AB97" i="6"/>
  <c r="AG97" i="6" s="1"/>
  <c r="AE97" i="6"/>
  <c r="AD113" i="6"/>
  <c r="AB113" i="6"/>
  <c r="AG113" i="6" s="1"/>
  <c r="AE113" i="6"/>
  <c r="AD129" i="6"/>
  <c r="AB129" i="6"/>
  <c r="AG129" i="6" s="1"/>
  <c r="AE129" i="6"/>
  <c r="AD145" i="6"/>
  <c r="AB145" i="6"/>
  <c r="AG145" i="6" s="1"/>
  <c r="AE145" i="6"/>
  <c r="AD161" i="6"/>
  <c r="AB161" i="6"/>
  <c r="AG161" i="6" s="1"/>
  <c r="AE161" i="6"/>
  <c r="AD177" i="6"/>
  <c r="AB177" i="6"/>
  <c r="AG177" i="6" s="1"/>
  <c r="AE177" i="6"/>
  <c r="AD193" i="6"/>
  <c r="AB193" i="6"/>
  <c r="AG193" i="6" s="1"/>
  <c r="AE193" i="6"/>
  <c r="AD209" i="6"/>
  <c r="AB209" i="6"/>
  <c r="AG209" i="6" s="1"/>
  <c r="AE209" i="6"/>
  <c r="AD225" i="6"/>
  <c r="AB225" i="6"/>
  <c r="AG225" i="6" s="1"/>
  <c r="AE225" i="6"/>
  <c r="AD257" i="6"/>
  <c r="AB257" i="6"/>
  <c r="AG257" i="6" s="1"/>
  <c r="AE257" i="6"/>
  <c r="AD267" i="6"/>
  <c r="AB267" i="6"/>
  <c r="AG267" i="6" s="1"/>
  <c r="AE267" i="6"/>
  <c r="AB295" i="6"/>
  <c r="AG295" i="6" s="1"/>
  <c r="AD295" i="6"/>
  <c r="AE295" i="6"/>
  <c r="AD26" i="6"/>
  <c r="AB26" i="6"/>
  <c r="AG26" i="6" s="1"/>
  <c r="AE26" i="6"/>
  <c r="AB30" i="6"/>
  <c r="AG30" i="6" s="1"/>
  <c r="AD30" i="6"/>
  <c r="AE30" i="6"/>
  <c r="AB58" i="6"/>
  <c r="AG58" i="6" s="1"/>
  <c r="AD58" i="6"/>
  <c r="AE58" i="6"/>
  <c r="AB62" i="6"/>
  <c r="AG62" i="6" s="1"/>
  <c r="AD62" i="6"/>
  <c r="AE62" i="6"/>
  <c r="AB90" i="6"/>
  <c r="AG90" i="6" s="1"/>
  <c r="AD90" i="6"/>
  <c r="AE90" i="6"/>
  <c r="AB106" i="6"/>
  <c r="AG106" i="6" s="1"/>
  <c r="AD106" i="6"/>
  <c r="AE106" i="6"/>
  <c r="AD110" i="6"/>
  <c r="AB110" i="6"/>
  <c r="AG110" i="6" s="1"/>
  <c r="AE110" i="6"/>
  <c r="AD122" i="6"/>
  <c r="AB122" i="6"/>
  <c r="AG122" i="6" s="1"/>
  <c r="AE122" i="6"/>
  <c r="AD138" i="6"/>
  <c r="AB138" i="6"/>
  <c r="AG138" i="6" s="1"/>
  <c r="AE138" i="6"/>
  <c r="AB142" i="6"/>
  <c r="AG142" i="6" s="1"/>
  <c r="AD142" i="6"/>
  <c r="AE142" i="6"/>
  <c r="AB170" i="6"/>
  <c r="AG170" i="6" s="1"/>
  <c r="AD170" i="6"/>
  <c r="AE170" i="6"/>
  <c r="AD174" i="6"/>
  <c r="AB174" i="6"/>
  <c r="AG174" i="6" s="1"/>
  <c r="AE174" i="6"/>
  <c r="AD202" i="6"/>
  <c r="AB202" i="6"/>
  <c r="AG202" i="6" s="1"/>
  <c r="AE202" i="6"/>
  <c r="AB234" i="6"/>
  <c r="AG234" i="6" s="1"/>
  <c r="AD234" i="6"/>
  <c r="AE234" i="6"/>
  <c r="AD250" i="6"/>
  <c r="AB250" i="6"/>
  <c r="AG250" i="6" s="1"/>
  <c r="AE250" i="6"/>
  <c r="AB266" i="6"/>
  <c r="AG266" i="6" s="1"/>
  <c r="AD266" i="6"/>
  <c r="AE266" i="6"/>
  <c r="AD274" i="6"/>
  <c r="AB274" i="6"/>
  <c r="AG274" i="6" s="1"/>
  <c r="AE274" i="6"/>
  <c r="AB278" i="6"/>
  <c r="AG278" i="6" s="1"/>
  <c r="AD278" i="6"/>
  <c r="AE278" i="6"/>
  <c r="AB286" i="6"/>
  <c r="AG286" i="6" s="1"/>
  <c r="AD286" i="6"/>
  <c r="AE286" i="6"/>
  <c r="AB290" i="6"/>
  <c r="AG290" i="6" s="1"/>
  <c r="AD290" i="6"/>
  <c r="AE290" i="6"/>
  <c r="AB298" i="6"/>
  <c r="AG298" i="6" s="1"/>
  <c r="AD298" i="6"/>
  <c r="AE298" i="6"/>
  <c r="AB302" i="6"/>
  <c r="AG302" i="6" s="1"/>
  <c r="AD302" i="6"/>
  <c r="AE302" i="6"/>
  <c r="AD63" i="6"/>
  <c r="AB63" i="6"/>
  <c r="AG63" i="6" s="1"/>
  <c r="AE63" i="6"/>
  <c r="AD95" i="6"/>
  <c r="AB95" i="6"/>
  <c r="AG95" i="6" s="1"/>
  <c r="AE95" i="6"/>
  <c r="AD107" i="6"/>
  <c r="AB107" i="6"/>
  <c r="AG107" i="6" s="1"/>
  <c r="AE107" i="6"/>
  <c r="AD123" i="6"/>
  <c r="AB123" i="6"/>
  <c r="AG123" i="6" s="1"/>
  <c r="AE123" i="6"/>
  <c r="AD139" i="6"/>
  <c r="AB139" i="6"/>
  <c r="AG139" i="6" s="1"/>
  <c r="AE139" i="6"/>
  <c r="AD211" i="6"/>
  <c r="AB211" i="6"/>
  <c r="AG211" i="6" s="1"/>
  <c r="AE211" i="6"/>
  <c r="AB247" i="6"/>
  <c r="AG247" i="6" s="1"/>
  <c r="AD247" i="6"/>
  <c r="AE247" i="6"/>
  <c r="Y99" i="7"/>
  <c r="Y115" i="7"/>
  <c r="Y131" i="7"/>
  <c r="Y147" i="7"/>
  <c r="Y163" i="7"/>
  <c r="Y179" i="7"/>
  <c r="Y195" i="7"/>
  <c r="Y211" i="7"/>
  <c r="Y227" i="7"/>
  <c r="Y243" i="7"/>
  <c r="Y259" i="7"/>
  <c r="Y275" i="7"/>
  <c r="Y291" i="7"/>
  <c r="AB31" i="6"/>
  <c r="AG31" i="6" s="1"/>
  <c r="AD31" i="6"/>
  <c r="AE31" i="6"/>
  <c r="AB103" i="6"/>
  <c r="AG103" i="6" s="1"/>
  <c r="AD103" i="6"/>
  <c r="AE103" i="6"/>
  <c r="AB135" i="6"/>
  <c r="AG135" i="6" s="1"/>
  <c r="AD135" i="6"/>
  <c r="AE135" i="6"/>
  <c r="AB175" i="6"/>
  <c r="AG175" i="6" s="1"/>
  <c r="AD175" i="6"/>
  <c r="AE175" i="6"/>
  <c r="AB223" i="6"/>
  <c r="AG223" i="6" s="1"/>
  <c r="AD223" i="6"/>
  <c r="AE223" i="6"/>
  <c r="AD8" i="6"/>
  <c r="AB8" i="6"/>
  <c r="AG8" i="6" s="1"/>
  <c r="AE8" i="6"/>
  <c r="AB24" i="6"/>
  <c r="AG24" i="6" s="1"/>
  <c r="AD24" i="6"/>
  <c r="AE24" i="6"/>
  <c r="AD40" i="6"/>
  <c r="AB40" i="6"/>
  <c r="AG40" i="6" s="1"/>
  <c r="AE40" i="6"/>
  <c r="AB56" i="6"/>
  <c r="AG56" i="6" s="1"/>
  <c r="AD56" i="6"/>
  <c r="AE56" i="6"/>
  <c r="AD72" i="6"/>
  <c r="AB72" i="6"/>
  <c r="AG72" i="6" s="1"/>
  <c r="AE72" i="6"/>
  <c r="AB88" i="6"/>
  <c r="AG88" i="6" s="1"/>
  <c r="AD88" i="6"/>
  <c r="AE88" i="6"/>
  <c r="AB104" i="6"/>
  <c r="AG104" i="6" s="1"/>
  <c r="AD104" i="6"/>
  <c r="AE104" i="6"/>
  <c r="AB120" i="6"/>
  <c r="AG120" i="6" s="1"/>
  <c r="AD120" i="6"/>
  <c r="AE120" i="6"/>
  <c r="AD136" i="6"/>
  <c r="AB136" i="6"/>
  <c r="AG136" i="6" s="1"/>
  <c r="AE136" i="6"/>
  <c r="AB152" i="6"/>
  <c r="AG152" i="6" s="1"/>
  <c r="AD152" i="6"/>
  <c r="AE152" i="6"/>
  <c r="AB168" i="6"/>
  <c r="AG168" i="6" s="1"/>
  <c r="AD168" i="6"/>
  <c r="AE168" i="6"/>
  <c r="AB184" i="6"/>
  <c r="AG184" i="6" s="1"/>
  <c r="AD184" i="6"/>
  <c r="AE184" i="6"/>
  <c r="AD200" i="6"/>
  <c r="AB200" i="6"/>
  <c r="AG200" i="6" s="1"/>
  <c r="AE200" i="6"/>
  <c r="AB216" i="6"/>
  <c r="AG216" i="6" s="1"/>
  <c r="AD216" i="6"/>
  <c r="AE216" i="6"/>
  <c r="AD232" i="6"/>
  <c r="AB232" i="6"/>
  <c r="AG232" i="6" s="1"/>
  <c r="AE232" i="6"/>
  <c r="AB248" i="6"/>
  <c r="AG248" i="6" s="1"/>
  <c r="AD248" i="6"/>
  <c r="AE248" i="6"/>
  <c r="AD264" i="6"/>
  <c r="AB264" i="6"/>
  <c r="AG264" i="6" s="1"/>
  <c r="AE264" i="6"/>
  <c r="AD268" i="6"/>
  <c r="AB268" i="6"/>
  <c r="AG268" i="6" s="1"/>
  <c r="AE268" i="6"/>
  <c r="AB272" i="6"/>
  <c r="AG272" i="6" s="1"/>
  <c r="AD272" i="6"/>
  <c r="AE272" i="6"/>
  <c r="AD276" i="6"/>
  <c r="AB276" i="6"/>
  <c r="AG276" i="6" s="1"/>
  <c r="AE276" i="6"/>
  <c r="AB280" i="6"/>
  <c r="AG280" i="6" s="1"/>
  <c r="AD280" i="6"/>
  <c r="AE280" i="6"/>
  <c r="AD284" i="6"/>
  <c r="AB284" i="6"/>
  <c r="AG284" i="6" s="1"/>
  <c r="AE284" i="6"/>
  <c r="AD288" i="6"/>
  <c r="AB288" i="6"/>
  <c r="AG288" i="6" s="1"/>
  <c r="AE288" i="6"/>
  <c r="AD292" i="6"/>
  <c r="AB292" i="6"/>
  <c r="AG292" i="6" s="1"/>
  <c r="AE292" i="6"/>
  <c r="AD296" i="6"/>
  <c r="AB296" i="6"/>
  <c r="AG296" i="6" s="1"/>
  <c r="AE296" i="6"/>
  <c r="AB304" i="6"/>
  <c r="AG304" i="6" s="1"/>
  <c r="AD304" i="6"/>
  <c r="AE304" i="6"/>
  <c r="AA309" i="6"/>
  <c r="AF309" i="6"/>
  <c r="Y225" i="7"/>
  <c r="Y257" i="7"/>
  <c r="Y273" i="7"/>
  <c r="Y289" i="7"/>
  <c r="Y305" i="7"/>
  <c r="AB13" i="6"/>
  <c r="AG13" i="6" s="1"/>
  <c r="AD13" i="6"/>
  <c r="AE13" i="6"/>
  <c r="AD29" i="6"/>
  <c r="AB29" i="6"/>
  <c r="AG29" i="6" s="1"/>
  <c r="AE29" i="6"/>
  <c r="AB45" i="6"/>
  <c r="AG45" i="6" s="1"/>
  <c r="AD45" i="6"/>
  <c r="AE45" i="6"/>
  <c r="AB57" i="6"/>
  <c r="AG57" i="6" s="1"/>
  <c r="AD57" i="6"/>
  <c r="AE57" i="6"/>
  <c r="AD61" i="6"/>
  <c r="AB61" i="6"/>
  <c r="AG61" i="6" s="1"/>
  <c r="AE61" i="6"/>
  <c r="AB77" i="6"/>
  <c r="AG77" i="6" s="1"/>
  <c r="AD77" i="6"/>
  <c r="AE77" i="6"/>
  <c r="AD93" i="6"/>
  <c r="AB93" i="6"/>
  <c r="AG93" i="6" s="1"/>
  <c r="AE93" i="6"/>
  <c r="AB109" i="6"/>
  <c r="AG109" i="6" s="1"/>
  <c r="AD109" i="6"/>
  <c r="AE109" i="6"/>
  <c r="AD125" i="6"/>
  <c r="AB125" i="6"/>
  <c r="AG125" i="6" s="1"/>
  <c r="AE125" i="6"/>
  <c r="AB141" i="6"/>
  <c r="AG141" i="6" s="1"/>
  <c r="AD141" i="6"/>
  <c r="AE141" i="6"/>
  <c r="AD157" i="6"/>
  <c r="AB157" i="6"/>
  <c r="AG157" i="6" s="1"/>
  <c r="AE157" i="6"/>
  <c r="AB173" i="6"/>
  <c r="AG173" i="6" s="1"/>
  <c r="AD173" i="6"/>
  <c r="AE173" i="6"/>
  <c r="AB185" i="6"/>
  <c r="AG185" i="6" s="1"/>
  <c r="AD185" i="6"/>
  <c r="AE185" i="6"/>
  <c r="AD189" i="6"/>
  <c r="AB189" i="6"/>
  <c r="AG189" i="6" s="1"/>
  <c r="AE189" i="6"/>
  <c r="AB205" i="6"/>
  <c r="AG205" i="6" s="1"/>
  <c r="AD205" i="6"/>
  <c r="AE205" i="6"/>
  <c r="AD221" i="6"/>
  <c r="AB221" i="6"/>
  <c r="AG221" i="6" s="1"/>
  <c r="AE221" i="6"/>
  <c r="AB237" i="6"/>
  <c r="AG237" i="6" s="1"/>
  <c r="AD237" i="6"/>
  <c r="AE237" i="6"/>
  <c r="AD253" i="6"/>
  <c r="AB253" i="6"/>
  <c r="AG253" i="6" s="1"/>
  <c r="AE253" i="6"/>
  <c r="AB281" i="6"/>
  <c r="AG281" i="6" s="1"/>
  <c r="AD281" i="6"/>
  <c r="AE281" i="6"/>
  <c r="Y6" i="7"/>
  <c r="AB10" i="6"/>
  <c r="AG10" i="6" s="1"/>
  <c r="AD10" i="6"/>
  <c r="AE10" i="6"/>
  <c r="AB38" i="6"/>
  <c r="AG38" i="6" s="1"/>
  <c r="AD38" i="6"/>
  <c r="AE38" i="6"/>
  <c r="AD42" i="6"/>
  <c r="AB42" i="6"/>
  <c r="AG42" i="6" s="1"/>
  <c r="AE42" i="6"/>
  <c r="AB54" i="6"/>
  <c r="AG54" i="6" s="1"/>
  <c r="AD54" i="6"/>
  <c r="AE54" i="6"/>
  <c r="AD70" i="6"/>
  <c r="AB70" i="6"/>
  <c r="AG70" i="6" s="1"/>
  <c r="AE70" i="6"/>
  <c r="AB74" i="6"/>
  <c r="AG74" i="6" s="1"/>
  <c r="AD74" i="6"/>
  <c r="AE74" i="6"/>
  <c r="AB102" i="6"/>
  <c r="AG102" i="6" s="1"/>
  <c r="AD102" i="6"/>
  <c r="AE102" i="6"/>
  <c r="AB118" i="6"/>
  <c r="AG118" i="6" s="1"/>
  <c r="AD118" i="6"/>
  <c r="AE118" i="6"/>
  <c r="AD134" i="6"/>
  <c r="AB134" i="6"/>
  <c r="AG134" i="6" s="1"/>
  <c r="AE134" i="6"/>
  <c r="AD150" i="6"/>
  <c r="AB150" i="6"/>
  <c r="AG150" i="6" s="1"/>
  <c r="AE150" i="6"/>
  <c r="AB154" i="6"/>
  <c r="AG154" i="6" s="1"/>
  <c r="AD154" i="6"/>
  <c r="AE154" i="6"/>
  <c r="AB182" i="6"/>
  <c r="AG182" i="6" s="1"/>
  <c r="AD182" i="6"/>
  <c r="AE182" i="6"/>
  <c r="AD186" i="6"/>
  <c r="AB186" i="6"/>
  <c r="AG186" i="6" s="1"/>
  <c r="AE186" i="6"/>
  <c r="AD214" i="6"/>
  <c r="AB214" i="6"/>
  <c r="AG214" i="6" s="1"/>
  <c r="AE214" i="6"/>
  <c r="AD218" i="6"/>
  <c r="AB218" i="6"/>
  <c r="AG218" i="6" s="1"/>
  <c r="AE218" i="6"/>
  <c r="AB262" i="6"/>
  <c r="AG262" i="6" s="1"/>
  <c r="AD262" i="6"/>
  <c r="AE262" i="6"/>
  <c r="AD270" i="6"/>
  <c r="AB270" i="6"/>
  <c r="AG270" i="6" s="1"/>
  <c r="AE270" i="6"/>
  <c r="AD282" i="6"/>
  <c r="AB282" i="6"/>
  <c r="AG282" i="6" s="1"/>
  <c r="AE282" i="6"/>
  <c r="AD294" i="6"/>
  <c r="AB294" i="6"/>
  <c r="AG294" i="6" s="1"/>
  <c r="AE294" i="6"/>
  <c r="AD306" i="6"/>
  <c r="AB306" i="6"/>
  <c r="AG306" i="6" s="1"/>
  <c r="AE306" i="6"/>
  <c r="AD27" i="6"/>
  <c r="AB27" i="6"/>
  <c r="AG27" i="6" s="1"/>
  <c r="AE27" i="6"/>
  <c r="AD35" i="6"/>
  <c r="AB35" i="6"/>
  <c r="AG35" i="6" s="1"/>
  <c r="AE35" i="6"/>
  <c r="AD43" i="6"/>
  <c r="AB43" i="6"/>
  <c r="AG43" i="6" s="1"/>
  <c r="AE43" i="6"/>
  <c r="AB87" i="6"/>
  <c r="AG87" i="6" s="1"/>
  <c r="AD87" i="6"/>
  <c r="AE87" i="6"/>
  <c r="AD99" i="6"/>
  <c r="AB99" i="6"/>
  <c r="AG99" i="6" s="1"/>
  <c r="AE99" i="6"/>
  <c r="AD115" i="6"/>
  <c r="AB115" i="6"/>
  <c r="AG115" i="6" s="1"/>
  <c r="AE115" i="6"/>
  <c r="AD147" i="6"/>
  <c r="AB147" i="6"/>
  <c r="AG147" i="6" s="1"/>
  <c r="AE147" i="6"/>
  <c r="AD179" i="6"/>
  <c r="AB179" i="6"/>
  <c r="AG179" i="6" s="1"/>
  <c r="AE179" i="6"/>
  <c r="AB183" i="6"/>
  <c r="AG183" i="6" s="1"/>
  <c r="AD183" i="6"/>
  <c r="AE183" i="6"/>
  <c r="AB191" i="6"/>
  <c r="AG191" i="6" s="1"/>
  <c r="AD191" i="6"/>
  <c r="AE191" i="6"/>
  <c r="AD203" i="6"/>
  <c r="AB203" i="6"/>
  <c r="AG203" i="6" s="1"/>
  <c r="AE203" i="6"/>
  <c r="AD235" i="6"/>
  <c r="AB235" i="6"/>
  <c r="AG235" i="6" s="1"/>
  <c r="AE235" i="6"/>
  <c r="Y87" i="7"/>
  <c r="Y103" i="7"/>
  <c r="Y119" i="7"/>
  <c r="Y135" i="7"/>
  <c r="Y151" i="7"/>
  <c r="Y167" i="7"/>
  <c r="Y183" i="7"/>
  <c r="Y199" i="7"/>
  <c r="Y215" i="7"/>
  <c r="Y231" i="7"/>
  <c r="Y247" i="7"/>
  <c r="Y279" i="7"/>
  <c r="Y295" i="7"/>
  <c r="AD7" i="6"/>
  <c r="AB7" i="6"/>
  <c r="AG7" i="6" s="1"/>
  <c r="AE7" i="6"/>
  <c r="AB23" i="6"/>
  <c r="AG23" i="6" s="1"/>
  <c r="AD23" i="6"/>
  <c r="AE23" i="6"/>
  <c r="AD59" i="6"/>
  <c r="AB59" i="6"/>
  <c r="AG59" i="6" s="1"/>
  <c r="AE59" i="6"/>
  <c r="AD91" i="6"/>
  <c r="AB91" i="6"/>
  <c r="AG91" i="6" s="1"/>
  <c r="AE91" i="6"/>
  <c r="AB167" i="6"/>
  <c r="AG167" i="6" s="1"/>
  <c r="AD167" i="6"/>
  <c r="AE167" i="6"/>
  <c r="AD195" i="6"/>
  <c r="AB195" i="6"/>
  <c r="AG195" i="6" s="1"/>
  <c r="AE195" i="6"/>
  <c r="AB231" i="6"/>
  <c r="AG231" i="6" s="1"/>
  <c r="AD231" i="6"/>
  <c r="AE231" i="6"/>
  <c r="AD20" i="6"/>
  <c r="AB20" i="6"/>
  <c r="AG20" i="6" s="1"/>
  <c r="AE20" i="6"/>
  <c r="AD36" i="6"/>
  <c r="AB36" i="6"/>
  <c r="AG36" i="6" s="1"/>
  <c r="AE36" i="6"/>
  <c r="AD52" i="6"/>
  <c r="AB52" i="6"/>
  <c r="AG52" i="6" s="1"/>
  <c r="AE52" i="6"/>
  <c r="AD68" i="6"/>
  <c r="AB68" i="6"/>
  <c r="AG68" i="6" s="1"/>
  <c r="AE68" i="6"/>
  <c r="AD84" i="6"/>
  <c r="AB84" i="6"/>
  <c r="AG84" i="6" s="1"/>
  <c r="AE84" i="6"/>
  <c r="AD100" i="6"/>
  <c r="AB100" i="6"/>
  <c r="AG100" i="6" s="1"/>
  <c r="AE100" i="6"/>
  <c r="AD116" i="6"/>
  <c r="AB116" i="6"/>
  <c r="AG116" i="6" s="1"/>
  <c r="AE116" i="6"/>
  <c r="AD132" i="6"/>
  <c r="AB132" i="6"/>
  <c r="AG132" i="6" s="1"/>
  <c r="AE132" i="6"/>
  <c r="AD148" i="6"/>
  <c r="AB148" i="6"/>
  <c r="AG148" i="6" s="1"/>
  <c r="AE148" i="6"/>
  <c r="AD164" i="6"/>
  <c r="AB164" i="6"/>
  <c r="AG164" i="6" s="1"/>
  <c r="AE164" i="6"/>
  <c r="AD180" i="6"/>
  <c r="AB180" i="6"/>
  <c r="AG180" i="6" s="1"/>
  <c r="AE180" i="6"/>
  <c r="AD196" i="6"/>
  <c r="AB196" i="6"/>
  <c r="AG196" i="6" s="1"/>
  <c r="AE196" i="6"/>
  <c r="AD212" i="6"/>
  <c r="AB212" i="6"/>
  <c r="AG212" i="6" s="1"/>
  <c r="AE212" i="6"/>
  <c r="AD228" i="6"/>
  <c r="AB228" i="6"/>
  <c r="AG228" i="6" s="1"/>
  <c r="AE228" i="6"/>
  <c r="AD244" i="6"/>
  <c r="AB244" i="6"/>
  <c r="AG244" i="6" s="1"/>
  <c r="AE244" i="6"/>
  <c r="AD260" i="6"/>
  <c r="AB260" i="6"/>
  <c r="AG260" i="6" s="1"/>
  <c r="AE260" i="6"/>
  <c r="AD6" i="6"/>
  <c r="AB6" i="6"/>
  <c r="Z309" i="6"/>
  <c r="AE6" i="6"/>
  <c r="AB287" i="6"/>
  <c r="AG287" i="6" s="1"/>
  <c r="AD287" i="6"/>
  <c r="AE287" i="6"/>
  <c r="AD303" i="6"/>
  <c r="AB303" i="6"/>
  <c r="AG303" i="6" s="1"/>
  <c r="AE303" i="6"/>
  <c r="Y165" i="7"/>
  <c r="Y181" i="7"/>
  <c r="Y213" i="7"/>
  <c r="Y229" i="7"/>
  <c r="Y277" i="7"/>
  <c r="Y293" i="7"/>
  <c r="AD9" i="6"/>
  <c r="AB9" i="6"/>
  <c r="AG9" i="6" s="1"/>
  <c r="AE9" i="6"/>
  <c r="AB25" i="6"/>
  <c r="AG25" i="6" s="1"/>
  <c r="AD25" i="6"/>
  <c r="AE25" i="6"/>
  <c r="AD41" i="6"/>
  <c r="AB41" i="6"/>
  <c r="AG41" i="6" s="1"/>
  <c r="AE41" i="6"/>
  <c r="AD73" i="6"/>
  <c r="AB73" i="6"/>
  <c r="AG73" i="6" s="1"/>
  <c r="AE73" i="6"/>
  <c r="AB89" i="6"/>
  <c r="AG89" i="6" s="1"/>
  <c r="AD89" i="6"/>
  <c r="AE89" i="6"/>
  <c r="AD105" i="6"/>
  <c r="AB105" i="6"/>
  <c r="AG105" i="6" s="1"/>
  <c r="AE105" i="6"/>
  <c r="AB121" i="6"/>
  <c r="AG121" i="6" s="1"/>
  <c r="AD121" i="6"/>
  <c r="AE121" i="6"/>
  <c r="AD137" i="6"/>
  <c r="AB137" i="6"/>
  <c r="AG137" i="6" s="1"/>
  <c r="AE137" i="6"/>
  <c r="AB149" i="6"/>
  <c r="AG149" i="6" s="1"/>
  <c r="AD149" i="6"/>
  <c r="AE149" i="6"/>
  <c r="AB153" i="6"/>
  <c r="AG153" i="6" s="1"/>
  <c r="AD153" i="6"/>
  <c r="AE153" i="6"/>
  <c r="AD169" i="6"/>
  <c r="AB169" i="6"/>
  <c r="AG169" i="6" s="1"/>
  <c r="AE169" i="6"/>
  <c r="AD201" i="6"/>
  <c r="AB201" i="6"/>
  <c r="AG201" i="6" s="1"/>
  <c r="AE201" i="6"/>
  <c r="AB217" i="6"/>
  <c r="AG217" i="6" s="1"/>
  <c r="AD217" i="6"/>
  <c r="AE217" i="6"/>
  <c r="AD233" i="6"/>
  <c r="AB233" i="6"/>
  <c r="AG233" i="6" s="1"/>
  <c r="AE233" i="6"/>
  <c r="AB249" i="6"/>
  <c r="AG249" i="6" s="1"/>
  <c r="AD249" i="6"/>
  <c r="AE249" i="6"/>
  <c r="AD265" i="6"/>
  <c r="AB265" i="6"/>
  <c r="AG265" i="6" s="1"/>
  <c r="AE265" i="6"/>
  <c r="AB269" i="6"/>
  <c r="AG269" i="6" s="1"/>
  <c r="AD269" i="6"/>
  <c r="AE269" i="6"/>
  <c r="AD273" i="6"/>
  <c r="AB273" i="6"/>
  <c r="AG273" i="6" s="1"/>
  <c r="AE273" i="6"/>
  <c r="AD289" i="6"/>
  <c r="AB289" i="6"/>
  <c r="AG289" i="6" s="1"/>
  <c r="AE289" i="6"/>
  <c r="AD297" i="6"/>
  <c r="AB297" i="6"/>
  <c r="AG297" i="6" s="1"/>
  <c r="AE297" i="6"/>
  <c r="AD283" i="6"/>
  <c r="AB283" i="6"/>
  <c r="AG283" i="6" s="1"/>
  <c r="AE283" i="6"/>
  <c r="Y7" i="7"/>
  <c r="Y11" i="7"/>
  <c r="Y15" i="7"/>
  <c r="Y19" i="7"/>
  <c r="Y23" i="7"/>
  <c r="Y27" i="7"/>
  <c r="Y31" i="7"/>
  <c r="Y35" i="7"/>
  <c r="Y43" i="7"/>
  <c r="Y47" i="7"/>
  <c r="Y55" i="7"/>
  <c r="Y59" i="7"/>
  <c r="Y63" i="7"/>
  <c r="Y75" i="7"/>
  <c r="Y79" i="7"/>
  <c r="Y8" i="7"/>
  <c r="Y12" i="7"/>
  <c r="Y16" i="7"/>
  <c r="Y20" i="7"/>
  <c r="Y28" i="7"/>
  <c r="Y32" i="7"/>
  <c r="Y36" i="7"/>
  <c r="Y40" i="7"/>
  <c r="Y44" i="7"/>
  <c r="Y48" i="7"/>
  <c r="Y52" i="7"/>
  <c r="Y60" i="7"/>
  <c r="Y64" i="7"/>
  <c r="Y68" i="7"/>
  <c r="Y72" i="7"/>
  <c r="Y76" i="7"/>
  <c r="Y80" i="7"/>
  <c r="Y84" i="7"/>
  <c r="Y92" i="7"/>
  <c r="Y96" i="7"/>
  <c r="Y100" i="7"/>
  <c r="Y104" i="7"/>
  <c r="Y108" i="7"/>
  <c r="Y112" i="7"/>
  <c r="Y116" i="7"/>
  <c r="Y124" i="7"/>
  <c r="Y128" i="7"/>
  <c r="Y132" i="7"/>
  <c r="Y136" i="7"/>
  <c r="Y140" i="7"/>
  <c r="Y144" i="7"/>
  <c r="Y148" i="7"/>
  <c r="Y156" i="7"/>
  <c r="Y160" i="7"/>
  <c r="Y164" i="7"/>
  <c r="Y168" i="7"/>
  <c r="Y172" i="7"/>
  <c r="Y176" i="7"/>
  <c r="Y180" i="7"/>
  <c r="Y188" i="7"/>
  <c r="Y192" i="7"/>
  <c r="Y196" i="7"/>
  <c r="Y200" i="7"/>
  <c r="Y204" i="7"/>
  <c r="Y208" i="7"/>
  <c r="Y212" i="7"/>
  <c r="Y220" i="7"/>
  <c r="Y224" i="7"/>
  <c r="Y228" i="7"/>
  <c r="Y232" i="7"/>
  <c r="Y236" i="7"/>
  <c r="Y240" i="7"/>
  <c r="Y244" i="7"/>
  <c r="Y252" i="7"/>
  <c r="Y256" i="7"/>
  <c r="Y260" i="7"/>
  <c r="Y264" i="7"/>
  <c r="Y268" i="7"/>
  <c r="Y272" i="7"/>
  <c r="Y276" i="7"/>
  <c r="Y284" i="7"/>
  <c r="Y288" i="7"/>
  <c r="Y292" i="7"/>
  <c r="Y296" i="7"/>
  <c r="Y300" i="7"/>
  <c r="Y304" i="7"/>
  <c r="Y9" i="7"/>
  <c r="Y17" i="7"/>
  <c r="Y21" i="7"/>
  <c r="Y29" i="7"/>
  <c r="Y33" i="7"/>
  <c r="Y37" i="7"/>
  <c r="Y41" i="7"/>
  <c r="Y49" i="7"/>
  <c r="Y53" i="7"/>
  <c r="Y57" i="7"/>
  <c r="Y61" i="7"/>
  <c r="Y73" i="7"/>
  <c r="Y85" i="7"/>
  <c r="Y89" i="7"/>
  <c r="Y97" i="7"/>
  <c r="Y101" i="7"/>
  <c r="Y105" i="7"/>
  <c r="Y117" i="7"/>
  <c r="Y129" i="7"/>
  <c r="Y133" i="7"/>
  <c r="Y137" i="7"/>
  <c r="Y149" i="7"/>
  <c r="Y153" i="7"/>
  <c r="Y10" i="7"/>
  <c r="Y14" i="7"/>
  <c r="Y18" i="7"/>
  <c r="Y22" i="7"/>
  <c r="Y26" i="7"/>
  <c r="Y30" i="7"/>
  <c r="Y34" i="7"/>
  <c r="Y38" i="7"/>
  <c r="Y42" i="7"/>
  <c r="Y46" i="7"/>
  <c r="Y50" i="7"/>
  <c r="Y54" i="7"/>
  <c r="Y58" i="7"/>
  <c r="Y62" i="7"/>
  <c r="Y66" i="7"/>
  <c r="Y70" i="7"/>
  <c r="Y74" i="7"/>
  <c r="Y78" i="7"/>
  <c r="Y82" i="7"/>
  <c r="Y86" i="7"/>
  <c r="Y90" i="7"/>
  <c r="Y94" i="7"/>
  <c r="Y98" i="7"/>
  <c r="Y102" i="7"/>
  <c r="Y106" i="7"/>
  <c r="Y110" i="7"/>
  <c r="Y114" i="7"/>
  <c r="Y118" i="7"/>
  <c r="Y122" i="7"/>
  <c r="Y126" i="7"/>
  <c r="Y130" i="7"/>
  <c r="Y134" i="7"/>
  <c r="Y142" i="7"/>
  <c r="Y146" i="7"/>
  <c r="Y150" i="7"/>
  <c r="Y154" i="7"/>
  <c r="Y158" i="7"/>
  <c r="Y162" i="7"/>
  <c r="Y166" i="7"/>
  <c r="Y170" i="7"/>
  <c r="Y174" i="7"/>
  <c r="Y178" i="7"/>
  <c r="Y182" i="7"/>
  <c r="Y186" i="7"/>
  <c r="Y190" i="7"/>
  <c r="Y194" i="7"/>
  <c r="Y198" i="7"/>
  <c r="Y202" i="7"/>
  <c r="Y206" i="7"/>
  <c r="Y210" i="7"/>
  <c r="Y214" i="7"/>
  <c r="Y218" i="7"/>
  <c r="Y222" i="7"/>
  <c r="Y226" i="7"/>
  <c r="Y230" i="7"/>
  <c r="Y234" i="7"/>
  <c r="Y238" i="7"/>
  <c r="Y242" i="7"/>
  <c r="Y246" i="7"/>
  <c r="Y250" i="7"/>
  <c r="Y254" i="7"/>
  <c r="Y258" i="7"/>
  <c r="Y262" i="7"/>
  <c r="Y266" i="7"/>
  <c r="Y270" i="7"/>
  <c r="Y274" i="7"/>
  <c r="Y278" i="7"/>
  <c r="Y282" i="7"/>
  <c r="Y286" i="7"/>
  <c r="Y290" i="7"/>
  <c r="Y294" i="7"/>
  <c r="Y298" i="7"/>
  <c r="AD18" i="6"/>
  <c r="AB18" i="6"/>
  <c r="AG18" i="6" s="1"/>
  <c r="AE18" i="6"/>
  <c r="AD22" i="6"/>
  <c r="AB22" i="6"/>
  <c r="AG22" i="6" s="1"/>
  <c r="AE22" i="6"/>
  <c r="AB34" i="6"/>
  <c r="AG34" i="6" s="1"/>
  <c r="AD34" i="6"/>
  <c r="AE34" i="6"/>
  <c r="AD66" i="6"/>
  <c r="AB66" i="6"/>
  <c r="AG66" i="6" s="1"/>
  <c r="AE66" i="6"/>
  <c r="AD82" i="6"/>
  <c r="AB82" i="6"/>
  <c r="AG82" i="6" s="1"/>
  <c r="AE82" i="6"/>
  <c r="AD86" i="6"/>
  <c r="AB86" i="6"/>
  <c r="AG86" i="6" s="1"/>
  <c r="AE86" i="6"/>
  <c r="AD114" i="6"/>
  <c r="AB114" i="6"/>
  <c r="AG114" i="6" s="1"/>
  <c r="AE114" i="6"/>
  <c r="AD146" i="6"/>
  <c r="AB146" i="6"/>
  <c r="AG146" i="6" s="1"/>
  <c r="AE146" i="6"/>
  <c r="AD162" i="6"/>
  <c r="AB162" i="6"/>
  <c r="AG162" i="6" s="1"/>
  <c r="AE162" i="6"/>
  <c r="AB166" i="6"/>
  <c r="AG166" i="6" s="1"/>
  <c r="AD166" i="6"/>
  <c r="AE166" i="6"/>
  <c r="AD178" i="6"/>
  <c r="AB178" i="6"/>
  <c r="AG178" i="6" s="1"/>
  <c r="AE178" i="6"/>
  <c r="AD194" i="6"/>
  <c r="AB194" i="6"/>
  <c r="AG194" i="6" s="1"/>
  <c r="AE194" i="6"/>
  <c r="AB198" i="6"/>
  <c r="AG198" i="6" s="1"/>
  <c r="AD198" i="6"/>
  <c r="AE198" i="6"/>
  <c r="AB226" i="6"/>
  <c r="AG226" i="6" s="1"/>
  <c r="AD226" i="6"/>
  <c r="AE226" i="6"/>
  <c r="AB230" i="6"/>
  <c r="AG230" i="6" s="1"/>
  <c r="AD230" i="6"/>
  <c r="AE230" i="6"/>
  <c r="AD242" i="6"/>
  <c r="AB242" i="6"/>
  <c r="AG242" i="6" s="1"/>
  <c r="AE242" i="6"/>
  <c r="AD246" i="6"/>
  <c r="AB246" i="6"/>
  <c r="AG246" i="6" s="1"/>
  <c r="AE246" i="6"/>
  <c r="AB47" i="6"/>
  <c r="AG47" i="6" s="1"/>
  <c r="AD47" i="6"/>
  <c r="AE47" i="6"/>
  <c r="AB79" i="6"/>
  <c r="AG79" i="6" s="1"/>
  <c r="AD79" i="6"/>
  <c r="AE79" i="6"/>
  <c r="AD155" i="6"/>
  <c r="AB155" i="6"/>
  <c r="AG155" i="6" s="1"/>
  <c r="AE155" i="6"/>
  <c r="AD171" i="6"/>
  <c r="AB171" i="6"/>
  <c r="AG171" i="6" s="1"/>
  <c r="AE171" i="6"/>
  <c r="AD199" i="6"/>
  <c r="AB199" i="6"/>
  <c r="AG199" i="6" s="1"/>
  <c r="AE199" i="6"/>
  <c r="AD227" i="6"/>
  <c r="AB227" i="6"/>
  <c r="AG227" i="6" s="1"/>
  <c r="AE227" i="6"/>
  <c r="AD275" i="6"/>
  <c r="AB275" i="6"/>
  <c r="AG275" i="6" s="1"/>
  <c r="AE275" i="6"/>
  <c r="AD291" i="6"/>
  <c r="AB291" i="6"/>
  <c r="AG291" i="6" s="1"/>
  <c r="AE291" i="6"/>
  <c r="AD307" i="6"/>
  <c r="AB307" i="6"/>
  <c r="AG307" i="6" s="1"/>
  <c r="AE307" i="6"/>
  <c r="Y91" i="7"/>
  <c r="Y107" i="7"/>
  <c r="Y123" i="7"/>
  <c r="Y139" i="7"/>
  <c r="Y155" i="7"/>
  <c r="Y171" i="7"/>
  <c r="Y187" i="7"/>
  <c r="Y203" i="7"/>
  <c r="Y219" i="7"/>
  <c r="Y235" i="7"/>
  <c r="Y251" i="7"/>
  <c r="Y267" i="7"/>
  <c r="Y283" i="7"/>
  <c r="Y299" i="7"/>
  <c r="R5" i="11"/>
  <c r="Y5" i="7"/>
  <c r="AB15" i="6"/>
  <c r="AG15" i="6" s="1"/>
  <c r="AD15" i="6"/>
  <c r="AE15" i="6"/>
  <c r="AD51" i="6"/>
  <c r="AB51" i="6"/>
  <c r="AG51" i="6" s="1"/>
  <c r="AE51" i="6"/>
  <c r="AD67" i="6"/>
  <c r="AB67" i="6"/>
  <c r="AG67" i="6" s="1"/>
  <c r="AE67" i="6"/>
  <c r="AB119" i="6"/>
  <c r="AG119" i="6" s="1"/>
  <c r="AD119" i="6"/>
  <c r="AE119" i="6"/>
  <c r="AD151" i="6"/>
  <c r="AB151" i="6"/>
  <c r="AG151" i="6" s="1"/>
  <c r="AE151" i="6"/>
  <c r="AD187" i="6"/>
  <c r="AB187" i="6"/>
  <c r="AG187" i="6" s="1"/>
  <c r="AE187" i="6"/>
  <c r="AB207" i="6"/>
  <c r="AG207" i="6" s="1"/>
  <c r="AD207" i="6"/>
  <c r="AE207" i="6"/>
  <c r="AD239" i="6"/>
  <c r="AB239" i="6"/>
  <c r="AG239" i="6" s="1"/>
  <c r="AE239" i="6"/>
  <c r="AB263" i="6"/>
  <c r="AG263" i="6" s="1"/>
  <c r="AD263" i="6"/>
  <c r="AE263" i="6"/>
  <c r="AD279" i="6"/>
  <c r="AB279" i="6"/>
  <c r="AG279" i="6" s="1"/>
  <c r="AE279" i="6"/>
  <c r="AD16" i="6"/>
  <c r="AB16" i="6"/>
  <c r="AG16" i="6" s="1"/>
  <c r="AE16" i="6"/>
  <c r="AD32" i="6"/>
  <c r="AB32" i="6"/>
  <c r="AG32" i="6" s="1"/>
  <c r="AE32" i="6"/>
  <c r="AB48" i="6"/>
  <c r="AG48" i="6" s="1"/>
  <c r="AD48" i="6"/>
  <c r="AE48" i="6"/>
  <c r="AD64" i="6"/>
  <c r="AB64" i="6"/>
  <c r="AG64" i="6" s="1"/>
  <c r="AE64" i="6"/>
  <c r="AB80" i="6"/>
  <c r="AG80" i="6" s="1"/>
  <c r="AD80" i="6"/>
  <c r="AE80" i="6"/>
  <c r="AD96" i="6"/>
  <c r="AB96" i="6"/>
  <c r="AG96" i="6" s="1"/>
  <c r="AE96" i="6"/>
  <c r="AD112" i="6"/>
  <c r="AB112" i="6"/>
  <c r="AG112" i="6" s="1"/>
  <c r="AE112" i="6"/>
  <c r="AD128" i="6"/>
  <c r="AB128" i="6"/>
  <c r="AG128" i="6" s="1"/>
  <c r="AE128" i="6"/>
  <c r="AD144" i="6"/>
  <c r="AB144" i="6"/>
  <c r="AG144" i="6" s="1"/>
  <c r="AE144" i="6"/>
  <c r="AD160" i="6"/>
  <c r="AB160" i="6"/>
  <c r="AG160" i="6" s="1"/>
  <c r="AE160" i="6"/>
  <c r="AB176" i="6"/>
  <c r="AG176" i="6" s="1"/>
  <c r="AD176" i="6"/>
  <c r="AE176" i="6"/>
  <c r="AD192" i="6"/>
  <c r="AB192" i="6"/>
  <c r="AG192" i="6" s="1"/>
  <c r="AE192" i="6"/>
  <c r="AB208" i="6"/>
  <c r="AG208" i="6" s="1"/>
  <c r="AD208" i="6"/>
  <c r="AE208" i="6"/>
  <c r="AB224" i="6"/>
  <c r="AG224" i="6" s="1"/>
  <c r="AD224" i="6"/>
  <c r="AE224" i="6"/>
  <c r="AB240" i="6"/>
  <c r="AG240" i="6" s="1"/>
  <c r="AD240" i="6"/>
  <c r="AE240" i="6"/>
  <c r="AD256" i="6"/>
  <c r="AB256" i="6"/>
  <c r="AG256" i="6" s="1"/>
  <c r="AE256" i="6"/>
  <c r="AB301" i="6"/>
  <c r="AG301" i="6" s="1"/>
  <c r="AD301" i="6"/>
  <c r="AE301" i="6"/>
  <c r="AD243" i="6"/>
  <c r="AB243" i="6"/>
  <c r="AG243" i="6" s="1"/>
  <c r="AE243" i="6"/>
  <c r="AB271" i="6"/>
  <c r="AG271" i="6" s="1"/>
  <c r="AD271" i="6"/>
  <c r="AE271" i="6"/>
  <c r="Y249" i="7"/>
  <c r="Y265" i="7"/>
  <c r="Y297" i="7"/>
  <c r="AB21" i="6"/>
  <c r="AG21" i="6" s="1"/>
  <c r="AD21" i="6"/>
  <c r="AE21" i="6"/>
  <c r="AB37" i="6"/>
  <c r="AG37" i="6" s="1"/>
  <c r="AD37" i="6"/>
  <c r="AE37" i="6"/>
  <c r="AB53" i="6"/>
  <c r="AG53" i="6" s="1"/>
  <c r="AD53" i="6"/>
  <c r="AE53" i="6"/>
  <c r="AB69" i="6"/>
  <c r="AG69" i="6" s="1"/>
  <c r="AD69" i="6"/>
  <c r="AE69" i="6"/>
  <c r="AB85" i="6"/>
  <c r="AG85" i="6" s="1"/>
  <c r="AD85" i="6"/>
  <c r="AE85" i="6"/>
  <c r="AB101" i="6"/>
  <c r="AG101" i="6" s="1"/>
  <c r="AD101" i="6"/>
  <c r="AE101" i="6"/>
  <c r="AB117" i="6"/>
  <c r="AG117" i="6" s="1"/>
  <c r="AD117" i="6"/>
  <c r="AE117" i="6"/>
  <c r="AB133" i="6"/>
  <c r="AG133" i="6" s="1"/>
  <c r="AD133" i="6"/>
  <c r="AE133" i="6"/>
  <c r="AB165" i="6"/>
  <c r="AG165" i="6" s="1"/>
  <c r="AD165" i="6"/>
  <c r="AE165" i="6"/>
  <c r="AB181" i="6"/>
  <c r="AG181" i="6" s="1"/>
  <c r="AD181" i="6"/>
  <c r="AE181" i="6"/>
  <c r="AB197" i="6"/>
  <c r="AG197" i="6" s="1"/>
  <c r="AD197" i="6"/>
  <c r="AE197" i="6"/>
  <c r="AB213" i="6"/>
  <c r="AG213" i="6" s="1"/>
  <c r="AD213" i="6"/>
  <c r="AE213" i="6"/>
  <c r="AB229" i="6"/>
  <c r="AG229" i="6" s="1"/>
  <c r="AD229" i="6"/>
  <c r="AE229" i="6"/>
  <c r="AD241" i="6"/>
  <c r="AB241" i="6"/>
  <c r="AG241" i="6" s="1"/>
  <c r="AE241" i="6"/>
  <c r="AB245" i="6"/>
  <c r="AG245" i="6" s="1"/>
  <c r="AD245" i="6"/>
  <c r="AE245" i="6"/>
  <c r="AB261" i="6"/>
  <c r="AG261" i="6" s="1"/>
  <c r="AD261" i="6"/>
  <c r="AE261" i="6"/>
  <c r="AD251" i="6"/>
  <c r="AB251" i="6"/>
  <c r="AG251" i="6" s="1"/>
  <c r="AE251" i="6"/>
  <c r="R139" i="11" l="1"/>
  <c r="V139" i="11" s="1"/>
  <c r="R194" i="11"/>
  <c r="V194" i="11" s="1"/>
  <c r="R82" i="11"/>
  <c r="V82" i="11" s="1"/>
  <c r="R57" i="11"/>
  <c r="V57" i="11" s="1"/>
  <c r="R168" i="11"/>
  <c r="V168" i="11" s="1"/>
  <c r="R79" i="11"/>
  <c r="V79" i="11" s="1"/>
  <c r="R211" i="11"/>
  <c r="V211" i="11" s="1"/>
  <c r="AB197" i="7"/>
  <c r="X197" i="11"/>
  <c r="AB39" i="7"/>
  <c r="X39" i="11"/>
  <c r="AF258" i="11"/>
  <c r="AI258" i="11"/>
  <c r="AB258" i="11"/>
  <c r="AF162" i="11"/>
  <c r="AB162" i="11"/>
  <c r="AI162" i="11"/>
  <c r="AF62" i="11"/>
  <c r="AI62" i="11"/>
  <c r="AB62" i="11"/>
  <c r="AF72" i="11"/>
  <c r="AB72" i="11"/>
  <c r="AI72" i="11"/>
  <c r="AF129" i="11"/>
  <c r="AI129" i="11"/>
  <c r="AB129" i="11"/>
  <c r="AI200" i="11"/>
  <c r="AB200" i="11"/>
  <c r="AF200" i="11"/>
  <c r="AF10" i="11"/>
  <c r="AI10" i="11"/>
  <c r="AB10" i="11"/>
  <c r="AF59" i="11"/>
  <c r="AB59" i="11"/>
  <c r="AI59" i="11"/>
  <c r="AF283" i="11"/>
  <c r="AI283" i="11"/>
  <c r="AB283" i="11"/>
  <c r="AF139" i="11"/>
  <c r="AI139" i="11"/>
  <c r="AB139" i="11"/>
  <c r="AF231" i="11"/>
  <c r="AI231" i="11"/>
  <c r="AB231" i="11"/>
  <c r="AF159" i="11"/>
  <c r="AB159" i="11"/>
  <c r="AI159" i="11"/>
  <c r="AF254" i="11"/>
  <c r="AI254" i="11"/>
  <c r="AB254" i="11"/>
  <c r="AF158" i="11"/>
  <c r="AB158" i="11"/>
  <c r="AI158" i="11"/>
  <c r="AF160" i="11"/>
  <c r="AB160" i="11"/>
  <c r="AI160" i="11"/>
  <c r="AF48" i="11"/>
  <c r="AB48" i="11"/>
  <c r="AI48" i="11"/>
  <c r="AB132" i="11"/>
  <c r="AF132" i="11"/>
  <c r="AI132" i="11"/>
  <c r="AF287" i="11"/>
  <c r="AB287" i="11"/>
  <c r="AI287" i="11"/>
  <c r="AF41" i="11"/>
  <c r="AB41" i="11"/>
  <c r="AI41" i="11"/>
  <c r="AF232" i="11"/>
  <c r="AB232" i="11"/>
  <c r="AI232" i="11"/>
  <c r="AF19" i="11"/>
  <c r="AB19" i="11"/>
  <c r="AI19" i="11"/>
  <c r="AF298" i="11"/>
  <c r="AI298" i="11"/>
  <c r="AB298" i="11"/>
  <c r="AF202" i="11"/>
  <c r="AB202" i="11"/>
  <c r="AI202" i="11"/>
  <c r="AF102" i="11"/>
  <c r="AB102" i="11"/>
  <c r="AI102" i="11"/>
  <c r="AF116" i="11"/>
  <c r="AB116" i="11"/>
  <c r="AI116" i="11"/>
  <c r="AF8" i="11"/>
  <c r="AI8" i="11"/>
  <c r="AB8" i="11"/>
  <c r="AF208" i="11"/>
  <c r="AI208" i="11"/>
  <c r="AB208" i="11"/>
  <c r="AF227" i="11"/>
  <c r="AI227" i="11"/>
  <c r="AB227" i="11"/>
  <c r="AF155" i="11"/>
  <c r="AB155" i="11"/>
  <c r="AI155" i="11"/>
  <c r="AF18" i="11"/>
  <c r="AB18" i="11"/>
  <c r="AI18" i="11"/>
  <c r="AF96" i="11"/>
  <c r="AB96" i="11"/>
  <c r="AI96" i="11"/>
  <c r="AF294" i="11"/>
  <c r="AI294" i="11"/>
  <c r="AB294" i="11"/>
  <c r="R290" i="11"/>
  <c r="V290" i="11" s="1"/>
  <c r="R126" i="11"/>
  <c r="V126" i="11" s="1"/>
  <c r="R94" i="11"/>
  <c r="V94" i="11" s="1"/>
  <c r="R78" i="11"/>
  <c r="V78" i="11" s="1"/>
  <c r="R62" i="11"/>
  <c r="V62" i="11" s="1"/>
  <c r="R46" i="11"/>
  <c r="V46" i="11" s="1"/>
  <c r="R30" i="11"/>
  <c r="V30" i="11" s="1"/>
  <c r="R14" i="11"/>
  <c r="V14" i="11" s="1"/>
  <c r="R272" i="11"/>
  <c r="V272" i="11" s="1"/>
  <c r="R256" i="11"/>
  <c r="V256" i="11" s="1"/>
  <c r="R236" i="11"/>
  <c r="V236" i="11" s="1"/>
  <c r="R220" i="11"/>
  <c r="V220" i="11" s="1"/>
  <c r="R144" i="11"/>
  <c r="V144" i="11" s="1"/>
  <c r="R128" i="11"/>
  <c r="V128" i="11" s="1"/>
  <c r="R108" i="11"/>
  <c r="V108" i="11" s="1"/>
  <c r="R92" i="11"/>
  <c r="V92" i="11" s="1"/>
  <c r="R16" i="11"/>
  <c r="V16" i="11" s="1"/>
  <c r="R231" i="11"/>
  <c r="V231" i="11" s="1"/>
  <c r="R167" i="11"/>
  <c r="V167" i="11" s="1"/>
  <c r="R103" i="11"/>
  <c r="V103" i="11" s="1"/>
  <c r="R257" i="11"/>
  <c r="V257" i="11" s="1"/>
  <c r="R275" i="11"/>
  <c r="V275" i="11" s="1"/>
  <c r="R147" i="11"/>
  <c r="V147" i="11" s="1"/>
  <c r="R189" i="11"/>
  <c r="V189" i="11" s="1"/>
  <c r="AB205" i="7"/>
  <c r="X205" i="11"/>
  <c r="AB141" i="7"/>
  <c r="X141" i="11"/>
  <c r="AB101" i="7"/>
  <c r="X101" i="11"/>
  <c r="AB201" i="7"/>
  <c r="X201" i="11"/>
  <c r="AB137" i="7"/>
  <c r="X137" i="11"/>
  <c r="R281" i="11"/>
  <c r="V281" i="11" s="1"/>
  <c r="R274" i="11"/>
  <c r="V274" i="11" s="1"/>
  <c r="R242" i="11"/>
  <c r="V242" i="11" s="1"/>
  <c r="R210" i="11"/>
  <c r="V210" i="11" s="1"/>
  <c r="R178" i="11"/>
  <c r="V178" i="11" s="1"/>
  <c r="R146" i="11"/>
  <c r="V146" i="11" s="1"/>
  <c r="R89" i="11"/>
  <c r="V89" i="11" s="1"/>
  <c r="R9" i="11"/>
  <c r="V9" i="11" s="1"/>
  <c r="R292" i="11"/>
  <c r="V292" i="11" s="1"/>
  <c r="R180" i="11"/>
  <c r="V180" i="11" s="1"/>
  <c r="R164" i="11"/>
  <c r="V164" i="11" s="1"/>
  <c r="R36" i="11"/>
  <c r="V36" i="11" s="1"/>
  <c r="R75" i="11"/>
  <c r="V75" i="11" s="1"/>
  <c r="R31" i="11"/>
  <c r="V31" i="11" s="1"/>
  <c r="R15" i="11"/>
  <c r="V15" i="11" s="1"/>
  <c r="R293" i="11"/>
  <c r="V293" i="11" s="1"/>
  <c r="R181" i="11"/>
  <c r="V181" i="11" s="1"/>
  <c r="R295" i="11"/>
  <c r="V295" i="11" s="1"/>
  <c r="R259" i="11"/>
  <c r="V259" i="11" s="1"/>
  <c r="R195" i="11"/>
  <c r="V195" i="11" s="1"/>
  <c r="R131" i="11"/>
  <c r="V131" i="11" s="1"/>
  <c r="R303" i="11"/>
  <c r="V303" i="11" s="1"/>
  <c r="R239" i="11"/>
  <c r="V239" i="11" s="1"/>
  <c r="R175" i="11"/>
  <c r="V175" i="11" s="1"/>
  <c r="R95" i="11"/>
  <c r="V95" i="11" s="1"/>
  <c r="AB173" i="7"/>
  <c r="X173" i="11"/>
  <c r="AB109" i="7"/>
  <c r="X109" i="11"/>
  <c r="AB281" i="7"/>
  <c r="X281" i="11"/>
  <c r="AB65" i="7"/>
  <c r="X65" i="11"/>
  <c r="AB177" i="7"/>
  <c r="X177" i="11"/>
  <c r="AB161" i="7"/>
  <c r="X161" i="11"/>
  <c r="AB289" i="7"/>
  <c r="X289" i="11"/>
  <c r="AB93" i="7"/>
  <c r="X93" i="11"/>
  <c r="AF242" i="11"/>
  <c r="AI242" i="11"/>
  <c r="AB242" i="11"/>
  <c r="AF146" i="11"/>
  <c r="AI146" i="11"/>
  <c r="AB146" i="11"/>
  <c r="AF97" i="11"/>
  <c r="AI97" i="11"/>
  <c r="AB97" i="11"/>
  <c r="AI52" i="11"/>
  <c r="AF52" i="11"/>
  <c r="AB52" i="11"/>
  <c r="AF292" i="11"/>
  <c r="AB292" i="11"/>
  <c r="AI292" i="11"/>
  <c r="AF253" i="11"/>
  <c r="AI253" i="11"/>
  <c r="AB253" i="11"/>
  <c r="AF133" i="11"/>
  <c r="AI133" i="11"/>
  <c r="AB133" i="11"/>
  <c r="AF35" i="11"/>
  <c r="AI35" i="11"/>
  <c r="AB35" i="11"/>
  <c r="AF271" i="11"/>
  <c r="AI271" i="11"/>
  <c r="AB271" i="11"/>
  <c r="AF260" i="11"/>
  <c r="AB260" i="11"/>
  <c r="AI260" i="11"/>
  <c r="AF219" i="11"/>
  <c r="AB219" i="11"/>
  <c r="AI219" i="11"/>
  <c r="AF147" i="11"/>
  <c r="AB147" i="11"/>
  <c r="AI147" i="11"/>
  <c r="AF238" i="11"/>
  <c r="AI238" i="11"/>
  <c r="AB238" i="11"/>
  <c r="AF142" i="11"/>
  <c r="AI142" i="11"/>
  <c r="AB142" i="11"/>
  <c r="AF140" i="11"/>
  <c r="AB140" i="11"/>
  <c r="AI140" i="11"/>
  <c r="AF32" i="11"/>
  <c r="AI32" i="11"/>
  <c r="AB32" i="11"/>
  <c r="AF60" i="11"/>
  <c r="AI60" i="11"/>
  <c r="AB60" i="11"/>
  <c r="AF275" i="11"/>
  <c r="AB275" i="11"/>
  <c r="AI275" i="11"/>
  <c r="AF54" i="11"/>
  <c r="AI54" i="11"/>
  <c r="AB54" i="11"/>
  <c r="AF176" i="11"/>
  <c r="AI176" i="11"/>
  <c r="AB176" i="11"/>
  <c r="AF212" i="11"/>
  <c r="AB212" i="11"/>
  <c r="AI212" i="11"/>
  <c r="AB91" i="11"/>
  <c r="AF91" i="11"/>
  <c r="AI91" i="11"/>
  <c r="AF293" i="11"/>
  <c r="AI293" i="11"/>
  <c r="AB293" i="11"/>
  <c r="AF282" i="11"/>
  <c r="AI282" i="11"/>
  <c r="AB282" i="11"/>
  <c r="AF186" i="11"/>
  <c r="AI186" i="11"/>
  <c r="AB186" i="11"/>
  <c r="AF86" i="11"/>
  <c r="AI86" i="11"/>
  <c r="AB86" i="11"/>
  <c r="AF100" i="11"/>
  <c r="AB100" i="11"/>
  <c r="AI100" i="11"/>
  <c r="AF27" i="11"/>
  <c r="AB27" i="11"/>
  <c r="AI27" i="11"/>
  <c r="AF192" i="11"/>
  <c r="AB192" i="11"/>
  <c r="AI192" i="11"/>
  <c r="AB215" i="11"/>
  <c r="AF215" i="11"/>
  <c r="AI215" i="11"/>
  <c r="AF143" i="11"/>
  <c r="AB143" i="11"/>
  <c r="AI143" i="11"/>
  <c r="AF153" i="11"/>
  <c r="AB153" i="11"/>
  <c r="AI153" i="11"/>
  <c r="AF76" i="11"/>
  <c r="AI76" i="11"/>
  <c r="AB76" i="11"/>
  <c r="AF23" i="11"/>
  <c r="AI23" i="11"/>
  <c r="AB23" i="11"/>
  <c r="AF278" i="11"/>
  <c r="AB278" i="11"/>
  <c r="AI278" i="11"/>
  <c r="AF182" i="11"/>
  <c r="AI182" i="11"/>
  <c r="AB182" i="11"/>
  <c r="AF82" i="11"/>
  <c r="AI82" i="11"/>
  <c r="AB82" i="11"/>
  <c r="AF235" i="11"/>
  <c r="AI235" i="11"/>
  <c r="AB235" i="11"/>
  <c r="AF115" i="11"/>
  <c r="AB115" i="11"/>
  <c r="AI115" i="11"/>
  <c r="AF259" i="11"/>
  <c r="AB259" i="11"/>
  <c r="AI259" i="11"/>
  <c r="R203" i="11"/>
  <c r="V203" i="11" s="1"/>
  <c r="R270" i="11"/>
  <c r="V270" i="11" s="1"/>
  <c r="R222" i="11"/>
  <c r="V222" i="11" s="1"/>
  <c r="R142" i="11"/>
  <c r="V142" i="11" s="1"/>
  <c r="R113" i="11"/>
  <c r="V113" i="11" s="1"/>
  <c r="R53" i="11"/>
  <c r="V53" i="11" s="1"/>
  <c r="R33" i="11"/>
  <c r="V33" i="11" s="1"/>
  <c r="R200" i="11"/>
  <c r="V200" i="11" s="1"/>
  <c r="R72" i="11"/>
  <c r="V72" i="11" s="1"/>
  <c r="R52" i="11"/>
  <c r="V52" i="11" s="1"/>
  <c r="R215" i="11"/>
  <c r="V215" i="11" s="1"/>
  <c r="R87" i="11"/>
  <c r="V87" i="11" s="1"/>
  <c r="AB263" i="7"/>
  <c r="X263" i="11"/>
  <c r="AB120" i="7"/>
  <c r="X120" i="11"/>
  <c r="AB77" i="7"/>
  <c r="X77" i="11"/>
  <c r="AB217" i="7"/>
  <c r="X217" i="11"/>
  <c r="AB67" i="7"/>
  <c r="X67" i="11"/>
  <c r="AB145" i="7"/>
  <c r="X145" i="11"/>
  <c r="AB83" i="7"/>
  <c r="X83" i="11"/>
  <c r="AB113" i="7"/>
  <c r="X113" i="11"/>
  <c r="R162" i="11"/>
  <c r="V162" i="11" s="1"/>
  <c r="R37" i="11"/>
  <c r="V37" i="11" s="1"/>
  <c r="AF264" i="11"/>
  <c r="AB264" i="11"/>
  <c r="AI264" i="11"/>
  <c r="R158" i="11"/>
  <c r="V158" i="11" s="1"/>
  <c r="R122" i="11"/>
  <c r="V122" i="11" s="1"/>
  <c r="R90" i="11"/>
  <c r="V90" i="11" s="1"/>
  <c r="R58" i="11"/>
  <c r="V58" i="11" s="1"/>
  <c r="R26" i="11"/>
  <c r="V26" i="11" s="1"/>
  <c r="R85" i="11"/>
  <c r="V85" i="11" s="1"/>
  <c r="R304" i="11"/>
  <c r="V304" i="11" s="1"/>
  <c r="R288" i="11"/>
  <c r="V288" i="11" s="1"/>
  <c r="R252" i="11"/>
  <c r="V252" i="11" s="1"/>
  <c r="R160" i="11"/>
  <c r="V160" i="11" s="1"/>
  <c r="R124" i="11"/>
  <c r="V124" i="11" s="1"/>
  <c r="V48" i="11"/>
  <c r="R32" i="11"/>
  <c r="V32" i="11" s="1"/>
  <c r="R47" i="11"/>
  <c r="V47" i="11" s="1"/>
  <c r="R11" i="11"/>
  <c r="V11" i="11" s="1"/>
  <c r="R277" i="11"/>
  <c r="V277" i="11" s="1"/>
  <c r="R151" i="11"/>
  <c r="V151" i="11" s="1"/>
  <c r="AB111" i="7"/>
  <c r="X111" i="11"/>
  <c r="AB88" i="7"/>
  <c r="X88" i="11"/>
  <c r="AB45" i="7"/>
  <c r="X45" i="11"/>
  <c r="AB81" i="7"/>
  <c r="X81" i="11"/>
  <c r="AB125" i="7"/>
  <c r="X125" i="11"/>
  <c r="AB302" i="7"/>
  <c r="X302" i="11"/>
  <c r="AF226" i="11"/>
  <c r="AI226" i="11"/>
  <c r="AB226" i="11"/>
  <c r="AF126" i="11"/>
  <c r="AI126" i="11"/>
  <c r="AB126" i="11"/>
  <c r="AF144" i="11"/>
  <c r="AI144" i="11"/>
  <c r="AB144" i="11"/>
  <c r="AF36" i="11"/>
  <c r="AI36" i="11"/>
  <c r="AB36" i="11"/>
  <c r="AI272" i="11"/>
  <c r="AF272" i="11"/>
  <c r="AB272" i="11"/>
  <c r="AF213" i="11"/>
  <c r="AI213" i="11"/>
  <c r="AB213" i="11"/>
  <c r="AF53" i="11"/>
  <c r="AB53" i="11"/>
  <c r="AI53" i="11"/>
  <c r="AF79" i="11"/>
  <c r="AI79" i="11"/>
  <c r="AB79" i="11"/>
  <c r="AB30" i="11"/>
  <c r="AF30" i="11"/>
  <c r="AI30" i="11"/>
  <c r="AF5" i="11"/>
  <c r="AB5" i="11"/>
  <c r="AI5" i="11"/>
  <c r="AF207" i="11"/>
  <c r="AB207" i="11"/>
  <c r="AI207" i="11"/>
  <c r="AF135" i="11"/>
  <c r="AB135" i="11"/>
  <c r="AI135" i="11"/>
  <c r="AF222" i="11"/>
  <c r="AB222" i="11"/>
  <c r="AI222" i="11"/>
  <c r="AF122" i="11"/>
  <c r="AB122" i="11"/>
  <c r="AI122" i="11"/>
  <c r="AF124" i="11"/>
  <c r="AB124" i="11"/>
  <c r="AI124" i="11"/>
  <c r="AF12" i="11"/>
  <c r="AI12" i="11"/>
  <c r="AB12" i="11"/>
  <c r="AF20" i="11"/>
  <c r="AI20" i="11"/>
  <c r="AB20" i="11"/>
  <c r="AF99" i="11"/>
  <c r="AB99" i="11"/>
  <c r="AI99" i="11"/>
  <c r="AB38" i="11"/>
  <c r="AF38" i="11"/>
  <c r="AI38" i="11"/>
  <c r="AF55" i="11"/>
  <c r="AI55" i="11"/>
  <c r="AB55" i="11"/>
  <c r="AB196" i="11"/>
  <c r="AF196" i="11"/>
  <c r="AI196" i="11"/>
  <c r="AB252" i="11"/>
  <c r="AF252" i="11"/>
  <c r="AI252" i="11"/>
  <c r="AF303" i="11"/>
  <c r="AI303" i="11"/>
  <c r="AB303" i="11"/>
  <c r="AF266" i="11"/>
  <c r="AB266" i="11"/>
  <c r="AI266" i="11"/>
  <c r="AF170" i="11"/>
  <c r="AI170" i="11"/>
  <c r="AB170" i="11"/>
  <c r="AF70" i="11"/>
  <c r="AB70" i="11"/>
  <c r="AI70" i="11"/>
  <c r="AF80" i="11"/>
  <c r="AB80" i="11"/>
  <c r="AI80" i="11"/>
  <c r="AI300" i="11"/>
  <c r="AF300" i="11"/>
  <c r="AB300" i="11"/>
  <c r="AF223" i="11"/>
  <c r="AI223" i="11"/>
  <c r="AB223" i="11"/>
  <c r="AF203" i="11"/>
  <c r="AB203" i="11"/>
  <c r="AI203" i="11"/>
  <c r="AF131" i="11"/>
  <c r="AB131" i="11"/>
  <c r="AI131" i="11"/>
  <c r="AF33" i="11"/>
  <c r="AB33" i="11"/>
  <c r="AI33" i="11"/>
  <c r="AF40" i="11"/>
  <c r="AI40" i="11"/>
  <c r="AB40" i="11"/>
  <c r="AF305" i="11"/>
  <c r="AB305" i="11"/>
  <c r="AI305" i="11"/>
  <c r="AF262" i="11"/>
  <c r="AB262" i="11"/>
  <c r="AI262" i="11"/>
  <c r="AF166" i="11"/>
  <c r="AI166" i="11"/>
  <c r="AB166" i="11"/>
  <c r="AF66" i="11"/>
  <c r="AB66" i="11"/>
  <c r="AI66" i="11"/>
  <c r="AF211" i="11"/>
  <c r="AI211" i="11"/>
  <c r="AB211" i="11"/>
  <c r="AF296" i="11"/>
  <c r="AB296" i="11"/>
  <c r="AI296" i="11"/>
  <c r="R114" i="11"/>
  <c r="V114" i="11" s="1"/>
  <c r="R40" i="11"/>
  <c r="V40" i="11" s="1"/>
  <c r="AB221" i="7"/>
  <c r="X221" i="11"/>
  <c r="AB127" i="11"/>
  <c r="AF127" i="11"/>
  <c r="AI127" i="11"/>
  <c r="R254" i="11"/>
  <c r="V254" i="11" s="1"/>
  <c r="R206" i="11"/>
  <c r="V206" i="11" s="1"/>
  <c r="R238" i="11"/>
  <c r="V238" i="11" s="1"/>
  <c r="R265" i="11"/>
  <c r="V265" i="11" s="1"/>
  <c r="V5" i="11"/>
  <c r="R251" i="11"/>
  <c r="V251" i="11" s="1"/>
  <c r="R187" i="11"/>
  <c r="V187" i="11" s="1"/>
  <c r="R123" i="11"/>
  <c r="V123" i="11" s="1"/>
  <c r="R105" i="11"/>
  <c r="V105" i="11" s="1"/>
  <c r="R268" i="11"/>
  <c r="V268" i="11" s="1"/>
  <c r="R196" i="11"/>
  <c r="V196" i="11" s="1"/>
  <c r="R176" i="11"/>
  <c r="V176" i="11" s="1"/>
  <c r="R140" i="11"/>
  <c r="V140" i="11" s="1"/>
  <c r="R84" i="11"/>
  <c r="V84" i="11" s="1"/>
  <c r="R68" i="11"/>
  <c r="V68" i="11" s="1"/>
  <c r="R12" i="11"/>
  <c r="V12" i="11" s="1"/>
  <c r="R27" i="11"/>
  <c r="V27" i="11" s="1"/>
  <c r="R279" i="11"/>
  <c r="V279" i="11" s="1"/>
  <c r="R305" i="11"/>
  <c r="V305" i="11" s="1"/>
  <c r="R225" i="11"/>
  <c r="V225" i="11" s="1"/>
  <c r="R287" i="11"/>
  <c r="V287" i="11" s="1"/>
  <c r="R223" i="11"/>
  <c r="V223" i="11" s="1"/>
  <c r="R159" i="11"/>
  <c r="V159" i="11" s="1"/>
  <c r="AB56" i="7"/>
  <c r="X56" i="11"/>
  <c r="AB13" i="7"/>
  <c r="X13" i="11"/>
  <c r="AB306" i="7"/>
  <c r="X306" i="11"/>
  <c r="AB25" i="7"/>
  <c r="X25" i="11"/>
  <c r="AB73" i="7"/>
  <c r="X73" i="11"/>
  <c r="AB17" i="7"/>
  <c r="X17" i="11"/>
  <c r="R258" i="11"/>
  <c r="V258" i="11" s="1"/>
  <c r="R197" i="11"/>
  <c r="V197" i="11" s="1"/>
  <c r="AF98" i="11"/>
  <c r="AI98" i="11"/>
  <c r="AB98" i="11"/>
  <c r="R297" i="11"/>
  <c r="V297" i="11" s="1"/>
  <c r="R286" i="11"/>
  <c r="V286" i="11" s="1"/>
  <c r="R190" i="11"/>
  <c r="V190" i="11" s="1"/>
  <c r="R249" i="11"/>
  <c r="V249" i="11" s="1"/>
  <c r="R299" i="11"/>
  <c r="V299" i="11" s="1"/>
  <c r="R235" i="11"/>
  <c r="V235" i="11" s="1"/>
  <c r="R282" i="11"/>
  <c r="V282" i="11" s="1"/>
  <c r="R250" i="11"/>
  <c r="V250" i="11" s="1"/>
  <c r="R218" i="11"/>
  <c r="V218" i="11" s="1"/>
  <c r="R186" i="11"/>
  <c r="V186" i="11" s="1"/>
  <c r="R154" i="11"/>
  <c r="V154" i="11" s="1"/>
  <c r="R106" i="11"/>
  <c r="V106" i="11" s="1"/>
  <c r="R74" i="11"/>
  <c r="V74" i="11" s="1"/>
  <c r="R42" i="11"/>
  <c r="V42" i="11" s="1"/>
  <c r="R10" i="11"/>
  <c r="V10" i="11" s="1"/>
  <c r="R133" i="11"/>
  <c r="V133" i="11" s="1"/>
  <c r="R29" i="11"/>
  <c r="V29" i="11" s="1"/>
  <c r="R232" i="11"/>
  <c r="V232" i="11" s="1"/>
  <c r="R212" i="11"/>
  <c r="V212" i="11" s="1"/>
  <c r="R104" i="11"/>
  <c r="V104" i="11" s="1"/>
  <c r="R63" i="11"/>
  <c r="V63" i="11" s="1"/>
  <c r="R43" i="11"/>
  <c r="V43" i="11" s="1"/>
  <c r="R261" i="11"/>
  <c r="V261" i="11" s="1"/>
  <c r="R199" i="11"/>
  <c r="V199" i="11" s="1"/>
  <c r="R135" i="11"/>
  <c r="V135" i="11" s="1"/>
  <c r="AB280" i="7"/>
  <c r="X280" i="11"/>
  <c r="AB121" i="7"/>
  <c r="X121" i="11"/>
  <c r="AB233" i="7"/>
  <c r="X233" i="11"/>
  <c r="AF277" i="11"/>
  <c r="AI277" i="11"/>
  <c r="AB277" i="11"/>
  <c r="AF210" i="11"/>
  <c r="AI210" i="11"/>
  <c r="AB210" i="11"/>
  <c r="AF110" i="11"/>
  <c r="AI110" i="11"/>
  <c r="AB110" i="11"/>
  <c r="AF128" i="11"/>
  <c r="AB128" i="11"/>
  <c r="AI128" i="11"/>
  <c r="AB16" i="11"/>
  <c r="AF16" i="11"/>
  <c r="AI16" i="11"/>
  <c r="AI256" i="11"/>
  <c r="AF256" i="11"/>
  <c r="AB256" i="11"/>
  <c r="AF95" i="11"/>
  <c r="AI95" i="11"/>
  <c r="AB95" i="11"/>
  <c r="AB21" i="11"/>
  <c r="AF21" i="11"/>
  <c r="AI21" i="11"/>
  <c r="AF297" i="11"/>
  <c r="AB297" i="11"/>
  <c r="AI297" i="11"/>
  <c r="AF168" i="11"/>
  <c r="AI168" i="11"/>
  <c r="AB168" i="11"/>
  <c r="AF249" i="11"/>
  <c r="AB249" i="11"/>
  <c r="AI249" i="11"/>
  <c r="AF195" i="11"/>
  <c r="AB195" i="11"/>
  <c r="AI195" i="11"/>
  <c r="AF123" i="11"/>
  <c r="AI123" i="11"/>
  <c r="AB123" i="11"/>
  <c r="AF206" i="11"/>
  <c r="AB206" i="11"/>
  <c r="AI206" i="11"/>
  <c r="AF106" i="11"/>
  <c r="AB106" i="11"/>
  <c r="AI106" i="11"/>
  <c r="AF104" i="11"/>
  <c r="AB104" i="11"/>
  <c r="AI104" i="11"/>
  <c r="AF11" i="11"/>
  <c r="AI11" i="11"/>
  <c r="AB11" i="11"/>
  <c r="AF9" i="11"/>
  <c r="AB9" i="11"/>
  <c r="AI9" i="11"/>
  <c r="AF247" i="11"/>
  <c r="AI247" i="11"/>
  <c r="AB247" i="11"/>
  <c r="AB22" i="11"/>
  <c r="AF22" i="11"/>
  <c r="AI22" i="11"/>
  <c r="AF31" i="11"/>
  <c r="AB31" i="11"/>
  <c r="AI31" i="11"/>
  <c r="AI105" i="11"/>
  <c r="AF105" i="11"/>
  <c r="AB105" i="11"/>
  <c r="AF75" i="11"/>
  <c r="AB75" i="11"/>
  <c r="AI75" i="11"/>
  <c r="AF291" i="11"/>
  <c r="AI291" i="11"/>
  <c r="AB291" i="11"/>
  <c r="AF250" i="11"/>
  <c r="AI250" i="11"/>
  <c r="AB250" i="11"/>
  <c r="AF154" i="11"/>
  <c r="AI154" i="11"/>
  <c r="AB154" i="11"/>
  <c r="AB37" i="11"/>
  <c r="AF37" i="11"/>
  <c r="AI37" i="11"/>
  <c r="AF64" i="11"/>
  <c r="AI64" i="11"/>
  <c r="AB64" i="11"/>
  <c r="AF284" i="11"/>
  <c r="AB284" i="11"/>
  <c r="AI284" i="11"/>
  <c r="AF189" i="11"/>
  <c r="AB189" i="11"/>
  <c r="AI189" i="11"/>
  <c r="AF191" i="11"/>
  <c r="AI191" i="11"/>
  <c r="AB191" i="11"/>
  <c r="AF119" i="11"/>
  <c r="AB119" i="11"/>
  <c r="AI119" i="11"/>
  <c r="AF172" i="11"/>
  <c r="AI172" i="11"/>
  <c r="AB172" i="11"/>
  <c r="AF47" i="11"/>
  <c r="AI47" i="11"/>
  <c r="AB47" i="11"/>
  <c r="AF257" i="11"/>
  <c r="AB257" i="11"/>
  <c r="AI257" i="11"/>
  <c r="AF246" i="11"/>
  <c r="AB246" i="11"/>
  <c r="AI246" i="11"/>
  <c r="AF150" i="11"/>
  <c r="AI150" i="11"/>
  <c r="AB150" i="11"/>
  <c r="AF46" i="11"/>
  <c r="AB46" i="11"/>
  <c r="AI46" i="11"/>
  <c r="AB175" i="11"/>
  <c r="AF175" i="11"/>
  <c r="AI175" i="11"/>
  <c r="AF240" i="11"/>
  <c r="AB240" i="11"/>
  <c r="AI240" i="11"/>
  <c r="R226" i="11"/>
  <c r="V226" i="11" s="1"/>
  <c r="R148" i="11"/>
  <c r="V148" i="11" s="1"/>
  <c r="AF198" i="11"/>
  <c r="AI198" i="11"/>
  <c r="AB198" i="11"/>
  <c r="R110" i="11"/>
  <c r="V110" i="11" s="1"/>
  <c r="R174" i="11"/>
  <c r="V174" i="11" s="1"/>
  <c r="R171" i="11"/>
  <c r="V171" i="11" s="1"/>
  <c r="R107" i="11"/>
  <c r="V107" i="11" s="1"/>
  <c r="R298" i="11"/>
  <c r="V298" i="11" s="1"/>
  <c r="R266" i="11"/>
  <c r="V266" i="11" s="1"/>
  <c r="R234" i="11"/>
  <c r="V234" i="11" s="1"/>
  <c r="R153" i="11"/>
  <c r="V153" i="11" s="1"/>
  <c r="R300" i="11"/>
  <c r="V300" i="11" s="1"/>
  <c r="R284" i="11"/>
  <c r="V284" i="11" s="1"/>
  <c r="R208" i="11"/>
  <c r="V208" i="11" s="1"/>
  <c r="R192" i="11"/>
  <c r="V192" i="11" s="1"/>
  <c r="R172" i="11"/>
  <c r="V172" i="11" s="1"/>
  <c r="R156" i="11"/>
  <c r="V156" i="11" s="1"/>
  <c r="R80" i="11"/>
  <c r="V80" i="11" s="1"/>
  <c r="R64" i="11"/>
  <c r="V64" i="11" s="1"/>
  <c r="R44" i="11"/>
  <c r="V44" i="11" s="1"/>
  <c r="R28" i="11"/>
  <c r="V28" i="11" s="1"/>
  <c r="R7" i="11"/>
  <c r="V7" i="11" s="1"/>
  <c r="Y263" i="7"/>
  <c r="R6" i="11"/>
  <c r="V6" i="11" s="1"/>
  <c r="R243" i="11"/>
  <c r="V243" i="11" s="1"/>
  <c r="R179" i="11"/>
  <c r="V179" i="11" s="1"/>
  <c r="R115" i="11"/>
  <c r="V115" i="11" s="1"/>
  <c r="AB248" i="7"/>
  <c r="X248" i="11"/>
  <c r="AB229" i="7"/>
  <c r="X229" i="11"/>
  <c r="AF224" i="11"/>
  <c r="AB224" i="11"/>
  <c r="AI224" i="11"/>
  <c r="R267" i="11"/>
  <c r="V267" i="11" s="1"/>
  <c r="R50" i="11"/>
  <c r="V50" i="11" s="1"/>
  <c r="AF265" i="11"/>
  <c r="AI265" i="11"/>
  <c r="AB265" i="11"/>
  <c r="R202" i="11"/>
  <c r="V202" i="11" s="1"/>
  <c r="R170" i="11"/>
  <c r="V170" i="11" s="1"/>
  <c r="R129" i="11"/>
  <c r="V129" i="11" s="1"/>
  <c r="R41" i="11"/>
  <c r="V41" i="11" s="1"/>
  <c r="R228" i="11"/>
  <c r="V228" i="11" s="1"/>
  <c r="R100" i="11"/>
  <c r="V100" i="11" s="1"/>
  <c r="R23" i="11"/>
  <c r="V23" i="11" s="1"/>
  <c r="R177" i="11"/>
  <c r="V177" i="11" s="1"/>
  <c r="R291" i="11"/>
  <c r="V291" i="11" s="1"/>
  <c r="R227" i="11"/>
  <c r="V227" i="11" s="1"/>
  <c r="R163" i="11"/>
  <c r="V163" i="11" s="1"/>
  <c r="R99" i="11"/>
  <c r="V99" i="11" s="1"/>
  <c r="R271" i="11"/>
  <c r="V271" i="11" s="1"/>
  <c r="R207" i="11"/>
  <c r="V207" i="11" s="1"/>
  <c r="R143" i="11"/>
  <c r="V143" i="11" s="1"/>
  <c r="AB216" i="7"/>
  <c r="X216" i="11"/>
  <c r="AB285" i="7"/>
  <c r="X285" i="11"/>
  <c r="AB209" i="7"/>
  <c r="X209" i="11"/>
  <c r="AB71" i="7"/>
  <c r="X71" i="11"/>
  <c r="AF290" i="11"/>
  <c r="AB290" i="11"/>
  <c r="AI290" i="11"/>
  <c r="AF194" i="11"/>
  <c r="AB194" i="11"/>
  <c r="AI194" i="11"/>
  <c r="AF94" i="11"/>
  <c r="AI94" i="11"/>
  <c r="AB94" i="11"/>
  <c r="AF108" i="11"/>
  <c r="AB108" i="11"/>
  <c r="AI108" i="11"/>
  <c r="AF43" i="11"/>
  <c r="AB43" i="11"/>
  <c r="AI43" i="11"/>
  <c r="AF236" i="11"/>
  <c r="AI236" i="11"/>
  <c r="AB236" i="11"/>
  <c r="AF42" i="11"/>
  <c r="AB42" i="11"/>
  <c r="AI42" i="11"/>
  <c r="AF180" i="11"/>
  <c r="AI180" i="11"/>
  <c r="AB180" i="11"/>
  <c r="AB273" i="11"/>
  <c r="AF273" i="11"/>
  <c r="AI273" i="11"/>
  <c r="AF63" i="11"/>
  <c r="AI63" i="11"/>
  <c r="AB63" i="11"/>
  <c r="AB255" i="11"/>
  <c r="AF255" i="11"/>
  <c r="AI255" i="11"/>
  <c r="AI183" i="11"/>
  <c r="AF183" i="11"/>
  <c r="AB183" i="11"/>
  <c r="AF286" i="11"/>
  <c r="AB286" i="11"/>
  <c r="AI286" i="11"/>
  <c r="AF190" i="11"/>
  <c r="AB190" i="11"/>
  <c r="AI190" i="11"/>
  <c r="AF90" i="11"/>
  <c r="AB90" i="11"/>
  <c r="AI90" i="11"/>
  <c r="AF84" i="11"/>
  <c r="AB84" i="11"/>
  <c r="AI84" i="11"/>
  <c r="AF117" i="11"/>
  <c r="AB117" i="11"/>
  <c r="AI117" i="11"/>
  <c r="AF181" i="11"/>
  <c r="AB181" i="11"/>
  <c r="AI181" i="11"/>
  <c r="AF276" i="11"/>
  <c r="AI276" i="11"/>
  <c r="AB276" i="11"/>
  <c r="AF6" i="11"/>
  <c r="AB6" i="11"/>
  <c r="AI6" i="11"/>
  <c r="AF288" i="11"/>
  <c r="AI288" i="11"/>
  <c r="AB288" i="11"/>
  <c r="AF14" i="11"/>
  <c r="AB14" i="11"/>
  <c r="AI14" i="11"/>
  <c r="AF7" i="11"/>
  <c r="AI7" i="11"/>
  <c r="AB7" i="11"/>
  <c r="AF279" i="11"/>
  <c r="AB279" i="11"/>
  <c r="AI279" i="11"/>
  <c r="AF234" i="11"/>
  <c r="AB234" i="11"/>
  <c r="AI234" i="11"/>
  <c r="AF134" i="11"/>
  <c r="AB134" i="11"/>
  <c r="AI134" i="11"/>
  <c r="AF156" i="11"/>
  <c r="AI156" i="11"/>
  <c r="AB156" i="11"/>
  <c r="AF44" i="11"/>
  <c r="AI44" i="11"/>
  <c r="AB44" i="11"/>
  <c r="AF244" i="11"/>
  <c r="AB244" i="11"/>
  <c r="AI244" i="11"/>
  <c r="AF251" i="11"/>
  <c r="AB251" i="11"/>
  <c r="AI251" i="11"/>
  <c r="AF179" i="11"/>
  <c r="AI179" i="11"/>
  <c r="AB179" i="11"/>
  <c r="AF50" i="11"/>
  <c r="AI50" i="11"/>
  <c r="AB50" i="11"/>
  <c r="AF148" i="11"/>
  <c r="AB148" i="11"/>
  <c r="AI148" i="11"/>
  <c r="AF58" i="11"/>
  <c r="AB58" i="11"/>
  <c r="AI58" i="11"/>
  <c r="AF230" i="11"/>
  <c r="AB230" i="11"/>
  <c r="AI230" i="11"/>
  <c r="AF130" i="11"/>
  <c r="AB130" i="11"/>
  <c r="AI130" i="11"/>
  <c r="AF163" i="11"/>
  <c r="AB163" i="11"/>
  <c r="AI163" i="11"/>
  <c r="R134" i="11"/>
  <c r="V134" i="11" s="1"/>
  <c r="R118" i="11"/>
  <c r="V118" i="11" s="1"/>
  <c r="R102" i="11"/>
  <c r="V102" i="11" s="1"/>
  <c r="R86" i="11"/>
  <c r="V86" i="11" s="1"/>
  <c r="R70" i="11"/>
  <c r="V70" i="11" s="1"/>
  <c r="R54" i="11"/>
  <c r="V54" i="11" s="1"/>
  <c r="R38" i="11"/>
  <c r="V38" i="11" s="1"/>
  <c r="R22" i="11"/>
  <c r="V22" i="11" s="1"/>
  <c r="R21" i="11"/>
  <c r="V21" i="11" s="1"/>
  <c r="R264" i="11"/>
  <c r="V264" i="11" s="1"/>
  <c r="R244" i="11"/>
  <c r="V244" i="11" s="1"/>
  <c r="R136" i="11"/>
  <c r="V136" i="11" s="1"/>
  <c r="R116" i="11"/>
  <c r="V116" i="11" s="1"/>
  <c r="R8" i="11"/>
  <c r="V8" i="11" s="1"/>
  <c r="R59" i="11"/>
  <c r="V59" i="11" s="1"/>
  <c r="R35" i="11"/>
  <c r="V35" i="11" s="1"/>
  <c r="R247" i="11"/>
  <c r="V247" i="11" s="1"/>
  <c r="R183" i="11"/>
  <c r="V183" i="11" s="1"/>
  <c r="R253" i="11"/>
  <c r="V253" i="11" s="1"/>
  <c r="AB184" i="7"/>
  <c r="X184" i="11"/>
  <c r="AB169" i="7"/>
  <c r="X169" i="11"/>
  <c r="AB261" i="7"/>
  <c r="X261" i="11"/>
  <c r="AB89" i="7"/>
  <c r="X89" i="11"/>
  <c r="AB193" i="7"/>
  <c r="X193" i="11"/>
  <c r="AB51" i="7"/>
  <c r="X51" i="11"/>
  <c r="AB165" i="7"/>
  <c r="X165" i="11"/>
  <c r="AF225" i="11"/>
  <c r="AI225" i="11"/>
  <c r="AB225" i="11"/>
  <c r="R262" i="11"/>
  <c r="V262" i="11" s="1"/>
  <c r="R98" i="11"/>
  <c r="V98" i="11" s="1"/>
  <c r="R66" i="11"/>
  <c r="V66" i="11" s="1"/>
  <c r="R18" i="11"/>
  <c r="V18" i="11" s="1"/>
  <c r="R97" i="11"/>
  <c r="V97" i="11" s="1"/>
  <c r="R61" i="11"/>
  <c r="V61" i="11" s="1"/>
  <c r="R224" i="11"/>
  <c r="V224" i="11" s="1"/>
  <c r="R188" i="11"/>
  <c r="V188" i="11" s="1"/>
  <c r="R112" i="11"/>
  <c r="V112" i="11" s="1"/>
  <c r="R96" i="11"/>
  <c r="V96" i="11" s="1"/>
  <c r="R60" i="11"/>
  <c r="V60" i="11" s="1"/>
  <c r="R213" i="11"/>
  <c r="V213" i="11" s="1"/>
  <c r="R119" i="11"/>
  <c r="V119" i="11" s="1"/>
  <c r="Y221" i="7"/>
  <c r="AB301" i="7"/>
  <c r="X301" i="11"/>
  <c r="AB152" i="7"/>
  <c r="X152" i="11"/>
  <c r="AB138" i="7"/>
  <c r="X138" i="11"/>
  <c r="AB157" i="7"/>
  <c r="X157" i="11"/>
  <c r="AB241" i="7"/>
  <c r="X241" i="11"/>
  <c r="AB245" i="7"/>
  <c r="X245" i="11"/>
  <c r="AB69" i="7"/>
  <c r="X69" i="11"/>
  <c r="AB185" i="7"/>
  <c r="X185" i="11"/>
  <c r="AF274" i="11"/>
  <c r="AB274" i="11"/>
  <c r="AI274" i="11"/>
  <c r="AF178" i="11"/>
  <c r="AI178" i="11"/>
  <c r="AB178" i="11"/>
  <c r="AF78" i="11"/>
  <c r="AB78" i="11"/>
  <c r="AI78" i="11"/>
  <c r="AF92" i="11"/>
  <c r="AI92" i="11"/>
  <c r="AB92" i="11"/>
  <c r="AI15" i="11"/>
  <c r="AF15" i="11"/>
  <c r="AB15" i="11"/>
  <c r="AF220" i="11"/>
  <c r="AB220" i="11"/>
  <c r="AI220" i="11"/>
  <c r="AF26" i="11"/>
  <c r="AI26" i="11"/>
  <c r="AB26" i="11"/>
  <c r="AF164" i="11"/>
  <c r="AI164" i="11"/>
  <c r="AB164" i="11"/>
  <c r="AF295" i="11"/>
  <c r="AB295" i="11"/>
  <c r="AI295" i="11"/>
  <c r="AF187" i="11"/>
  <c r="AB187" i="11"/>
  <c r="AI187" i="11"/>
  <c r="AF243" i="11"/>
  <c r="AB243" i="11"/>
  <c r="AI243" i="11"/>
  <c r="AF171" i="11"/>
  <c r="AB171" i="11"/>
  <c r="AI171" i="11"/>
  <c r="AF270" i="11"/>
  <c r="AI270" i="11"/>
  <c r="AB270" i="11"/>
  <c r="AF174" i="11"/>
  <c r="AB174" i="11"/>
  <c r="AI174" i="11"/>
  <c r="AF74" i="11"/>
  <c r="AI74" i="11"/>
  <c r="AB74" i="11"/>
  <c r="AF68" i="11"/>
  <c r="AB68" i="11"/>
  <c r="AI68" i="11"/>
  <c r="AF304" i="11"/>
  <c r="AI304" i="11"/>
  <c r="AB304" i="11"/>
  <c r="AF299" i="11"/>
  <c r="AB299" i="11"/>
  <c r="AI299" i="11"/>
  <c r="AF188" i="11"/>
  <c r="AI188" i="11"/>
  <c r="AB188" i="11"/>
  <c r="AB85" i="11"/>
  <c r="AF85" i="11"/>
  <c r="AI85" i="11"/>
  <c r="AF268" i="11"/>
  <c r="AI268" i="11"/>
  <c r="AB268" i="11"/>
  <c r="AF199" i="11"/>
  <c r="AB199" i="11"/>
  <c r="AI199" i="11"/>
  <c r="AF61" i="11"/>
  <c r="AB61" i="11"/>
  <c r="AI61" i="11"/>
  <c r="AI267" i="11"/>
  <c r="AF267" i="11"/>
  <c r="AB267" i="11"/>
  <c r="AF218" i="11"/>
  <c r="AB218" i="11"/>
  <c r="AI218" i="11"/>
  <c r="AF118" i="11"/>
  <c r="AB118" i="11"/>
  <c r="AI118" i="11"/>
  <c r="AF136" i="11"/>
  <c r="AI136" i="11"/>
  <c r="AB136" i="11"/>
  <c r="AF28" i="11"/>
  <c r="AI28" i="11"/>
  <c r="AB28" i="11"/>
  <c r="AF228" i="11"/>
  <c r="AB228" i="11"/>
  <c r="AI228" i="11"/>
  <c r="AF239" i="11"/>
  <c r="AB239" i="11"/>
  <c r="AI239" i="11"/>
  <c r="AF167" i="11"/>
  <c r="AI167" i="11"/>
  <c r="AB167" i="11"/>
  <c r="AF34" i="11"/>
  <c r="AI34" i="11"/>
  <c r="AB34" i="11"/>
  <c r="AF112" i="11"/>
  <c r="AI112" i="11"/>
  <c r="AB112" i="11"/>
  <c r="AF103" i="11"/>
  <c r="AI103" i="11"/>
  <c r="AB103" i="11"/>
  <c r="AF87" i="11"/>
  <c r="AB87" i="11"/>
  <c r="AI87" i="11"/>
  <c r="AF214" i="11"/>
  <c r="AB214" i="11"/>
  <c r="AI214" i="11"/>
  <c r="AF114" i="11"/>
  <c r="AB114" i="11"/>
  <c r="AI114" i="11"/>
  <c r="AB29" i="11"/>
  <c r="AF29" i="11"/>
  <c r="AI29" i="11"/>
  <c r="AF151" i="11"/>
  <c r="AB151" i="11"/>
  <c r="AI151" i="11"/>
  <c r="AF204" i="11"/>
  <c r="AI204" i="11"/>
  <c r="AB204" i="11"/>
  <c r="R296" i="11"/>
  <c r="V296" i="11" s="1"/>
  <c r="AB237" i="7"/>
  <c r="X237" i="11"/>
  <c r="AF107" i="11"/>
  <c r="AB107" i="11"/>
  <c r="AI107" i="11"/>
  <c r="AF57" i="11"/>
  <c r="AI57" i="11"/>
  <c r="AB57" i="11"/>
  <c r="R169" i="11"/>
  <c r="V169" i="11" s="1"/>
  <c r="R294" i="11"/>
  <c r="V294" i="11" s="1"/>
  <c r="R246" i="11"/>
  <c r="V246" i="11" s="1"/>
  <c r="R230" i="11"/>
  <c r="V230" i="11" s="1"/>
  <c r="R130" i="11"/>
  <c r="V130" i="11" s="1"/>
  <c r="R283" i="11"/>
  <c r="V283" i="11" s="1"/>
  <c r="R219" i="11"/>
  <c r="V219" i="11" s="1"/>
  <c r="R155" i="11"/>
  <c r="V155" i="11" s="1"/>
  <c r="R91" i="11"/>
  <c r="V91" i="11" s="1"/>
  <c r="R278" i="11"/>
  <c r="V278" i="11" s="1"/>
  <c r="R214" i="11"/>
  <c r="V214" i="11" s="1"/>
  <c r="R198" i="11"/>
  <c r="V198" i="11" s="1"/>
  <c r="R182" i="11"/>
  <c r="V182" i="11" s="1"/>
  <c r="R166" i="11"/>
  <c r="V166" i="11" s="1"/>
  <c r="R150" i="11"/>
  <c r="V150" i="11" s="1"/>
  <c r="R34" i="11"/>
  <c r="V34" i="11" s="1"/>
  <c r="R149" i="11"/>
  <c r="V149" i="11" s="1"/>
  <c r="R117" i="11"/>
  <c r="V117" i="11" s="1"/>
  <c r="R17" i="11"/>
  <c r="V17" i="11" s="1"/>
  <c r="R276" i="11"/>
  <c r="V276" i="11" s="1"/>
  <c r="R260" i="11"/>
  <c r="V260" i="11" s="1"/>
  <c r="R240" i="11"/>
  <c r="V240" i="11" s="1"/>
  <c r="R204" i="11"/>
  <c r="V204" i="11" s="1"/>
  <c r="R132" i="11"/>
  <c r="V132" i="11" s="1"/>
  <c r="R76" i="11"/>
  <c r="V76" i="11" s="1"/>
  <c r="R20" i="11"/>
  <c r="V20" i="11" s="1"/>
  <c r="R55" i="11"/>
  <c r="V55" i="11" s="1"/>
  <c r="R19" i="11"/>
  <c r="V19" i="11" s="1"/>
  <c r="R273" i="11"/>
  <c r="V273" i="11" s="1"/>
  <c r="R255" i="11"/>
  <c r="V255" i="11" s="1"/>
  <c r="R191" i="11"/>
  <c r="V191" i="11" s="1"/>
  <c r="R127" i="11"/>
  <c r="V127" i="11" s="1"/>
  <c r="AB269" i="7"/>
  <c r="X269" i="11"/>
  <c r="AB24" i="7"/>
  <c r="X24" i="11"/>
  <c r="AB49" i="7"/>
  <c r="X49" i="11"/>
  <c r="AB149" i="7"/>
  <c r="X149" i="11"/>
  <c r="X311" i="3"/>
  <c r="D25" i="9" s="1"/>
  <c r="Y233" i="7"/>
  <c r="Q312" i="3"/>
  <c r="T314" i="3"/>
  <c r="Y201" i="7"/>
  <c r="Y169" i="7"/>
  <c r="Y302" i="7"/>
  <c r="Y25" i="7"/>
  <c r="Y71" i="7"/>
  <c r="Y51" i="7"/>
  <c r="Y39" i="7"/>
  <c r="Y193" i="7"/>
  <c r="Y81" i="7"/>
  <c r="Y261" i="7"/>
  <c r="Y197" i="7"/>
  <c r="Y285" i="7"/>
  <c r="Y69" i="7"/>
  <c r="Y185" i="7"/>
  <c r="Y93" i="7"/>
  <c r="Y83" i="7"/>
  <c r="Y301" i="7"/>
  <c r="Y65" i="7"/>
  <c r="Y138" i="7"/>
  <c r="Y109" i="7"/>
  <c r="Y157" i="7"/>
  <c r="Y120" i="7"/>
  <c r="Y245" i="7"/>
  <c r="Y161" i="7"/>
  <c r="Y269" i="7"/>
  <c r="Y281" i="7"/>
  <c r="Y248" i="7"/>
  <c r="Y121" i="7"/>
  <c r="Y77" i="7"/>
  <c r="Y241" i="7"/>
  <c r="Y177" i="7"/>
  <c r="Y145" i="7"/>
  <c r="Y125" i="7"/>
  <c r="Y67" i="7"/>
  <c r="Y217" i="7"/>
  <c r="Y216" i="7"/>
  <c r="Y184" i="7"/>
  <c r="V309" i="3"/>
  <c r="T312" i="3" s="1"/>
  <c r="Y306" i="7"/>
  <c r="Y141" i="7"/>
  <c r="Y111" i="7"/>
  <c r="W316" i="7"/>
  <c r="Y153" i="3"/>
  <c r="Y45" i="7"/>
  <c r="Y237" i="7"/>
  <c r="Q308" i="7"/>
  <c r="Q309" i="7" s="1"/>
  <c r="Q310" i="7" s="1"/>
  <c r="Y13" i="7"/>
  <c r="Y24" i="7"/>
  <c r="Y205" i="7"/>
  <c r="W317" i="7"/>
  <c r="Y88" i="7"/>
  <c r="Y56" i="7"/>
  <c r="Y280" i="7"/>
  <c r="Y152" i="7"/>
  <c r="Y173" i="7"/>
  <c r="Q318" i="7"/>
  <c r="Q317" i="7"/>
  <c r="AB309" i="6"/>
  <c r="AG6" i="6"/>
  <c r="AG309" i="6" s="1"/>
  <c r="AD309" i="6"/>
  <c r="AE309" i="6"/>
  <c r="AB308" i="7" l="1"/>
  <c r="AB309" i="7"/>
  <c r="R237" i="11"/>
  <c r="V237" i="11" s="1"/>
  <c r="AF101" i="11"/>
  <c r="AB101" i="11"/>
  <c r="AI101" i="11"/>
  <c r="R120" i="11"/>
  <c r="V120" i="11" s="1"/>
  <c r="R125" i="11"/>
  <c r="V125" i="11" s="1"/>
  <c r="R111" i="11"/>
  <c r="V111" i="11" s="1"/>
  <c r="R69" i="11"/>
  <c r="V69" i="11" s="1"/>
  <c r="R71" i="11"/>
  <c r="V71" i="11" s="1"/>
  <c r="R221" i="11"/>
  <c r="V221" i="11" s="1"/>
  <c r="R137" i="11"/>
  <c r="V137" i="11" s="1"/>
  <c r="AF245" i="11"/>
  <c r="AI245" i="11"/>
  <c r="AB245" i="11"/>
  <c r="AF89" i="11"/>
  <c r="AB89" i="11"/>
  <c r="AI89" i="11"/>
  <c r="AF13" i="11"/>
  <c r="AI13" i="11"/>
  <c r="AB13" i="11"/>
  <c r="AF111" i="11"/>
  <c r="AI111" i="11"/>
  <c r="AB111" i="11"/>
  <c r="AF141" i="11"/>
  <c r="AI141" i="11"/>
  <c r="AB141" i="11"/>
  <c r="AF69" i="11"/>
  <c r="AI69" i="11"/>
  <c r="AB69" i="11"/>
  <c r="AF88" i="11"/>
  <c r="AB88" i="11"/>
  <c r="AI88" i="11"/>
  <c r="AF233" i="11"/>
  <c r="AI233" i="11"/>
  <c r="AB233" i="11"/>
  <c r="AF67" i="11"/>
  <c r="AI67" i="11"/>
  <c r="AB67" i="11"/>
  <c r="AI289" i="11"/>
  <c r="AF289" i="11"/>
  <c r="AB289" i="11"/>
  <c r="AF173" i="11"/>
  <c r="AB173" i="11"/>
  <c r="AI173" i="11"/>
  <c r="R101" i="11"/>
  <c r="V101" i="11" s="1"/>
  <c r="AF301" i="11"/>
  <c r="AI301" i="11"/>
  <c r="AB301" i="11"/>
  <c r="R201" i="11"/>
  <c r="V201" i="11" s="1"/>
  <c r="AF93" i="11"/>
  <c r="AI93" i="11"/>
  <c r="AB93" i="11"/>
  <c r="R217" i="11"/>
  <c r="V217" i="11" s="1"/>
  <c r="R25" i="11"/>
  <c r="V25" i="11" s="1"/>
  <c r="AF241" i="11"/>
  <c r="AI241" i="11"/>
  <c r="AB241" i="11"/>
  <c r="AF261" i="11"/>
  <c r="AB261" i="11"/>
  <c r="AI261" i="11"/>
  <c r="AF71" i="11"/>
  <c r="AB71" i="11"/>
  <c r="AI71" i="11"/>
  <c r="AF56" i="11"/>
  <c r="AI56" i="11"/>
  <c r="AB56" i="11"/>
  <c r="AF302" i="11"/>
  <c r="AB302" i="11"/>
  <c r="AI302" i="11"/>
  <c r="AF205" i="11"/>
  <c r="AB205" i="11"/>
  <c r="AI205" i="11"/>
  <c r="R93" i="11"/>
  <c r="V93" i="11" s="1"/>
  <c r="AF145" i="11"/>
  <c r="AB145" i="11"/>
  <c r="AI145" i="11"/>
  <c r="AF109" i="11"/>
  <c r="AI109" i="11"/>
  <c r="AB109" i="11"/>
  <c r="AF24" i="11"/>
  <c r="AI24" i="11"/>
  <c r="AB24" i="11"/>
  <c r="R205" i="11"/>
  <c r="V205" i="11" s="1"/>
  <c r="R285" i="11"/>
  <c r="V285" i="11" s="1"/>
  <c r="R289" i="11"/>
  <c r="V289" i="11" s="1"/>
  <c r="R165" i="11"/>
  <c r="V165" i="11" s="1"/>
  <c r="R173" i="11"/>
  <c r="V173" i="11" s="1"/>
  <c r="R56" i="11"/>
  <c r="V56" i="11" s="1"/>
  <c r="R67" i="11"/>
  <c r="V67" i="11" s="1"/>
  <c r="R157" i="11"/>
  <c r="V157" i="11" s="1"/>
  <c r="R73" i="11"/>
  <c r="V73" i="11" s="1"/>
  <c r="AF269" i="11"/>
  <c r="AB269" i="11"/>
  <c r="AI269" i="11"/>
  <c r="AF229" i="11"/>
  <c r="AI229" i="11"/>
  <c r="AB229" i="11"/>
  <c r="AF121" i="11"/>
  <c r="AI121" i="11"/>
  <c r="AB121" i="11"/>
  <c r="AF217" i="11"/>
  <c r="AB217" i="11"/>
  <c r="AI217" i="11"/>
  <c r="AF161" i="11"/>
  <c r="AI161" i="11"/>
  <c r="AB161" i="11"/>
  <c r="AF306" i="11"/>
  <c r="AI306" i="11"/>
  <c r="AB306" i="11"/>
  <c r="R51" i="11"/>
  <c r="V51" i="11" s="1"/>
  <c r="R24" i="11"/>
  <c r="V24" i="11" s="1"/>
  <c r="R269" i="11"/>
  <c r="V269" i="11" s="1"/>
  <c r="R301" i="11"/>
  <c r="V301" i="11" s="1"/>
  <c r="R233" i="11"/>
  <c r="V233" i="11" s="1"/>
  <c r="AF237" i="11"/>
  <c r="AI237" i="11"/>
  <c r="AB237" i="11"/>
  <c r="AF157" i="11"/>
  <c r="AB157" i="11"/>
  <c r="AI157" i="11"/>
  <c r="AF169" i="11"/>
  <c r="AB169" i="11"/>
  <c r="AI169" i="11"/>
  <c r="AF209" i="11"/>
  <c r="AI209" i="11"/>
  <c r="AB209" i="11"/>
  <c r="R39" i="11"/>
  <c r="V39" i="11" s="1"/>
  <c r="AF17" i="11"/>
  <c r="AI17" i="11"/>
  <c r="AB17" i="11"/>
  <c r="AF125" i="11"/>
  <c r="AB125" i="11"/>
  <c r="AI125" i="11"/>
  <c r="AF39" i="11"/>
  <c r="AI39" i="11"/>
  <c r="AB39" i="11"/>
  <c r="R45" i="11"/>
  <c r="V45" i="11" s="1"/>
  <c r="R229" i="11"/>
  <c r="V229" i="11" s="1"/>
  <c r="AF248" i="11"/>
  <c r="AI248" i="11"/>
  <c r="AB248" i="11"/>
  <c r="AF280" i="11"/>
  <c r="AB280" i="11"/>
  <c r="AI280" i="11"/>
  <c r="AF77" i="11"/>
  <c r="AI77" i="11"/>
  <c r="AB77" i="11"/>
  <c r="AF177" i="11"/>
  <c r="AB177" i="11"/>
  <c r="AI177" i="11"/>
  <c r="R141" i="11"/>
  <c r="V141" i="11" s="1"/>
  <c r="R138" i="11"/>
  <c r="V138" i="11" s="1"/>
  <c r="AF193" i="11"/>
  <c r="AB193" i="11"/>
  <c r="AI193" i="11"/>
  <c r="R306" i="11"/>
  <c r="V306" i="11" s="1"/>
  <c r="R13" i="11"/>
  <c r="V13" i="11" s="1"/>
  <c r="R241" i="11"/>
  <c r="V241" i="11" s="1"/>
  <c r="R152" i="11"/>
  <c r="V152" i="11" s="1"/>
  <c r="R65" i="11"/>
  <c r="V65" i="11" s="1"/>
  <c r="R248" i="11"/>
  <c r="V248" i="11" s="1"/>
  <c r="R193" i="11"/>
  <c r="V193" i="11" s="1"/>
  <c r="R302" i="11"/>
  <c r="V302" i="11" s="1"/>
  <c r="AF138" i="11"/>
  <c r="AI138" i="11"/>
  <c r="AB138" i="11"/>
  <c r="AF165" i="11"/>
  <c r="AB165" i="11"/>
  <c r="AI165" i="11"/>
  <c r="AF184" i="11"/>
  <c r="AI184" i="11"/>
  <c r="AB184" i="11"/>
  <c r="AF285" i="11"/>
  <c r="AI285" i="11"/>
  <c r="AB285" i="11"/>
  <c r="AF73" i="11"/>
  <c r="AB73" i="11"/>
  <c r="AI73" i="11"/>
  <c r="AF81" i="11"/>
  <c r="AI81" i="11"/>
  <c r="AB81" i="11"/>
  <c r="AF137" i="11"/>
  <c r="AB137" i="11"/>
  <c r="AI137" i="11"/>
  <c r="AF197" i="11"/>
  <c r="AB197" i="11"/>
  <c r="AI197" i="11"/>
  <c r="AF49" i="11"/>
  <c r="AB49" i="11"/>
  <c r="AI49" i="11"/>
  <c r="R88" i="11"/>
  <c r="V88" i="11" s="1"/>
  <c r="R145" i="11"/>
  <c r="V145" i="11" s="1"/>
  <c r="R280" i="11"/>
  <c r="V280" i="11" s="1"/>
  <c r="R263" i="11"/>
  <c r="V263" i="11" s="1"/>
  <c r="R184" i="11"/>
  <c r="V184" i="11" s="1"/>
  <c r="R161" i="11"/>
  <c r="V161" i="11" s="1"/>
  <c r="R77" i="11"/>
  <c r="V77" i="11" s="1"/>
  <c r="R49" i="11"/>
  <c r="V49" i="11" s="1"/>
  <c r="R185" i="11"/>
  <c r="V185" i="11" s="1"/>
  <c r="X317" i="11"/>
  <c r="AF113" i="11"/>
  <c r="AI113" i="11"/>
  <c r="AB113" i="11"/>
  <c r="AF120" i="11"/>
  <c r="AB120" i="11"/>
  <c r="AI120" i="11"/>
  <c r="AF65" i="11"/>
  <c r="AI65" i="11"/>
  <c r="AB65" i="11"/>
  <c r="R216" i="11"/>
  <c r="V216" i="11" s="1"/>
  <c r="R245" i="11"/>
  <c r="V245" i="11" s="1"/>
  <c r="R121" i="11"/>
  <c r="V121" i="11" s="1"/>
  <c r="AF185" i="11"/>
  <c r="AB185" i="11"/>
  <c r="AI185" i="11"/>
  <c r="AF152" i="11"/>
  <c r="AB152" i="11"/>
  <c r="AI152" i="11"/>
  <c r="AF51" i="11"/>
  <c r="AI51" i="11"/>
  <c r="AB51" i="11"/>
  <c r="AF216" i="11"/>
  <c r="AB216" i="11"/>
  <c r="AI216" i="11"/>
  <c r="AF25" i="11"/>
  <c r="AI25" i="11"/>
  <c r="AB25" i="11"/>
  <c r="AF221" i="11"/>
  <c r="AI221" i="11"/>
  <c r="AB221" i="11"/>
  <c r="X308" i="11"/>
  <c r="X309" i="11" s="1"/>
  <c r="X310" i="11" s="1"/>
  <c r="AB45" i="11"/>
  <c r="AF45" i="11"/>
  <c r="AI45" i="11"/>
  <c r="AF201" i="11"/>
  <c r="AI201" i="11"/>
  <c r="AB201" i="11"/>
  <c r="R83" i="11"/>
  <c r="V83" i="11" s="1"/>
  <c r="R109" i="11"/>
  <c r="V109" i="11" s="1"/>
  <c r="R209" i="11"/>
  <c r="V209" i="11" s="1"/>
  <c r="R81" i="11"/>
  <c r="V81" i="11" s="1"/>
  <c r="AF149" i="11"/>
  <c r="AI149" i="11"/>
  <c r="AB149" i="11"/>
  <c r="X318" i="11"/>
  <c r="AF83" i="11"/>
  <c r="AI83" i="11"/>
  <c r="AB83" i="11"/>
  <c r="AB263" i="11"/>
  <c r="AF263" i="11"/>
  <c r="AI263" i="11"/>
  <c r="AF281" i="11"/>
  <c r="AI281" i="11"/>
  <c r="AB281" i="11"/>
  <c r="E7" i="9"/>
  <c r="F7" i="9" s="1"/>
  <c r="U308" i="7"/>
  <c r="U309" i="7" s="1"/>
  <c r="U310" i="7" s="1"/>
  <c r="K318" i="7"/>
  <c r="V312" i="3"/>
  <c r="K315" i="7"/>
  <c r="Y308" i="7"/>
  <c r="K316" i="7" s="1"/>
  <c r="D30" i="9"/>
  <c r="K308" i="7"/>
  <c r="D7" i="9" s="1"/>
  <c r="D11" i="9" s="1"/>
  <c r="Y310" i="7"/>
  <c r="K317" i="7"/>
  <c r="O308" i="7" l="1"/>
  <c r="O309" i="7" s="1"/>
  <c r="AF308" i="11"/>
  <c r="R316" i="11" s="1"/>
  <c r="AB308" i="11"/>
  <c r="AB309" i="11" s="1"/>
  <c r="AB310" i="11" s="1"/>
  <c r="V308" i="11"/>
  <c r="V309" i="11" s="1"/>
  <c r="AI308" i="11"/>
  <c r="AI309" i="11"/>
  <c r="E11" i="9"/>
  <c r="F11" i="9" s="1"/>
  <c r="R317" i="11"/>
  <c r="R318" i="11"/>
  <c r="AF310" i="11"/>
  <c r="R308" i="11"/>
  <c r="R309" i="11" s="1"/>
  <c r="R315" i="11"/>
  <c r="K314" i="7"/>
  <c r="D311" i="9"/>
  <c r="K309" i="7"/>
  <c r="E311" i="9" l="1"/>
  <c r="R314"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Markus Geupel</author>
  </authors>
  <commentList>
    <comment ref="AB5" authorId="0" shapeId="0" xr:uid="{00000000-0006-0000-0000-000001000000}">
      <text>
        <r>
          <rPr>
            <b/>
            <sz val="9"/>
            <color indexed="81"/>
            <rFont val="Segoe UI"/>
            <family val="2"/>
          </rPr>
          <t>Markus Geupel:</t>
        </r>
        <r>
          <rPr>
            <sz val="9"/>
            <color indexed="81"/>
            <rFont val="Segoe UI"/>
            <family val="2"/>
          </rPr>
          <t xml:space="preserve">
Test (Emission-Verminderung) hinzugefügt von Markus am 5.2.25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Markus Geupel</author>
  </authors>
  <commentList>
    <comment ref="AI5" authorId="0" shapeId="0" xr:uid="{C32C0F7B-B974-4A8B-90B1-38DAD446BC05}">
      <text>
        <r>
          <rPr>
            <b/>
            <sz val="9"/>
            <color indexed="81"/>
            <rFont val="Segoe UI"/>
            <family val="2"/>
          </rPr>
          <t>Markus Geupel:</t>
        </r>
        <r>
          <rPr>
            <sz val="9"/>
            <color indexed="81"/>
            <rFont val="Segoe UI"/>
            <family val="2"/>
          </rPr>
          <t xml:space="preserve">
Test (Emission-Verminderung) hinzugefügt von Markus am 5.2.25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Markus Geupel</author>
    <author>Geupel, Markus</author>
  </authors>
  <commentList>
    <comment ref="W6" authorId="0" shapeId="0" xr:uid="{00000000-0006-0000-0800-000001000000}">
      <text>
        <r>
          <rPr>
            <b/>
            <sz val="9"/>
            <color indexed="81"/>
            <rFont val="Segoe UI"/>
            <family val="2"/>
          </rPr>
          <t>Markus Geupel:</t>
        </r>
        <r>
          <rPr>
            <sz val="9"/>
            <color indexed="81"/>
            <rFont val="Segoe UI"/>
            <family val="2"/>
          </rPr>
          <t xml:space="preserve">
von Markus überprüft am 5.2.25: ich komme zu einem unterschiedlichen Ergebnis 12 (X309) vs. 52 (T311) Kreisregionen
m.E. liegt das an Fehlern in der Spalte S: anstatt dort Werte zu berechnen sind dort Werte eingetragen, die nicht mit den Rechenergebnissen "Spalte E - Spalte P" übereinstimmen</t>
        </r>
      </text>
    </comment>
    <comment ref="T314" authorId="1" shapeId="0" xr:uid="{F29E7E88-57F1-4F06-9193-777D888D09EE}">
      <text>
        <r>
          <rPr>
            <b/>
            <sz val="9"/>
            <color indexed="81"/>
            <rFont val="Segoe UI"/>
            <family val="2"/>
          </rPr>
          <t>Geupel, Markus:</t>
        </r>
        <r>
          <rPr>
            <sz val="9"/>
            <color indexed="81"/>
            <rFont val="Segoe UI"/>
            <family val="2"/>
          </rPr>
          <t xml:space="preserve">
Textstelle, dass 211 = 61 % der IST-Emission ist (Zusammenfassung) überprüft und verifiziert</t>
        </r>
      </text>
    </comment>
  </commentList>
</comments>
</file>

<file path=xl/sharedStrings.xml><?xml version="1.0" encoding="utf-8"?>
<sst xmlns="http://schemas.openxmlformats.org/spreadsheetml/2006/main" count="6160" uniqueCount="765">
  <si>
    <t>Dithmarschen</t>
  </si>
  <si>
    <t>SH</t>
  </si>
  <si>
    <t>Herzogtum Lauenburg</t>
  </si>
  <si>
    <t>Nordfriesland</t>
  </si>
  <si>
    <t>Pinneberg</t>
  </si>
  <si>
    <t>Plön</t>
  </si>
  <si>
    <t>Segeberg</t>
  </si>
  <si>
    <t>Steinburg</t>
  </si>
  <si>
    <t>Stormarn</t>
  </si>
  <si>
    <t>Hamburg</t>
  </si>
  <si>
    <t>HH</t>
  </si>
  <si>
    <t>Gifhorn</t>
  </si>
  <si>
    <t>NI</t>
  </si>
  <si>
    <t>Goslar</t>
  </si>
  <si>
    <t>Northeim</t>
  </si>
  <si>
    <t>Peine</t>
  </si>
  <si>
    <t>Göttingen</t>
  </si>
  <si>
    <t>Region Hannover</t>
  </si>
  <si>
    <t>Diepholz</t>
  </si>
  <si>
    <t>Hameln-Pyrmont</t>
  </si>
  <si>
    <t>Hildesheim</t>
  </si>
  <si>
    <t>Holzminden</t>
  </si>
  <si>
    <t>Nienburg (Weser)</t>
  </si>
  <si>
    <t>Schaumburg</t>
  </si>
  <si>
    <t>Celle</t>
  </si>
  <si>
    <t>Harburg</t>
  </si>
  <si>
    <t>Lüchow-Dannenberg</t>
  </si>
  <si>
    <t>Lüneburg</t>
  </si>
  <si>
    <t>Osterholz</t>
  </si>
  <si>
    <t>Rotenburg (Wümme)</t>
  </si>
  <si>
    <t>Heidekreis</t>
  </si>
  <si>
    <t>Stade</t>
  </si>
  <si>
    <t>Uelzen</t>
  </si>
  <si>
    <t>Verden</t>
  </si>
  <si>
    <t>Ammerland</t>
  </si>
  <si>
    <t>Cloppenburg</t>
  </si>
  <si>
    <t>Emsland</t>
  </si>
  <si>
    <t>Grafschaft Bentheim</t>
  </si>
  <si>
    <t>Leer</t>
  </si>
  <si>
    <t>Vechta</t>
  </si>
  <si>
    <t>Wesermarsch</t>
  </si>
  <si>
    <t>Wittmund</t>
  </si>
  <si>
    <t>Bremen</t>
  </si>
  <si>
    <t>HB</t>
  </si>
  <si>
    <t>NW</t>
  </si>
  <si>
    <t>Kleve</t>
  </si>
  <si>
    <t>Wesel</t>
  </si>
  <si>
    <t>Städteregion Aachen</t>
  </si>
  <si>
    <t>Düren</t>
  </si>
  <si>
    <t>Euskirchen</t>
  </si>
  <si>
    <t>Heinsberg</t>
  </si>
  <si>
    <t>Oberbergischer Kreis</t>
  </si>
  <si>
    <t>Münster</t>
  </si>
  <si>
    <t>Borken</t>
  </si>
  <si>
    <t>Coesfeld</t>
  </si>
  <si>
    <t>Steinfurt</t>
  </si>
  <si>
    <t>Warendorf</t>
  </si>
  <si>
    <t>Bielefeld</t>
  </si>
  <si>
    <t>Gütersloh</t>
  </si>
  <si>
    <t>Herford</t>
  </si>
  <si>
    <t>Höxter</t>
  </si>
  <si>
    <t>Lippe</t>
  </si>
  <si>
    <t>Minden-Lübbecke</t>
  </si>
  <si>
    <t>Paderborn</t>
  </si>
  <si>
    <t>Hochsauerlandkreis</t>
  </si>
  <si>
    <t>Märkischer Kreis</t>
  </si>
  <si>
    <t>Olpe</t>
  </si>
  <si>
    <t>Siegen-Wittgenstein</t>
  </si>
  <si>
    <t>Soest</t>
  </si>
  <si>
    <t>Bergstraße</t>
  </si>
  <si>
    <t>HE</t>
  </si>
  <si>
    <t>Groß-Gerau</t>
  </si>
  <si>
    <t>Hochtaunuskreis</t>
  </si>
  <si>
    <t>Main-Kinzig-Kreis</t>
  </si>
  <si>
    <t>Odenwaldkreis</t>
  </si>
  <si>
    <t>Rheingau-Taunus-Kreis</t>
  </si>
  <si>
    <t>Wetteraukreis</t>
  </si>
  <si>
    <t>Gießen</t>
  </si>
  <si>
    <t>Lahn-Dill-Kreis</t>
  </si>
  <si>
    <t>Limburg-Weilburg</t>
  </si>
  <si>
    <t>Marburg-Biedenkopf</t>
  </si>
  <si>
    <t>Vogelsbergkreis</t>
  </si>
  <si>
    <t>Fulda</t>
  </si>
  <si>
    <t>Hersfeld-Rotenburg</t>
  </si>
  <si>
    <t>Schwalm-Eder-Kreis</t>
  </si>
  <si>
    <t>Waldeck-Frankenberg</t>
  </si>
  <si>
    <t>Werra-Meißner-Kreis</t>
  </si>
  <si>
    <t>Ahrweiler</t>
  </si>
  <si>
    <t>RP</t>
  </si>
  <si>
    <t>Altenkirchen (Westerwald)</t>
  </si>
  <si>
    <t>Bad Kreuznach</t>
  </si>
  <si>
    <t>Birkenfeld</t>
  </si>
  <si>
    <t>Cochem-Zell</t>
  </si>
  <si>
    <t>Neuwied</t>
  </si>
  <si>
    <t>Rhein-Hunsrück-Kreis</t>
  </si>
  <si>
    <t>Rhein-Lahn-Kreis</t>
  </si>
  <si>
    <t>Westerwaldkreis</t>
  </si>
  <si>
    <t>Bernkastel-Wittlich</t>
  </si>
  <si>
    <t>Eifelkreis Bitburg-Prüm</t>
  </si>
  <si>
    <t>Vulkaneifel</t>
  </si>
  <si>
    <t>Donnersbergkreis</t>
  </si>
  <si>
    <t>Germersheim</t>
  </si>
  <si>
    <t>Kusel</t>
  </si>
  <si>
    <t>Böblingen</t>
  </si>
  <si>
    <t>BW</t>
  </si>
  <si>
    <t>Esslingen</t>
  </si>
  <si>
    <t>Göppingen</t>
  </si>
  <si>
    <t>Rems-Murr-Kreis</t>
  </si>
  <si>
    <t>Hohenlohekreis</t>
  </si>
  <si>
    <t>Schwäbisch Hall</t>
  </si>
  <si>
    <t>Main-Tauber-Kreis</t>
  </si>
  <si>
    <t>Heidenheim</t>
  </si>
  <si>
    <t>Ostalbkreis</t>
  </si>
  <si>
    <t>Neckar-Odenwald-Kreis</t>
  </si>
  <si>
    <t>Calw</t>
  </si>
  <si>
    <t>Freudenstadt</t>
  </si>
  <si>
    <t>Emmendingen</t>
  </si>
  <si>
    <t>Ortenaukreis</t>
  </si>
  <si>
    <t>Rottweil</t>
  </si>
  <si>
    <t>Schwarzwald-Baar-Kreis</t>
  </si>
  <si>
    <t>Tuttlingen</t>
  </si>
  <si>
    <t>Konstanz</t>
  </si>
  <si>
    <t>Lörrach</t>
  </si>
  <si>
    <t>Waldshut</t>
  </si>
  <si>
    <t>Reutlingen</t>
  </si>
  <si>
    <t>Tübingen</t>
  </si>
  <si>
    <t>Zollernalbkreis</t>
  </si>
  <si>
    <t>Biberach</t>
  </si>
  <si>
    <t>Bodenseekreis</t>
  </si>
  <si>
    <t>Ravensburg</t>
  </si>
  <si>
    <t>Sigmaringen</t>
  </si>
  <si>
    <t>Altötting</t>
  </si>
  <si>
    <t>BY</t>
  </si>
  <si>
    <t>Berchtesgadener Land</t>
  </si>
  <si>
    <t>Bad Tölz-Wolfratshausen</t>
  </si>
  <si>
    <t>Dachau</t>
  </si>
  <si>
    <t>Ebersberg</t>
  </si>
  <si>
    <t>Erding</t>
  </si>
  <si>
    <t>Freising</t>
  </si>
  <si>
    <t>Fürstenfeldbruck</t>
  </si>
  <si>
    <t>Garmisch-Partenkirchen</t>
  </si>
  <si>
    <t>Landsberg am Lech</t>
  </si>
  <si>
    <t>Miesbach</t>
  </si>
  <si>
    <t>Mühldorf a. Inn</t>
  </si>
  <si>
    <t>München (mit München)</t>
  </si>
  <si>
    <t>Neuburg-Schrobenhausen</t>
  </si>
  <si>
    <t>Pfaffenhofen a.d. Ilm</t>
  </si>
  <si>
    <t>Starnberg</t>
  </si>
  <si>
    <t>Traunstein</t>
  </si>
  <si>
    <t>Weilheim-Schongau</t>
  </si>
  <si>
    <t>Deggendorf</t>
  </si>
  <si>
    <t>Freyung-Grafenau</t>
  </si>
  <si>
    <t>Kelheim</t>
  </si>
  <si>
    <t>Regen</t>
  </si>
  <si>
    <t>Rottal-Inn</t>
  </si>
  <si>
    <t>Dingolfing-Landau</t>
  </si>
  <si>
    <t>Cham</t>
  </si>
  <si>
    <t>Neumarkt i.d. OPf.</t>
  </si>
  <si>
    <t>Schwandorf</t>
  </si>
  <si>
    <t>Tirschenreuth</t>
  </si>
  <si>
    <t>Forchheim</t>
  </si>
  <si>
    <t>Kronach</t>
  </si>
  <si>
    <t>Kulmbach</t>
  </si>
  <si>
    <t>Lichtenfels</t>
  </si>
  <si>
    <t>Wunsiedel i. Fichtelgebirge</t>
  </si>
  <si>
    <t>Neustadt a.d. Aisch-Bad Windsheim</t>
  </si>
  <si>
    <t>Weißenburg-Gunzenhausen</t>
  </si>
  <si>
    <t>Bad Kissingen</t>
  </si>
  <si>
    <t>Rhön-Grabfeld</t>
  </si>
  <si>
    <t>Haßberge</t>
  </si>
  <si>
    <t>Kitzingen</t>
  </si>
  <si>
    <t>Miltenberg</t>
  </si>
  <si>
    <t>Main-Spessart</t>
  </si>
  <si>
    <t>Aichach-Friedberg</t>
  </si>
  <si>
    <t>Dillingen a.d. Donau</t>
  </si>
  <si>
    <t>Günzburg</t>
  </si>
  <si>
    <t>Neu-Ulm</t>
  </si>
  <si>
    <t>Lindau (Bodensee)</t>
  </si>
  <si>
    <t>Donau-Ries</t>
  </si>
  <si>
    <t>Regionalverband Saarbrücken</t>
  </si>
  <si>
    <t>SL</t>
  </si>
  <si>
    <t>Merzig-Wadern</t>
  </si>
  <si>
    <t>Neunkirchen</t>
  </si>
  <si>
    <t>Saarlouis</t>
  </si>
  <si>
    <t>Saarpfalz-Kreis</t>
  </si>
  <si>
    <t>St. Wendel</t>
  </si>
  <si>
    <t>Berlin</t>
  </si>
  <si>
    <t>BE</t>
  </si>
  <si>
    <t>Barnim</t>
  </si>
  <si>
    <t>BB</t>
  </si>
  <si>
    <t>Dahme-Spreewald</t>
  </si>
  <si>
    <t>Elbe-Elster</t>
  </si>
  <si>
    <t>Havelland</t>
  </si>
  <si>
    <t>Märkisch-Oderland</t>
  </si>
  <si>
    <t>Oberhavel</t>
  </si>
  <si>
    <t>Oberspreewald-Lausitz</t>
  </si>
  <si>
    <t>Ostprignitz-Ruppin</t>
  </si>
  <si>
    <t>Prignitz</t>
  </si>
  <si>
    <t>Teltow-Fläming</t>
  </si>
  <si>
    <t>Uckermark</t>
  </si>
  <si>
    <t>Mecklenburgische Seenplatte</t>
  </si>
  <si>
    <t>MV</t>
  </si>
  <si>
    <t>Vorpommern-Rügen</t>
  </si>
  <si>
    <t>Nordwestmecklenburg</t>
  </si>
  <si>
    <t>Vorpommern-Greifswald</t>
  </si>
  <si>
    <t>SN</t>
  </si>
  <si>
    <t>Mittelsachsen</t>
  </si>
  <si>
    <t>Vogtlandkreis</t>
  </si>
  <si>
    <t>Zwickau</t>
  </si>
  <si>
    <t>Bautzen</t>
  </si>
  <si>
    <t>Görlitz</t>
  </si>
  <si>
    <t>Meißen</t>
  </si>
  <si>
    <t>Nordsachsen</t>
  </si>
  <si>
    <t>Altmarkkreis Salzwedel</t>
  </si>
  <si>
    <t>ST</t>
  </si>
  <si>
    <t>Burgenlandkreis</t>
  </si>
  <si>
    <t>Harz</t>
  </si>
  <si>
    <t>Mansfeld-Südharz</t>
  </si>
  <si>
    <t>Stendal</t>
  </si>
  <si>
    <t>Erfurt</t>
  </si>
  <si>
    <t>TH</t>
  </si>
  <si>
    <t>Eichsfeld</t>
  </si>
  <si>
    <t>Nordhausen</t>
  </si>
  <si>
    <t>Wartburgkreis</t>
  </si>
  <si>
    <t>Unstrut-Hainich-Kreis</t>
  </si>
  <si>
    <t>Kyffhäuserkreis</t>
  </si>
  <si>
    <t>Schmalkalden-Meiningen</t>
  </si>
  <si>
    <t>Gotha</t>
  </si>
  <si>
    <t>Sömmerda</t>
  </si>
  <si>
    <t>Ilm-Kreis</t>
  </si>
  <si>
    <t>Sonneberg</t>
  </si>
  <si>
    <t>Saalfeld-Rudolstadt</t>
  </si>
  <si>
    <t>Saale-Orla-Kreis</t>
  </si>
  <si>
    <t>Altenburger Land</t>
  </si>
  <si>
    <t>NH3</t>
  </si>
  <si>
    <t>(A) MEDIAN</t>
  </si>
  <si>
    <t>(B) 90-PERZENTIL</t>
  </si>
  <si>
    <t>(C) MAXIMUM</t>
  </si>
  <si>
    <t>i) Minderung nur in DE</t>
  </si>
  <si>
    <t>ii) Minderung in DE + Ausland</t>
  </si>
  <si>
    <t>t N im Kreis</t>
  </si>
  <si>
    <t>Anzahl Raster mit CL-Wert</t>
  </si>
  <si>
    <t>Anzahl Raster (1 km²)</t>
  </si>
  <si>
    <t>Land</t>
  </si>
  <si>
    <t xml:space="preserve">Nges-Dep_KR </t>
  </si>
  <si>
    <t xml:space="preserve">NH3-Dep_KR </t>
  </si>
  <si>
    <t xml:space="preserve">NO2-Dep_KR </t>
  </si>
  <si>
    <t>km²</t>
  </si>
  <si>
    <t xml:space="preserve">  -</t>
  </si>
  <si>
    <t>Emission
NH3-Em_Ist_LK</t>
  </si>
  <si>
    <t>Emission
NO2-Em_Ist_LK</t>
  </si>
  <si>
    <t>Emission IST</t>
  </si>
  <si>
    <t xml:space="preserve">Erforderliche  Verminderung  NH3-Emission in den Kreisregionen </t>
  </si>
  <si>
    <t>N(ges)</t>
  </si>
  <si>
    <t xml:space="preserve">Erforderliche  Verminderung Deposition in Kreisregionen </t>
  </si>
  <si>
    <t>rel_Mind_MEDIAN</t>
  </si>
  <si>
    <t>%</t>
  </si>
  <si>
    <t>Red_NH3-Dep_KR(B)</t>
  </si>
  <si>
    <t>rel_Mind_90P</t>
  </si>
  <si>
    <t>Red_NH3-Dep_KR(A)</t>
  </si>
  <si>
    <t>Red_NH3-Dep_KR(C)</t>
  </si>
  <si>
    <t>rel_Mind_MAX</t>
  </si>
  <si>
    <t>Deposition IST</t>
  </si>
  <si>
    <t>Red_NO2-Dep_KR(A)</t>
  </si>
  <si>
    <t xml:space="preserve">Red_Nges-Dep_KR(A) </t>
  </si>
  <si>
    <t>Red_Nges-Dep_KR(B)</t>
  </si>
  <si>
    <t>Red_NO2-Dep_KR(B)</t>
  </si>
  <si>
    <t xml:space="preserve">Red_Nges-Dep_KR(C) </t>
  </si>
  <si>
    <t>Red_NO2-Dep_KR(C)</t>
  </si>
  <si>
    <t>Überschrei-tung CL Summe</t>
  </si>
  <si>
    <t xml:space="preserve">  Schutzgut terrestrische Ökosysteme - NH3 und NO2-Deposition</t>
  </si>
  <si>
    <t xml:space="preserve">  Schutzgut Klima - N2O-Emission</t>
  </si>
  <si>
    <t>Ostholstein</t>
  </si>
  <si>
    <t xml:space="preserve">Rendsburg-Eckernförde </t>
  </si>
  <si>
    <t xml:space="preserve">Schleswig-Flensburg </t>
  </si>
  <si>
    <t xml:space="preserve">Helmstadt </t>
  </si>
  <si>
    <t>Wolfenbüttel</t>
  </si>
  <si>
    <t xml:space="preserve">Cuxhaven </t>
  </si>
  <si>
    <t>Aurich</t>
  </si>
  <si>
    <t>Friesland</t>
  </si>
  <si>
    <t>Oldenburg</t>
  </si>
  <si>
    <t xml:space="preserve">Osnabrück </t>
  </si>
  <si>
    <t>Duisburg, Essen, Mühlheim, Oberh.</t>
  </si>
  <si>
    <t xml:space="preserve">Wuppertal </t>
  </si>
  <si>
    <t xml:space="preserve">Mettmann </t>
  </si>
  <si>
    <t xml:space="preserve">Neuss </t>
  </si>
  <si>
    <t xml:space="preserve">Viersen </t>
  </si>
  <si>
    <t xml:space="preserve">Rhein-Erft-Kreis </t>
  </si>
  <si>
    <t>Rheinisch-Berg.-Kreis</t>
  </si>
  <si>
    <t>Rhein-Sieg</t>
  </si>
  <si>
    <t>Recklingshausen</t>
  </si>
  <si>
    <t xml:space="preserve">Dortmund </t>
  </si>
  <si>
    <t xml:space="preserve">Ennepe-Ruhr </t>
  </si>
  <si>
    <t xml:space="preserve">Unna </t>
  </si>
  <si>
    <t xml:space="preserve">Darmstadt-Dieburg </t>
  </si>
  <si>
    <t xml:space="preserve">Main-Taunus-Kreis </t>
  </si>
  <si>
    <t>Offenbach</t>
  </si>
  <si>
    <t xml:space="preserve">Kassel </t>
  </si>
  <si>
    <t>Mayen-Koblenz</t>
  </si>
  <si>
    <t xml:space="preserve">Trier-Saarburg </t>
  </si>
  <si>
    <t>Alzey-Worms</t>
  </si>
  <si>
    <t>Bad-Dürkheim</t>
  </si>
  <si>
    <t>Kaiserslautern</t>
  </si>
  <si>
    <t>Südliche Weinstraße</t>
  </si>
  <si>
    <t>Rhein-Pfalz</t>
  </si>
  <si>
    <t xml:space="preserve">Mainz-Bingen </t>
  </si>
  <si>
    <t xml:space="preserve">Südwestpfalz </t>
  </si>
  <si>
    <t xml:space="preserve">Ludwigsburg. Landkr. </t>
  </si>
  <si>
    <t xml:space="preserve">Heilbronn </t>
  </si>
  <si>
    <t xml:space="preserve">Karlsruhe </t>
  </si>
  <si>
    <t>Rastatt</t>
  </si>
  <si>
    <t>Rhein-Neckar</t>
  </si>
  <si>
    <t xml:space="preserve">Enzkreis </t>
  </si>
  <si>
    <t xml:space="preserve">Breisgau-Hochschwarzwald </t>
  </si>
  <si>
    <t xml:space="preserve">Alb-Donau-Kreis </t>
  </si>
  <si>
    <t>Eichstätt</t>
  </si>
  <si>
    <t xml:space="preserve">Rosenheim </t>
  </si>
  <si>
    <t xml:space="preserve">Landshut </t>
  </si>
  <si>
    <t xml:space="preserve">Passau </t>
  </si>
  <si>
    <t xml:space="preserve">Straubing-Bogen </t>
  </si>
  <si>
    <t xml:space="preserve">Amberg-Sulzbach </t>
  </si>
  <si>
    <t>Neustadt a.d. Waldnaab (</t>
  </si>
  <si>
    <t>Regensburg</t>
  </si>
  <si>
    <t>Bamberg</t>
  </si>
  <si>
    <t xml:space="preserve">Bayreuth </t>
  </si>
  <si>
    <t xml:space="preserve">Coburg </t>
  </si>
  <si>
    <t xml:space="preserve">Hof </t>
  </si>
  <si>
    <t>Ansbach</t>
  </si>
  <si>
    <t xml:space="preserve">Erlangen-Höchsstadt </t>
  </si>
  <si>
    <t xml:space="preserve">Fürth </t>
  </si>
  <si>
    <t xml:space="preserve">Nürnberger-Land </t>
  </si>
  <si>
    <t xml:space="preserve">Roth </t>
  </si>
  <si>
    <t xml:space="preserve">Aschaffenburg </t>
  </si>
  <si>
    <t>Schweinfurt</t>
  </si>
  <si>
    <t xml:space="preserve">Würzburg </t>
  </si>
  <si>
    <t xml:space="preserve">Augsburg </t>
  </si>
  <si>
    <t xml:space="preserve">Ostallgäu </t>
  </si>
  <si>
    <t xml:space="preserve">Unterallgäu </t>
  </si>
  <si>
    <t xml:space="preserve">Oberallgäu </t>
  </si>
  <si>
    <t>Oder-Spree)</t>
  </si>
  <si>
    <t xml:space="preserve">Potsdam-Mittelmark </t>
  </si>
  <si>
    <t xml:space="preserve">Spree-Neiße </t>
  </si>
  <si>
    <t xml:space="preserve">Rostock </t>
  </si>
  <si>
    <t>Ludwigslust-Parchim</t>
  </si>
  <si>
    <t xml:space="preserve">Erzgebirgskreis </t>
  </si>
  <si>
    <t xml:space="preserve">Sächsische Schweiz-Osterzgebirge </t>
  </si>
  <si>
    <t xml:space="preserve">Leipzig </t>
  </si>
  <si>
    <t xml:space="preserve">Börde </t>
  </si>
  <si>
    <t xml:space="preserve">Saale </t>
  </si>
  <si>
    <t xml:space="preserve">Wittenberg </t>
  </si>
  <si>
    <t xml:space="preserve">Hildburghausen </t>
  </si>
  <si>
    <t>Weimarer Land</t>
  </si>
  <si>
    <t xml:space="preserve">Saale-Holzland </t>
  </si>
  <si>
    <t xml:space="preserve">Greiz </t>
  </si>
  <si>
    <t xml:space="preserve">  Schutzgut Menschliche Gesundheit - NOx-Konzentration</t>
  </si>
  <si>
    <t xml:space="preserve">t N im Kreis </t>
  </si>
  <si>
    <r>
      <t>µg m</t>
    </r>
    <r>
      <rPr>
        <vertAlign val="superscript"/>
        <sz val="10"/>
        <color rgb="FF000000"/>
        <rFont val="Calibri"/>
        <family val="2"/>
      </rPr>
      <t>-3</t>
    </r>
  </si>
  <si>
    <r>
      <t>NO</t>
    </r>
    <r>
      <rPr>
        <b/>
        <vertAlign val="subscript"/>
        <sz val="11"/>
        <color rgb="FF000000"/>
        <rFont val="Calibri"/>
        <family val="2"/>
      </rPr>
      <t>2</t>
    </r>
    <r>
      <rPr>
        <b/>
        <sz val="11"/>
        <color rgb="FF000000"/>
        <rFont val="Calibri"/>
        <family val="2"/>
      </rPr>
      <t xml:space="preserve"> Konzentration Jahres-</t>
    </r>
    <r>
      <rPr>
        <b/>
        <u/>
        <sz val="11"/>
        <color rgb="FF000000"/>
        <rFont val="Calibri"/>
        <family val="2"/>
      </rPr>
      <t>Maximum</t>
    </r>
  </si>
  <si>
    <r>
      <t>Berechnung mit Regressionsfkt. der</t>
    </r>
    <r>
      <rPr>
        <b/>
        <u/>
        <sz val="11"/>
        <color rgb="FF000000"/>
        <rFont val="Calibri"/>
        <family val="2"/>
      </rPr>
      <t xml:space="preserve"> maximalen</t>
    </r>
    <r>
      <rPr>
        <b/>
        <sz val="11"/>
        <color rgb="FF000000"/>
        <rFont val="Calibri"/>
        <family val="2"/>
      </rPr>
      <t xml:space="preserve"> NO2-Konz. im Kreis </t>
    </r>
  </si>
  <si>
    <t>Emission 2019</t>
  </si>
  <si>
    <t>Reduzierung Deposition</t>
  </si>
  <si>
    <t>Verminderung Emission</t>
  </si>
  <si>
    <t>kg N / km²</t>
  </si>
  <si>
    <t>Fläche [Grids = km²]</t>
  </si>
  <si>
    <t>Quelle Landwirtschaft 2020</t>
  </si>
  <si>
    <t>Quelle Sonstige Emissionen 2020</t>
  </si>
  <si>
    <t>kt N2O</t>
  </si>
  <si>
    <t>t N</t>
  </si>
  <si>
    <t>kg N/km²</t>
  </si>
  <si>
    <t>Jerichower Land</t>
  </si>
  <si>
    <t>Salzlandkreis</t>
  </si>
  <si>
    <t xml:space="preserve">t NOx im Kreis </t>
  </si>
  <si>
    <t>Auszug: nur 90-PERZENTIL, in Karten dargestellte Ergebnisse</t>
  </si>
  <si>
    <t>Anzahl Raster</t>
  </si>
  <si>
    <t>µg / m3</t>
  </si>
  <si>
    <t xml:space="preserve">  Schutzgut Vegetation - NH3-Konzentration (Luft)</t>
  </si>
  <si>
    <t xml:space="preserve">NH3-Emissionen 2019 </t>
  </si>
  <si>
    <t xml:space="preserve">Mittelwert Jahresmittel NH3 Konzentration </t>
  </si>
  <si>
    <t>Critical Level Zielwert - 90-Perzentil</t>
  </si>
  <si>
    <t>Critical Level Zielwert - 100-Perzentil</t>
  </si>
  <si>
    <t>Summe</t>
  </si>
  <si>
    <t xml:space="preserve"> Zusammenführung nationaler Indikator</t>
  </si>
  <si>
    <t>Klima</t>
  </si>
  <si>
    <t>SUMME</t>
  </si>
  <si>
    <t>Vegetation</t>
  </si>
  <si>
    <t>Obergrenze</t>
  </si>
  <si>
    <t xml:space="preserve">Zielwert (Obergrenze) 2030 </t>
  </si>
  <si>
    <t>N2O Emissionen 2020</t>
  </si>
  <si>
    <t xml:space="preserve">Gesundheit </t>
  </si>
  <si>
    <t>N2O-Emissionen 2020</t>
  </si>
  <si>
    <t>Ansatz "mittlere Konz."</t>
  </si>
  <si>
    <t>Ansatz "maximale Konz."</t>
  </si>
  <si>
    <t>Emission</t>
  </si>
  <si>
    <t>Nationales Gesamtziel - alle N-Spezies</t>
  </si>
  <si>
    <t>Obergrenze (Zielwert)</t>
  </si>
  <si>
    <r>
      <t xml:space="preserve">Summen über die voll gedruckten Spalten </t>
    </r>
    <r>
      <rPr>
        <sz val="11"/>
        <color theme="1" tint="0.499984740745262"/>
        <rFont val="Calibri"/>
        <family val="2"/>
        <scheme val="minor"/>
      </rPr>
      <t>(graue Werte: Varianten werden nicht berücksichtigt)</t>
    </r>
  </si>
  <si>
    <t>Obergrenze ?? Eig. Berechnugn zulässig??</t>
  </si>
  <si>
    <t xml:space="preserve">Terrestr. Ökosysteme - Ansatz ii) MIT Minderung im Ausland </t>
  </si>
  <si>
    <t>erforderl. Vermind. Emission</t>
  </si>
  <si>
    <t>Erforderl. Vermind. Emission (90-Perzentil)</t>
  </si>
  <si>
    <t>Erforderl. Vermind. NOx-Emission</t>
  </si>
  <si>
    <t>Überschreitung = erforderl. Vermind. Emission</t>
  </si>
  <si>
    <t>N2O</t>
  </si>
  <si>
    <t>N-Spezies</t>
  </si>
  <si>
    <t>alle N</t>
  </si>
  <si>
    <t>Insges.</t>
  </si>
  <si>
    <t>Kreis/Kreisregion</t>
  </si>
  <si>
    <t>ARS</t>
  </si>
  <si>
    <t xml:space="preserve">a) unterschiedliche Bezugsjahre für aktuelle Emission (s. Text) </t>
  </si>
  <si>
    <t>b) Die NOx-Emissionswerte, die für Berechnungen zu Schutzgut terrestrische Ökosysteme und Schutzgut Gesundheit verwendet wurden, stimmen für die Kreisregionen nicht ganz überein (Summe DE ist nahezu identisch). Hier werden die Daten für  Schutzgut terrestr. Ökosysteme aufgeführt</t>
  </si>
  <si>
    <t>Summe pos.</t>
  </si>
  <si>
    <t>Summe neg.</t>
  </si>
  <si>
    <t>Anz. neg.</t>
  </si>
  <si>
    <t>Anz. pos.</t>
  </si>
  <si>
    <t xml:space="preserve">  Schutzgut Oberflächengewässer - N(ges)-Eintrag Gewässersystem</t>
  </si>
  <si>
    <t>Obergrenze (mit FGE Rhein)</t>
  </si>
  <si>
    <t>Minderung (mit FGE Rhein)</t>
  </si>
  <si>
    <t xml:space="preserve">c) Die Summation über die Kreisregionen differiert geringfügig ggü. der Summation über die MoRE-Analysegebiete (s. Tabelle 4) </t>
  </si>
  <si>
    <t>j/n</t>
  </si>
  <si>
    <r>
      <t xml:space="preserve"> Emission (aktuell)</t>
    </r>
    <r>
      <rPr>
        <b/>
        <vertAlign val="superscript"/>
        <sz val="11"/>
        <color theme="1"/>
        <rFont val="Calibri"/>
        <family val="2"/>
        <scheme val="minor"/>
      </rPr>
      <t>a</t>
    </r>
  </si>
  <si>
    <t xml:space="preserve"> zulässige Emission (Obergenze)</t>
  </si>
  <si>
    <t>d) Für N-Spezies, die zwei Schutzgüter beeinträchtigen, gilt der niedrigere Wert der beiden zulässigen Emissionen (Obergrenzen) im Kreis</t>
  </si>
  <si>
    <t>e) Mit Berücksichtigung des Verschlechterungsverbotes: wenn das Schutzziel aktuell bereits eingehalten wird, dann entspricht die zulässige Emission (Obergrenze) der aktuellen Emission</t>
  </si>
  <si>
    <t>f) Für N-Spezies, die zwei Schutzgüter beeinträchtigen, gilt der größere der beiden Werte für die erforderliche Verminderung im Kreis.</t>
  </si>
  <si>
    <t>Summen</t>
  </si>
  <si>
    <r>
      <t>kt N a</t>
    </r>
    <r>
      <rPr>
        <b/>
        <vertAlign val="superscript"/>
        <sz val="11"/>
        <color rgb="FF000000"/>
        <rFont val="Calibri"/>
        <family val="2"/>
      </rPr>
      <t>-1</t>
    </r>
  </si>
  <si>
    <t>Stickstoff-Verbindung</t>
  </si>
  <si>
    <t>Emission (2015 bzw. 2011-2014)</t>
  </si>
  <si>
    <t>Nationales Stickstoffziel (Obergrenze)</t>
  </si>
  <si>
    <t>Anzahl Raster mit CL</t>
  </si>
  <si>
    <t>Anzahl Raster CritLvl = 1 µg</t>
  </si>
  <si>
    <t>Ziel kg NH3-N in 2,5m above surface [kg N/LK]</t>
  </si>
  <si>
    <t>Ziel kg NH3 in 2,5m above surface [kg NH3/LK]</t>
  </si>
  <si>
    <t>[-]</t>
  </si>
  <si>
    <t>kg NH3/LK</t>
  </si>
  <si>
    <t>kg N/LK</t>
  </si>
  <si>
    <t>Erforderl. Vermind. Emission (100-Perzentil)</t>
  </si>
  <si>
    <t>N-Überschuss RAUMIS</t>
  </si>
  <si>
    <r>
      <t>kg N ha LF</t>
    </r>
    <r>
      <rPr>
        <vertAlign val="superscript"/>
        <sz val="10"/>
        <color rgb="FF000000"/>
        <rFont val="Calibri"/>
        <family val="2"/>
      </rPr>
      <t>-1</t>
    </r>
  </si>
  <si>
    <t>N-Überschuss</t>
  </si>
  <si>
    <t>erforderl. Minderung</t>
  </si>
  <si>
    <t xml:space="preserve">  Schutzgut Grundwasser - N-Überschuss Landwirtschaftsfläche </t>
  </si>
  <si>
    <t>LF (2018)</t>
  </si>
  <si>
    <t>ha</t>
  </si>
  <si>
    <t>zulässiger N-Überschuss</t>
  </si>
  <si>
    <t>Summe insges.</t>
  </si>
  <si>
    <r>
      <t>NO</t>
    </r>
    <r>
      <rPr>
        <b/>
        <vertAlign val="subscript"/>
        <sz val="11"/>
        <color rgb="FF000000"/>
        <rFont val="Calibri"/>
        <family val="2"/>
      </rPr>
      <t xml:space="preserve">3 </t>
    </r>
    <r>
      <rPr>
        <b/>
        <sz val="11"/>
        <color rgb="FF000000"/>
        <rFont val="Calibri"/>
        <family val="2"/>
      </rPr>
      <t>(N-Überschuss LF)</t>
    </r>
  </si>
  <si>
    <r>
      <t>N2O</t>
    </r>
    <r>
      <rPr>
        <b/>
        <vertAlign val="superscript"/>
        <sz val="11"/>
        <color rgb="FF000000"/>
        <rFont val="Calibri"/>
        <family val="2"/>
      </rPr>
      <t>e</t>
    </r>
  </si>
  <si>
    <r>
      <t>NH3</t>
    </r>
    <r>
      <rPr>
        <b/>
        <vertAlign val="superscript"/>
        <sz val="11"/>
        <color rgb="FF000000"/>
        <rFont val="Calibri"/>
        <family val="2"/>
      </rPr>
      <t>c,d</t>
    </r>
  </si>
  <si>
    <t>c) Wenn die erforderliche Emissionsminderung im Kreis ist größer als die aktuelle Emission: aktuelle Emission = 0</t>
  </si>
  <si>
    <r>
      <t xml:space="preserve"> Erforderliche Verminderung</t>
    </r>
    <r>
      <rPr>
        <b/>
        <vertAlign val="superscript"/>
        <sz val="11"/>
        <color theme="1"/>
        <rFont val="Calibri"/>
        <family val="2"/>
        <scheme val="minor"/>
      </rPr>
      <t>f</t>
    </r>
  </si>
  <si>
    <t xml:space="preserve"> zulässige Emission (Obergrenze)</t>
  </si>
  <si>
    <r>
      <t xml:space="preserve"> </t>
    </r>
    <r>
      <rPr>
        <b/>
        <u/>
        <sz val="11"/>
        <color theme="1"/>
        <rFont val="Calibri"/>
        <family val="2"/>
        <scheme val="minor"/>
      </rPr>
      <t>Ohne</t>
    </r>
    <r>
      <rPr>
        <b/>
        <sz val="11"/>
        <color theme="1"/>
        <rFont val="Calibri"/>
        <family val="2"/>
        <scheme val="minor"/>
      </rPr>
      <t xml:space="preserve"> Werte für FGE Donau</t>
    </r>
  </si>
  <si>
    <r>
      <t>Obergrenze (</t>
    </r>
    <r>
      <rPr>
        <b/>
        <u/>
        <sz val="11"/>
        <color theme="1"/>
        <rFont val="Calibri"/>
        <family val="2"/>
        <scheme val="minor"/>
      </rPr>
      <t>ohne</t>
    </r>
    <r>
      <rPr>
        <b/>
        <sz val="11"/>
        <color theme="1"/>
        <rFont val="Calibri"/>
        <family val="2"/>
        <scheme val="minor"/>
      </rPr>
      <t xml:space="preserve"> FGE Rhein)</t>
    </r>
  </si>
  <si>
    <t>Anz. Kreise</t>
  </si>
  <si>
    <t>N-Eintrag (N-Überschuss) (2016-2018)</t>
  </si>
  <si>
    <t>N-Überschuss (N-Eintrag LF)</t>
  </si>
  <si>
    <t>NO3 (N-Überschuss)</t>
  </si>
  <si>
    <t>Zugehörig FGE</t>
  </si>
  <si>
    <t>0 = Übrige
1 = Donau
2 = Rhein</t>
  </si>
  <si>
    <r>
      <t xml:space="preserve">N-Eintrag (N-Überschuss) (2016-2018) </t>
    </r>
    <r>
      <rPr>
        <b/>
        <u/>
        <sz val="11"/>
        <color theme="1"/>
        <rFont val="Calibri"/>
        <family val="2"/>
        <scheme val="minor"/>
      </rPr>
      <t>ohne</t>
    </r>
    <r>
      <rPr>
        <b/>
        <sz val="11"/>
        <color theme="1"/>
        <rFont val="Calibri"/>
        <family val="2"/>
        <scheme val="minor"/>
      </rPr>
      <t xml:space="preserve"> FGE Rhein</t>
    </r>
  </si>
  <si>
    <t>N-Eintrag (N-Überschuss) (2016-2018) mit FGE Rhein</t>
  </si>
  <si>
    <r>
      <t>Minderung (</t>
    </r>
    <r>
      <rPr>
        <b/>
        <u/>
        <sz val="11"/>
        <color theme="1"/>
        <rFont val="Calibri"/>
        <family val="2"/>
        <scheme val="minor"/>
      </rPr>
      <t xml:space="preserve">ohne </t>
    </r>
    <r>
      <rPr>
        <b/>
        <sz val="11"/>
        <color theme="1"/>
        <rFont val="Calibri"/>
        <family val="2"/>
        <scheme val="minor"/>
      </rPr>
      <t>FGE Rhein)</t>
    </r>
  </si>
  <si>
    <t xml:space="preserve"> Mit Werten für FGE Donau (nur Hilfsspalten)</t>
  </si>
  <si>
    <r>
      <t>N(ges)</t>
    </r>
    <r>
      <rPr>
        <b/>
        <vertAlign val="superscript"/>
        <sz val="11"/>
        <color rgb="FF000000"/>
        <rFont val="Calibri"/>
        <family val="2"/>
      </rPr>
      <t>g</t>
    </r>
  </si>
  <si>
    <t xml:space="preserve">g) Emissionen und Verminderung ohne Einbezug der FGE Donau und Rhein  </t>
  </si>
  <si>
    <t>Erforderliche Minderung &gt; Ist-Emission</t>
  </si>
  <si>
    <t>Verschlechterungsverbot greift für</t>
  </si>
  <si>
    <t>Öko</t>
  </si>
  <si>
    <t>Veg</t>
  </si>
  <si>
    <t>Gesund</t>
  </si>
  <si>
    <r>
      <t xml:space="preserve">Mind. Bedarf </t>
    </r>
    <r>
      <rPr>
        <b/>
        <sz val="11"/>
        <color rgb="FFFF0000"/>
        <rFont val="Calibri"/>
        <family val="2"/>
      </rPr>
      <t xml:space="preserve">NH3 </t>
    </r>
    <r>
      <rPr>
        <b/>
        <sz val="11"/>
        <color rgb="FF000000"/>
        <rFont val="Calibri"/>
        <family val="2"/>
      </rPr>
      <t xml:space="preserve">größer wg. </t>
    </r>
  </si>
  <si>
    <t>Nationaler Stickstoff-Indikator mit regional aufgelösten Obergrenzen (Tab. 20 im Abschlussbericht)</t>
  </si>
  <si>
    <t>DESTINO (Heldstab et al. 2020, Tab. 12) (Tab. 21 im Abschlussbericht)</t>
  </si>
  <si>
    <t>Summen vor Korrektur</t>
  </si>
  <si>
    <t>wenn mit neg. Werten berechnet (in Sp. I und J nicht mehr aufgeführt, neg. Werte = 0 gesetzt)</t>
  </si>
  <si>
    <t>Anzahl Kreise</t>
  </si>
  <si>
    <t>Summen, in kt N (f. Tab. 20)</t>
  </si>
  <si>
    <r>
      <t>NO</t>
    </r>
    <r>
      <rPr>
        <b/>
        <vertAlign val="subscript"/>
        <sz val="11"/>
        <color theme="0" tint="-0.34998626667073579"/>
        <rFont val="Calibri"/>
        <family val="2"/>
      </rPr>
      <t>2</t>
    </r>
    <r>
      <rPr>
        <b/>
        <sz val="11"/>
        <color theme="0" tint="-0.34998626667073579"/>
        <rFont val="Calibri"/>
        <family val="2"/>
      </rPr>
      <t xml:space="preserve"> Konzentration Jahres-</t>
    </r>
    <r>
      <rPr>
        <b/>
        <u/>
        <sz val="11"/>
        <color theme="0" tint="-0.34998626667073579"/>
        <rFont val="Calibri"/>
        <family val="2"/>
      </rPr>
      <t>Mittelwert</t>
    </r>
  </si>
  <si>
    <r>
      <t>Zulässige NO</t>
    </r>
    <r>
      <rPr>
        <b/>
        <vertAlign val="subscript"/>
        <sz val="11"/>
        <color theme="0" tint="-0.34998626667073579"/>
        <rFont val="Calibri"/>
        <family val="2"/>
      </rPr>
      <t>x</t>
    </r>
    <r>
      <rPr>
        <b/>
        <sz val="11"/>
        <color theme="0" tint="-0.34998626667073579"/>
        <rFont val="Calibri"/>
        <family val="2"/>
      </rPr>
      <t>-Emissionen</t>
    </r>
  </si>
  <si>
    <r>
      <t>µg m</t>
    </r>
    <r>
      <rPr>
        <vertAlign val="superscript"/>
        <sz val="10"/>
        <color theme="0" tint="-0.34998626667073579"/>
        <rFont val="Calibri"/>
        <family val="2"/>
      </rPr>
      <t>-3</t>
    </r>
  </si>
  <si>
    <t>Anzahl Kreise = 0</t>
  </si>
  <si>
    <t xml:space="preserve">Anzahl Kreise &gt; 0 </t>
  </si>
  <si>
    <t>Auszählen Verschlechterungsverbot</t>
  </si>
  <si>
    <r>
      <t xml:space="preserve">Mind. Bedarf </t>
    </r>
    <r>
      <rPr>
        <b/>
        <sz val="11"/>
        <color rgb="FFFF0000"/>
        <rFont val="Calibri"/>
        <family val="2"/>
      </rPr>
      <t xml:space="preserve">NH3 </t>
    </r>
    <r>
      <rPr>
        <b/>
        <sz val="11"/>
        <color rgb="FF000000"/>
        <rFont val="Calibri"/>
        <family val="2"/>
      </rPr>
      <t xml:space="preserve">größer als Em. aktuell </t>
    </r>
  </si>
  <si>
    <t xml:space="preserve">Mind. Bedarf NH3 größer als Em. aktuell </t>
  </si>
  <si>
    <t>AP2_Eintrag_Minderungsbedarf.xlsx  ist Pivot-Auswertung von  GeoGitter2018_shape_alle_daten_predicted 2024-05-27_mit_OW.xlsx</t>
  </si>
  <si>
    <t>Daten übernommen aus: Geo_Daten/regioNat/AP3_Grundwasser/GeoGitter2018_shape_predicted_Auszug 2024-07-03_Berechnung_GW.xlsx!'Auswertg_kreise' ; zulässiger N-Überschuss berechnet als Diff. zw. Eintrag und erford. Minderung</t>
  </si>
  <si>
    <t>Quelle: Geo_Daten/regionat/AP4_Klima/N2O_Em_Red.xlsx</t>
  </si>
  <si>
    <r>
      <t xml:space="preserve">Quelle: Geo_Daten/regionat/AP5_Vegetation/NH3_Konz_Em_Mind.xlsx,  entnommen aus: UBA/regionat/AP 5 NH3 Konz Vegetation,   NH3 Konzentration Minderung20241107_EG.xlsx </t>
    </r>
    <r>
      <rPr>
        <sz val="11"/>
        <color rgb="FFFF0000"/>
        <rFont val="Calibri"/>
        <family val="2"/>
        <scheme val="minor"/>
      </rPr>
      <t xml:space="preserve"> (von E. Griese)</t>
    </r>
  </si>
  <si>
    <t>Quelle:  Geo_Daten/regionat/AP2_Oberflächengewässer/AP2_Eintrag_Minderungsbedarf.xlsx,  Spalten E, G, I  (MW_TOT_mit Donau_t_n , Limit_B2_mit_ Donau_t_n , Mind_B2_mit Donau_t_n)</t>
  </si>
  <si>
    <r>
      <t xml:space="preserve">Berechnung mit Regressionsfkt. der </t>
    </r>
    <r>
      <rPr>
        <b/>
        <u/>
        <sz val="11"/>
        <color theme="0" tint="-0.34998626667073579"/>
        <rFont val="Calibri"/>
        <family val="2"/>
      </rPr>
      <t>mittlere</t>
    </r>
    <r>
      <rPr>
        <b/>
        <sz val="11"/>
        <color theme="0" tint="-0.34998626667073579"/>
        <rFont val="Calibri"/>
        <family val="2"/>
      </rPr>
      <t xml:space="preserve">n NO2-Konz. im Kreis 
</t>
    </r>
    <r>
      <rPr>
        <b/>
        <sz val="11"/>
        <color rgb="FF0000FF"/>
        <rFont val="Calibri"/>
        <family val="2"/>
      </rPr>
      <t>Die Variante mittlere NO2-Konz. wird im Abschlussbericht nicht mehr dargestellt</t>
    </r>
  </si>
  <si>
    <t>Hydrosphär. N-Überschuss 2010-2019</t>
  </si>
  <si>
    <t>Hydrosphär. N-Überschuss 
2010-2019</t>
  </si>
  <si>
    <r>
      <t>Veränd. regioNat_Kreisdaten_alle 2024-10-28-bearb_2025_01_</t>
    </r>
    <r>
      <rPr>
        <b/>
        <u/>
        <sz val="11"/>
        <color rgb="FFFF0000"/>
        <rFont val="Calibri"/>
        <family val="2"/>
        <scheme val="minor"/>
      </rPr>
      <t>20</t>
    </r>
    <r>
      <rPr>
        <sz val="11"/>
        <color rgb="FFFF0000"/>
        <rFont val="Calibri"/>
        <family val="2"/>
        <scheme val="minor"/>
      </rPr>
      <t>.xlsx   ggü.  dieser Fassg. dort orange unterlegt</t>
    </r>
  </si>
  <si>
    <t>in % der Emission aktuell</t>
  </si>
  <si>
    <t xml:space="preserve">für Nationalen Indikator  </t>
  </si>
  <si>
    <t>Anzahl Raster, nur KR ohne Rhein und Donau</t>
  </si>
  <si>
    <t>Summe in kt NO2-N</t>
  </si>
  <si>
    <r>
      <t>Reduktion</t>
    </r>
    <r>
      <rPr>
        <b/>
        <u/>
        <sz val="11"/>
        <color theme="1"/>
        <rFont val="Calibri"/>
        <family val="2"/>
        <scheme val="minor"/>
      </rPr>
      <t xml:space="preserve"> auf</t>
    </r>
    <r>
      <rPr>
        <b/>
        <sz val="11"/>
        <color theme="1"/>
        <rFont val="Calibri"/>
        <family val="2"/>
        <scheme val="minor"/>
      </rPr>
      <t xml:space="preserve"> % der 2020 Emissionen</t>
    </r>
  </si>
  <si>
    <t>Summe in kt N</t>
  </si>
  <si>
    <t>Anzahl</t>
  </si>
  <si>
    <t>(alle wg. Öko)</t>
  </si>
  <si>
    <t>(wg. Gesund)</t>
  </si>
  <si>
    <t>Quelle:  Geo_Daten/regionat/AP6_Gesundheit/NOx_Konz_Em.xlsx</t>
  </si>
  <si>
    <t>NOx-Emissionen 2020</t>
  </si>
  <si>
    <t>Problem hier: Em. und Minderungsbedarf beziehen sich bei Öko auf 2019, bei Gesund auf 2020. 
Em. Öko = 6636, Gesund = 7022; Mind.bedarf Öko = 2598; Gesund = 6750. 
Nur wenn Mind.bedarf Gesund (2020) mit Ist.-Em. Öko (2019) verglichen wird, dann entsteht der geringfügige "Überhang" Mind.bedarf von 0,114 kt - mengenmäßig irrelevant</t>
  </si>
  <si>
    <t>Berechnung M. Geupel</t>
  </si>
  <si>
    <t xml:space="preserve"> Erforderl. Vermind &gt; 0</t>
  </si>
  <si>
    <t xml:space="preserve">NH3 </t>
  </si>
  <si>
    <t>mit Korrektur "Gesundheit" 10.2.25, dadurch haben sich die nationalen Summen aber nicht geändert</t>
  </si>
  <si>
    <t xml:space="preserve">Berechnung M. Geupel - zunächst übernommen, dann nach mail E. Griese 11.2.25 (Erklärung der 52 Null-Werte) wieder rückgängig gemacht </t>
  </si>
  <si>
    <t xml:space="preserve"> Erforderl. Vermind = 0, Verschlecht.verbot greift ODER Ist-Konz. &lt;= 10</t>
  </si>
  <si>
    <t>Ist-Konz. &lt;=10 µg:</t>
  </si>
  <si>
    <t xml:space="preserve">Überprüfung: in allen KR mit erford. Mind. NOx = 0 für Gesund wird im Nat. Indikator der Mind.bedarf von Oeko übernommen  </t>
  </si>
  <si>
    <t>Fehler entdeckt und korr.: es fehlten 2 Kreisregionen beim Übertrag in Sp. M und O (23.1.25)</t>
  </si>
  <si>
    <t xml:space="preserve">  =WENN(T6 = 0; F6; Q6)</t>
  </si>
  <si>
    <t xml:space="preserve">betr. Hamburg, s. dazu Bem. in Zelle  National_Indikator!Y17, dieser eine Fall geht nicht in den Bericht ein </t>
  </si>
  <si>
    <t xml:space="preserve">betr. Hamburg, s. dazu Bem. in Zelle Y17, dieser eine Fall geht nicht in den Bericht ein </t>
  </si>
  <si>
    <r>
      <t>Erforderl. Vermind. NOx-Emission
überprüft</t>
    </r>
    <r>
      <rPr>
        <b/>
        <sz val="11"/>
        <color rgb="FFFF0000"/>
        <rFont val="Calibri"/>
        <family val="2"/>
      </rPr>
      <t xml:space="preserve"> 17.2.25; </t>
    </r>
    <r>
      <rPr>
        <b/>
        <sz val="11"/>
        <color rgb="FF000000"/>
        <rFont val="Calibri"/>
        <family val="2"/>
      </rPr>
      <t xml:space="preserve">als Diff. berechnet </t>
    </r>
    <r>
      <rPr>
        <sz val="11"/>
        <color rgb="FF000000"/>
        <rFont val="Calibri"/>
        <family val="2"/>
      </rPr>
      <t xml:space="preserve">
= 0: entweder weil NOx-Konz. 10 µg bereits unterschritten, oder wg. Verschlechterungsverbot  </t>
    </r>
  </si>
  <si>
    <r>
      <t>Zulässige NO</t>
    </r>
    <r>
      <rPr>
        <b/>
        <vertAlign val="subscript"/>
        <sz val="11"/>
        <color rgb="FF000000"/>
        <rFont val="Calibri"/>
        <family val="2"/>
      </rPr>
      <t>x</t>
    </r>
    <r>
      <rPr>
        <b/>
        <sz val="11"/>
        <color rgb="FF000000"/>
        <rFont val="Calibri"/>
        <family val="2"/>
      </rPr>
      <t>-Emissionen ("brutto", aus Richtwert berechnet)</t>
    </r>
  </si>
  <si>
    <r>
      <t>Zulässige NOx-Emissionen - "netto"</t>
    </r>
    <r>
      <rPr>
        <sz val="11"/>
        <color rgb="FF0000FF"/>
        <rFont val="Calibri"/>
        <family val="2"/>
        <scheme val="minor"/>
      </rPr>
      <t>: mit Verschlechte-rungsverbot in 2 KR UND  50 KR ohne Mind.Bedarf, da Ist-Konz. &lt;= 10 µg
= Summe f. Tab. 19</t>
    </r>
  </si>
  <si>
    <t>1 = Verbleibende zwei Kreise mit IST-Konz. &gt; 10 µg,  in denen das Verschlecht. verbot greift</t>
  </si>
  <si>
    <t>Mind.Bedarf &gt; Ist-Em.</t>
  </si>
  <si>
    <t>Mind.Bedarf &lt;= Ist-Em</t>
  </si>
  <si>
    <t xml:space="preserve">"Bestandsschutz" NO2-Em.:  Ist-Em. ist größer als zul. Em. (gem. Gl. 21), aber Ist-Konz. unterschreitet bereits Qualitätsziel </t>
  </si>
  <si>
    <t>Überprüfung m. Geupel Berechnung zulässiger Nox-Emission aus Anzahl Raster und max. Emission von 0,352 t N / km² (Gl. 21)</t>
  </si>
  <si>
    <t>NOx</t>
  </si>
  <si>
    <r>
      <t xml:space="preserve">Mind. Bedarf </t>
    </r>
    <r>
      <rPr>
        <b/>
        <sz val="11"/>
        <color rgb="FF0070C0"/>
        <rFont val="Calibri"/>
        <family val="2"/>
      </rPr>
      <t xml:space="preserve">NOx </t>
    </r>
    <r>
      <rPr>
        <b/>
        <sz val="11"/>
        <color rgb="FF000000"/>
        <rFont val="Calibri"/>
        <family val="2"/>
      </rPr>
      <t xml:space="preserve">größer wg. </t>
    </r>
  </si>
  <si>
    <r>
      <t xml:space="preserve">Mind. Bedarf </t>
    </r>
    <r>
      <rPr>
        <b/>
        <sz val="11"/>
        <color rgb="FF0070C0"/>
        <rFont val="Calibri"/>
        <family val="2"/>
      </rPr>
      <t>NOx</t>
    </r>
    <r>
      <rPr>
        <b/>
        <sz val="11"/>
        <color theme="8" tint="-0.249977111117893"/>
        <rFont val="Calibri"/>
        <family val="2"/>
      </rPr>
      <t xml:space="preserve"> </t>
    </r>
    <r>
      <rPr>
        <b/>
        <sz val="11"/>
        <color rgb="FF000000"/>
        <rFont val="Calibri"/>
        <family val="2"/>
      </rPr>
      <t xml:space="preserve">größer als Em. aktuell </t>
    </r>
  </si>
  <si>
    <r>
      <t>NOx</t>
    </r>
    <r>
      <rPr>
        <b/>
        <vertAlign val="superscript"/>
        <sz val="11"/>
        <color rgb="FF000000"/>
        <rFont val="Calibri"/>
        <family val="2"/>
      </rPr>
      <t>c,d</t>
    </r>
  </si>
  <si>
    <t>NOx (Vegetation)</t>
  </si>
  <si>
    <t>NOx (Gesundheit)</t>
  </si>
  <si>
    <t>Nox</t>
  </si>
  <si>
    <t xml:space="preserve">Erforderliche  Verminderung NOx-Emission in den Kreisregionen </t>
  </si>
  <si>
    <t xml:space="preserve">Mind. Bedarf NOx größer als Em. aktuell </t>
  </si>
  <si>
    <t>N</t>
  </si>
  <si>
    <t xml:space="preserve"> Erforderliche Verminderung</t>
  </si>
  <si>
    <t>amtlicher Gebiets-schlüssel (AGS)</t>
  </si>
  <si>
    <t>n.a.</t>
  </si>
  <si>
    <r>
      <t xml:space="preserve"> Emission (aktuell)</t>
    </r>
    <r>
      <rPr>
        <b/>
        <vertAlign val="superscript"/>
        <sz val="9"/>
        <color theme="0"/>
        <rFont val="Calibri"/>
        <family val="2"/>
        <scheme val="minor"/>
      </rPr>
      <t>a</t>
    </r>
  </si>
  <si>
    <r>
      <t>NH</t>
    </r>
    <r>
      <rPr>
        <b/>
        <vertAlign val="subscript"/>
        <sz val="9"/>
        <color theme="0"/>
        <rFont val="Calibri"/>
        <family val="2"/>
      </rPr>
      <t>3</t>
    </r>
  </si>
  <si>
    <r>
      <t>NO</t>
    </r>
    <r>
      <rPr>
        <b/>
        <vertAlign val="subscript"/>
        <sz val="9"/>
        <color theme="0"/>
        <rFont val="Calibri"/>
        <family val="2"/>
      </rPr>
      <t>x</t>
    </r>
    <r>
      <rPr>
        <b/>
        <sz val="9"/>
        <color theme="0"/>
        <rFont val="Calibri"/>
        <family val="2"/>
      </rPr>
      <t xml:space="preserve"> </t>
    </r>
    <r>
      <rPr>
        <b/>
        <vertAlign val="superscript"/>
        <sz val="9"/>
        <color theme="0"/>
        <rFont val="Calibri"/>
        <family val="2"/>
      </rPr>
      <t>b</t>
    </r>
  </si>
  <si>
    <r>
      <t>N</t>
    </r>
    <r>
      <rPr>
        <b/>
        <vertAlign val="subscript"/>
        <sz val="9"/>
        <color theme="0"/>
        <rFont val="Calibri"/>
        <family val="2"/>
      </rPr>
      <t>2</t>
    </r>
    <r>
      <rPr>
        <b/>
        <sz val="9"/>
        <color theme="0"/>
        <rFont val="Calibri"/>
        <family val="2"/>
      </rPr>
      <t>O</t>
    </r>
  </si>
  <si>
    <r>
      <t>N</t>
    </r>
    <r>
      <rPr>
        <b/>
        <vertAlign val="subscript"/>
        <sz val="9"/>
        <color theme="0"/>
        <rFont val="Calibri"/>
        <family val="2"/>
      </rPr>
      <t>(ges)</t>
    </r>
    <r>
      <rPr>
        <b/>
        <sz val="9"/>
        <color theme="0"/>
        <rFont val="Calibri"/>
        <family val="2"/>
      </rPr>
      <t xml:space="preserve"> </t>
    </r>
    <r>
      <rPr>
        <b/>
        <vertAlign val="superscript"/>
        <sz val="9"/>
        <color theme="0"/>
        <rFont val="Calibri"/>
        <family val="2"/>
      </rPr>
      <t>g</t>
    </r>
  </si>
  <si>
    <r>
      <t>NO</t>
    </r>
    <r>
      <rPr>
        <b/>
        <vertAlign val="subscript"/>
        <sz val="9"/>
        <color theme="0"/>
        <rFont val="Calibri"/>
        <family val="2"/>
      </rPr>
      <t>3</t>
    </r>
  </si>
  <si>
    <r>
      <t>NH</t>
    </r>
    <r>
      <rPr>
        <b/>
        <vertAlign val="subscript"/>
        <sz val="9"/>
        <color theme="0"/>
        <rFont val="Calibri"/>
        <family val="2"/>
      </rPr>
      <t>3</t>
    </r>
    <r>
      <rPr>
        <b/>
        <sz val="9"/>
        <color theme="0"/>
        <rFont val="Calibri"/>
        <family val="2"/>
      </rPr>
      <t xml:space="preserve"> </t>
    </r>
    <r>
      <rPr>
        <b/>
        <vertAlign val="superscript"/>
        <sz val="9"/>
        <color theme="0"/>
        <rFont val="Calibri"/>
        <family val="2"/>
      </rPr>
      <t>c,d</t>
    </r>
  </si>
  <si>
    <r>
      <t>NO</t>
    </r>
    <r>
      <rPr>
        <b/>
        <vertAlign val="subscript"/>
        <sz val="9"/>
        <color theme="0"/>
        <rFont val="Calibri"/>
        <family val="2"/>
      </rPr>
      <t>x</t>
    </r>
    <r>
      <rPr>
        <b/>
        <sz val="9"/>
        <color theme="0"/>
        <rFont val="Calibri"/>
        <family val="2"/>
      </rPr>
      <t xml:space="preserve"> </t>
    </r>
    <r>
      <rPr>
        <b/>
        <vertAlign val="superscript"/>
        <sz val="9"/>
        <color theme="0"/>
        <rFont val="Calibri"/>
        <family val="2"/>
      </rPr>
      <t>d</t>
    </r>
  </si>
  <si>
    <r>
      <t>N</t>
    </r>
    <r>
      <rPr>
        <b/>
        <vertAlign val="subscript"/>
        <sz val="9"/>
        <color theme="0"/>
        <rFont val="Calibri"/>
        <family val="2"/>
      </rPr>
      <t>2</t>
    </r>
    <r>
      <rPr>
        <b/>
        <sz val="9"/>
        <color theme="0"/>
        <rFont val="Calibri"/>
        <family val="2"/>
      </rPr>
      <t>O</t>
    </r>
    <r>
      <rPr>
        <b/>
        <vertAlign val="superscript"/>
        <sz val="9"/>
        <color theme="0"/>
        <rFont val="Calibri"/>
        <family val="2"/>
      </rPr>
      <t xml:space="preserve"> e</t>
    </r>
  </si>
  <si>
    <r>
      <t>N</t>
    </r>
    <r>
      <rPr>
        <b/>
        <vertAlign val="subscript"/>
        <sz val="9"/>
        <color theme="0"/>
        <rFont val="Calibri"/>
        <family val="2"/>
      </rPr>
      <t>(ges)</t>
    </r>
    <r>
      <rPr>
        <b/>
        <sz val="9"/>
        <color theme="0"/>
        <rFont val="Calibri"/>
        <family val="2"/>
      </rPr>
      <t xml:space="preserve"> </t>
    </r>
    <r>
      <rPr>
        <b/>
        <vertAlign val="superscript"/>
        <sz val="9"/>
        <color theme="0"/>
        <rFont val="Calibri"/>
        <family val="2"/>
      </rPr>
      <t>g,h</t>
    </r>
  </si>
  <si>
    <r>
      <t>NH</t>
    </r>
    <r>
      <rPr>
        <b/>
        <vertAlign val="subscript"/>
        <sz val="9"/>
        <color theme="0"/>
        <rFont val="Calibri"/>
        <family val="2"/>
      </rPr>
      <t>3</t>
    </r>
    <r>
      <rPr>
        <b/>
        <sz val="9"/>
        <color theme="0"/>
        <rFont val="Calibri"/>
        <family val="2"/>
      </rPr>
      <t xml:space="preserve"> </t>
    </r>
    <r>
      <rPr>
        <b/>
        <vertAlign val="superscript"/>
        <sz val="9"/>
        <color theme="0"/>
        <rFont val="Calibri"/>
        <family val="2"/>
      </rPr>
      <t>c,f</t>
    </r>
  </si>
  <si>
    <r>
      <t>NO</t>
    </r>
    <r>
      <rPr>
        <b/>
        <vertAlign val="subscript"/>
        <sz val="9"/>
        <color theme="0"/>
        <rFont val="Calibri"/>
        <family val="2"/>
      </rPr>
      <t>x</t>
    </r>
    <r>
      <rPr>
        <b/>
        <sz val="9"/>
        <color theme="0"/>
        <rFont val="Calibri"/>
        <family val="2"/>
      </rPr>
      <t xml:space="preserve"> </t>
    </r>
    <r>
      <rPr>
        <b/>
        <vertAlign val="superscript"/>
        <sz val="9"/>
        <color theme="0"/>
        <rFont val="Calibri"/>
        <family val="2"/>
      </rPr>
      <t>f</t>
    </r>
  </si>
  <si>
    <r>
      <t>N</t>
    </r>
    <r>
      <rPr>
        <b/>
        <vertAlign val="subscript"/>
        <sz val="9"/>
        <color theme="0"/>
        <rFont val="Calibri"/>
        <family val="2"/>
      </rPr>
      <t>2</t>
    </r>
    <r>
      <rPr>
        <b/>
        <sz val="9"/>
        <color theme="0"/>
        <rFont val="Calibri"/>
        <family val="2"/>
      </rPr>
      <t xml:space="preserve">O </t>
    </r>
    <r>
      <rPr>
        <b/>
        <vertAlign val="superscript"/>
        <sz val="9"/>
        <color theme="0"/>
        <rFont val="Calibri"/>
        <family val="2"/>
      </rPr>
      <t>e</t>
    </r>
  </si>
  <si>
    <t>xx)</t>
  </si>
  <si>
    <t>a)</t>
  </si>
  <si>
    <t>d)</t>
  </si>
  <si>
    <t>e)</t>
  </si>
  <si>
    <t>f)</t>
  </si>
  <si>
    <t>g)</t>
  </si>
  <si>
    <t>h)</t>
  </si>
  <si>
    <t>b)</t>
  </si>
  <si>
    <t>c)</t>
  </si>
  <si>
    <t xml:space="preserve">unterschiedliche Bezugsjahre für aktuelle Emission (s. Text im Abschlussbericht 3722 63 2880) </t>
  </si>
  <si>
    <t>Für N-Spezies, die zwei Schutzgüter beeinträchtigen, gilt der niedrigere Wert der beiden zulässigen Emissionen (Obergrenzen) im Kreis</t>
  </si>
  <si>
    <t>Mit Berücksichtigung des Verschlechterungsverbotes: wenn das Schutzziel aktuell bereits eingehalten wird, dann entspricht die zulässige Emission (Obergrenze) der aktuellen Emission</t>
  </si>
  <si>
    <t>Für N-Spezies, die zwei Schutzgüter beeinträchtigen, gilt der größere der beiden Werte für die erforderliche Verminderung im Kreis.</t>
  </si>
  <si>
    <t>Die NOx-Emissionswerte, die für Berechnungen zu Schutzgut terrestrische Ökosysteme und Schutzgut Gesundheit verwendet wurden, stimmmen nicht ganz überein, da  aus unterschiedlichen Jahren: 
für  terrestr. Ökosysteme aus 2019 (wie die NH3-Werte), für Menschl. Gesundheit aus 2020, da die NOx-Konz.daten aus 2020 verwendet wurden. Für die vorliegende Tabelle (und Tabelle 45) werden die NOx-Daten aus 2019 genommen</t>
  </si>
  <si>
    <r>
      <t>Nationale Stickstoff-Obergrenze (t N a</t>
    </r>
    <r>
      <rPr>
        <b/>
        <vertAlign val="superscript"/>
        <sz val="12"/>
        <color theme="1"/>
        <rFont val="Calibri"/>
        <family val="2"/>
        <scheme val="minor"/>
      </rPr>
      <t>-1</t>
    </r>
    <r>
      <rPr>
        <b/>
        <sz val="12"/>
        <color theme="1"/>
        <rFont val="Calibri"/>
        <family val="2"/>
        <scheme val="minor"/>
      </rPr>
      <t>): Ist-Emissionen, zulässige Emissionen (Obergrenzen) und erforderliche Verminderung der Emissionen von reaktiven Stickstoff-Verbindungen in den Kreisregionen zur Einhaltung der Qualitätsziele
 der Schutzgüter</t>
    </r>
  </si>
  <si>
    <r>
      <t>Minderungsbedarf NH</t>
    </r>
    <r>
      <rPr>
        <b/>
        <vertAlign val="subscript"/>
        <sz val="9"/>
        <color theme="0"/>
        <rFont val="Calibri"/>
        <family val="2"/>
      </rPr>
      <t>3</t>
    </r>
    <r>
      <rPr>
        <b/>
        <sz val="9"/>
        <color theme="0"/>
        <rFont val="Calibri"/>
        <family val="2"/>
      </rPr>
      <t xml:space="preserve"> größer wg. Schutzgut terrestr. Ökosysteme (Oeko) oder Vegetation (veg)</t>
    </r>
  </si>
  <si>
    <r>
      <t>Minderungsbedarf NO</t>
    </r>
    <r>
      <rPr>
        <b/>
        <vertAlign val="subscript"/>
        <sz val="9"/>
        <color theme="0"/>
        <rFont val="Calibri"/>
        <family val="2"/>
      </rPr>
      <t>x</t>
    </r>
    <r>
      <rPr>
        <b/>
        <sz val="9"/>
        <color theme="0"/>
        <rFont val="Calibri"/>
        <family val="2"/>
      </rPr>
      <t xml:space="preserve"> größer wg. Schutzgut terrestr. Ökosysteme (Oeko) oder menschliche Gesundheit (Gesund)</t>
    </r>
  </si>
  <si>
    <t>Stand: 19.01.2026</t>
  </si>
  <si>
    <t>Hauptbelastungsquelle</t>
  </si>
  <si>
    <t>x)</t>
  </si>
  <si>
    <r>
      <t xml:space="preserve"> Emission (aktuell)</t>
    </r>
    <r>
      <rPr>
        <b/>
        <vertAlign val="superscript"/>
        <sz val="9"/>
        <color theme="0"/>
        <rFont val="Calibri"/>
        <family val="2"/>
        <scheme val="minor"/>
      </rPr>
      <t>x</t>
    </r>
  </si>
  <si>
    <r>
      <t>NO</t>
    </r>
    <r>
      <rPr>
        <b/>
        <vertAlign val="subscript"/>
        <sz val="9"/>
        <color theme="0"/>
        <rFont val="Calibri"/>
        <family val="2"/>
      </rPr>
      <t>x</t>
    </r>
    <r>
      <rPr>
        <b/>
        <sz val="9"/>
        <color theme="0"/>
        <rFont val="Calibri"/>
        <family val="2"/>
      </rPr>
      <t xml:space="preserve"> </t>
    </r>
    <r>
      <rPr>
        <b/>
        <vertAlign val="superscript"/>
        <sz val="9"/>
        <color theme="0"/>
        <rFont val="Calibri"/>
        <family val="2"/>
      </rPr>
      <t>xx</t>
    </r>
  </si>
  <si>
    <r>
      <t>NO</t>
    </r>
    <r>
      <rPr>
        <b/>
        <vertAlign val="subscript"/>
        <sz val="9"/>
        <color theme="0"/>
        <rFont val="Calibri"/>
        <family val="2"/>
      </rPr>
      <t>x</t>
    </r>
    <r>
      <rPr>
        <b/>
        <sz val="9"/>
        <color theme="0"/>
        <rFont val="Calibri"/>
        <family val="2"/>
      </rPr>
      <t xml:space="preserve"> </t>
    </r>
    <r>
      <rPr>
        <b/>
        <vertAlign val="superscript"/>
        <sz val="9"/>
        <color theme="0"/>
        <rFont val="Calibri"/>
        <family val="2"/>
      </rPr>
      <t>c,xxx</t>
    </r>
  </si>
  <si>
    <t>xxx)</t>
  </si>
  <si>
    <r>
      <t>NH</t>
    </r>
    <r>
      <rPr>
        <b/>
        <vertAlign val="subscript"/>
        <sz val="9"/>
        <color theme="0"/>
        <rFont val="Calibri"/>
        <family val="2"/>
        <scheme val="minor"/>
      </rPr>
      <t>3</t>
    </r>
    <r>
      <rPr>
        <b/>
        <sz val="9"/>
        <color theme="0"/>
        <rFont val="Calibri"/>
        <family val="2"/>
        <scheme val="minor"/>
      </rPr>
      <t xml:space="preserve"> </t>
    </r>
    <r>
      <rPr>
        <b/>
        <vertAlign val="superscript"/>
        <sz val="9"/>
        <color theme="0"/>
        <rFont val="Calibri"/>
        <family val="2"/>
        <scheme val="minor"/>
      </rPr>
      <t>b,d</t>
    </r>
  </si>
  <si>
    <r>
      <t>NO</t>
    </r>
    <r>
      <rPr>
        <b/>
        <vertAlign val="subscript"/>
        <sz val="9"/>
        <color theme="0"/>
        <rFont val="Calibri"/>
        <family val="2"/>
        <scheme val="minor"/>
      </rPr>
      <t>3</t>
    </r>
  </si>
  <si>
    <r>
      <t>NO</t>
    </r>
    <r>
      <rPr>
        <b/>
        <vertAlign val="subscript"/>
        <sz val="9"/>
        <color theme="0"/>
        <rFont val="Calibri"/>
        <family val="2"/>
        <scheme val="minor"/>
      </rPr>
      <t>x</t>
    </r>
    <r>
      <rPr>
        <b/>
        <sz val="9"/>
        <color theme="0"/>
        <rFont val="Calibri"/>
        <family val="2"/>
        <scheme val="minor"/>
      </rPr>
      <t xml:space="preserve"> </t>
    </r>
    <r>
      <rPr>
        <b/>
        <vertAlign val="superscript"/>
        <sz val="9"/>
        <color theme="0"/>
        <rFont val="Calibri"/>
        <family val="2"/>
        <scheme val="minor"/>
      </rPr>
      <t>d</t>
    </r>
  </si>
  <si>
    <r>
      <t>N</t>
    </r>
    <r>
      <rPr>
        <b/>
        <vertAlign val="subscript"/>
        <sz val="9"/>
        <color theme="0"/>
        <rFont val="Calibri"/>
        <family val="2"/>
        <scheme val="minor"/>
      </rPr>
      <t>2</t>
    </r>
    <r>
      <rPr>
        <b/>
        <sz val="9"/>
        <color theme="0"/>
        <rFont val="Calibri"/>
        <family val="2"/>
        <scheme val="minor"/>
      </rPr>
      <t>O</t>
    </r>
    <r>
      <rPr>
        <b/>
        <vertAlign val="superscript"/>
        <sz val="9"/>
        <color theme="0"/>
        <rFont val="Calibri"/>
        <family val="2"/>
        <scheme val="minor"/>
      </rPr>
      <t xml:space="preserve"> c</t>
    </r>
  </si>
  <si>
    <r>
      <t>N</t>
    </r>
    <r>
      <rPr>
        <b/>
        <vertAlign val="subscript"/>
        <sz val="9"/>
        <color theme="0"/>
        <rFont val="Calibri"/>
        <family val="2"/>
        <scheme val="minor"/>
      </rPr>
      <t>(ges)</t>
    </r>
    <r>
      <rPr>
        <b/>
        <sz val="9"/>
        <color theme="0"/>
        <rFont val="Calibri"/>
        <family val="2"/>
        <scheme val="minor"/>
      </rPr>
      <t xml:space="preserve"> </t>
    </r>
    <r>
      <rPr>
        <b/>
        <vertAlign val="superscript"/>
        <sz val="9"/>
        <color theme="0"/>
        <rFont val="Calibri"/>
        <family val="2"/>
        <scheme val="minor"/>
      </rPr>
      <t>e,f</t>
    </r>
  </si>
  <si>
    <t>Oeko</t>
  </si>
  <si>
    <t>Landwirtschaft</t>
  </si>
  <si>
    <t>Urban</t>
  </si>
  <si>
    <t>1055/1003</t>
  </si>
  <si>
    <t>Ostholstein/Lübeck</t>
  </si>
  <si>
    <t>1058/1002/1004</t>
  </si>
  <si>
    <t>Rendsburg-Eckernförde/Kiel/Neumünster</t>
  </si>
  <si>
    <t>1059/1001</t>
  </si>
  <si>
    <t>Schleswig-Flensburg/Flensburg</t>
  </si>
  <si>
    <t>Kreisregion (Landkreis/kreisfreihe Stadt)</t>
  </si>
  <si>
    <t>3154/3103</t>
  </si>
  <si>
    <t>Helmstedt/Wolfsburg</t>
  </si>
  <si>
    <t>3158/3101/3102</t>
  </si>
  <si>
    <t>Wolfenbüttel/Braunschweig/Salzgitter</t>
  </si>
  <si>
    <t>3352/4012</t>
  </si>
  <si>
    <t>Cuxhaven/Bremerhaven</t>
  </si>
  <si>
    <t>3452/3402</t>
  </si>
  <si>
    <t>Aurich/Emden</t>
  </si>
  <si>
    <t>3458/3401/3403</t>
  </si>
  <si>
    <t>Oldenburg/Oldenburg/Delmenhorst</t>
  </si>
  <si>
    <t>5112/5113/5117/5119</t>
  </si>
  <si>
    <t>Duisburg/Essen/Mühlheim/Oberhausen</t>
  </si>
  <si>
    <t>5124/5120/5122</t>
  </si>
  <si>
    <t>Wuppertal/Remscheid/Solingen</t>
  </si>
  <si>
    <t>5158/5111</t>
  </si>
  <si>
    <t>Mettmann/Düsseldorf</t>
  </si>
  <si>
    <t>5162/5116</t>
  </si>
  <si>
    <t>Neuss/Mönchengladbach</t>
  </si>
  <si>
    <t>5166/5114</t>
  </si>
  <si>
    <t>Viersen/Krefeld</t>
  </si>
  <si>
    <t>5354/5334</t>
  </si>
  <si>
    <t>5362/5315</t>
  </si>
  <si>
    <t>Rhein-Erft-Kreis/Köln</t>
  </si>
  <si>
    <t>5378/5316</t>
  </si>
  <si>
    <t>Rheinisch-Berg.-Kreis/Leverkusen</t>
  </si>
  <si>
    <t>5382/5314</t>
  </si>
  <si>
    <t>Rhein-Sieg/Bonn</t>
  </si>
  <si>
    <t>5562/5512/5513</t>
  </si>
  <si>
    <t>Recklingshausen/Bottrop/Gelsenkirchen</t>
  </si>
  <si>
    <t>5913/5911/5916</t>
  </si>
  <si>
    <t>Dortmund/Bochum/Herne</t>
  </si>
  <si>
    <t>5954/5914</t>
  </si>
  <si>
    <t>Ennepe-Ruhr/Hagen</t>
  </si>
  <si>
    <t>5978/5915</t>
  </si>
  <si>
    <t>Unna/Hamm</t>
  </si>
  <si>
    <t>6432/6411</t>
  </si>
  <si>
    <t>Darmstadt-Dieburg/Darmstadt</t>
  </si>
  <si>
    <t>6436/6412/6414</t>
  </si>
  <si>
    <t>Main-Taunus-Kreis/Frankfurt/Wiesbaden</t>
  </si>
  <si>
    <t>6438/6413</t>
  </si>
  <si>
    <t>Kreisregion Offenbach</t>
  </si>
  <si>
    <t>6633/6611</t>
  </si>
  <si>
    <t xml:space="preserve">Kreisregion Kassel </t>
  </si>
  <si>
    <t>7137/7111</t>
  </si>
  <si>
    <t>7235/7211</t>
  </si>
  <si>
    <t>7331/7319</t>
  </si>
  <si>
    <t>7332/7316</t>
  </si>
  <si>
    <t>7335/7312</t>
  </si>
  <si>
    <t>7336</t>
  </si>
  <si>
    <t>7337/7313</t>
  </si>
  <si>
    <t>7338/7311/7314/7318</t>
  </si>
  <si>
    <t>7339/7315</t>
  </si>
  <si>
    <t>7340/7317/7320</t>
  </si>
  <si>
    <t>8118/8111</t>
  </si>
  <si>
    <t>8125/8121</t>
  </si>
  <si>
    <t>8215/8212</t>
  </si>
  <si>
    <t>8216/8211</t>
  </si>
  <si>
    <t>8226/8221/8222</t>
  </si>
  <si>
    <t>8236/8231</t>
  </si>
  <si>
    <t>8315/8311</t>
  </si>
  <si>
    <t>8425/8421</t>
  </si>
  <si>
    <t>9176/9161</t>
  </si>
  <si>
    <t>9184/9162</t>
  </si>
  <si>
    <t>9187/9163</t>
  </si>
  <si>
    <t>9274/9261</t>
  </si>
  <si>
    <t>9275/9262</t>
  </si>
  <si>
    <t>9278/9263</t>
  </si>
  <si>
    <t>9371/9361</t>
  </si>
  <si>
    <t>9374/9363</t>
  </si>
  <si>
    <t>9375/9362</t>
  </si>
  <si>
    <t>9471/9461</t>
  </si>
  <si>
    <t>9472/9462</t>
  </si>
  <si>
    <t>9473/9463</t>
  </si>
  <si>
    <t>9475/9464</t>
  </si>
  <si>
    <t>9571/9561</t>
  </si>
  <si>
    <t>9572/9562</t>
  </si>
  <si>
    <t>9573/9563</t>
  </si>
  <si>
    <t>9574/9564</t>
  </si>
  <si>
    <t>9576/9565</t>
  </si>
  <si>
    <t>9671/9661</t>
  </si>
  <si>
    <t>9678/9662</t>
  </si>
  <si>
    <t>9679/9663</t>
  </si>
  <si>
    <t>9772/9761</t>
  </si>
  <si>
    <t>9777/9762</t>
  </si>
  <si>
    <t>9778/9764</t>
  </si>
  <si>
    <t>9780/9763</t>
  </si>
  <si>
    <t>12067/12053</t>
  </si>
  <si>
    <t>12069/12051/12054</t>
  </si>
  <si>
    <t>12071/12052</t>
  </si>
  <si>
    <t>13072/13003</t>
  </si>
  <si>
    <t>13076/13004</t>
  </si>
  <si>
    <t>14521/14511</t>
  </si>
  <si>
    <t>14628/14612</t>
  </si>
  <si>
    <t>14729/14713</t>
  </si>
  <si>
    <t>15083/15003</t>
  </si>
  <si>
    <t>15088/15002</t>
  </si>
  <si>
    <t>15091/15001/15082</t>
  </si>
  <si>
    <t>16063/16056</t>
  </si>
  <si>
    <t>16069/16054</t>
  </si>
  <si>
    <t>16071/16055</t>
  </si>
  <si>
    <t>16074/16053</t>
  </si>
  <si>
    <t>16076/16052</t>
  </si>
  <si>
    <t>Greiz/Gera</t>
  </si>
  <si>
    <t>Saale-Holzland/Jena</t>
  </si>
  <si>
    <t>Weimarer Land/Weimar</t>
  </si>
  <si>
    <t>Hildburghausen/Suhl</t>
  </si>
  <si>
    <t>Stand: 9.03.2026</t>
  </si>
  <si>
    <t>Wartburgkreis/Eisenach</t>
  </si>
  <si>
    <t>Mayen-Koblenz/Koblenz</t>
  </si>
  <si>
    <t>Trier-Saarburg/Trier</t>
  </si>
  <si>
    <t>Alzey-Worms/Worms</t>
  </si>
  <si>
    <t>Bad-Dürkheim/Neustadt a. d. Weinstraße</t>
  </si>
  <si>
    <t>KreisregionKaiserslautern</t>
  </si>
  <si>
    <t>Südliche Weinstraße/Landau i. d. Pfalz</t>
  </si>
  <si>
    <t>Rhein-Pfalz/Frankenthal/Ludwigshafen/Speyer</t>
  </si>
  <si>
    <t>Mainz-Bingen/Mainz</t>
  </si>
  <si>
    <t>Südwestpfalz/Pirmasens/Zweibrücken</t>
  </si>
  <si>
    <t>Ludwigsburg/Stuttgart</t>
  </si>
  <si>
    <t xml:space="preserve">Kreisregion Heilbronn </t>
  </si>
  <si>
    <t xml:space="preserve">Kreisregion Karlsruhe </t>
  </si>
  <si>
    <t>Rastatt/Baden-Baden</t>
  </si>
  <si>
    <t>Rhein-Neckar/Heidelberg/Mannheim</t>
  </si>
  <si>
    <t>Enzkreis/Pforzheim</t>
  </si>
  <si>
    <t>Breisgau-Hochschwarzwald/Freiburg</t>
  </si>
  <si>
    <t>Alb-Donau-Kreis/Ulm</t>
  </si>
  <si>
    <t>Eichstätt/Ingolstadt</t>
  </si>
  <si>
    <t>Kreisregion München</t>
  </si>
  <si>
    <t xml:space="preserve">Kreisregion Rosenheim </t>
  </si>
  <si>
    <t xml:space="preserve">Kreisregion Landshut </t>
  </si>
  <si>
    <t xml:space="preserve">Kreisregion Passau </t>
  </si>
  <si>
    <t>Straubing-Bogen/Straubing</t>
  </si>
  <si>
    <t>Amberg-Sulzbach/Amberg</t>
  </si>
  <si>
    <t>Neustadt a.d. Waldnaab/Weiden</t>
  </si>
  <si>
    <t>Kreisregion Regensburg</t>
  </si>
  <si>
    <t>Kreisregion Bamberg</t>
  </si>
  <si>
    <t xml:space="preserve">Kreisregion Bayreuth </t>
  </si>
  <si>
    <t xml:space="preserve">Kreisregion Coburg </t>
  </si>
  <si>
    <t xml:space="preserve">Kreisregion Hof </t>
  </si>
  <si>
    <t>Kreisregion Ansbach</t>
  </si>
  <si>
    <t xml:space="preserve">Kreisregion Fürth </t>
  </si>
  <si>
    <t>Erlangen-Höchsstadt/Erlangen</t>
  </si>
  <si>
    <t>Nürnberger-Land/Nürnberg</t>
  </si>
  <si>
    <t>Roth/Schwabach</t>
  </si>
  <si>
    <t xml:space="preserve">Kreisregion Aschaffenburg </t>
  </si>
  <si>
    <t>Kreisregion Schweinfurt</t>
  </si>
  <si>
    <t xml:space="preserve">Kreisregion Würzburg </t>
  </si>
  <si>
    <t xml:space="preserve">Kreisregion Augsburg </t>
  </si>
  <si>
    <t>Ostallgäu/Kaufbeuren</t>
  </si>
  <si>
    <t>Unterallgäu/Memmingen</t>
  </si>
  <si>
    <t>Oberallgäu/Kempten</t>
  </si>
  <si>
    <t>Oder-Spree/Frankfurt</t>
  </si>
  <si>
    <t>Potsdam-Mittelmark/Brandenburg/Potsdam</t>
  </si>
  <si>
    <t>Spree-Neiße/Cottbus</t>
  </si>
  <si>
    <t xml:space="preserve">Kreisregion Rostock </t>
  </si>
  <si>
    <t>Ludwigslust-Parchim/Schwerin</t>
  </si>
  <si>
    <t>Erzgebirgskreis/Chemnitz</t>
  </si>
  <si>
    <t>Sächsische Schweiz-Osterzgebirge/Dresden</t>
  </si>
  <si>
    <t xml:space="preserve">Kreisregion Leipzig </t>
  </si>
  <si>
    <t>Börde/Magdeburg</t>
  </si>
  <si>
    <t>Saale/Halle</t>
  </si>
  <si>
    <t>Wittenberg/Dessau-Roßlau/Anhalt-Bitterfeld</t>
  </si>
  <si>
    <r>
      <t>Flächenbezogener Minderungsbedarf</t>
    </r>
    <r>
      <rPr>
        <b/>
        <vertAlign val="superscript"/>
        <sz val="12"/>
        <color theme="1"/>
        <rFont val="Calibri"/>
        <family val="2"/>
        <scheme val="minor"/>
      </rPr>
      <t>a)</t>
    </r>
    <r>
      <rPr>
        <b/>
        <sz val="12"/>
        <color theme="1"/>
        <rFont val="Calibri"/>
        <family val="2"/>
        <scheme val="minor"/>
      </rPr>
      <t xml:space="preserve"> (in kg N ha</t>
    </r>
    <r>
      <rPr>
        <b/>
        <vertAlign val="superscript"/>
        <sz val="12"/>
        <color theme="1"/>
        <rFont val="Calibri"/>
        <family val="2"/>
        <scheme val="minor"/>
      </rPr>
      <t xml:space="preserve">-1 </t>
    </r>
    <r>
      <rPr>
        <b/>
        <sz val="12"/>
        <color theme="1"/>
        <rFont val="Calibri"/>
        <family val="2"/>
        <scheme val="minor"/>
      </rPr>
      <t>a</t>
    </r>
    <r>
      <rPr>
        <b/>
        <vertAlign val="superscript"/>
        <sz val="12"/>
        <color theme="1"/>
        <rFont val="Calibri"/>
        <family val="2"/>
        <scheme val="minor"/>
      </rPr>
      <t>-1</t>
    </r>
    <r>
      <rPr>
        <b/>
        <sz val="12"/>
        <color theme="1"/>
        <rFont val="Calibri"/>
        <family val="2"/>
        <scheme val="minor"/>
      </rPr>
      <t>) für reaktive Stickstoff-Verbindungen und nach 
Hauptbelastungsquellen in den Kreisregionen</t>
    </r>
  </si>
  <si>
    <t>Quelle:</t>
  </si>
  <si>
    <t>https://doi.org/10.60810/openumwelt-7843</t>
  </si>
  <si>
    <t xml:space="preserve">Bach, M., Griese, E., Schlutow, A., Kappauf, T., Hannappel, S., Borrmann, S., Morling, K., &amp; Fuchs, S. (2026). Entwicklung einer nationalen und regional aufgelösten Obergrenze für reaktiven Stickstoff. UBA-Texte 12/2026. ed. M. Geupel. Umweltbundesamt. Dessau-Roßlau.  </t>
  </si>
  <si>
    <r>
      <t>Für die Kreisregionen Mecklenburgische Seenplatte, Rostock , Vorpommern-Rügen, Nordwestmecklenburg, Vorpommern-Greifswald, Ludwigslust-Parchim, Mittelsachsen, Vogtlandkreis, Zwickau, Bautzen, Görlitz, Meißen, 
Sächsische Schweiz-Osterzgebirge, Leipzig, Nordsachsen ist die berechnete erforderliche Emissionsminderung für NH</t>
    </r>
    <r>
      <rPr>
        <vertAlign val="subscript"/>
        <sz val="9"/>
        <color theme="1"/>
        <rFont val="Calibri"/>
        <family val="2"/>
        <scheme val="minor"/>
      </rPr>
      <t>3</t>
    </r>
    <r>
      <rPr>
        <sz val="9"/>
        <color theme="1"/>
        <rFont val="Calibri"/>
        <family val="2"/>
        <scheme val="minor"/>
      </rPr>
      <t xml:space="preserve"> größer als die aktuelle Emission, die zulässige Emission ist daher auf Null gesetzt worden; das ist auf methodische Unsicherheiten zurückzuführen (s S. 50 Abschlussbericht UBA-Texte 2026, Bach et al. (2026)), die Werte dienen daher nur der Orientierung; gleiches gilt geringfügig bei Hamburg für die Emissionsminderung von NO</t>
    </r>
    <r>
      <rPr>
        <vertAlign val="subscript"/>
        <sz val="9"/>
        <color theme="1"/>
        <rFont val="Calibri"/>
        <family val="2"/>
        <scheme val="minor"/>
      </rPr>
      <t>x</t>
    </r>
    <r>
      <rPr>
        <sz val="9"/>
        <color theme="1"/>
        <rFont val="Calibri"/>
        <family val="2"/>
        <scheme val="minor"/>
      </rPr>
      <t xml:space="preserve"> weil sich methodisch bedingt Ist-Emission und Minderungsbedarf auf unterschiedliche NO</t>
    </r>
    <r>
      <rPr>
        <vertAlign val="subscript"/>
        <sz val="9"/>
        <color theme="1"/>
        <rFont val="Calibri"/>
        <family val="2"/>
        <scheme val="minor"/>
      </rPr>
      <t>x</t>
    </r>
    <r>
      <rPr>
        <sz val="9"/>
        <color theme="1"/>
        <rFont val="Calibri"/>
        <family val="2"/>
        <scheme val="minor"/>
      </rPr>
      <t>-Emissionsdatensätze beziehen.</t>
    </r>
  </si>
  <si>
    <t>Kreisregionen ohne Werte (n.a.): Kreis liegt (vollständig) im Flussgebiet Donau oder Rhein, für die keine Minderungerfordernis besteht</t>
  </si>
  <si>
    <t xml:space="preserve">Die Summation über die Kreisregionen differiert geringfügig gegenüber der Summation über die MoRE-Analysegebiete (s. Tabelle 4) </t>
  </si>
  <si>
    <t>Bach, M., Griese, E., Schlutow, A., Kappauf, T., Hannappel, S., Borrmann, S., Morling, K., &amp; Fuchs, S. (2026). Entwicklung einer nationalen und regional aufgelösten Obergrenze für reaktiven Stickstoff. UBA-Texte 12/2026. ed. M. Geupel. Umweltbundesamt. Dessau-Roßlau</t>
  </si>
  <si>
    <t>Die berechneten Werte dienen der Orientierung, methodische Unsicherheiten sind zu berücksichtigen</t>
  </si>
  <si>
    <t>Unterschiedliche Bezugsjahre für aktuelle Emission (s. Text im Abschlussbericht UBA-Texte 12/2026, Bach et al. (2026))</t>
  </si>
  <si>
    <t>Kreisregionen ohne Werte: Kreis liegt (vollständig) im Flussgebiet Donau oder Rhein, für die keine Minderungerfordernis besteht</t>
  </si>
  <si>
    <t xml:space="preserve">Die Summation über die Kreisregionen differiert geringfügig gegenüber der Summation über die MoRE-Analysegebiete (s. Tabelle 4 im Abschlussbericht UBA-Texte 2026)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</si>
</sst>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0.0"/>
    <numFmt numFmtId="167" formatCode="0.000"/>
    <numFmt numFmtId="168" formatCode="0.000000"/>
  </numFmts>
  <fonts count="85" x14ac:knownFonts="1">
    <font>
      <sz val="11"/>
      <color theme="1"/>
      <name val="Calibri"/>
      <family val="2"/>
      <scheme val="minor"/>
    </font>
    <font>
      <sz val="11"/>
      <color theme="1"/>
      <name val="Calibri"/>
      <family val="2"/>
      <scheme val="minor"/>
    </font>
    <font>
      <b/>
      <sz val="11"/>
      <color theme="1"/>
      <name val="Calibri"/>
      <family val="2"/>
      <scheme val="minor"/>
    </font>
    <font>
      <b/>
      <sz val="12"/>
      <color theme="1"/>
      <name val="Calibri"/>
      <family val="2"/>
      <scheme val="minor"/>
    </font>
    <font>
      <sz val="10"/>
      <color theme="1"/>
      <name val="Calibri"/>
      <family val="2"/>
      <scheme val="minor"/>
    </font>
    <font>
      <b/>
      <sz val="11"/>
      <name val="Calibri"/>
      <family val="2"/>
      <scheme val="minor"/>
    </font>
    <font>
      <b/>
      <sz val="14"/>
      <color theme="1"/>
      <name val="Calibri"/>
      <family val="2"/>
      <scheme val="minor"/>
    </font>
    <font>
      <sz val="10"/>
      <color rgb="FF000000"/>
      <name val="Calibri"/>
      <family val="2"/>
    </font>
    <font>
      <vertAlign val="superscript"/>
      <sz val="10"/>
      <color rgb="FF000000"/>
      <name val="Calibri"/>
      <family val="2"/>
    </font>
    <font>
      <sz val="11"/>
      <color rgb="FF000000"/>
      <name val="Calibri"/>
      <family val="2"/>
      <scheme val="minor"/>
    </font>
    <font>
      <b/>
      <sz val="11"/>
      <color rgb="FF000000"/>
      <name val="Calibri"/>
      <family val="2"/>
    </font>
    <font>
      <b/>
      <vertAlign val="subscript"/>
      <sz val="11"/>
      <color rgb="FF000000"/>
      <name val="Calibri"/>
      <family val="2"/>
    </font>
    <font>
      <b/>
      <u/>
      <sz val="11"/>
      <color rgb="FF000000"/>
      <name val="Calibri"/>
      <family val="2"/>
    </font>
    <font>
      <sz val="11"/>
      <color rgb="FF0070C0"/>
      <name val="Calibri"/>
      <family val="2"/>
      <scheme val="minor"/>
    </font>
    <font>
      <b/>
      <sz val="11"/>
      <color rgb="FF0070C0"/>
      <name val="Calibri"/>
      <family val="2"/>
      <scheme val="minor"/>
    </font>
    <font>
      <sz val="11"/>
      <color rgb="FFFF0000"/>
      <name val="Calibri"/>
      <family val="2"/>
      <scheme val="minor"/>
    </font>
    <font>
      <sz val="10"/>
      <color rgb="FF0070C0"/>
      <name val="Calibri"/>
      <family val="2"/>
      <scheme val="minor"/>
    </font>
    <font>
      <sz val="11"/>
      <color theme="8" tint="-0.249977111117893"/>
      <name val="Calibri"/>
      <family val="2"/>
      <scheme val="minor"/>
    </font>
    <font>
      <b/>
      <sz val="11"/>
      <color theme="8" tint="-0.249977111117893"/>
      <name val="Calibri"/>
      <family val="2"/>
      <scheme val="minor"/>
    </font>
    <font>
      <b/>
      <sz val="11"/>
      <color theme="1" tint="0.499984740745262"/>
      <name val="Calibri"/>
      <family val="2"/>
      <scheme val="minor"/>
    </font>
    <font>
      <sz val="11"/>
      <color theme="1" tint="0.499984740745262"/>
      <name val="Calibri"/>
      <family val="2"/>
      <scheme val="minor"/>
    </font>
    <font>
      <sz val="11"/>
      <name val="Calibri"/>
      <family val="2"/>
      <scheme val="minor"/>
    </font>
    <font>
      <b/>
      <sz val="11"/>
      <color rgb="FFFF0000"/>
      <name val="Calibri"/>
      <family val="2"/>
      <scheme val="minor"/>
    </font>
    <font>
      <b/>
      <sz val="11"/>
      <color theme="4" tint="-0.249977111117893"/>
      <name val="Calibri"/>
      <family val="2"/>
      <scheme val="minor"/>
    </font>
    <font>
      <b/>
      <sz val="11"/>
      <color rgb="FFC00000"/>
      <name val="Calibri"/>
      <family val="2"/>
      <scheme val="minor"/>
    </font>
    <font>
      <b/>
      <sz val="11"/>
      <color theme="7" tint="-0.249977111117893"/>
      <name val="Calibri"/>
      <family val="2"/>
      <scheme val="minor"/>
    </font>
    <font>
      <b/>
      <vertAlign val="superscript"/>
      <sz val="11"/>
      <color rgb="FF000000"/>
      <name val="Calibri"/>
      <family val="2"/>
    </font>
    <font>
      <b/>
      <vertAlign val="superscript"/>
      <sz val="11"/>
      <color theme="1"/>
      <name val="Calibri"/>
      <family val="2"/>
      <scheme val="minor"/>
    </font>
    <font>
      <b/>
      <sz val="10"/>
      <color theme="1"/>
      <name val="Calibri"/>
      <family val="2"/>
      <scheme val="minor"/>
    </font>
    <font>
      <sz val="10"/>
      <name val="Calibri"/>
      <family val="2"/>
      <scheme val="minor"/>
    </font>
    <font>
      <sz val="10"/>
      <color theme="1" tint="0.499984740745262"/>
      <name val="Calibri"/>
      <family val="2"/>
      <scheme val="minor"/>
    </font>
    <font>
      <sz val="10"/>
      <color theme="1"/>
      <name val="Calibri"/>
      <family val="2"/>
    </font>
    <font>
      <b/>
      <sz val="10"/>
      <color rgb="FF000000"/>
      <name val="Calibri"/>
      <family val="2"/>
    </font>
    <font>
      <sz val="10"/>
      <name val="Arial"/>
      <family val="2"/>
    </font>
    <font>
      <sz val="11"/>
      <color theme="9" tint="-0.249977111117893"/>
      <name val="Calibri"/>
      <family val="2"/>
      <scheme val="minor"/>
    </font>
    <font>
      <b/>
      <sz val="11"/>
      <color theme="9" tint="-0.249977111117893"/>
      <name val="Calibri"/>
      <family val="2"/>
      <scheme val="minor"/>
    </font>
    <font>
      <b/>
      <u/>
      <sz val="11"/>
      <color theme="1"/>
      <name val="Calibri"/>
      <family val="2"/>
      <scheme val="minor"/>
    </font>
    <font>
      <sz val="11"/>
      <color rgb="FF000000"/>
      <name val="Calibri"/>
      <family val="2"/>
    </font>
    <font>
      <b/>
      <sz val="11"/>
      <color rgb="FFFF0000"/>
      <name val="Calibri"/>
      <family val="2"/>
    </font>
    <font>
      <b/>
      <sz val="11"/>
      <color rgb="FF0070C0"/>
      <name val="Calibri"/>
      <family val="2"/>
    </font>
    <font>
      <b/>
      <sz val="12"/>
      <color rgb="FF0000FF"/>
      <name val="Calibri"/>
      <family val="2"/>
      <scheme val="minor"/>
    </font>
    <font>
      <sz val="10"/>
      <color rgb="FFFF6600"/>
      <name val="Calibri"/>
      <family val="2"/>
      <scheme val="minor"/>
    </font>
    <font>
      <b/>
      <sz val="11"/>
      <color rgb="FFFF6600"/>
      <name val="Calibri"/>
      <family val="2"/>
      <scheme val="minor"/>
    </font>
    <font>
      <b/>
      <sz val="14"/>
      <color rgb="FF0000FF"/>
      <name val="Calibri"/>
      <family val="2"/>
      <scheme val="minor"/>
    </font>
    <font>
      <sz val="11"/>
      <color theme="0" tint="-0.34998626667073579"/>
      <name val="Calibri"/>
      <family val="2"/>
      <scheme val="minor"/>
    </font>
    <font>
      <b/>
      <sz val="11"/>
      <color theme="0" tint="-0.34998626667073579"/>
      <name val="Calibri"/>
      <family val="2"/>
    </font>
    <font>
      <b/>
      <u/>
      <sz val="11"/>
      <color theme="0" tint="-0.34998626667073579"/>
      <name val="Calibri"/>
      <family val="2"/>
    </font>
    <font>
      <b/>
      <vertAlign val="subscript"/>
      <sz val="11"/>
      <color theme="0" tint="-0.34998626667073579"/>
      <name val="Calibri"/>
      <family val="2"/>
    </font>
    <font>
      <sz val="10"/>
      <color theme="0" tint="-0.34998626667073579"/>
      <name val="Calibri"/>
      <family val="2"/>
    </font>
    <font>
      <vertAlign val="superscript"/>
      <sz val="10"/>
      <color theme="0" tint="-0.34998626667073579"/>
      <name val="Calibri"/>
      <family val="2"/>
    </font>
    <font>
      <b/>
      <sz val="11"/>
      <color theme="0" tint="-0.34998626667073579"/>
      <name val="Calibri"/>
      <family val="2"/>
      <scheme val="minor"/>
    </font>
    <font>
      <sz val="12"/>
      <color rgb="FF0000FF"/>
      <name val="Calibri"/>
      <family val="2"/>
      <scheme val="minor"/>
    </font>
    <font>
      <b/>
      <sz val="11"/>
      <color theme="8" tint="-0.249977111117893"/>
      <name val="Calibri"/>
      <family val="2"/>
    </font>
    <font>
      <sz val="9"/>
      <color theme="1"/>
      <name val="Calibri"/>
      <family val="2"/>
      <scheme val="minor"/>
    </font>
    <font>
      <b/>
      <sz val="11"/>
      <color theme="1"/>
      <name val="Calibri"/>
      <family val="2"/>
    </font>
    <font>
      <b/>
      <sz val="10"/>
      <color rgb="FFFF0000"/>
      <name val="Calibri"/>
      <family val="2"/>
      <scheme val="minor"/>
    </font>
    <font>
      <b/>
      <sz val="11"/>
      <color rgb="FF0000FF"/>
      <name val="Calibri"/>
      <family val="2"/>
    </font>
    <font>
      <b/>
      <u/>
      <sz val="11"/>
      <color rgb="FFFF0000"/>
      <name val="Calibri"/>
      <family val="2"/>
      <scheme val="minor"/>
    </font>
    <font>
      <sz val="9"/>
      <color indexed="81"/>
      <name val="Segoe UI"/>
      <family val="2"/>
    </font>
    <font>
      <b/>
      <sz val="9"/>
      <color indexed="81"/>
      <name val="Segoe UI"/>
      <family val="2"/>
    </font>
    <font>
      <i/>
      <sz val="11"/>
      <color theme="1"/>
      <name val="Calibri"/>
      <family val="2"/>
      <scheme val="minor"/>
    </font>
    <font>
      <b/>
      <i/>
      <sz val="11"/>
      <color theme="1"/>
      <name val="Calibri"/>
      <family val="2"/>
      <scheme val="minor"/>
    </font>
    <font>
      <b/>
      <sz val="11"/>
      <color rgb="FF7030A0"/>
      <name val="Calibri"/>
      <family val="2"/>
      <scheme val="minor"/>
    </font>
    <font>
      <b/>
      <i/>
      <sz val="11"/>
      <color rgb="FF000000"/>
      <name val="Calibri"/>
      <family val="2"/>
    </font>
    <font>
      <i/>
      <sz val="11"/>
      <color rgb="FFC00000"/>
      <name val="Calibri"/>
      <family val="2"/>
      <scheme val="minor"/>
    </font>
    <font>
      <i/>
      <sz val="11"/>
      <name val="Calibri"/>
      <family val="2"/>
      <scheme val="minor"/>
    </font>
    <font>
      <b/>
      <sz val="11"/>
      <color rgb="FF000000"/>
      <name val="Calibri"/>
      <family val="2"/>
      <scheme val="minor"/>
    </font>
    <font>
      <b/>
      <sz val="11"/>
      <color rgb="FF0000FF"/>
      <name val="Calibri"/>
      <family val="2"/>
      <scheme val="minor"/>
    </font>
    <font>
      <sz val="11"/>
      <color rgb="FF0000FF"/>
      <name val="Calibri"/>
      <family val="2"/>
      <scheme val="minor"/>
    </font>
    <font>
      <sz val="11"/>
      <color theme="0"/>
      <name val="Calibri"/>
      <family val="2"/>
      <scheme val="minor"/>
    </font>
    <font>
      <b/>
      <vertAlign val="superscript"/>
      <sz val="12"/>
      <color theme="1"/>
      <name val="Calibri"/>
      <family val="2"/>
      <scheme val="minor"/>
    </font>
    <font>
      <b/>
      <sz val="9"/>
      <color theme="0"/>
      <name val="Calibri"/>
      <family val="2"/>
      <scheme val="minor"/>
    </font>
    <font>
      <b/>
      <vertAlign val="superscript"/>
      <sz val="9"/>
      <color theme="0"/>
      <name val="Calibri"/>
      <family val="2"/>
      <scheme val="minor"/>
    </font>
    <font>
      <b/>
      <sz val="9"/>
      <color theme="0"/>
      <name val="Calibri"/>
      <family val="2"/>
    </font>
    <font>
      <b/>
      <vertAlign val="subscript"/>
      <sz val="9"/>
      <color theme="0"/>
      <name val="Calibri"/>
      <family val="2"/>
    </font>
    <font>
      <b/>
      <vertAlign val="superscript"/>
      <sz val="9"/>
      <color theme="0"/>
      <name val="Calibri"/>
      <family val="2"/>
    </font>
    <font>
      <sz val="9"/>
      <color theme="1"/>
      <name val="Calibri"/>
      <family val="2"/>
    </font>
    <font>
      <vertAlign val="subscript"/>
      <sz val="9"/>
      <color theme="1"/>
      <name val="Calibri"/>
      <family val="2"/>
      <scheme val="minor"/>
    </font>
    <font>
      <b/>
      <sz val="11"/>
      <color theme="0"/>
      <name val="Calibri"/>
      <family val="2"/>
      <scheme val="minor"/>
    </font>
    <font>
      <b/>
      <sz val="9"/>
      <color theme="1"/>
      <name val="Calibri"/>
      <family val="2"/>
      <scheme val="minor"/>
    </font>
    <font>
      <b/>
      <sz val="11"/>
      <color theme="0"/>
      <name val="Calibri"/>
      <family val="2"/>
    </font>
    <font>
      <sz val="9"/>
      <name val="Calibri"/>
      <family val="2"/>
      <scheme val="minor"/>
    </font>
    <font>
      <b/>
      <vertAlign val="subscript"/>
      <sz val="9"/>
      <color theme="0"/>
      <name val="Calibri"/>
      <family val="2"/>
      <scheme val="minor"/>
    </font>
    <font>
      <u/>
      <sz val="11"/>
      <color theme="10"/>
      <name val="Calibri"/>
      <family val="2"/>
      <scheme val="minor"/>
    </font>
    <font>
      <u/>
      <sz val="11"/>
      <name val="Calibri"/>
      <family val="2"/>
      <scheme val="minor"/>
    </font>
  </fonts>
  <fills count="14">
    <fill>
      <patternFill patternType="none"/>
    </fill>
    <fill>
      <patternFill patternType="gray125"/>
    </fill>
    <fill>
      <patternFill patternType="solid">
        <fgColor theme="9" tint="0.59999389629810485"/>
        <bgColor indexed="64"/>
      </patternFill>
    </fill>
    <fill>
      <patternFill patternType="solid">
        <fgColor theme="8" tint="0.79998168889431442"/>
        <bgColor indexed="64"/>
      </patternFill>
    </fill>
    <fill>
      <patternFill patternType="solid">
        <fgColor theme="9" tint="0.39997558519241921"/>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theme="0"/>
        <bgColor indexed="64"/>
      </patternFill>
    </fill>
    <fill>
      <patternFill patternType="solid">
        <fgColor rgb="FFFFFF00"/>
        <bgColor indexed="64"/>
      </patternFill>
    </fill>
    <fill>
      <patternFill patternType="solid">
        <fgColor theme="7" tint="0.59999389629810485"/>
        <bgColor indexed="64"/>
      </patternFill>
    </fill>
    <fill>
      <patternFill patternType="solid">
        <fgColor rgb="FFFF99CC"/>
        <bgColor indexed="64"/>
      </patternFill>
    </fill>
    <fill>
      <patternFill patternType="solid">
        <fgColor rgb="FFFFFFCC"/>
        <bgColor indexed="64"/>
      </patternFill>
    </fill>
    <fill>
      <patternFill patternType="solid">
        <fgColor theme="1" tint="0.34998626667073579"/>
        <bgColor indexed="64"/>
      </patternFill>
    </fill>
    <fill>
      <patternFill patternType="solid">
        <fgColor rgb="FFE6E6E6"/>
        <bgColor indexed="64"/>
      </patternFill>
    </fill>
  </fills>
  <borders count="52">
    <border>
      <left/>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indexed="64"/>
      </bottom>
      <diagonal/>
    </border>
    <border>
      <left/>
      <right style="thin">
        <color indexed="64"/>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bottom style="thin">
        <color indexed="64"/>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double">
        <color indexed="64"/>
      </right>
      <top/>
      <bottom/>
      <diagonal/>
    </border>
    <border>
      <left/>
      <right style="double">
        <color indexed="64"/>
      </right>
      <top/>
      <bottom style="thin">
        <color indexed="64"/>
      </bottom>
      <diagonal/>
    </border>
    <border>
      <left/>
      <right style="double">
        <color indexed="64"/>
      </right>
      <top/>
      <bottom style="medium">
        <color indexed="64"/>
      </bottom>
      <diagonal/>
    </border>
    <border>
      <left style="medium">
        <color indexed="64"/>
      </left>
      <right style="thin">
        <color indexed="64"/>
      </right>
      <top/>
      <bottom/>
      <diagonal/>
    </border>
    <border>
      <left style="double">
        <color indexed="64"/>
      </left>
      <right/>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style="double">
        <color indexed="64"/>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9" fontId="1" fillId="0" borderId="0" applyFont="0" applyFill="0" applyBorder="0" applyAlignment="0" applyProtection="0"/>
    <xf numFmtId="0" fontId="33" fillId="0" borderId="0" applyNumberFormat="0" applyFont="0" applyFill="0" applyBorder="0" applyAlignment="0" applyProtection="0"/>
    <xf numFmtId="0" fontId="83" fillId="0" borderId="0" applyNumberFormat="0" applyFill="0" applyBorder="0" applyAlignment="0" applyProtection="0"/>
  </cellStyleXfs>
  <cellXfs count="845">
    <xf numFmtId="0" fontId="0" fillId="0" borderId="0" xfId="0"/>
    <xf numFmtId="1" fontId="4" fillId="0" borderId="0" xfId="0" applyNumberFormat="1" applyFont="1" applyBorder="1" applyAlignment="1">
      <alignment horizontal="center" vertical="center" wrapText="1"/>
    </xf>
    <xf numFmtId="0" fontId="4" fillId="0" borderId="6"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0" xfId="0" applyFont="1" applyFill="1" applyBorder="1" applyAlignment="1">
      <alignment horizontal="right" vertical="center" wrapText="1"/>
    </xf>
    <xf numFmtId="164" fontId="0" fillId="0" borderId="0" xfId="0" applyNumberFormat="1" applyFont="1"/>
    <xf numFmtId="164" fontId="0" fillId="0" borderId="0" xfId="0" applyNumberFormat="1" applyFont="1" applyBorder="1"/>
    <xf numFmtId="164" fontId="0" fillId="0" borderId="7" xfId="0" applyNumberFormat="1" applyFont="1" applyBorder="1"/>
    <xf numFmtId="164" fontId="0" fillId="0" borderId="10" xfId="0" applyNumberFormat="1" applyFont="1" applyBorder="1"/>
    <xf numFmtId="1" fontId="5" fillId="2" borderId="0" xfId="0" applyNumberFormat="1" applyFont="1" applyFill="1" applyBorder="1" applyAlignment="1">
      <alignment horizontal="center" vertical="center"/>
    </xf>
    <xf numFmtId="0" fontId="2" fillId="3" borderId="0" xfId="0" applyFont="1" applyFill="1" applyBorder="1" applyAlignment="1">
      <alignment horizontal="center" vertical="center"/>
    </xf>
    <xf numFmtId="1" fontId="5" fillId="2" borderId="13" xfId="0" applyNumberFormat="1" applyFont="1" applyFill="1" applyBorder="1" applyAlignment="1">
      <alignment horizontal="center" vertical="center"/>
    </xf>
    <xf numFmtId="1" fontId="5" fillId="2" borderId="14" xfId="0" applyNumberFormat="1" applyFont="1" applyFill="1" applyBorder="1" applyAlignment="1">
      <alignment horizontal="center" vertical="center"/>
    </xf>
    <xf numFmtId="0" fontId="2" fillId="3" borderId="13" xfId="0" applyFont="1" applyFill="1" applyBorder="1" applyAlignment="1">
      <alignment horizontal="center" vertical="center"/>
    </xf>
    <xf numFmtId="0" fontId="2" fillId="3" borderId="14" xfId="0" applyFont="1" applyFill="1" applyBorder="1" applyAlignment="1">
      <alignment horizontal="center" vertical="center"/>
    </xf>
    <xf numFmtId="1" fontId="4" fillId="0" borderId="27" xfId="0" applyNumberFormat="1" applyFont="1" applyBorder="1" applyAlignment="1">
      <alignment horizontal="center" vertical="center" wrapText="1"/>
    </xf>
    <xf numFmtId="1" fontId="4" fillId="0" borderId="28" xfId="0" applyNumberFormat="1" applyFont="1" applyBorder="1" applyAlignment="1">
      <alignment horizontal="center" vertical="center" wrapText="1"/>
    </xf>
    <xf numFmtId="1" fontId="4" fillId="0" borderId="8" xfId="0" applyNumberFormat="1" applyFont="1" applyBorder="1" applyAlignment="1">
      <alignment horizontal="center" vertical="center" wrapText="1"/>
    </xf>
    <xf numFmtId="1" fontId="4" fillId="0" borderId="9" xfId="0" applyNumberFormat="1" applyFont="1" applyBorder="1" applyAlignment="1">
      <alignment horizontal="center" vertical="center" wrapText="1"/>
    </xf>
    <xf numFmtId="0" fontId="0" fillId="0" borderId="0" xfId="0" applyFont="1" applyAlignment="1">
      <alignment horizontal="center" vertical="center"/>
    </xf>
    <xf numFmtId="0" fontId="0" fillId="0" borderId="0" xfId="0" applyFont="1"/>
    <xf numFmtId="0" fontId="0" fillId="0" borderId="0" xfId="0" applyFont="1" applyBorder="1"/>
    <xf numFmtId="164" fontId="0" fillId="0" borderId="13" xfId="0" applyNumberFormat="1" applyFont="1" applyBorder="1"/>
    <xf numFmtId="164" fontId="0" fillId="0" borderId="14" xfId="0" applyNumberFormat="1" applyFont="1" applyBorder="1"/>
    <xf numFmtId="164" fontId="0" fillId="0" borderId="19" xfId="0" applyNumberFormat="1" applyFont="1" applyBorder="1"/>
    <xf numFmtId="164" fontId="0" fillId="0" borderId="20" xfId="0" applyNumberFormat="1" applyFont="1" applyBorder="1"/>
    <xf numFmtId="164" fontId="0" fillId="0" borderId="26" xfId="0" applyNumberFormat="1" applyFont="1" applyBorder="1"/>
    <xf numFmtId="165" fontId="0" fillId="0" borderId="0" xfId="1" applyNumberFormat="1" applyFont="1" applyBorder="1"/>
    <xf numFmtId="1" fontId="4" fillId="0" borderId="6" xfId="0" applyNumberFormat="1" applyFont="1" applyBorder="1" applyAlignment="1">
      <alignment horizontal="center" vertical="center" wrapText="1"/>
    </xf>
    <xf numFmtId="1" fontId="4" fillId="0" borderId="4" xfId="0" applyNumberFormat="1" applyFont="1" applyBorder="1" applyAlignment="1">
      <alignment horizontal="center" vertical="center" wrapText="1"/>
    </xf>
    <xf numFmtId="164" fontId="5" fillId="5" borderId="0" xfId="0" applyNumberFormat="1" applyFont="1" applyFill="1" applyBorder="1" applyAlignment="1">
      <alignment horizontal="center" vertical="center" wrapText="1"/>
    </xf>
    <xf numFmtId="164" fontId="2" fillId="0" borderId="0" xfId="0" applyNumberFormat="1" applyFont="1" applyBorder="1" applyAlignment="1">
      <alignment horizontal="center" vertical="center" wrapText="1"/>
    </xf>
    <xf numFmtId="1" fontId="2" fillId="0" borderId="24" xfId="0" applyNumberFormat="1" applyFont="1" applyFill="1" applyBorder="1" applyAlignment="1">
      <alignment horizontal="center" vertical="center" wrapText="1"/>
    </xf>
    <xf numFmtId="0" fontId="2" fillId="0" borderId="5" xfId="0" applyFont="1" applyFill="1" applyBorder="1" applyAlignment="1">
      <alignment horizontal="center" vertical="center" wrapText="1"/>
    </xf>
    <xf numFmtId="0" fontId="2" fillId="0" borderId="6"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2" fillId="0" borderId="25" xfId="0" applyFont="1" applyFill="1" applyBorder="1" applyAlignment="1">
      <alignment horizontal="center" vertical="center" wrapText="1"/>
    </xf>
    <xf numFmtId="0" fontId="3" fillId="0" borderId="0" xfId="0" applyFont="1" applyBorder="1" applyAlignment="1">
      <alignment horizontal="center" vertical="center"/>
    </xf>
    <xf numFmtId="0" fontId="0" fillId="0" borderId="0" xfId="0" applyFont="1" applyBorder="1" applyAlignment="1">
      <alignment horizontal="center" vertical="center"/>
    </xf>
    <xf numFmtId="49" fontId="0" fillId="0" borderId="0" xfId="0" applyNumberFormat="1" applyFont="1" applyBorder="1" applyAlignment="1">
      <alignment horizontal="center" vertical="center"/>
    </xf>
    <xf numFmtId="164" fontId="5" fillId="5" borderId="13" xfId="0" applyNumberFormat="1" applyFont="1" applyFill="1" applyBorder="1" applyAlignment="1">
      <alignment horizontal="center" vertical="center" wrapText="1"/>
    </xf>
    <xf numFmtId="1" fontId="4" fillId="0" borderId="24" xfId="0" applyNumberFormat="1" applyFont="1" applyBorder="1" applyAlignment="1">
      <alignment horizontal="center" vertical="center" wrapText="1"/>
    </xf>
    <xf numFmtId="1" fontId="4" fillId="0" borderId="25" xfId="0" applyNumberFormat="1" applyFont="1" applyBorder="1" applyAlignment="1">
      <alignment horizontal="center" vertical="center" wrapText="1"/>
    </xf>
    <xf numFmtId="164" fontId="5" fillId="5" borderId="32" xfId="0" applyNumberFormat="1" applyFont="1" applyFill="1" applyBorder="1" applyAlignment="1">
      <alignment horizontal="center" vertical="center" wrapText="1"/>
    </xf>
    <xf numFmtId="0" fontId="0" fillId="0" borderId="32" xfId="0" applyFont="1" applyBorder="1"/>
    <xf numFmtId="1" fontId="4" fillId="0" borderId="29" xfId="0" applyNumberFormat="1" applyFont="1" applyBorder="1" applyAlignment="1">
      <alignment horizontal="center" vertical="center" wrapText="1"/>
    </xf>
    <xf numFmtId="164" fontId="0" fillId="0" borderId="32" xfId="0" applyNumberFormat="1" applyFont="1" applyBorder="1"/>
    <xf numFmtId="164" fontId="0" fillId="0" borderId="33" xfId="0" applyNumberFormat="1" applyFont="1" applyBorder="1"/>
    <xf numFmtId="164" fontId="2" fillId="0" borderId="13" xfId="0" applyNumberFormat="1" applyFont="1" applyBorder="1" applyAlignment="1">
      <alignment horizontal="center" vertical="center" wrapText="1"/>
    </xf>
    <xf numFmtId="165" fontId="0" fillId="0" borderId="13" xfId="1" applyNumberFormat="1" applyFont="1" applyBorder="1"/>
    <xf numFmtId="165" fontId="0" fillId="0" borderId="0" xfId="0" applyNumberFormat="1" applyFont="1" applyBorder="1"/>
    <xf numFmtId="165" fontId="0" fillId="0" borderId="19" xfId="1" applyNumberFormat="1" applyFont="1" applyBorder="1"/>
    <xf numFmtId="164" fontId="0" fillId="0" borderId="35" xfId="0" applyNumberFormat="1" applyFont="1" applyBorder="1"/>
    <xf numFmtId="165" fontId="0" fillId="0" borderId="26" xfId="1" applyNumberFormat="1" applyFont="1" applyBorder="1"/>
    <xf numFmtId="165" fontId="0" fillId="0" borderId="26" xfId="0" applyNumberFormat="1" applyFont="1" applyBorder="1"/>
    <xf numFmtId="1" fontId="5" fillId="3" borderId="7" xfId="0" applyNumberFormat="1" applyFont="1" applyFill="1" applyBorder="1" applyAlignment="1">
      <alignment horizontal="center" vertical="center"/>
    </xf>
    <xf numFmtId="1" fontId="4" fillId="0" borderId="5" xfId="0" applyNumberFormat="1" applyFont="1" applyBorder="1" applyAlignment="1">
      <alignment horizontal="center" vertical="center" wrapText="1"/>
    </xf>
    <xf numFmtId="164" fontId="2" fillId="0" borderId="10" xfId="0" applyNumberFormat="1" applyFont="1" applyBorder="1" applyAlignment="1">
      <alignment horizontal="center" vertical="center" wrapText="1"/>
    </xf>
    <xf numFmtId="165" fontId="0" fillId="0" borderId="10" xfId="1" applyNumberFormat="1" applyFont="1" applyBorder="1"/>
    <xf numFmtId="164" fontId="5" fillId="5" borderId="24" xfId="0" applyNumberFormat="1" applyFont="1" applyFill="1" applyBorder="1" applyAlignment="1">
      <alignment horizontal="center" vertical="center" wrapText="1"/>
    </xf>
    <xf numFmtId="164" fontId="0" fillId="0" borderId="22" xfId="0" applyNumberFormat="1" applyFont="1" applyBorder="1"/>
    <xf numFmtId="164" fontId="0" fillId="0" borderId="2" xfId="0" applyNumberFormat="1" applyFont="1" applyBorder="1"/>
    <xf numFmtId="1" fontId="4" fillId="0" borderId="30" xfId="0" applyNumberFormat="1" applyFont="1" applyBorder="1" applyAlignment="1">
      <alignment horizontal="center" vertical="center" wrapText="1"/>
    </xf>
    <xf numFmtId="164" fontId="0" fillId="0" borderId="37" xfId="0" applyNumberFormat="1" applyFont="1" applyBorder="1"/>
    <xf numFmtId="164" fontId="2" fillId="0" borderId="7"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64" fontId="5" fillId="5" borderId="4" xfId="0" applyNumberFormat="1" applyFont="1" applyFill="1" applyBorder="1" applyAlignment="1">
      <alignment horizontal="center" vertical="center" wrapText="1"/>
    </xf>
    <xf numFmtId="164" fontId="5" fillId="5" borderId="6" xfId="0" applyNumberFormat="1" applyFont="1" applyFill="1" applyBorder="1" applyAlignment="1">
      <alignment horizontal="center" vertical="center" wrapText="1"/>
    </xf>
    <xf numFmtId="1" fontId="5" fillId="2" borderId="6" xfId="0" applyNumberFormat="1" applyFont="1" applyFill="1" applyBorder="1" applyAlignment="1">
      <alignment horizontal="center" vertical="center"/>
    </xf>
    <xf numFmtId="1" fontId="5" fillId="3" borderId="5" xfId="0" applyNumberFormat="1" applyFont="1" applyFill="1" applyBorder="1" applyAlignment="1">
      <alignment horizontal="center" vertical="center"/>
    </xf>
    <xf numFmtId="1" fontId="5" fillId="3" borderId="25" xfId="0" applyNumberFormat="1" applyFont="1" applyFill="1" applyBorder="1" applyAlignment="1">
      <alignment horizontal="center" vertical="center"/>
    </xf>
    <xf numFmtId="164" fontId="2" fillId="4" borderId="6" xfId="0" applyNumberFormat="1" applyFont="1" applyFill="1" applyBorder="1" applyAlignment="1">
      <alignment horizontal="center" vertical="center" wrapText="1"/>
    </xf>
    <xf numFmtId="164" fontId="2" fillId="3" borderId="25" xfId="0" applyNumberFormat="1" applyFont="1" applyFill="1" applyBorder="1" applyAlignment="1">
      <alignment horizontal="center" vertical="center" wrapText="1"/>
    </xf>
    <xf numFmtId="0" fontId="6" fillId="0" borderId="0" xfId="0" applyFont="1" applyAlignment="1">
      <alignment horizontal="left" vertical="center"/>
    </xf>
    <xf numFmtId="0" fontId="3" fillId="0" borderId="0" xfId="0" applyFont="1" applyBorder="1" applyAlignment="1">
      <alignment vertical="center"/>
    </xf>
    <xf numFmtId="0" fontId="3" fillId="0" borderId="10" xfId="0" applyFont="1" applyBorder="1" applyAlignment="1">
      <alignment horizontal="center" vertical="center"/>
    </xf>
    <xf numFmtId="0" fontId="0" fillId="0" borderId="10" xfId="0" applyFont="1" applyBorder="1" applyAlignment="1">
      <alignment horizontal="center" vertical="center"/>
    </xf>
    <xf numFmtId="0" fontId="0" fillId="0" borderId="4" xfId="0" applyFont="1" applyBorder="1" applyAlignment="1">
      <alignment horizontal="center" vertical="center"/>
    </xf>
    <xf numFmtId="0" fontId="0" fillId="0" borderId="6" xfId="0" applyFont="1" applyBorder="1"/>
    <xf numFmtId="49" fontId="0" fillId="0" borderId="6" xfId="0" applyNumberFormat="1" applyFont="1" applyBorder="1" applyAlignment="1">
      <alignment horizontal="center" vertical="center"/>
    </xf>
    <xf numFmtId="0" fontId="3" fillId="0" borderId="4" xfId="0" applyFont="1" applyBorder="1" applyAlignment="1">
      <alignment horizontal="center" vertical="center"/>
    </xf>
    <xf numFmtId="0" fontId="3" fillId="0" borderId="6" xfId="0" applyFont="1" applyBorder="1"/>
    <xf numFmtId="0" fontId="3" fillId="0" borderId="6" xfId="0" applyFont="1" applyBorder="1" applyAlignment="1">
      <alignment horizontal="center" vertical="center"/>
    </xf>
    <xf numFmtId="0" fontId="3" fillId="0" borderId="3" xfId="0" applyFont="1" applyBorder="1" applyAlignment="1">
      <alignment vertical="center" wrapText="1"/>
    </xf>
    <xf numFmtId="0" fontId="3" fillId="0" borderId="31" xfId="0" applyFont="1" applyBorder="1" applyAlignment="1">
      <alignment vertical="center" wrapText="1"/>
    </xf>
    <xf numFmtId="0" fontId="0" fillId="0" borderId="32" xfId="0" applyFont="1" applyFill="1" applyBorder="1" applyAlignment="1">
      <alignment horizontal="right" vertical="center" wrapText="1"/>
    </xf>
    <xf numFmtId="0" fontId="0" fillId="0" borderId="29" xfId="0" applyFont="1" applyFill="1" applyBorder="1" applyAlignment="1">
      <alignment horizontal="center" vertical="center" wrapText="1"/>
    </xf>
    <xf numFmtId="0" fontId="0" fillId="0" borderId="33" xfId="0" applyFont="1" applyBorder="1"/>
    <xf numFmtId="0" fontId="6" fillId="0" borderId="0" xfId="0" applyFont="1" applyBorder="1" applyAlignment="1">
      <alignment horizontal="left" vertical="center"/>
    </xf>
    <xf numFmtId="0" fontId="6" fillId="0" borderId="0" xfId="0" applyFont="1" applyFill="1" applyAlignment="1">
      <alignment horizontal="left" vertical="center"/>
    </xf>
    <xf numFmtId="0" fontId="0" fillId="0" borderId="0" xfId="0" applyFont="1" applyFill="1"/>
    <xf numFmtId="0" fontId="0" fillId="0" borderId="0" xfId="0" applyFont="1" applyFill="1" applyBorder="1" applyAlignment="1">
      <alignment horizontal="center" vertical="center"/>
    </xf>
    <xf numFmtId="0" fontId="0" fillId="0" borderId="0" xfId="0" applyFont="1" applyFill="1" applyBorder="1"/>
    <xf numFmtId="0" fontId="0" fillId="0" borderId="0" xfId="0" applyFill="1"/>
    <xf numFmtId="0" fontId="0"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3" xfId="0" applyFont="1" applyFill="1" applyBorder="1" applyAlignment="1">
      <alignment vertical="center"/>
    </xf>
    <xf numFmtId="0" fontId="3" fillId="0" borderId="3" xfId="0" applyFont="1" applyFill="1" applyBorder="1" applyAlignment="1">
      <alignment horizontal="center" vertical="center"/>
    </xf>
    <xf numFmtId="0" fontId="0" fillId="0" borderId="10" xfId="0" applyFont="1" applyFill="1" applyBorder="1" applyAlignment="1">
      <alignment horizontal="center" vertical="center"/>
    </xf>
    <xf numFmtId="0" fontId="3" fillId="0" borderId="4" xfId="0" applyFont="1" applyFill="1" applyBorder="1" applyAlignment="1">
      <alignment horizontal="center" vertical="center"/>
    </xf>
    <xf numFmtId="0" fontId="3" fillId="0" borderId="6" xfId="0" applyFont="1" applyFill="1" applyBorder="1"/>
    <xf numFmtId="0" fontId="3" fillId="0" borderId="6" xfId="0" applyFont="1" applyFill="1" applyBorder="1" applyAlignment="1">
      <alignment horizontal="center" vertical="center"/>
    </xf>
    <xf numFmtId="49" fontId="0" fillId="0" borderId="0" xfId="0" applyNumberFormat="1" applyFont="1" applyFill="1" applyBorder="1" applyAlignment="1">
      <alignment horizontal="center" vertical="center"/>
    </xf>
    <xf numFmtId="0" fontId="0" fillId="0" borderId="4" xfId="0" applyFont="1" applyFill="1" applyBorder="1" applyAlignment="1">
      <alignment horizontal="center" vertical="center"/>
    </xf>
    <xf numFmtId="49" fontId="0" fillId="0" borderId="6" xfId="0" applyNumberFormat="1" applyFont="1" applyFill="1" applyBorder="1" applyAlignment="1">
      <alignment horizontal="center" vertical="center"/>
    </xf>
    <xf numFmtId="164" fontId="0" fillId="0" borderId="0" xfId="0" applyNumberFormat="1" applyFill="1" applyAlignment="1">
      <alignment horizontal="right"/>
    </xf>
    <xf numFmtId="164" fontId="0" fillId="0" borderId="0" xfId="0" applyNumberFormat="1" applyFill="1" applyBorder="1" applyAlignment="1">
      <alignment horizontal="right"/>
    </xf>
    <xf numFmtId="164" fontId="0" fillId="0" borderId="0" xfId="0" applyNumberFormat="1" applyFont="1" applyFill="1" applyAlignment="1">
      <alignment horizontal="right"/>
    </xf>
    <xf numFmtId="164" fontId="0" fillId="0" borderId="0" xfId="0" applyNumberFormat="1" applyFont="1" applyFill="1" applyBorder="1" applyAlignment="1">
      <alignment horizontal="right"/>
    </xf>
    <xf numFmtId="164" fontId="9" fillId="0" borderId="0" xfId="0" applyNumberFormat="1" applyFont="1" applyFill="1" applyBorder="1" applyAlignment="1">
      <alignment horizontal="right" vertical="center" wrapText="1"/>
    </xf>
    <xf numFmtId="164" fontId="9" fillId="0" borderId="26" xfId="0" applyNumberFormat="1" applyFont="1" applyFill="1" applyBorder="1" applyAlignment="1">
      <alignment horizontal="right" vertical="center" wrapText="1"/>
    </xf>
    <xf numFmtId="164" fontId="9" fillId="0" borderId="13" xfId="0" applyNumberFormat="1" applyFont="1" applyFill="1" applyBorder="1" applyAlignment="1">
      <alignment horizontal="right" vertical="center" wrapText="1"/>
    </xf>
    <xf numFmtId="164" fontId="9" fillId="0" borderId="19" xfId="0" applyNumberFormat="1" applyFont="1" applyFill="1" applyBorder="1" applyAlignment="1">
      <alignment horizontal="right" vertical="center" wrapText="1"/>
    </xf>
    <xf numFmtId="0" fontId="6" fillId="0" borderId="0" xfId="0" applyFont="1" applyAlignment="1">
      <alignment vertical="center"/>
    </xf>
    <xf numFmtId="0" fontId="2" fillId="0" borderId="6" xfId="0" applyFont="1" applyBorder="1" applyAlignment="1">
      <alignment horizontal="center" vertical="top" wrapText="1"/>
    </xf>
    <xf numFmtId="2" fontId="0" fillId="0" borderId="0" xfId="0" applyNumberFormat="1"/>
    <xf numFmtId="0" fontId="3" fillId="0" borderId="0" xfId="0" applyFont="1" applyAlignment="1">
      <alignment vertical="top" wrapText="1"/>
    </xf>
    <xf numFmtId="0" fontId="15" fillId="0" borderId="0" xfId="0" applyFont="1" applyBorder="1"/>
    <xf numFmtId="2" fontId="0" fillId="0" borderId="0" xfId="0" applyNumberFormat="1" applyFill="1"/>
    <xf numFmtId="164" fontId="9" fillId="6" borderId="14" xfId="0" applyNumberFormat="1" applyFont="1" applyFill="1" applyBorder="1" applyAlignment="1">
      <alignment horizontal="right" vertical="center" wrapText="1"/>
    </xf>
    <xf numFmtId="164" fontId="0" fillId="0" borderId="0" xfId="0" applyNumberFormat="1" applyFill="1"/>
    <xf numFmtId="164" fontId="9" fillId="0" borderId="10" xfId="0" applyNumberFormat="1" applyFont="1" applyFill="1" applyBorder="1" applyAlignment="1">
      <alignment horizontal="right" vertical="center" wrapText="1"/>
    </xf>
    <xf numFmtId="164" fontId="9" fillId="0" borderId="37" xfId="0" applyNumberFormat="1" applyFont="1" applyFill="1" applyBorder="1" applyAlignment="1">
      <alignment horizontal="right" vertical="center" wrapText="1"/>
    </xf>
    <xf numFmtId="164" fontId="0" fillId="6" borderId="14" xfId="0" applyNumberFormat="1" applyFill="1" applyBorder="1"/>
    <xf numFmtId="0" fontId="13" fillId="0" borderId="0" xfId="0" applyFont="1" applyFill="1" applyBorder="1"/>
    <xf numFmtId="0" fontId="14" fillId="0" borderId="0" xfId="0" applyFont="1" applyFill="1" applyBorder="1" applyAlignment="1">
      <alignment horizontal="right" vertical="center" wrapText="1"/>
    </xf>
    <xf numFmtId="0" fontId="16" fillId="0" borderId="6" xfId="0" applyFont="1" applyFill="1" applyBorder="1" applyAlignment="1">
      <alignment horizontal="center" vertical="center" wrapText="1"/>
    </xf>
    <xf numFmtId="0" fontId="13" fillId="0" borderId="6" xfId="0" applyFont="1" applyFill="1" applyBorder="1"/>
    <xf numFmtId="0" fontId="4" fillId="0" borderId="6" xfId="0" applyFont="1" applyBorder="1" applyAlignment="1">
      <alignment horizontal="center" vertical="center" wrapText="1"/>
    </xf>
    <xf numFmtId="0" fontId="2" fillId="0" borderId="0" xfId="0" applyFont="1" applyAlignment="1">
      <alignment horizontal="center" vertical="center" wrapText="1"/>
    </xf>
    <xf numFmtId="164" fontId="7" fillId="0" borderId="24" xfId="0" applyNumberFormat="1" applyFont="1" applyFill="1" applyBorder="1" applyAlignment="1">
      <alignment horizontal="center" vertical="center" wrapText="1"/>
    </xf>
    <xf numFmtId="164" fontId="7" fillId="0" borderId="17" xfId="0" applyNumberFormat="1" applyFont="1" applyFill="1" applyBorder="1" applyAlignment="1">
      <alignment horizontal="center" wrapText="1"/>
    </xf>
    <xf numFmtId="164" fontId="7" fillId="6" borderId="25" xfId="0" applyNumberFormat="1" applyFont="1" applyFill="1" applyBorder="1" applyAlignment="1">
      <alignment horizontal="center" vertical="center" wrapText="1"/>
    </xf>
    <xf numFmtId="164" fontId="7" fillId="6" borderId="5" xfId="0" applyNumberFormat="1" applyFont="1" applyFill="1" applyBorder="1" applyAlignment="1">
      <alignment horizontal="center" vertical="center" wrapText="1"/>
    </xf>
    <xf numFmtId="164" fontId="5" fillId="2" borderId="24" xfId="0" applyNumberFormat="1" applyFont="1" applyFill="1" applyBorder="1" applyAlignment="1">
      <alignment horizontal="center" vertical="center"/>
    </xf>
    <xf numFmtId="164" fontId="5" fillId="3" borderId="25" xfId="0" applyNumberFormat="1" applyFont="1" applyFill="1" applyBorder="1" applyAlignment="1">
      <alignment horizontal="center" vertical="center"/>
    </xf>
    <xf numFmtId="164" fontId="2" fillId="3" borderId="25" xfId="0" applyNumberFormat="1" applyFont="1" applyFill="1" applyBorder="1" applyAlignment="1">
      <alignment horizontal="center" vertical="center"/>
    </xf>
    <xf numFmtId="164" fontId="2" fillId="0" borderId="24" xfId="0" applyNumberFormat="1" applyFont="1" applyFill="1" applyBorder="1" applyAlignment="1">
      <alignment horizontal="center" vertical="center" wrapText="1"/>
    </xf>
    <xf numFmtId="164" fontId="2" fillId="0" borderId="25" xfId="0" applyNumberFormat="1" applyFont="1" applyFill="1" applyBorder="1" applyAlignment="1">
      <alignment horizontal="center" vertical="center" wrapText="1"/>
    </xf>
    <xf numFmtId="164" fontId="4" fillId="6" borderId="24" xfId="0" applyNumberFormat="1" applyFont="1" applyFill="1" applyBorder="1" applyAlignment="1">
      <alignment horizontal="center" vertical="center" wrapText="1"/>
    </xf>
    <xf numFmtId="164" fontId="4" fillId="6" borderId="25" xfId="0" applyNumberFormat="1" applyFont="1" applyFill="1" applyBorder="1" applyAlignment="1">
      <alignment horizontal="center" vertical="center" wrapText="1"/>
    </xf>
    <xf numFmtId="164" fontId="0" fillId="6" borderId="13" xfId="0" applyNumberFormat="1" applyFont="1" applyFill="1" applyBorder="1"/>
    <xf numFmtId="164" fontId="0" fillId="6" borderId="14" xfId="0" applyNumberFormat="1" applyFont="1" applyFill="1" applyBorder="1"/>
    <xf numFmtId="164" fontId="0" fillId="6" borderId="19" xfId="0" applyNumberFormat="1" applyFont="1" applyFill="1" applyBorder="1"/>
    <xf numFmtId="164" fontId="0" fillId="6" borderId="20" xfId="0" applyNumberFormat="1" applyFont="1" applyFill="1" applyBorder="1"/>
    <xf numFmtId="164" fontId="2" fillId="0" borderId="27" xfId="0" applyNumberFormat="1" applyFont="1" applyBorder="1" applyAlignment="1">
      <alignment horizontal="center" vertical="center" wrapText="1"/>
    </xf>
    <xf numFmtId="164" fontId="2" fillId="0" borderId="28" xfId="0" applyNumberFormat="1" applyFont="1" applyBorder="1" applyAlignment="1">
      <alignment horizontal="center" vertical="center" wrapText="1"/>
    </xf>
    <xf numFmtId="164" fontId="2" fillId="0" borderId="41" xfId="0" applyNumberFormat="1" applyFont="1" applyBorder="1" applyAlignment="1">
      <alignment horizontal="center" vertical="center" wrapText="1"/>
    </xf>
    <xf numFmtId="164" fontId="2" fillId="0" borderId="42" xfId="0" applyNumberFormat="1" applyFont="1" applyBorder="1" applyAlignment="1">
      <alignment horizontal="center" vertical="center" wrapText="1"/>
    </xf>
    <xf numFmtId="164" fontId="0" fillId="0" borderId="0" xfId="0" applyNumberFormat="1"/>
    <xf numFmtId="0" fontId="2" fillId="0" borderId="0" xfId="0" applyFont="1" applyBorder="1" applyAlignment="1">
      <alignment vertical="top" wrapText="1"/>
    </xf>
    <xf numFmtId="0" fontId="17" fillId="0" borderId="0" xfId="0" applyFont="1"/>
    <xf numFmtId="0" fontId="18" fillId="0" borderId="0" xfId="0" applyFont="1" applyBorder="1" applyAlignment="1">
      <alignment vertical="top" wrapText="1"/>
    </xf>
    <xf numFmtId="0" fontId="17" fillId="0" borderId="0" xfId="0" applyFont="1" applyFill="1"/>
    <xf numFmtId="164" fontId="4" fillId="0" borderId="6" xfId="0" applyNumberFormat="1" applyFont="1" applyBorder="1" applyAlignment="1">
      <alignment horizontal="center" vertical="center" wrapText="1"/>
    </xf>
    <xf numFmtId="0" fontId="5" fillId="0" borderId="0" xfId="0" applyFont="1" applyBorder="1" applyAlignment="1">
      <alignment horizontal="center" vertical="center" wrapText="1"/>
    </xf>
    <xf numFmtId="49" fontId="0" fillId="0" borderId="0" xfId="0" applyNumberFormat="1" applyAlignment="1">
      <alignment horizontal="center"/>
    </xf>
    <xf numFmtId="165" fontId="0" fillId="0" borderId="0" xfId="1" applyNumberFormat="1" applyFont="1"/>
    <xf numFmtId="165" fontId="2" fillId="0" borderId="0" xfId="1" applyNumberFormat="1" applyFont="1" applyAlignment="1">
      <alignment horizontal="center" vertical="center" wrapText="1"/>
    </xf>
    <xf numFmtId="165" fontId="4" fillId="0" borderId="6" xfId="1" applyNumberFormat="1" applyFont="1" applyBorder="1" applyAlignment="1">
      <alignment horizontal="center" vertical="center" wrapText="1"/>
    </xf>
    <xf numFmtId="1" fontId="0" fillId="0" borderId="0" xfId="0" applyNumberFormat="1" applyAlignment="1">
      <alignment horizontal="center"/>
    </xf>
    <xf numFmtId="1" fontId="0" fillId="0" borderId="0" xfId="1" applyNumberFormat="1" applyFont="1" applyAlignment="1">
      <alignment horizontal="center"/>
    </xf>
    <xf numFmtId="1" fontId="0" fillId="0" borderId="0" xfId="0" applyNumberFormat="1" applyAlignment="1">
      <alignment horizontal="center" vertical="top" wrapText="1"/>
    </xf>
    <xf numFmtId="0" fontId="0" fillId="0" borderId="0" xfId="0" applyAlignment="1">
      <alignment vertical="top" wrapText="1"/>
    </xf>
    <xf numFmtId="164" fontId="0" fillId="0" borderId="0" xfId="0" applyNumberFormat="1" applyAlignment="1">
      <alignment vertical="top" wrapText="1"/>
    </xf>
    <xf numFmtId="165" fontId="0" fillId="0" borderId="0" xfId="1" applyNumberFormat="1" applyFont="1" applyAlignment="1">
      <alignment vertical="top" wrapText="1"/>
    </xf>
    <xf numFmtId="165" fontId="0" fillId="0" borderId="0" xfId="0" applyNumberFormat="1"/>
    <xf numFmtId="1" fontId="0" fillId="0" borderId="0" xfId="0" applyNumberFormat="1" applyFill="1" applyBorder="1" applyAlignment="1">
      <alignment horizontal="right"/>
    </xf>
    <xf numFmtId="3" fontId="2" fillId="0" borderId="0" xfId="0" applyNumberFormat="1" applyFont="1"/>
    <xf numFmtId="1" fontId="2" fillId="0" borderId="13" xfId="0" applyNumberFormat="1" applyFont="1" applyBorder="1" applyAlignment="1">
      <alignment horizontal="center" vertical="top" wrapText="1"/>
    </xf>
    <xf numFmtId="1" fontId="2" fillId="0" borderId="0" xfId="0" applyNumberFormat="1" applyFont="1" applyBorder="1" applyAlignment="1">
      <alignment horizontal="center" vertical="top" wrapText="1"/>
    </xf>
    <xf numFmtId="1" fontId="2" fillId="0" borderId="14" xfId="0" applyNumberFormat="1" applyFont="1" applyBorder="1" applyAlignment="1">
      <alignment horizontal="center" vertical="top" wrapText="1"/>
    </xf>
    <xf numFmtId="0" fontId="6" fillId="0" borderId="3" xfId="0" applyFont="1" applyBorder="1" applyAlignment="1">
      <alignment horizontal="center" vertical="center"/>
    </xf>
    <xf numFmtId="0" fontId="6" fillId="0" borderId="3" xfId="0" applyFont="1" applyBorder="1" applyAlignment="1">
      <alignment vertical="center"/>
    </xf>
    <xf numFmtId="0" fontId="0" fillId="0" borderId="0" xfId="0" applyAlignment="1">
      <alignment horizontal="center"/>
    </xf>
    <xf numFmtId="0" fontId="6" fillId="0" borderId="0" xfId="0" applyFont="1" applyAlignment="1">
      <alignment horizontal="center" vertical="center"/>
    </xf>
    <xf numFmtId="0" fontId="0" fillId="0" borderId="0" xfId="0" applyBorder="1"/>
    <xf numFmtId="49" fontId="0" fillId="0" borderId="0" xfId="0" applyNumberFormat="1" applyBorder="1" applyAlignment="1">
      <alignment horizontal="center"/>
    </xf>
    <xf numFmtId="1" fontId="22" fillId="0" borderId="0" xfId="0" applyNumberFormat="1" applyFont="1" applyBorder="1" applyAlignment="1">
      <alignment horizontal="center" vertical="top" wrapText="1"/>
    </xf>
    <xf numFmtId="1" fontId="5" fillId="0" borderId="0" xfId="0" applyNumberFormat="1" applyFont="1" applyBorder="1" applyAlignment="1">
      <alignment horizontal="center" vertical="center" wrapText="1"/>
    </xf>
    <xf numFmtId="1" fontId="21" fillId="0" borderId="0"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4" xfId="0" applyFont="1" applyBorder="1" applyAlignment="1">
      <alignment horizontal="center" vertical="center" wrapText="1"/>
    </xf>
    <xf numFmtId="1" fontId="2" fillId="0" borderId="0" xfId="0" applyNumberFormat="1" applyFont="1" applyFill="1" applyBorder="1" applyAlignment="1">
      <alignment horizontal="center" vertical="top"/>
    </xf>
    <xf numFmtId="1" fontId="0" fillId="0" borderId="13" xfId="0" applyNumberFormat="1" applyBorder="1" applyAlignment="1">
      <alignment horizontal="center" vertical="top"/>
    </xf>
    <xf numFmtId="1" fontId="0" fillId="0" borderId="0" xfId="0" applyNumberFormat="1" applyBorder="1" applyAlignment="1">
      <alignment horizontal="center" vertical="top"/>
    </xf>
    <xf numFmtId="1" fontId="0" fillId="0" borderId="14" xfId="0" applyNumberFormat="1" applyBorder="1" applyAlignment="1">
      <alignment horizontal="center" vertical="top"/>
    </xf>
    <xf numFmtId="1" fontId="0" fillId="0" borderId="7" xfId="0" applyNumberFormat="1" applyBorder="1" applyAlignment="1">
      <alignment horizontal="center" vertical="top"/>
    </xf>
    <xf numFmtId="1" fontId="20" fillId="0" borderId="0" xfId="0" applyNumberFormat="1" applyFont="1" applyBorder="1" applyAlignment="1">
      <alignment horizontal="center" vertical="top"/>
    </xf>
    <xf numFmtId="1" fontId="20" fillId="0" borderId="14" xfId="0" applyNumberFormat="1" applyFont="1" applyBorder="1" applyAlignment="1">
      <alignment horizontal="center" vertical="top"/>
    </xf>
    <xf numFmtId="1" fontId="0" fillId="0" borderId="19" xfId="0" applyNumberFormat="1" applyBorder="1" applyAlignment="1">
      <alignment horizontal="center" vertical="top"/>
    </xf>
    <xf numFmtId="1" fontId="0" fillId="0" borderId="26" xfId="0" applyNumberFormat="1" applyBorder="1" applyAlignment="1">
      <alignment horizontal="center" vertical="top"/>
    </xf>
    <xf numFmtId="1" fontId="0" fillId="0" borderId="20" xfId="0" applyNumberFormat="1" applyBorder="1" applyAlignment="1">
      <alignment horizontal="center" vertical="top"/>
    </xf>
    <xf numFmtId="1" fontId="0" fillId="0" borderId="35" xfId="0" applyNumberFormat="1" applyBorder="1" applyAlignment="1">
      <alignment horizontal="center" vertical="top"/>
    </xf>
    <xf numFmtId="1" fontId="20" fillId="0" borderId="26" xfId="0" applyNumberFormat="1" applyFont="1" applyBorder="1" applyAlignment="1">
      <alignment horizontal="center" vertical="top"/>
    </xf>
    <xf numFmtId="1" fontId="20" fillId="0" borderId="20" xfId="0" applyNumberFormat="1" applyFont="1" applyBorder="1" applyAlignment="1">
      <alignment horizontal="center" vertical="top"/>
    </xf>
    <xf numFmtId="3" fontId="2" fillId="0" borderId="0" xfId="0" applyNumberFormat="1" applyFont="1" applyAlignment="1">
      <alignment horizontal="center" vertical="top"/>
    </xf>
    <xf numFmtId="1" fontId="0" fillId="0" borderId="0" xfId="0" applyNumberFormat="1" applyAlignment="1">
      <alignment horizontal="center" vertical="top"/>
    </xf>
    <xf numFmtId="1" fontId="2" fillId="0" borderId="0" xfId="0" applyNumberFormat="1" applyFont="1" applyAlignment="1">
      <alignment horizontal="center" vertical="top"/>
    </xf>
    <xf numFmtId="0" fontId="0" fillId="0" borderId="0" xfId="0" applyAlignment="1">
      <alignment horizontal="center" vertical="top"/>
    </xf>
    <xf numFmtId="3" fontId="0" fillId="0" borderId="0" xfId="0" applyNumberFormat="1" applyAlignment="1">
      <alignment horizontal="center" vertical="top"/>
    </xf>
    <xf numFmtId="164" fontId="2" fillId="0" borderId="0" xfId="0" applyNumberFormat="1" applyFont="1" applyBorder="1" applyAlignment="1">
      <alignment horizontal="center" vertical="top" wrapText="1"/>
    </xf>
    <xf numFmtId="1" fontId="19" fillId="0" borderId="0" xfId="0" applyNumberFormat="1" applyFont="1" applyBorder="1" applyAlignment="1">
      <alignment horizontal="center" vertical="center" wrapText="1"/>
    </xf>
    <xf numFmtId="1" fontId="20" fillId="0" borderId="0" xfId="0" applyNumberFormat="1" applyFont="1" applyBorder="1" applyAlignment="1">
      <alignment horizontal="center" vertical="center" wrapText="1"/>
    </xf>
    <xf numFmtId="0" fontId="6" fillId="0" borderId="3" xfId="0" applyFont="1" applyBorder="1" applyAlignment="1">
      <alignment horizontal="center" vertical="center" wrapText="1"/>
    </xf>
    <xf numFmtId="0" fontId="0" fillId="0" borderId="0" xfId="0" applyFont="1" applyBorder="1" applyAlignment="1">
      <alignment horizontal="center"/>
    </xf>
    <xf numFmtId="0" fontId="0" fillId="0" borderId="6" xfId="0" applyFont="1" applyBorder="1" applyAlignment="1">
      <alignment horizontal="center"/>
    </xf>
    <xf numFmtId="0" fontId="3" fillId="0" borderId="1" xfId="0" applyFont="1" applyBorder="1" applyAlignment="1">
      <alignment horizontal="center" vertical="center"/>
    </xf>
    <xf numFmtId="0" fontId="3" fillId="0" borderId="3" xfId="0" applyFont="1" applyBorder="1" applyAlignment="1">
      <alignment vertical="center"/>
    </xf>
    <xf numFmtId="0" fontId="3" fillId="0" borderId="3" xfId="0" applyFont="1" applyBorder="1" applyAlignment="1">
      <alignment horizontal="center" vertical="center"/>
    </xf>
    <xf numFmtId="0" fontId="5" fillId="0" borderId="3" xfId="0" applyFont="1" applyBorder="1" applyAlignment="1">
      <alignment horizontal="center" vertical="center" wrapText="1"/>
    </xf>
    <xf numFmtId="1" fontId="21" fillId="0" borderId="13" xfId="0" applyNumberFormat="1" applyFont="1" applyBorder="1" applyAlignment="1">
      <alignment horizontal="center" vertical="center" wrapText="1"/>
    </xf>
    <xf numFmtId="1" fontId="20" fillId="0" borderId="14" xfId="0" applyNumberFormat="1" applyFont="1" applyBorder="1" applyAlignment="1">
      <alignment horizontal="center" vertical="center" wrapText="1"/>
    </xf>
    <xf numFmtId="1" fontId="21" fillId="0" borderId="19" xfId="0" applyNumberFormat="1" applyFont="1" applyBorder="1" applyAlignment="1">
      <alignment horizontal="center" vertical="center" wrapText="1"/>
    </xf>
    <xf numFmtId="1" fontId="20" fillId="0" borderId="26" xfId="0" applyNumberFormat="1" applyFont="1" applyBorder="1" applyAlignment="1">
      <alignment horizontal="center" vertical="center" wrapText="1"/>
    </xf>
    <xf numFmtId="1" fontId="21" fillId="0" borderId="26" xfId="0" applyNumberFormat="1" applyFont="1" applyBorder="1" applyAlignment="1">
      <alignment horizontal="center" vertical="center" wrapText="1"/>
    </xf>
    <xf numFmtId="1" fontId="20" fillId="0" borderId="20" xfId="0" applyNumberFormat="1" applyFont="1" applyBorder="1" applyAlignment="1">
      <alignment horizontal="center" vertical="center" wrapText="1"/>
    </xf>
    <xf numFmtId="1" fontId="19" fillId="0" borderId="10" xfId="0" applyNumberFormat="1" applyFont="1" applyBorder="1" applyAlignment="1">
      <alignment horizontal="center" vertical="center" wrapText="1"/>
    </xf>
    <xf numFmtId="1" fontId="20" fillId="0" borderId="10" xfId="0" applyNumberFormat="1" applyFont="1" applyBorder="1" applyAlignment="1">
      <alignment horizontal="center" vertical="center" wrapText="1"/>
    </xf>
    <xf numFmtId="1" fontId="20" fillId="0" borderId="37"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1" fontId="20" fillId="0" borderId="7" xfId="0" applyNumberFormat="1" applyFont="1" applyBorder="1" applyAlignment="1">
      <alignment horizontal="center" vertical="center" wrapText="1"/>
    </xf>
    <xf numFmtId="1" fontId="20" fillId="0" borderId="35" xfId="0" applyNumberFormat="1" applyFont="1" applyBorder="1" applyAlignment="1">
      <alignment horizontal="center" vertical="center" wrapText="1"/>
    </xf>
    <xf numFmtId="1" fontId="5" fillId="0" borderId="10" xfId="0" applyNumberFormat="1" applyFont="1" applyBorder="1" applyAlignment="1">
      <alignment horizontal="center" vertical="center" wrapText="1"/>
    </xf>
    <xf numFmtId="1" fontId="5" fillId="0" borderId="7" xfId="0" applyNumberFormat="1" applyFont="1" applyBorder="1" applyAlignment="1">
      <alignment horizontal="center" vertical="center" wrapText="1"/>
    </xf>
    <xf numFmtId="1" fontId="21" fillId="0" borderId="10" xfId="0" applyNumberFormat="1" applyFont="1" applyBorder="1" applyAlignment="1">
      <alignment horizontal="center" vertical="center" wrapText="1"/>
    </xf>
    <xf numFmtId="1" fontId="21" fillId="0" borderId="7" xfId="0" applyNumberFormat="1" applyFont="1" applyBorder="1" applyAlignment="1">
      <alignment horizontal="center" vertical="center" wrapText="1"/>
    </xf>
    <xf numFmtId="1" fontId="21" fillId="0" borderId="37" xfId="0" applyNumberFormat="1" applyFont="1" applyBorder="1" applyAlignment="1">
      <alignment horizontal="center" vertical="center" wrapText="1"/>
    </xf>
    <xf numFmtId="1" fontId="21" fillId="0" borderId="35" xfId="0" applyNumberFormat="1" applyFont="1" applyBorder="1" applyAlignment="1">
      <alignment horizontal="center" vertical="center" wrapText="1"/>
    </xf>
    <xf numFmtId="1" fontId="20" fillId="0" borderId="43" xfId="0" applyNumberFormat="1" applyFont="1" applyBorder="1" applyAlignment="1">
      <alignment horizontal="center" vertical="center" wrapText="1"/>
    </xf>
    <xf numFmtId="1" fontId="20" fillId="0" borderId="45" xfId="0" applyNumberFormat="1" applyFont="1" applyBorder="1" applyAlignment="1">
      <alignment horizontal="center" vertical="center" wrapText="1"/>
    </xf>
    <xf numFmtId="3" fontId="2" fillId="0" borderId="0" xfId="0" applyNumberFormat="1" applyFont="1" applyAlignment="1">
      <alignment horizontal="right"/>
    </xf>
    <xf numFmtId="1" fontId="0" fillId="0" borderId="0" xfId="0" applyNumberFormat="1" applyFont="1" applyAlignment="1">
      <alignment horizontal="center" vertical="top"/>
    </xf>
    <xf numFmtId="0" fontId="2" fillId="0" borderId="0" xfId="0" applyFont="1" applyFill="1" applyBorder="1" applyAlignment="1">
      <alignment horizontal="center" vertical="center" wrapText="1"/>
    </xf>
    <xf numFmtId="0" fontId="2" fillId="0" borderId="0" xfId="0" applyFont="1" applyBorder="1"/>
    <xf numFmtId="0" fontId="2" fillId="0" borderId="0" xfId="0" applyFont="1" applyBorder="1" applyAlignment="1">
      <alignment horizontal="right"/>
    </xf>
    <xf numFmtId="1" fontId="23" fillId="0" borderId="0" xfId="0" applyNumberFormat="1" applyFont="1" applyBorder="1" applyAlignment="1">
      <alignment horizontal="center" vertical="center" wrapText="1"/>
    </xf>
    <xf numFmtId="1" fontId="23" fillId="0" borderId="10" xfId="0" applyNumberFormat="1" applyFont="1" applyBorder="1" applyAlignment="1">
      <alignment horizontal="center" vertical="center" wrapText="1"/>
    </xf>
    <xf numFmtId="1" fontId="23" fillId="0" borderId="7" xfId="0" applyNumberFormat="1" applyFont="1" applyBorder="1" applyAlignment="1">
      <alignment horizontal="center" vertical="center" wrapText="1"/>
    </xf>
    <xf numFmtId="1" fontId="23" fillId="0" borderId="43" xfId="0" applyNumberFormat="1" applyFont="1" applyBorder="1" applyAlignment="1">
      <alignment horizontal="center" vertical="center" wrapText="1"/>
    </xf>
    <xf numFmtId="1" fontId="23" fillId="0" borderId="13" xfId="0" applyNumberFormat="1" applyFont="1" applyBorder="1" applyAlignment="1">
      <alignment horizontal="center" vertical="top"/>
    </xf>
    <xf numFmtId="1" fontId="23" fillId="0" borderId="0" xfId="0" applyNumberFormat="1" applyFont="1" applyBorder="1" applyAlignment="1">
      <alignment horizontal="center" vertical="top"/>
    </xf>
    <xf numFmtId="1" fontId="23" fillId="0" borderId="14" xfId="0" applyNumberFormat="1" applyFont="1" applyBorder="1" applyAlignment="1">
      <alignment horizontal="center" vertical="top"/>
    </xf>
    <xf numFmtId="1" fontId="24" fillId="0" borderId="0" xfId="0" applyNumberFormat="1" applyFont="1" applyBorder="1" applyAlignment="1">
      <alignment horizontal="center" vertical="center" wrapText="1"/>
    </xf>
    <xf numFmtId="1" fontId="24" fillId="0" borderId="14" xfId="0" applyNumberFormat="1" applyFont="1" applyBorder="1" applyAlignment="1">
      <alignment horizontal="center" vertical="center" wrapText="1"/>
    </xf>
    <xf numFmtId="1" fontId="24" fillId="0" borderId="13" xfId="0" applyNumberFormat="1" applyFont="1" applyFill="1" applyBorder="1" applyAlignment="1">
      <alignment horizontal="center" vertical="top"/>
    </xf>
    <xf numFmtId="1" fontId="24" fillId="0" borderId="0" xfId="0" applyNumberFormat="1" applyFont="1" applyFill="1" applyBorder="1" applyAlignment="1">
      <alignment horizontal="center" vertical="top"/>
    </xf>
    <xf numFmtId="1" fontId="24" fillId="0" borderId="7" xfId="0" applyNumberFormat="1" applyFont="1" applyFill="1" applyBorder="1" applyAlignment="1">
      <alignment horizontal="center" vertical="top"/>
    </xf>
    <xf numFmtId="1" fontId="24" fillId="0" borderId="14" xfId="0" applyNumberFormat="1" applyFont="1" applyFill="1" applyBorder="1" applyAlignment="1">
      <alignment horizontal="center" vertical="top"/>
    </xf>
    <xf numFmtId="1" fontId="25" fillId="0" borderId="13" xfId="0" applyNumberFormat="1" applyFont="1" applyBorder="1" applyAlignment="1">
      <alignment horizontal="center" vertical="top"/>
    </xf>
    <xf numFmtId="1" fontId="25" fillId="0" borderId="0" xfId="0" applyNumberFormat="1" applyFont="1" applyBorder="1" applyAlignment="1">
      <alignment horizontal="center" vertical="top"/>
    </xf>
    <xf numFmtId="1" fontId="19" fillId="0" borderId="7" xfId="0" applyNumberFormat="1" applyFont="1" applyBorder="1" applyAlignment="1">
      <alignment horizontal="center" vertical="center" wrapText="1"/>
    </xf>
    <xf numFmtId="164" fontId="0" fillId="0" borderId="0" xfId="0" applyNumberFormat="1" applyFont="1" applyFill="1" applyBorder="1"/>
    <xf numFmtId="2" fontId="0" fillId="0" borderId="0" xfId="0" applyNumberFormat="1" applyFont="1"/>
    <xf numFmtId="3" fontId="2" fillId="0" borderId="0" xfId="0" applyNumberFormat="1" applyFont="1" applyAlignment="1">
      <alignment horizontal="center" vertical="center"/>
    </xf>
    <xf numFmtId="3" fontId="0" fillId="0" borderId="0" xfId="0" applyNumberFormat="1" applyFont="1"/>
    <xf numFmtId="0" fontId="2" fillId="0" borderId="0" xfId="0" applyFont="1"/>
    <xf numFmtId="2" fontId="2" fillId="0" borderId="0" xfId="0" applyNumberFormat="1" applyFont="1"/>
    <xf numFmtId="1" fontId="2" fillId="0" borderId="0" xfId="0" applyNumberFormat="1" applyFont="1" applyAlignment="1">
      <alignment horizontal="center"/>
    </xf>
    <xf numFmtId="164" fontId="2" fillId="0" borderId="0" xfId="0" applyNumberFormat="1" applyFont="1"/>
    <xf numFmtId="165" fontId="2" fillId="0" borderId="0" xfId="1" applyNumberFormat="1" applyFont="1"/>
    <xf numFmtId="164" fontId="0" fillId="0" borderId="13" xfId="0" applyNumberFormat="1" applyFont="1" applyFill="1" applyBorder="1" applyAlignment="1">
      <alignment horizontal="right" vertical="center" wrapText="1"/>
    </xf>
    <xf numFmtId="164" fontId="0" fillId="0" borderId="10" xfId="0" applyNumberFormat="1" applyFont="1" applyFill="1" applyBorder="1" applyAlignment="1">
      <alignment horizontal="right" vertical="center" wrapText="1"/>
    </xf>
    <xf numFmtId="164" fontId="0" fillId="0" borderId="10" xfId="0" applyNumberFormat="1" applyFont="1" applyFill="1" applyBorder="1"/>
    <xf numFmtId="164" fontId="0" fillId="0" borderId="0" xfId="0" applyNumberFormat="1" applyFont="1" applyFill="1" applyBorder="1" applyAlignment="1">
      <alignment horizontal="right" vertical="center" wrapText="1"/>
    </xf>
    <xf numFmtId="1" fontId="0" fillId="0" borderId="13" xfId="0" applyNumberFormat="1" applyFont="1" applyBorder="1" applyAlignment="1">
      <alignment horizontal="center" vertical="center" wrapText="1"/>
    </xf>
    <xf numFmtId="0" fontId="0" fillId="0" borderId="0" xfId="0" applyFont="1" applyFill="1" applyBorder="1" applyAlignment="1">
      <alignment horizontal="center"/>
    </xf>
    <xf numFmtId="0" fontId="2" fillId="0" borderId="0" xfId="0" applyFont="1" applyBorder="1" applyAlignment="1">
      <alignment horizontal="center" vertical="center" wrapText="1"/>
    </xf>
    <xf numFmtId="1" fontId="0" fillId="0" borderId="0" xfId="0" applyNumberFormat="1"/>
    <xf numFmtId="1" fontId="0" fillId="0" borderId="0" xfId="0" applyNumberFormat="1" applyBorder="1"/>
    <xf numFmtId="1" fontId="0" fillId="0" borderId="7" xfId="0" applyNumberFormat="1" applyBorder="1"/>
    <xf numFmtId="1" fontId="10" fillId="0" borderId="0" xfId="0" applyNumberFormat="1" applyFont="1" applyFill="1" applyBorder="1" applyAlignment="1">
      <alignment horizontal="center" vertical="center" wrapText="1"/>
    </xf>
    <xf numFmtId="0" fontId="0" fillId="0" borderId="0" xfId="0" applyBorder="1" applyAlignment="1">
      <alignment horizontal="center"/>
    </xf>
    <xf numFmtId="2" fontId="0" fillId="0" borderId="0" xfId="0" applyNumberFormat="1" applyBorder="1" applyAlignment="1">
      <alignment horizontal="center"/>
    </xf>
    <xf numFmtId="0" fontId="0" fillId="0" borderId="0" xfId="0" applyBorder="1" applyAlignment="1">
      <alignment horizontal="center" vertical="center"/>
    </xf>
    <xf numFmtId="2" fontId="2" fillId="0" borderId="0" xfId="0" applyNumberFormat="1" applyFont="1" applyAlignment="1">
      <alignment horizontal="center"/>
    </xf>
    <xf numFmtId="164" fontId="2" fillId="0" borderId="0" xfId="0" applyNumberFormat="1" applyFont="1" applyFill="1" applyAlignment="1">
      <alignment horizontal="center" vertical="center" wrapText="1"/>
    </xf>
    <xf numFmtId="164" fontId="4" fillId="0" borderId="6" xfId="0" applyNumberFormat="1" applyFont="1" applyFill="1" applyBorder="1" applyAlignment="1">
      <alignment horizontal="center" vertical="center" wrapText="1"/>
    </xf>
    <xf numFmtId="164" fontId="0" fillId="0" borderId="0" xfId="0" applyNumberFormat="1" applyFont="1" applyFill="1"/>
    <xf numFmtId="0" fontId="2" fillId="0" borderId="0" xfId="0" applyFont="1" applyAlignment="1">
      <alignment vertical="top" wrapText="1"/>
    </xf>
    <xf numFmtId="164" fontId="9" fillId="6" borderId="7" xfId="0" applyNumberFormat="1" applyFont="1" applyFill="1" applyBorder="1" applyAlignment="1">
      <alignment horizontal="right" vertical="center" wrapText="1"/>
    </xf>
    <xf numFmtId="0" fontId="28" fillId="0" borderId="4" xfId="0" applyFont="1" applyBorder="1" applyAlignment="1">
      <alignment horizontal="center" vertical="center"/>
    </xf>
    <xf numFmtId="0" fontId="28" fillId="0" borderId="6" xfId="0" applyFont="1" applyBorder="1"/>
    <xf numFmtId="0" fontId="28" fillId="0" borderId="6" xfId="0" applyFont="1" applyBorder="1" applyAlignment="1">
      <alignment horizontal="center" vertical="center"/>
    </xf>
    <xf numFmtId="1" fontId="29" fillId="0" borderId="24" xfId="0" applyNumberFormat="1" applyFont="1" applyBorder="1" applyAlignment="1">
      <alignment horizontal="center" vertical="center" wrapText="1"/>
    </xf>
    <xf numFmtId="1" fontId="30" fillId="0" borderId="4" xfId="0" applyNumberFormat="1" applyFont="1" applyBorder="1" applyAlignment="1">
      <alignment horizontal="center" vertical="center" wrapText="1"/>
    </xf>
    <xf numFmtId="1" fontId="30" fillId="0" borderId="5" xfId="0" applyNumberFormat="1" applyFont="1" applyBorder="1" applyAlignment="1">
      <alignment horizontal="center" vertical="center" wrapText="1"/>
    </xf>
    <xf numFmtId="1" fontId="29" fillId="0" borderId="4" xfId="0" applyNumberFormat="1" applyFont="1" applyBorder="1" applyAlignment="1">
      <alignment horizontal="center" vertical="center" wrapText="1"/>
    </xf>
    <xf numFmtId="1" fontId="29" fillId="0" borderId="5" xfId="0" applyNumberFormat="1" applyFont="1" applyBorder="1" applyAlignment="1">
      <alignment horizontal="center" vertical="center" wrapText="1"/>
    </xf>
    <xf numFmtId="1" fontId="30" fillId="0" borderId="44" xfId="0" applyNumberFormat="1" applyFont="1" applyBorder="1" applyAlignment="1">
      <alignment horizontal="center" vertical="center" wrapText="1"/>
    </xf>
    <xf numFmtId="1" fontId="29" fillId="0" borderId="6" xfId="0" applyNumberFormat="1" applyFont="1" applyBorder="1" applyAlignment="1">
      <alignment horizontal="center" vertical="center" wrapText="1"/>
    </xf>
    <xf numFmtId="1" fontId="30" fillId="0" borderId="6" xfId="0" applyNumberFormat="1" applyFont="1" applyBorder="1" applyAlignment="1">
      <alignment horizontal="center" vertical="center" wrapText="1"/>
    </xf>
    <xf numFmtId="1" fontId="30" fillId="0" borderId="25" xfId="0" applyNumberFormat="1" applyFont="1" applyBorder="1" applyAlignment="1">
      <alignment horizontal="center" vertical="center" wrapText="1"/>
    </xf>
    <xf numFmtId="0" fontId="4" fillId="0" borderId="0" xfId="0" applyFont="1"/>
    <xf numFmtId="1" fontId="4" fillId="0" borderId="24" xfId="0" applyNumberFormat="1" applyFont="1" applyBorder="1" applyAlignment="1">
      <alignment horizontal="center" vertical="top"/>
    </xf>
    <xf numFmtId="1" fontId="4" fillId="0" borderId="6" xfId="0" applyNumberFormat="1" applyFont="1" applyBorder="1" applyAlignment="1">
      <alignment horizontal="center" vertical="top"/>
    </xf>
    <xf numFmtId="1" fontId="4" fillId="0" borderId="25" xfId="0" applyNumberFormat="1" applyFont="1" applyBorder="1" applyAlignment="1">
      <alignment horizontal="center" vertical="top"/>
    </xf>
    <xf numFmtId="0" fontId="4" fillId="0" borderId="24" xfId="0" applyFont="1" applyBorder="1" applyAlignment="1">
      <alignment horizontal="center" vertical="top"/>
    </xf>
    <xf numFmtId="0" fontId="4" fillId="0" borderId="6" xfId="0" applyFont="1" applyBorder="1" applyAlignment="1">
      <alignment horizontal="center" vertical="top"/>
    </xf>
    <xf numFmtId="0" fontId="4" fillId="0" borderId="5" xfId="0" applyFont="1" applyBorder="1" applyAlignment="1">
      <alignment horizontal="center" vertical="top"/>
    </xf>
    <xf numFmtId="0" fontId="30" fillId="0" borderId="6" xfId="0" applyFont="1" applyBorder="1" applyAlignment="1">
      <alignment horizontal="center" vertical="top"/>
    </xf>
    <xf numFmtId="0" fontId="30" fillId="0" borderId="25" xfId="0" applyFont="1" applyBorder="1" applyAlignment="1">
      <alignment horizontal="center" vertical="top"/>
    </xf>
    <xf numFmtId="0" fontId="4" fillId="0" borderId="0" xfId="0" applyFont="1" applyFill="1" applyBorder="1" applyAlignment="1">
      <alignment horizontal="center" vertical="top"/>
    </xf>
    <xf numFmtId="164" fontId="2" fillId="0" borderId="0" xfId="0" applyNumberFormat="1" applyFont="1" applyAlignment="1">
      <alignment vertical="top" wrapText="1"/>
    </xf>
    <xf numFmtId="0" fontId="15" fillId="0" borderId="0" xfId="0" applyFont="1" applyFill="1"/>
    <xf numFmtId="0" fontId="22" fillId="0" borderId="0" xfId="0" applyFont="1" applyFill="1" applyBorder="1" applyAlignment="1">
      <alignment horizontal="left"/>
    </xf>
    <xf numFmtId="0" fontId="15" fillId="0" borderId="0" xfId="0" applyNumberFormat="1" applyFont="1" applyFill="1"/>
    <xf numFmtId="0" fontId="0" fillId="0" borderId="0" xfId="0" applyAlignment="1">
      <alignment vertical="center"/>
    </xf>
    <xf numFmtId="0" fontId="15" fillId="0" borderId="0" xfId="0" applyNumberFormat="1" applyFont="1" applyFill="1" applyBorder="1"/>
    <xf numFmtId="164" fontId="2" fillId="0" borderId="0" xfId="0" applyNumberFormat="1" applyFont="1" applyAlignment="1">
      <alignment horizontal="center" vertical="top" wrapText="1"/>
    </xf>
    <xf numFmtId="1" fontId="6" fillId="0" borderId="0" xfId="0" applyNumberFormat="1" applyFont="1" applyAlignment="1">
      <alignment horizontal="left" vertical="center"/>
    </xf>
    <xf numFmtId="1" fontId="2" fillId="0" borderId="0" xfId="0" applyNumberFormat="1" applyFont="1" applyAlignment="1">
      <alignment horizontal="center" vertical="top" wrapText="1"/>
    </xf>
    <xf numFmtId="164" fontId="0" fillId="0" borderId="0" xfId="0" applyNumberFormat="1" applyBorder="1"/>
    <xf numFmtId="164" fontId="0" fillId="0" borderId="7" xfId="0" applyNumberFormat="1" applyBorder="1"/>
    <xf numFmtId="0" fontId="0" fillId="0" borderId="6" xfId="0" applyBorder="1" applyAlignment="1">
      <alignment horizontal="center" vertical="center"/>
    </xf>
    <xf numFmtId="164" fontId="4" fillId="0" borderId="6" xfId="0" applyNumberFormat="1" applyFont="1" applyBorder="1" applyAlignment="1">
      <alignment horizontal="center" vertical="top" wrapText="1"/>
    </xf>
    <xf numFmtId="164" fontId="4" fillId="0" borderId="5" xfId="0" applyNumberFormat="1" applyFont="1" applyBorder="1" applyAlignment="1">
      <alignment horizontal="center" vertical="top" wrapText="1"/>
    </xf>
    <xf numFmtId="2" fontId="0" fillId="0" borderId="0" xfId="0" applyNumberFormat="1" applyFill="1" applyBorder="1"/>
    <xf numFmtId="164" fontId="4" fillId="0" borderId="49" xfId="0" applyNumberFormat="1" applyFont="1" applyBorder="1" applyAlignment="1">
      <alignment horizontal="center" vertical="top" wrapText="1"/>
    </xf>
    <xf numFmtId="164" fontId="2" fillId="0" borderId="7" xfId="0" applyNumberFormat="1" applyFont="1" applyBorder="1" applyAlignment="1">
      <alignment horizontal="center" vertical="top" wrapText="1"/>
    </xf>
    <xf numFmtId="1" fontId="2" fillId="0" borderId="0" xfId="0" applyNumberFormat="1" applyFont="1" applyAlignment="1">
      <alignment horizontal="center" vertical="center" wrapText="1"/>
    </xf>
    <xf numFmtId="0" fontId="2" fillId="0" borderId="0" xfId="0" applyFont="1" applyAlignment="1">
      <alignment vertical="center" wrapText="1"/>
    </xf>
    <xf numFmtId="0" fontId="31" fillId="0" borderId="0" xfId="0" applyFont="1" applyAlignment="1">
      <alignment vertical="center"/>
    </xf>
    <xf numFmtId="1" fontId="10" fillId="0" borderId="7" xfId="0" applyNumberFormat="1" applyFont="1" applyFill="1" applyBorder="1" applyAlignment="1">
      <alignment horizontal="left" vertical="center" wrapText="1"/>
    </xf>
    <xf numFmtId="1" fontId="10" fillId="0" borderId="6" xfId="0" applyNumberFormat="1" applyFont="1" applyFill="1" applyBorder="1" applyAlignment="1">
      <alignment horizontal="center" vertical="top" wrapText="1"/>
    </xf>
    <xf numFmtId="1" fontId="0" fillId="0" borderId="0" xfId="0" applyNumberFormat="1" applyBorder="1" applyAlignment="1">
      <alignment horizontal="center" vertical="center"/>
    </xf>
    <xf numFmtId="1" fontId="0" fillId="0" borderId="0" xfId="0" applyNumberFormat="1" applyAlignment="1">
      <alignment horizontal="center" vertical="center"/>
    </xf>
    <xf numFmtId="0" fontId="0" fillId="0" borderId="5" xfId="0" applyBorder="1"/>
    <xf numFmtId="1" fontId="10" fillId="0" borderId="5" xfId="0" applyNumberFormat="1" applyFont="1" applyFill="1" applyBorder="1" applyAlignment="1">
      <alignment horizontal="left" vertical="center" wrapText="1"/>
    </xf>
    <xf numFmtId="0" fontId="2" fillId="0" borderId="7" xfId="0" applyFont="1" applyBorder="1" applyAlignment="1">
      <alignment vertical="top" wrapText="1"/>
    </xf>
    <xf numFmtId="1" fontId="2" fillId="0" borderId="0" xfId="0" applyNumberFormat="1" applyFont="1" applyFill="1" applyBorder="1" applyAlignment="1">
      <alignment horizontal="center" vertical="center" wrapText="1"/>
    </xf>
    <xf numFmtId="1" fontId="0" fillId="0" borderId="6" xfId="0" applyNumberFormat="1" applyBorder="1" applyAlignment="1">
      <alignment horizontal="center" vertical="center"/>
    </xf>
    <xf numFmtId="1" fontId="10" fillId="0" borderId="0" xfId="0" applyNumberFormat="1" applyFont="1" applyFill="1" applyBorder="1" applyAlignment="1">
      <alignment horizontal="center" vertical="top" wrapText="1"/>
    </xf>
    <xf numFmtId="2" fontId="2" fillId="0" borderId="0" xfId="0" applyNumberFormat="1" applyFont="1" applyBorder="1" applyAlignment="1">
      <alignment horizontal="center" vertical="top" wrapText="1"/>
    </xf>
    <xf numFmtId="2" fontId="4" fillId="0" borderId="6" xfId="0" applyNumberFormat="1" applyFont="1" applyBorder="1" applyAlignment="1">
      <alignment horizontal="center" vertical="center" wrapText="1"/>
    </xf>
    <xf numFmtId="0" fontId="15" fillId="0" borderId="0" xfId="0" applyFont="1"/>
    <xf numFmtId="2" fontId="2" fillId="0" borderId="0" xfId="0" applyNumberFormat="1" applyFont="1" applyAlignment="1">
      <alignment vertical="top" wrapText="1"/>
    </xf>
    <xf numFmtId="1" fontId="2" fillId="0" borderId="0" xfId="0" applyNumberFormat="1" applyFont="1" applyAlignment="1">
      <alignment vertical="top" wrapText="1"/>
    </xf>
    <xf numFmtId="49" fontId="0" fillId="0" borderId="0" xfId="0" applyNumberFormat="1" applyFont="1" applyAlignment="1">
      <alignment horizontal="center"/>
    </xf>
    <xf numFmtId="1" fontId="0" fillId="0" borderId="0" xfId="0" applyNumberFormat="1" applyFont="1"/>
    <xf numFmtId="0" fontId="0" fillId="0" borderId="6" xfId="0" applyFont="1" applyBorder="1" applyAlignment="1">
      <alignment horizontal="center" vertical="center" wrapText="1"/>
    </xf>
    <xf numFmtId="0" fontId="17" fillId="0" borderId="6" xfId="0" applyFont="1" applyBorder="1" applyAlignment="1">
      <alignment horizontal="center" vertical="center" wrapText="1"/>
    </xf>
    <xf numFmtId="1" fontId="0" fillId="0" borderId="0" xfId="0" applyNumberFormat="1" applyFont="1" applyAlignment="1">
      <alignment horizontal="center" vertical="center" wrapText="1"/>
    </xf>
    <xf numFmtId="2" fontId="0" fillId="0" borderId="0" xfId="0" applyNumberFormat="1" applyFont="1" applyAlignment="1">
      <alignment horizontal="center" vertical="center" wrapText="1"/>
    </xf>
    <xf numFmtId="164" fontId="0" fillId="0" borderId="0" xfId="0" applyNumberFormat="1" applyFont="1" applyAlignment="1">
      <alignment horizontal="center" vertical="center" wrapText="1"/>
    </xf>
    <xf numFmtId="0" fontId="0" fillId="0" borderId="0" xfId="0" applyFont="1" applyAlignment="1">
      <alignment horizontal="center" vertical="center" wrapText="1"/>
    </xf>
    <xf numFmtId="49" fontId="0" fillId="0" borderId="0" xfId="0" applyNumberFormat="1" applyFont="1" applyAlignment="1">
      <alignment horizontal="center" vertical="center" wrapText="1"/>
    </xf>
    <xf numFmtId="1" fontId="2" fillId="6" borderId="0" xfId="0" applyNumberFormat="1" applyFont="1" applyFill="1" applyBorder="1" applyAlignment="1">
      <alignment horizontal="center" vertical="top" wrapText="1"/>
    </xf>
    <xf numFmtId="1" fontId="4" fillId="6" borderId="6" xfId="0" applyNumberFormat="1" applyFont="1" applyFill="1" applyBorder="1" applyAlignment="1">
      <alignment horizontal="center" vertical="center" wrapText="1"/>
    </xf>
    <xf numFmtId="1" fontId="0" fillId="6" borderId="0" xfId="0" applyNumberFormat="1" applyFill="1"/>
    <xf numFmtId="1" fontId="0" fillId="0" borderId="0" xfId="0" applyNumberFormat="1" applyFont="1" applyAlignment="1">
      <alignment horizontal="center"/>
    </xf>
    <xf numFmtId="1" fontId="0" fillId="0" borderId="6" xfId="0" applyNumberFormat="1" applyFont="1" applyBorder="1" applyAlignment="1">
      <alignment horizontal="center"/>
    </xf>
    <xf numFmtId="1" fontId="0" fillId="0" borderId="0" xfId="0" applyNumberFormat="1" applyFont="1" applyBorder="1" applyAlignment="1">
      <alignment horizontal="center"/>
    </xf>
    <xf numFmtId="164" fontId="2" fillId="7" borderId="0" xfId="0" applyNumberFormat="1" applyFont="1" applyFill="1" applyBorder="1" applyAlignment="1">
      <alignment horizontal="center" vertical="top" wrapText="1"/>
    </xf>
    <xf numFmtId="1" fontId="2" fillId="6" borderId="7" xfId="0" applyNumberFormat="1" applyFont="1" applyFill="1" applyBorder="1" applyAlignment="1">
      <alignment horizontal="center" vertical="top" wrapText="1"/>
    </xf>
    <xf numFmtId="1" fontId="4" fillId="6" borderId="5" xfId="0" applyNumberFormat="1" applyFont="1" applyFill="1" applyBorder="1" applyAlignment="1">
      <alignment horizontal="center" vertical="center" wrapText="1"/>
    </xf>
    <xf numFmtId="1" fontId="0" fillId="6" borderId="7" xfId="0" applyNumberFormat="1" applyFill="1" applyBorder="1"/>
    <xf numFmtId="164" fontId="4" fillId="0" borderId="5" xfId="0" applyNumberFormat="1" applyFont="1" applyBorder="1" applyAlignment="1">
      <alignment horizontal="center" vertical="center" wrapText="1"/>
    </xf>
    <xf numFmtId="164" fontId="21" fillId="0" borderId="0" xfId="0" applyNumberFormat="1" applyFont="1"/>
    <xf numFmtId="164" fontId="5" fillId="0" borderId="0" xfId="0" applyNumberFormat="1" applyFont="1" applyBorder="1" applyAlignment="1">
      <alignment horizontal="center" vertical="top" wrapText="1"/>
    </xf>
    <xf numFmtId="164" fontId="29" fillId="0" borderId="6" xfId="0" applyNumberFormat="1" applyFont="1" applyBorder="1" applyAlignment="1">
      <alignment horizontal="center" vertical="center" wrapText="1"/>
    </xf>
    <xf numFmtId="164" fontId="21" fillId="0" borderId="0" xfId="0" applyNumberFormat="1" applyFont="1" applyFill="1"/>
    <xf numFmtId="2" fontId="21" fillId="0" borderId="0" xfId="0" applyNumberFormat="1" applyFont="1"/>
    <xf numFmtId="164" fontId="21" fillId="0" borderId="7" xfId="0" applyNumberFormat="1" applyFont="1" applyBorder="1"/>
    <xf numFmtId="1" fontId="2" fillId="0" borderId="7" xfId="0" applyNumberFormat="1" applyFont="1" applyBorder="1" applyAlignment="1">
      <alignment vertical="top" wrapText="1"/>
    </xf>
    <xf numFmtId="1" fontId="0" fillId="0" borderId="7" xfId="0" applyNumberFormat="1" applyFont="1" applyBorder="1"/>
    <xf numFmtId="0" fontId="32" fillId="0" borderId="0" xfId="0" applyFont="1" applyFill="1" applyBorder="1" applyAlignment="1">
      <alignment horizontal="center" vertical="center" wrapText="1"/>
    </xf>
    <xf numFmtId="164" fontId="0" fillId="0" borderId="10" xfId="0" applyNumberFormat="1" applyBorder="1"/>
    <xf numFmtId="164" fontId="2" fillId="0" borderId="7" xfId="0" applyNumberFormat="1"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Fill="1" applyBorder="1"/>
    <xf numFmtId="0" fontId="32" fillId="0" borderId="0" xfId="0" applyFont="1" applyFill="1" applyBorder="1" applyAlignment="1">
      <alignment vertical="center" wrapText="1"/>
    </xf>
    <xf numFmtId="0" fontId="7" fillId="0" borderId="6"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7" fillId="0" borderId="4" xfId="0" applyFont="1" applyFill="1" applyBorder="1" applyAlignment="1">
      <alignment horizontal="center" vertical="center" wrapText="1"/>
    </xf>
    <xf numFmtId="1" fontId="34" fillId="0" borderId="0" xfId="0" applyNumberFormat="1" applyFont="1"/>
    <xf numFmtId="1" fontId="34" fillId="0" borderId="0" xfId="2" applyNumberFormat="1" applyFont="1" applyFill="1" applyBorder="1" applyAlignment="1">
      <alignment vertical="center"/>
    </xf>
    <xf numFmtId="1" fontId="35" fillId="0" borderId="0" xfId="0" applyNumberFormat="1" applyFont="1"/>
    <xf numFmtId="1" fontId="2" fillId="0" borderId="0" xfId="0" applyNumberFormat="1" applyFont="1" applyBorder="1" applyAlignment="1">
      <alignment horizontal="center" vertical="center" wrapText="1"/>
    </xf>
    <xf numFmtId="1" fontId="2" fillId="0" borderId="0" xfId="0" applyNumberFormat="1" applyFont="1" applyBorder="1" applyAlignment="1">
      <alignment vertical="top" wrapText="1"/>
    </xf>
    <xf numFmtId="1" fontId="0" fillId="0" borderId="6" xfId="0" applyNumberFormat="1" applyFont="1" applyBorder="1" applyAlignment="1">
      <alignment horizontal="center" vertical="top" wrapText="1"/>
    </xf>
    <xf numFmtId="165" fontId="0" fillId="0" borderId="0" xfId="1" applyNumberFormat="1" applyFont="1" applyAlignment="1">
      <alignment horizontal="center" vertical="center"/>
    </xf>
    <xf numFmtId="0" fontId="2" fillId="0" borderId="0" xfId="0" applyFont="1" applyAlignment="1">
      <alignment horizontal="right"/>
    </xf>
    <xf numFmtId="1" fontId="0" fillId="0" borderId="0" xfId="0" applyNumberFormat="1" applyFont="1" applyAlignment="1">
      <alignment horizontal="center" wrapText="1"/>
    </xf>
    <xf numFmtId="0" fontId="0" fillId="0" borderId="0" xfId="0" applyFont="1" applyAlignment="1">
      <alignment wrapText="1"/>
    </xf>
    <xf numFmtId="0" fontId="0" fillId="0" borderId="0" xfId="0" applyFill="1" applyBorder="1" applyAlignment="1">
      <alignment wrapText="1"/>
    </xf>
    <xf numFmtId="0" fontId="0" fillId="0" borderId="0" xfId="0" applyAlignment="1">
      <alignment wrapText="1"/>
    </xf>
    <xf numFmtId="0" fontId="0" fillId="0" borderId="0" xfId="0" applyFont="1" applyAlignment="1">
      <alignment horizontal="center"/>
    </xf>
    <xf numFmtId="164" fontId="2" fillId="0" borderId="7" xfId="0" applyNumberFormat="1" applyFont="1" applyFill="1" applyBorder="1" applyAlignment="1">
      <alignment horizontal="center" vertical="top" wrapText="1"/>
    </xf>
    <xf numFmtId="164" fontId="4" fillId="0" borderId="0" xfId="0" applyNumberFormat="1" applyFont="1"/>
    <xf numFmtId="164" fontId="28" fillId="0" borderId="48" xfId="0" applyNumberFormat="1" applyFont="1" applyBorder="1" applyAlignment="1">
      <alignment horizontal="center" vertical="top" wrapText="1"/>
    </xf>
    <xf numFmtId="164" fontId="28" fillId="0" borderId="7" xfId="0" applyNumberFormat="1" applyFont="1" applyBorder="1" applyAlignment="1">
      <alignment horizontal="center" vertical="top" wrapText="1"/>
    </xf>
    <xf numFmtId="164" fontId="4" fillId="0" borderId="48" xfId="0" applyNumberFormat="1" applyFont="1" applyBorder="1"/>
    <xf numFmtId="164" fontId="4" fillId="0" borderId="0" xfId="0" applyNumberFormat="1" applyFont="1" applyBorder="1"/>
    <xf numFmtId="164" fontId="4" fillId="0" borderId="7" xfId="0" applyNumberFormat="1" applyFont="1" applyBorder="1"/>
    <xf numFmtId="1" fontId="28" fillId="0" borderId="0" xfId="0" applyNumberFormat="1" applyFont="1" applyBorder="1"/>
    <xf numFmtId="164" fontId="2" fillId="0" borderId="7" xfId="0" applyNumberFormat="1" applyFont="1" applyFill="1" applyBorder="1" applyAlignment="1">
      <alignment vertical="top" wrapText="1"/>
    </xf>
    <xf numFmtId="164" fontId="0" fillId="0" borderId="7" xfId="0" applyNumberFormat="1" applyFill="1" applyBorder="1"/>
    <xf numFmtId="164" fontId="4" fillId="0" borderId="5" xfId="0" applyNumberFormat="1" applyFont="1" applyFill="1" applyBorder="1" applyAlignment="1">
      <alignment horizontal="center" vertical="top" wrapText="1"/>
    </xf>
    <xf numFmtId="1" fontId="0" fillId="0" borderId="0" xfId="0" applyNumberFormat="1" applyBorder="1" applyAlignment="1">
      <alignment horizontal="center"/>
    </xf>
    <xf numFmtId="164" fontId="15" fillId="0" borderId="0" xfId="0" applyNumberFormat="1" applyFont="1"/>
    <xf numFmtId="164" fontId="15" fillId="0" borderId="0" xfId="0" applyNumberFormat="1" applyFont="1" applyAlignment="1">
      <alignment horizontal="center" vertical="center" wrapText="1"/>
    </xf>
    <xf numFmtId="1" fontId="15" fillId="0" borderId="0" xfId="0" applyNumberFormat="1" applyFont="1"/>
    <xf numFmtId="1" fontId="0" fillId="0" borderId="0" xfId="0" applyNumberFormat="1" applyFill="1" applyBorder="1"/>
    <xf numFmtId="1" fontId="4" fillId="0" borderId="0" xfId="0" applyNumberFormat="1" applyFont="1" applyFill="1" applyBorder="1" applyAlignment="1">
      <alignment horizontal="center" vertical="center" wrapText="1"/>
    </xf>
    <xf numFmtId="2" fontId="2" fillId="0" borderId="0" xfId="0" applyNumberFormat="1" applyFont="1" applyAlignment="1">
      <alignment horizontal="center" vertical="center"/>
    </xf>
    <xf numFmtId="0" fontId="0" fillId="0" borderId="0" xfId="0" applyFill="1" applyBorder="1" applyAlignment="1">
      <alignment vertical="center"/>
    </xf>
    <xf numFmtId="0" fontId="37" fillId="0" borderId="0" xfId="0" applyFont="1" applyFill="1" applyBorder="1" applyAlignment="1">
      <alignment horizontal="center" vertical="center" wrapText="1"/>
    </xf>
    <xf numFmtId="10" fontId="7" fillId="0" borderId="0" xfId="0" applyNumberFormat="1" applyFont="1" applyFill="1" applyBorder="1" applyAlignment="1">
      <alignment horizontal="center" vertical="center" wrapText="1"/>
    </xf>
    <xf numFmtId="0" fontId="7" fillId="0" borderId="0" xfId="0" applyFont="1" applyFill="1" applyBorder="1" applyAlignment="1">
      <alignment horizontal="center" vertical="center" wrapText="1"/>
    </xf>
    <xf numFmtId="0" fontId="6" fillId="0" borderId="0" xfId="0" applyFont="1" applyAlignment="1">
      <alignment horizontal="left" vertical="center" wrapText="1"/>
    </xf>
    <xf numFmtId="0" fontId="0" fillId="0" borderId="3" xfId="0" applyFont="1" applyBorder="1" applyAlignment="1">
      <alignment wrapText="1"/>
    </xf>
    <xf numFmtId="0" fontId="0" fillId="0" borderId="3" xfId="0" applyFont="1" applyBorder="1" applyAlignment="1">
      <alignment horizontal="center" vertical="center" wrapText="1"/>
    </xf>
    <xf numFmtId="164" fontId="3" fillId="0" borderId="38" xfId="0" applyNumberFormat="1" applyFont="1" applyBorder="1" applyAlignment="1">
      <alignment vertical="center" wrapText="1"/>
    </xf>
    <xf numFmtId="164" fontId="3" fillId="0" borderId="40" xfId="0" applyNumberFormat="1" applyFont="1" applyBorder="1" applyAlignment="1">
      <alignment vertical="center" wrapText="1"/>
    </xf>
    <xf numFmtId="165" fontId="0" fillId="0" borderId="6" xfId="1" applyNumberFormat="1" applyFont="1" applyBorder="1" applyAlignment="1">
      <alignment horizontal="center" vertical="center"/>
    </xf>
    <xf numFmtId="1" fontId="5" fillId="8" borderId="0" xfId="0" applyNumberFormat="1" applyFont="1" applyFill="1" applyBorder="1" applyAlignment="1">
      <alignment horizontal="center" vertical="center"/>
    </xf>
    <xf numFmtId="0" fontId="2" fillId="8" borderId="6" xfId="0" applyFont="1" applyFill="1" applyBorder="1" applyAlignment="1">
      <alignment horizontal="center" vertical="center" wrapText="1"/>
    </xf>
    <xf numFmtId="164" fontId="0" fillId="8" borderId="2" xfId="0" applyNumberFormat="1" applyFont="1" applyFill="1" applyBorder="1"/>
    <xf numFmtId="164" fontId="0" fillId="8" borderId="7" xfId="0" applyNumberFormat="1" applyFont="1" applyFill="1" applyBorder="1"/>
    <xf numFmtId="164" fontId="0" fillId="8" borderId="35" xfId="0" applyNumberFormat="1" applyFont="1" applyFill="1" applyBorder="1"/>
    <xf numFmtId="3" fontId="2" fillId="8" borderId="0" xfId="0" applyNumberFormat="1" applyFont="1" applyFill="1" applyAlignment="1">
      <alignment horizontal="center" vertical="center"/>
    </xf>
    <xf numFmtId="164" fontId="2" fillId="8" borderId="0" xfId="0" applyNumberFormat="1" applyFont="1" applyFill="1" applyBorder="1" applyAlignment="1">
      <alignment horizontal="center" vertical="top" wrapText="1"/>
    </xf>
    <xf numFmtId="164" fontId="4" fillId="8" borderId="6" xfId="0" applyNumberFormat="1" applyFont="1" applyFill="1" applyBorder="1" applyAlignment="1">
      <alignment horizontal="center" vertical="center" wrapText="1"/>
    </xf>
    <xf numFmtId="164" fontId="0" fillId="8" borderId="0" xfId="0" applyNumberFormat="1" applyFill="1"/>
    <xf numFmtId="164" fontId="21" fillId="8" borderId="0" xfId="0" applyNumberFormat="1" applyFont="1" applyFill="1"/>
    <xf numFmtId="0" fontId="2" fillId="8" borderId="5" xfId="0" applyFont="1" applyFill="1" applyBorder="1" applyAlignment="1">
      <alignment horizontal="center" vertical="center" wrapText="1"/>
    </xf>
    <xf numFmtId="1" fontId="4" fillId="8" borderId="9" xfId="0" applyNumberFormat="1" applyFont="1" applyFill="1" applyBorder="1" applyAlignment="1">
      <alignment horizontal="center" vertical="center" wrapText="1"/>
    </xf>
    <xf numFmtId="0" fontId="2" fillId="8" borderId="0" xfId="0" applyFont="1" applyFill="1" applyBorder="1" applyAlignment="1">
      <alignment horizontal="center" vertical="center"/>
    </xf>
    <xf numFmtId="0" fontId="40" fillId="0" borderId="0" xfId="0" applyFont="1" applyAlignment="1">
      <alignment vertical="center"/>
    </xf>
    <xf numFmtId="1" fontId="40" fillId="0" borderId="0" xfId="0" applyNumberFormat="1" applyFont="1" applyFill="1" applyBorder="1" applyAlignment="1">
      <alignment horizontal="left" vertical="center"/>
    </xf>
    <xf numFmtId="1" fontId="5" fillId="8" borderId="13" xfId="0" applyNumberFormat="1" applyFont="1" applyFill="1" applyBorder="1" applyAlignment="1">
      <alignment horizontal="center" vertical="center"/>
    </xf>
    <xf numFmtId="164" fontId="0" fillId="8" borderId="13" xfId="0" applyNumberFormat="1" applyFont="1" applyFill="1" applyBorder="1"/>
    <xf numFmtId="164" fontId="0" fillId="8" borderId="19" xfId="0" applyNumberFormat="1" applyFont="1" applyFill="1" applyBorder="1"/>
    <xf numFmtId="164" fontId="2" fillId="8" borderId="0" xfId="0" applyNumberFormat="1" applyFont="1" applyFill="1" applyAlignment="1">
      <alignment horizontal="center" vertical="center" wrapText="1"/>
    </xf>
    <xf numFmtId="164" fontId="0" fillId="8" borderId="0" xfId="0" applyNumberFormat="1" applyFont="1" applyFill="1"/>
    <xf numFmtId="164" fontId="2" fillId="8" borderId="10" xfId="0" applyNumberFormat="1" applyFont="1" applyFill="1" applyBorder="1" applyAlignment="1">
      <alignment horizontal="center" vertical="top" wrapText="1"/>
    </xf>
    <xf numFmtId="164" fontId="4" fillId="8" borderId="4" xfId="0" applyNumberFormat="1" applyFont="1" applyFill="1" applyBorder="1" applyAlignment="1">
      <alignment horizontal="center" vertical="top" wrapText="1"/>
    </xf>
    <xf numFmtId="164" fontId="0" fillId="8" borderId="10" xfId="0" applyNumberFormat="1" applyFill="1" applyBorder="1"/>
    <xf numFmtId="1" fontId="28" fillId="8" borderId="0" xfId="0" applyNumberFormat="1" applyFont="1" applyFill="1" applyBorder="1"/>
    <xf numFmtId="164" fontId="2" fillId="8" borderId="0" xfId="0" applyNumberFormat="1" applyFont="1" applyFill="1" applyBorder="1" applyAlignment="1">
      <alignment horizontal="center" vertical="center" wrapText="1"/>
    </xf>
    <xf numFmtId="0" fontId="7" fillId="8" borderId="6" xfId="0" applyFont="1" applyFill="1" applyBorder="1" applyAlignment="1">
      <alignment horizontal="center" vertical="center" wrapText="1"/>
    </xf>
    <xf numFmtId="164" fontId="0" fillId="8" borderId="0" xfId="0" applyNumberFormat="1" applyFill="1" applyBorder="1"/>
    <xf numFmtId="164" fontId="7" fillId="8" borderId="4" xfId="0" applyNumberFormat="1" applyFont="1" applyFill="1" applyBorder="1" applyAlignment="1">
      <alignment horizontal="center" vertical="center" wrapText="1"/>
    </xf>
    <xf numFmtId="164" fontId="9" fillId="8" borderId="0" xfId="0" applyNumberFormat="1" applyFont="1" applyFill="1" applyBorder="1" applyAlignment="1">
      <alignment horizontal="right" vertical="center" wrapText="1"/>
    </xf>
    <xf numFmtId="1" fontId="22" fillId="0" borderId="0" xfId="0" applyNumberFormat="1" applyFont="1" applyAlignment="1">
      <alignment horizontal="center" vertical="center"/>
    </xf>
    <xf numFmtId="1" fontId="15" fillId="0" borderId="0" xfId="0" applyNumberFormat="1" applyFont="1" applyBorder="1" applyAlignment="1">
      <alignment horizontal="center" vertical="center"/>
    </xf>
    <xf numFmtId="0" fontId="22" fillId="0" borderId="0" xfId="0" applyFont="1" applyBorder="1" applyAlignment="1">
      <alignment horizontal="center" vertical="center"/>
    </xf>
    <xf numFmtId="0" fontId="22" fillId="0" borderId="0" xfId="0" applyFont="1" applyAlignment="1">
      <alignment horizontal="center" vertical="center"/>
    </xf>
    <xf numFmtId="0" fontId="2" fillId="0" borderId="0" xfId="0" applyFont="1" applyFill="1" applyAlignment="1">
      <alignment horizontal="center" vertical="center" wrapText="1"/>
    </xf>
    <xf numFmtId="2" fontId="0" fillId="0" borderId="0" xfId="0" applyNumberFormat="1" applyFont="1" applyFill="1"/>
    <xf numFmtId="164" fontId="2" fillId="8" borderId="0" xfId="0" applyNumberFormat="1" applyFont="1" applyFill="1" applyAlignment="1">
      <alignment horizontal="center" vertical="top" wrapText="1"/>
    </xf>
    <xf numFmtId="164" fontId="4" fillId="8" borderId="6" xfId="0" applyNumberFormat="1" applyFont="1" applyFill="1" applyBorder="1" applyAlignment="1">
      <alignment horizontal="center" vertical="top" wrapText="1"/>
    </xf>
    <xf numFmtId="164" fontId="2" fillId="0" borderId="10" xfId="0" applyNumberFormat="1" applyFont="1" applyFill="1" applyBorder="1" applyAlignment="1">
      <alignment vertical="top" wrapText="1"/>
    </xf>
    <xf numFmtId="164" fontId="2" fillId="0" borderId="0" xfId="0" applyNumberFormat="1" applyFont="1" applyFill="1" applyAlignment="1">
      <alignment vertical="top" wrapText="1"/>
    </xf>
    <xf numFmtId="164" fontId="4" fillId="0" borderId="0" xfId="0" applyNumberFormat="1" applyFont="1" applyFill="1" applyBorder="1"/>
    <xf numFmtId="164" fontId="2" fillId="8" borderId="7" xfId="0" applyNumberFormat="1" applyFont="1" applyFill="1" applyBorder="1" applyAlignment="1">
      <alignment horizontal="center" vertical="center" wrapText="1"/>
    </xf>
    <xf numFmtId="0" fontId="7" fillId="8" borderId="5" xfId="0" applyFont="1" applyFill="1" applyBorder="1" applyAlignment="1">
      <alignment horizontal="center" vertical="center" wrapText="1"/>
    </xf>
    <xf numFmtId="164" fontId="0" fillId="8" borderId="7" xfId="0" applyNumberFormat="1" applyFill="1" applyBorder="1"/>
    <xf numFmtId="1" fontId="5" fillId="8" borderId="14" xfId="0" applyNumberFormat="1" applyFont="1" applyFill="1" applyBorder="1" applyAlignment="1">
      <alignment horizontal="center" vertical="center"/>
    </xf>
    <xf numFmtId="1" fontId="4" fillId="8" borderId="28" xfId="0" applyNumberFormat="1" applyFont="1" applyFill="1" applyBorder="1" applyAlignment="1">
      <alignment horizontal="center" vertical="center" wrapText="1"/>
    </xf>
    <xf numFmtId="164" fontId="0" fillId="8" borderId="14" xfId="0" applyNumberFormat="1" applyFont="1" applyFill="1" applyBorder="1"/>
    <xf numFmtId="164" fontId="0" fillId="8" borderId="20" xfId="0" applyNumberFormat="1" applyFont="1" applyFill="1" applyBorder="1"/>
    <xf numFmtId="1" fontId="2" fillId="0" borderId="0" xfId="0" applyNumberFormat="1" applyFont="1" applyAlignment="1">
      <alignment horizontal="center" vertical="center"/>
    </xf>
    <xf numFmtId="0" fontId="10" fillId="0" borderId="0" xfId="0" applyFont="1" applyFill="1" applyBorder="1" applyAlignment="1">
      <alignment horizontal="center" vertical="center" wrapText="1"/>
    </xf>
    <xf numFmtId="0" fontId="0" fillId="0" borderId="0" xfId="0" applyFill="1" applyBorder="1" applyAlignment="1">
      <alignment horizontal="center" vertical="center"/>
    </xf>
    <xf numFmtId="1" fontId="0" fillId="0" borderId="0" xfId="0" applyNumberFormat="1" applyFill="1" applyBorder="1" applyAlignment="1">
      <alignment horizontal="center" vertical="top"/>
    </xf>
    <xf numFmtId="2" fontId="0" fillId="0" borderId="0" xfId="0" applyNumberFormat="1" applyFill="1" applyBorder="1" applyAlignment="1">
      <alignment horizontal="center"/>
    </xf>
    <xf numFmtId="2" fontId="0" fillId="0" borderId="0" xfId="0" applyNumberFormat="1" applyFill="1" applyBorder="1" applyAlignment="1">
      <alignment horizontal="center" vertical="top"/>
    </xf>
    <xf numFmtId="2" fontId="7" fillId="0" borderId="0" xfId="0" applyNumberFormat="1" applyFont="1" applyFill="1" applyBorder="1" applyAlignment="1">
      <alignment horizontal="center" vertical="center" wrapText="1"/>
    </xf>
    <xf numFmtId="3" fontId="2" fillId="9" borderId="0" xfId="0" applyNumberFormat="1" applyFont="1" applyFill="1" applyAlignment="1">
      <alignment horizontal="center" vertical="center"/>
    </xf>
    <xf numFmtId="0" fontId="2" fillId="0" borderId="0" xfId="0" applyFont="1" applyAlignment="1">
      <alignment vertical="center"/>
    </xf>
    <xf numFmtId="2" fontId="2" fillId="0" borderId="0" xfId="0" applyNumberFormat="1" applyFont="1" applyAlignment="1">
      <alignment vertical="center"/>
    </xf>
    <xf numFmtId="0" fontId="2" fillId="0" borderId="0" xfId="0" applyFont="1" applyFill="1" applyAlignment="1">
      <alignment vertical="center"/>
    </xf>
    <xf numFmtId="2" fontId="2" fillId="0" borderId="0" xfId="0" applyNumberFormat="1" applyFont="1" applyFill="1" applyAlignment="1">
      <alignment horizontal="center" vertical="center"/>
    </xf>
    <xf numFmtId="2" fontId="2" fillId="0" borderId="0" xfId="0" applyNumberFormat="1" applyFont="1" applyFill="1" applyAlignment="1">
      <alignment vertical="center"/>
    </xf>
    <xf numFmtId="1" fontId="0" fillId="0" borderId="0" xfId="1" applyNumberFormat="1" applyFont="1" applyAlignment="1">
      <alignment horizontal="center" vertical="center"/>
    </xf>
    <xf numFmtId="1" fontId="15" fillId="0" borderId="0" xfId="1" applyNumberFormat="1" applyFont="1" applyAlignment="1">
      <alignment horizontal="center" vertical="center"/>
    </xf>
    <xf numFmtId="164" fontId="44" fillId="0" borderId="0" xfId="0" applyNumberFormat="1" applyFont="1" applyFill="1" applyBorder="1" applyAlignment="1">
      <alignment horizontal="right"/>
    </xf>
    <xf numFmtId="164" fontId="48" fillId="0" borderId="24" xfId="0" applyNumberFormat="1" applyFont="1" applyFill="1" applyBorder="1" applyAlignment="1">
      <alignment horizontal="center" vertical="center" wrapText="1"/>
    </xf>
    <xf numFmtId="164" fontId="48" fillId="0" borderId="17" xfId="0" applyNumberFormat="1" applyFont="1" applyFill="1" applyBorder="1" applyAlignment="1">
      <alignment horizontal="center" wrapText="1"/>
    </xf>
    <xf numFmtId="164" fontId="48" fillId="0" borderId="4" xfId="0" applyNumberFormat="1" applyFont="1" applyFill="1" applyBorder="1" applyAlignment="1">
      <alignment horizontal="center" vertical="center" wrapText="1"/>
    </xf>
    <xf numFmtId="164" fontId="48" fillId="6" borderId="5" xfId="0" applyNumberFormat="1" applyFont="1" applyFill="1" applyBorder="1" applyAlignment="1">
      <alignment horizontal="center" vertical="center" wrapText="1"/>
    </xf>
    <xf numFmtId="164" fontId="48" fillId="6" borderId="25" xfId="0" applyNumberFormat="1" applyFont="1" applyFill="1" applyBorder="1" applyAlignment="1">
      <alignment horizontal="center" vertical="center" wrapText="1"/>
    </xf>
    <xf numFmtId="164" fontId="44" fillId="0" borderId="13" xfId="0" applyNumberFormat="1" applyFont="1" applyFill="1" applyBorder="1" applyAlignment="1">
      <alignment horizontal="right" vertical="center" wrapText="1"/>
    </xf>
    <xf numFmtId="164" fontId="44" fillId="0" borderId="10" xfId="0" applyNumberFormat="1" applyFont="1" applyFill="1" applyBorder="1" applyAlignment="1">
      <alignment horizontal="right" vertical="center" wrapText="1"/>
    </xf>
    <xf numFmtId="164" fontId="44" fillId="0" borderId="0" xfId="0" applyNumberFormat="1" applyFont="1" applyFill="1" applyBorder="1" applyAlignment="1">
      <alignment horizontal="right" vertical="center" wrapText="1"/>
    </xf>
    <xf numFmtId="164" fontId="44" fillId="6" borderId="7" xfId="0" applyNumberFormat="1" applyFont="1" applyFill="1" applyBorder="1" applyAlignment="1">
      <alignment horizontal="right" vertical="center" wrapText="1"/>
    </xf>
    <xf numFmtId="164" fontId="44" fillId="6" borderId="14" xfId="0" applyNumberFormat="1" applyFont="1" applyFill="1" applyBorder="1" applyAlignment="1">
      <alignment horizontal="right"/>
    </xf>
    <xf numFmtId="164" fontId="44" fillId="0" borderId="19" xfId="0" applyNumberFormat="1" applyFont="1" applyFill="1" applyBorder="1" applyAlignment="1">
      <alignment horizontal="right" vertical="center" wrapText="1"/>
    </xf>
    <xf numFmtId="164" fontId="44" fillId="0" borderId="37" xfId="0" applyNumberFormat="1" applyFont="1" applyFill="1" applyBorder="1" applyAlignment="1">
      <alignment horizontal="right" vertical="center" wrapText="1"/>
    </xf>
    <xf numFmtId="164" fontId="44" fillId="0" borderId="26" xfId="0" applyNumberFormat="1" applyFont="1" applyFill="1" applyBorder="1" applyAlignment="1">
      <alignment horizontal="right"/>
    </xf>
    <xf numFmtId="1" fontId="44" fillId="0" borderId="0" xfId="0" applyNumberFormat="1" applyFont="1" applyFill="1" applyBorder="1" applyAlignment="1">
      <alignment horizontal="right"/>
    </xf>
    <xf numFmtId="164" fontId="22" fillId="0" borderId="0" xfId="0" applyNumberFormat="1" applyFont="1" applyFill="1" applyBorder="1" applyAlignment="1">
      <alignment horizontal="left" vertical="center"/>
    </xf>
    <xf numFmtId="1" fontId="2" fillId="0" borderId="0" xfId="0" applyNumberFormat="1" applyFont="1" applyAlignment="1">
      <alignment vertical="center"/>
    </xf>
    <xf numFmtId="0" fontId="2" fillId="0" borderId="6" xfId="0" applyFont="1" applyBorder="1" applyAlignment="1">
      <alignment horizontal="center"/>
    </xf>
    <xf numFmtId="3" fontId="2" fillId="10" borderId="0" xfId="0" applyNumberFormat="1" applyFont="1" applyFill="1" applyAlignment="1">
      <alignment horizontal="center" vertical="top"/>
    </xf>
    <xf numFmtId="0" fontId="10" fillId="0" borderId="0" xfId="0" applyFont="1" applyFill="1" applyBorder="1" applyAlignment="1">
      <alignment horizontal="center" vertical="center" wrapText="1"/>
    </xf>
    <xf numFmtId="1" fontId="21" fillId="0" borderId="0" xfId="0" applyNumberFormat="1" applyFont="1"/>
    <xf numFmtId="1" fontId="0" fillId="0" borderId="0" xfId="0" applyNumberFormat="1" applyFont="1" applyAlignment="1">
      <alignment vertical="center"/>
    </xf>
    <xf numFmtId="0" fontId="14" fillId="0" borderId="0" xfId="0" applyFont="1" applyAlignment="1">
      <alignment horizontal="center" vertical="center"/>
    </xf>
    <xf numFmtId="0" fontId="54" fillId="0" borderId="0" xfId="0" applyFont="1" applyFill="1" applyBorder="1" applyAlignment="1">
      <alignment horizontal="center" vertical="center" wrapText="1"/>
    </xf>
    <xf numFmtId="3" fontId="2" fillId="0" borderId="0" xfId="0" applyNumberFormat="1" applyFont="1" applyAlignment="1">
      <alignment horizontal="right" vertical="center"/>
    </xf>
    <xf numFmtId="0" fontId="2" fillId="0" borderId="0" xfId="0" applyFont="1" applyFill="1" applyAlignment="1">
      <alignment vertical="top" wrapText="1"/>
    </xf>
    <xf numFmtId="0" fontId="2" fillId="0" borderId="7" xfId="0" applyFont="1" applyFill="1" applyBorder="1" applyAlignment="1">
      <alignment vertical="top" wrapText="1"/>
    </xf>
    <xf numFmtId="164" fontId="55" fillId="0" borderId="48" xfId="0" applyNumberFormat="1" applyFont="1" applyBorder="1" applyAlignment="1">
      <alignment horizontal="center" vertical="top" wrapText="1"/>
    </xf>
    <xf numFmtId="164" fontId="55" fillId="0" borderId="7" xfId="0" applyNumberFormat="1" applyFont="1" applyBorder="1" applyAlignment="1">
      <alignment horizontal="center" vertical="top" wrapText="1"/>
    </xf>
    <xf numFmtId="0" fontId="22" fillId="0" borderId="0" xfId="0" applyFont="1" applyAlignment="1">
      <alignment horizontal="right"/>
    </xf>
    <xf numFmtId="0" fontId="22" fillId="0" borderId="0" xfId="0" applyFont="1"/>
    <xf numFmtId="164" fontId="22" fillId="0" borderId="0" xfId="0" applyNumberFormat="1" applyFont="1" applyFill="1" applyAlignment="1">
      <alignment vertical="center"/>
    </xf>
    <xf numFmtId="164" fontId="22" fillId="0" borderId="0" xfId="0" applyNumberFormat="1" applyFont="1"/>
    <xf numFmtId="0" fontId="15" fillId="0" borderId="0" xfId="0" applyFont="1" applyAlignment="1">
      <alignment vertical="top"/>
    </xf>
    <xf numFmtId="1" fontId="4" fillId="0" borderId="0" xfId="0" applyNumberFormat="1" applyFont="1"/>
    <xf numFmtId="0" fontId="0" fillId="8" borderId="10" xfId="0" applyFont="1" applyFill="1" applyBorder="1" applyAlignment="1">
      <alignment horizontal="center" vertical="center"/>
    </xf>
    <xf numFmtId="0" fontId="0" fillId="8" borderId="0" xfId="0" applyFont="1" applyFill="1" applyBorder="1"/>
    <xf numFmtId="1" fontId="22" fillId="0" borderId="0" xfId="0" applyNumberFormat="1" applyFont="1" applyAlignment="1">
      <alignment vertical="center"/>
    </xf>
    <xf numFmtId="3" fontId="2" fillId="0" borderId="0" xfId="0" applyNumberFormat="1" applyFont="1" applyFill="1" applyBorder="1"/>
    <xf numFmtId="164" fontId="0" fillId="8" borderId="0" xfId="0" applyNumberFormat="1" applyFont="1" applyFill="1" applyBorder="1"/>
    <xf numFmtId="1" fontId="0" fillId="0" borderId="0" xfId="0" applyNumberFormat="1" applyFont="1" applyAlignment="1">
      <alignment wrapText="1"/>
    </xf>
    <xf numFmtId="1" fontId="54" fillId="0" borderId="0" xfId="0" applyNumberFormat="1" applyFont="1" applyFill="1" applyBorder="1" applyAlignment="1">
      <alignment horizontal="center" vertical="center" wrapText="1"/>
    </xf>
    <xf numFmtId="1" fontId="2" fillId="0" borderId="0" xfId="0" applyNumberFormat="1" applyFont="1" applyAlignment="1">
      <alignment horizontal="right" vertical="center"/>
    </xf>
    <xf numFmtId="1" fontId="2" fillId="0" borderId="0" xfId="0" applyNumberFormat="1" applyFont="1" applyBorder="1"/>
    <xf numFmtId="0" fontId="2" fillId="0" borderId="3" xfId="0" applyFont="1" applyBorder="1" applyAlignment="1">
      <alignment horizontal="center" vertical="top" wrapText="1"/>
    </xf>
    <xf numFmtId="167" fontId="0" fillId="0" borderId="0" xfId="0" applyNumberFormat="1" applyFill="1" applyBorder="1"/>
    <xf numFmtId="167" fontId="0" fillId="0" borderId="0" xfId="0" applyNumberFormat="1"/>
    <xf numFmtId="1" fontId="15" fillId="0" borderId="0" xfId="0" applyNumberFormat="1" applyFont="1" applyFill="1" applyBorder="1" applyAlignment="1">
      <alignment horizontal="left" vertical="top"/>
    </xf>
    <xf numFmtId="0" fontId="0" fillId="0" borderId="0" xfId="0" applyFont="1" applyFill="1" applyAlignment="1">
      <alignment vertical="center"/>
    </xf>
    <xf numFmtId="0" fontId="0" fillId="0" borderId="0" xfId="0" applyFont="1" applyAlignment="1">
      <alignment vertical="top"/>
    </xf>
    <xf numFmtId="0" fontId="0" fillId="0" borderId="0" xfId="0" applyFont="1" applyAlignment="1">
      <alignment horizontal="center" vertical="top"/>
    </xf>
    <xf numFmtId="1" fontId="15" fillId="0" borderId="0" xfId="0" applyNumberFormat="1" applyFont="1" applyAlignment="1">
      <alignment horizontal="left"/>
    </xf>
    <xf numFmtId="1" fontId="0" fillId="0" borderId="0" xfId="0" applyNumberFormat="1" applyFill="1" applyBorder="1" applyAlignment="1">
      <alignment horizontal="center"/>
    </xf>
    <xf numFmtId="1" fontId="15" fillId="0" borderId="0" xfId="0" applyNumberFormat="1" applyFont="1" applyAlignment="1">
      <alignment horizontal="left" wrapText="1"/>
    </xf>
    <xf numFmtId="1" fontId="2" fillId="0" borderId="0" xfId="0" applyNumberFormat="1" applyFont="1" applyBorder="1" applyAlignment="1">
      <alignment horizontal="center" vertical="center"/>
    </xf>
    <xf numFmtId="3" fontId="2" fillId="0" borderId="0" xfId="0" applyNumberFormat="1" applyFont="1" applyFill="1" applyAlignment="1">
      <alignment horizontal="center" vertical="center"/>
    </xf>
    <xf numFmtId="3" fontId="2" fillId="0" borderId="0" xfId="0" applyNumberFormat="1" applyFont="1" applyFill="1"/>
    <xf numFmtId="3" fontId="2" fillId="0" borderId="0" xfId="0" applyNumberFormat="1" applyFont="1" applyFill="1" applyBorder="1" applyAlignment="1">
      <alignment horizontal="center" vertical="center"/>
    </xf>
    <xf numFmtId="3" fontId="2" fillId="8" borderId="0" xfId="0" applyNumberFormat="1" applyFont="1" applyFill="1" applyBorder="1"/>
    <xf numFmtId="3" fontId="50" fillId="0" borderId="0" xfId="0" applyNumberFormat="1" applyFont="1" applyFill="1" applyBorder="1"/>
    <xf numFmtId="3" fontId="2" fillId="0" borderId="0" xfId="0" applyNumberFormat="1" applyFont="1" applyFill="1" applyBorder="1" applyAlignment="1">
      <alignment horizontal="right"/>
    </xf>
    <xf numFmtId="1" fontId="62" fillId="0" borderId="0" xfId="0" applyNumberFormat="1" applyFont="1" applyAlignment="1">
      <alignment vertical="center"/>
    </xf>
    <xf numFmtId="1" fontId="60" fillId="11" borderId="0" xfId="0" applyNumberFormat="1" applyFont="1" applyFill="1" applyAlignment="1">
      <alignment horizontal="center"/>
    </xf>
    <xf numFmtId="0" fontId="60" fillId="0" borderId="0" xfId="0" applyFont="1" applyBorder="1"/>
    <xf numFmtId="0" fontId="61" fillId="0" borderId="0" xfId="0" applyFont="1" applyAlignment="1">
      <alignment vertical="center"/>
    </xf>
    <xf numFmtId="1" fontId="61" fillId="0" borderId="0" xfId="0" applyNumberFormat="1" applyFont="1" applyAlignment="1">
      <alignment horizontal="center" vertical="center"/>
    </xf>
    <xf numFmtId="1" fontId="63" fillId="11" borderId="0" xfId="0" applyNumberFormat="1" applyFont="1" applyFill="1" applyBorder="1" applyAlignment="1">
      <alignment horizontal="center" vertical="center" wrapText="1"/>
    </xf>
    <xf numFmtId="1" fontId="61" fillId="11" borderId="0" xfId="0" applyNumberFormat="1" applyFont="1" applyFill="1" applyBorder="1" applyAlignment="1">
      <alignment horizontal="center" vertical="center"/>
    </xf>
    <xf numFmtId="1" fontId="64" fillId="11" borderId="0" xfId="0" applyNumberFormat="1" applyFont="1" applyFill="1" applyAlignment="1">
      <alignment horizontal="center"/>
    </xf>
    <xf numFmtId="164" fontId="50" fillId="0" borderId="0" xfId="0" applyNumberFormat="1" applyFont="1" applyFill="1" applyBorder="1" applyAlignment="1">
      <alignment horizontal="right"/>
    </xf>
    <xf numFmtId="164" fontId="2" fillId="0" borderId="0" xfId="0" applyNumberFormat="1" applyFont="1" applyFill="1" applyBorder="1" applyAlignment="1">
      <alignment horizontal="right"/>
    </xf>
    <xf numFmtId="1" fontId="2" fillId="0" borderId="0" xfId="0" applyNumberFormat="1" applyFont="1" applyFill="1" applyBorder="1" applyAlignment="1">
      <alignment horizontal="center"/>
    </xf>
    <xf numFmtId="0" fontId="0" fillId="0" borderId="0" xfId="0" applyFill="1" applyAlignment="1">
      <alignment horizontal="center"/>
    </xf>
    <xf numFmtId="164" fontId="7" fillId="8" borderId="6" xfId="0" applyNumberFormat="1" applyFont="1" applyFill="1" applyBorder="1" applyAlignment="1">
      <alignment horizontal="center" vertical="center" wrapText="1"/>
    </xf>
    <xf numFmtId="164" fontId="60" fillId="0" borderId="0" xfId="0" applyNumberFormat="1" applyFont="1" applyFill="1" applyAlignment="1">
      <alignment horizontal="center" vertical="center"/>
    </xf>
    <xf numFmtId="0" fontId="60" fillId="0" borderId="0" xfId="0" applyFont="1" applyFill="1" applyAlignment="1">
      <alignment horizontal="center" vertical="center"/>
    </xf>
    <xf numFmtId="0" fontId="60" fillId="0" borderId="0" xfId="0" applyFont="1" applyFill="1" applyAlignment="1">
      <alignment horizontal="center" vertical="center" wrapText="1"/>
    </xf>
    <xf numFmtId="3" fontId="61" fillId="0" borderId="0" xfId="0" applyNumberFormat="1" applyFont="1" applyFill="1" applyBorder="1" applyAlignment="1">
      <alignment horizontal="center" vertical="center"/>
    </xf>
    <xf numFmtId="164" fontId="2" fillId="8" borderId="0" xfId="0" applyNumberFormat="1" applyFont="1" applyFill="1" applyBorder="1" applyAlignment="1">
      <alignment horizontal="right" vertical="center" wrapText="1"/>
    </xf>
    <xf numFmtId="164" fontId="66" fillId="8" borderId="0" xfId="0" applyNumberFormat="1" applyFont="1" applyFill="1" applyBorder="1" applyAlignment="1">
      <alignment horizontal="right" vertical="center" wrapText="1"/>
    </xf>
    <xf numFmtId="0" fontId="4" fillId="0" borderId="0" xfId="0" applyFont="1" applyFill="1"/>
    <xf numFmtId="164" fontId="4" fillId="11" borderId="0" xfId="0" applyNumberFormat="1" applyFont="1" applyFill="1"/>
    <xf numFmtId="3" fontId="4" fillId="0" borderId="0" xfId="0" applyNumberFormat="1" applyFont="1" applyFill="1" applyBorder="1"/>
    <xf numFmtId="1" fontId="0" fillId="9" borderId="0" xfId="0" applyNumberFormat="1" applyFill="1" applyAlignment="1">
      <alignment horizontal="center"/>
    </xf>
    <xf numFmtId="1" fontId="0" fillId="9" borderId="0" xfId="0" applyNumberFormat="1" applyFill="1" applyBorder="1" applyAlignment="1">
      <alignment horizontal="left" vertical="top"/>
    </xf>
    <xf numFmtId="3" fontId="2" fillId="0" borderId="0" xfId="0" applyNumberFormat="1" applyFont="1" applyFill="1" applyBorder="1" applyAlignment="1">
      <alignment horizontal="center"/>
    </xf>
    <xf numFmtId="1" fontId="15" fillId="0" borderId="0" xfId="0" applyNumberFormat="1" applyFont="1" applyFill="1" applyAlignment="1">
      <alignment horizontal="center" vertical="center"/>
    </xf>
    <xf numFmtId="0" fontId="68" fillId="0" borderId="24" xfId="0" applyFont="1" applyFill="1" applyBorder="1" applyAlignment="1">
      <alignment horizontal="center" vertical="center"/>
    </xf>
    <xf numFmtId="164" fontId="68" fillId="0" borderId="0" xfId="0" applyNumberFormat="1" applyFont="1" applyFill="1" applyAlignment="1">
      <alignment horizontal="center"/>
    </xf>
    <xf numFmtId="164" fontId="67" fillId="0" borderId="0" xfId="0" applyNumberFormat="1" applyFont="1" applyFill="1" applyAlignment="1">
      <alignment horizontal="center"/>
    </xf>
    <xf numFmtId="3" fontId="2" fillId="8" borderId="0" xfId="0" applyNumberFormat="1" applyFont="1" applyFill="1" applyBorder="1" applyAlignment="1">
      <alignment horizontal="center"/>
    </xf>
    <xf numFmtId="3" fontId="0" fillId="0" borderId="0" xfId="0" applyNumberFormat="1" applyFill="1" applyAlignment="1">
      <alignment horizontal="center"/>
    </xf>
    <xf numFmtId="166" fontId="0" fillId="0" borderId="0" xfId="0" applyNumberFormat="1" applyFill="1" applyAlignment="1">
      <alignment horizontal="center"/>
    </xf>
    <xf numFmtId="0" fontId="0" fillId="11" borderId="0" xfId="0" applyFill="1"/>
    <xf numFmtId="168" fontId="0" fillId="11" borderId="0" xfId="0" applyNumberFormat="1" applyFill="1"/>
    <xf numFmtId="9" fontId="0" fillId="11" borderId="51" xfId="0" applyNumberFormat="1" applyFill="1" applyBorder="1" applyAlignment="1">
      <alignment horizontal="right"/>
    </xf>
    <xf numFmtId="1" fontId="2" fillId="0" borderId="0" xfId="0" applyNumberFormat="1" applyFont="1" applyAlignment="1">
      <alignment horizontal="center" vertical="center"/>
    </xf>
    <xf numFmtId="1" fontId="2" fillId="0" borderId="0" xfId="0" applyNumberFormat="1" applyFont="1" applyBorder="1" applyAlignment="1">
      <alignment horizontal="center" vertical="center"/>
    </xf>
    <xf numFmtId="0" fontId="10" fillId="0" borderId="0" xfId="0" applyFont="1" applyFill="1" applyBorder="1" applyAlignment="1">
      <alignment horizontal="center" vertical="center" wrapText="1"/>
    </xf>
    <xf numFmtId="0" fontId="3" fillId="0" borderId="0" xfId="0" applyFont="1" applyFill="1" applyAlignment="1">
      <alignment horizontal="left" vertical="center"/>
    </xf>
    <xf numFmtId="1" fontId="73" fillId="12" borderId="0" xfId="0" applyNumberFormat="1" applyFont="1" applyFill="1" applyBorder="1" applyAlignment="1">
      <alignment horizontal="center" vertical="center" wrapText="1"/>
    </xf>
    <xf numFmtId="1" fontId="73" fillId="12" borderId="7" xfId="0" applyNumberFormat="1" applyFont="1" applyFill="1" applyBorder="1" applyAlignment="1">
      <alignment horizontal="center" vertical="center" wrapText="1"/>
    </xf>
    <xf numFmtId="1" fontId="73" fillId="12" borderId="43" xfId="0" applyNumberFormat="1" applyFont="1" applyFill="1" applyBorder="1" applyAlignment="1">
      <alignment horizontal="center" vertical="center" wrapText="1"/>
    </xf>
    <xf numFmtId="0" fontId="73" fillId="12" borderId="7" xfId="0" applyFont="1" applyFill="1" applyBorder="1" applyAlignment="1">
      <alignment horizontal="center" vertical="center" wrapText="1"/>
    </xf>
    <xf numFmtId="0" fontId="73" fillId="12" borderId="50" xfId="0" applyFont="1" applyFill="1" applyBorder="1" applyAlignment="1">
      <alignment horizontal="center" vertical="center" wrapText="1"/>
    </xf>
    <xf numFmtId="1" fontId="53" fillId="0" borderId="0" xfId="0" applyNumberFormat="1" applyFont="1" applyAlignment="1">
      <alignment horizontal="right"/>
    </xf>
    <xf numFmtId="1" fontId="53" fillId="0" borderId="7" xfId="0" applyNumberFormat="1" applyFont="1" applyBorder="1" applyAlignment="1">
      <alignment horizontal="right"/>
    </xf>
    <xf numFmtId="1" fontId="53" fillId="0" borderId="43" xfId="0" applyNumberFormat="1" applyFont="1" applyBorder="1" applyAlignment="1">
      <alignment horizontal="right"/>
    </xf>
    <xf numFmtId="1" fontId="53" fillId="0" borderId="0" xfId="0" applyNumberFormat="1" applyFont="1" applyBorder="1" applyAlignment="1">
      <alignment horizontal="right"/>
    </xf>
    <xf numFmtId="1" fontId="53" fillId="0" borderId="50" xfId="0" applyNumberFormat="1" applyFont="1" applyBorder="1" applyAlignment="1">
      <alignment horizontal="right"/>
    </xf>
    <xf numFmtId="2" fontId="53" fillId="0" borderId="0" xfId="0" applyNumberFormat="1" applyFont="1" applyBorder="1" applyAlignment="1">
      <alignment horizontal="center"/>
    </xf>
    <xf numFmtId="0" fontId="53" fillId="0" borderId="0" xfId="0" applyFont="1" applyBorder="1" applyAlignment="1">
      <alignment horizontal="center" vertical="center"/>
    </xf>
    <xf numFmtId="0" fontId="79" fillId="0" borderId="0" xfId="0" applyFont="1"/>
    <xf numFmtId="0" fontId="79" fillId="0" borderId="0" xfId="0" applyFont="1" applyAlignment="1">
      <alignment horizontal="left"/>
    </xf>
    <xf numFmtId="0" fontId="79" fillId="13" borderId="0" xfId="0" applyFont="1" applyFill="1" applyAlignment="1">
      <alignment horizontal="left"/>
    </xf>
    <xf numFmtId="0" fontId="79" fillId="13" borderId="0" xfId="0" applyFont="1" applyFill="1"/>
    <xf numFmtId="1" fontId="53" fillId="13" borderId="0" xfId="0" applyNumberFormat="1" applyFont="1" applyFill="1" applyAlignment="1">
      <alignment horizontal="right"/>
    </xf>
    <xf numFmtId="1" fontId="53" fillId="13" borderId="7" xfId="0" applyNumberFormat="1" applyFont="1" applyFill="1" applyBorder="1" applyAlignment="1">
      <alignment horizontal="right"/>
    </xf>
    <xf numFmtId="1" fontId="53" fillId="13" borderId="43" xfId="0" applyNumberFormat="1" applyFont="1" applyFill="1" applyBorder="1" applyAlignment="1">
      <alignment horizontal="right"/>
    </xf>
    <xf numFmtId="1" fontId="53" fillId="13" borderId="0" xfId="0" applyNumberFormat="1" applyFont="1" applyFill="1" applyBorder="1" applyAlignment="1">
      <alignment horizontal="right"/>
    </xf>
    <xf numFmtId="1" fontId="53" fillId="13" borderId="50" xfId="0" applyNumberFormat="1" applyFont="1" applyFill="1" applyBorder="1" applyAlignment="1">
      <alignment horizontal="right"/>
    </xf>
    <xf numFmtId="2" fontId="53" fillId="13" borderId="0" xfId="0" applyNumberFormat="1" applyFont="1" applyFill="1" applyBorder="1" applyAlignment="1">
      <alignment horizontal="center"/>
    </xf>
    <xf numFmtId="0" fontId="53" fillId="13" borderId="0" xfId="0" applyFont="1" applyFill="1" applyBorder="1" applyAlignment="1">
      <alignment horizontal="center" vertical="center"/>
    </xf>
    <xf numFmtId="0" fontId="0" fillId="7" borderId="0" xfId="0" applyFill="1" applyBorder="1"/>
    <xf numFmtId="0" fontId="0" fillId="7" borderId="0" xfId="0" applyFont="1" applyFill="1" applyBorder="1"/>
    <xf numFmtId="1" fontId="0" fillId="7" borderId="0" xfId="0" applyNumberFormat="1" applyFill="1" applyBorder="1"/>
    <xf numFmtId="1" fontId="53" fillId="7" borderId="0" xfId="0" applyNumberFormat="1" applyFont="1" applyFill="1" applyBorder="1"/>
    <xf numFmtId="0" fontId="0" fillId="7" borderId="0" xfId="0" applyFill="1" applyBorder="1" applyAlignment="1">
      <alignment horizontal="center"/>
    </xf>
    <xf numFmtId="0" fontId="2" fillId="7" borderId="0" xfId="0" applyFont="1" applyFill="1" applyBorder="1" applyAlignment="1">
      <alignment vertical="center"/>
    </xf>
    <xf numFmtId="3" fontId="2" fillId="7" borderId="0" xfId="0" applyNumberFormat="1" applyFont="1" applyFill="1" applyBorder="1" applyAlignment="1">
      <alignment vertical="center"/>
    </xf>
    <xf numFmtId="2" fontId="2" fillId="7" borderId="0" xfId="0" applyNumberFormat="1" applyFont="1" applyFill="1" applyBorder="1" applyAlignment="1">
      <alignment horizontal="center" vertical="center"/>
    </xf>
    <xf numFmtId="2" fontId="2" fillId="7" borderId="0" xfId="0" applyNumberFormat="1" applyFont="1" applyFill="1" applyBorder="1" applyAlignment="1">
      <alignment vertical="center"/>
    </xf>
    <xf numFmtId="3" fontId="2" fillId="7" borderId="0" xfId="0" applyNumberFormat="1" applyFont="1" applyFill="1" applyBorder="1" applyAlignment="1">
      <alignment horizontal="center" vertical="center"/>
    </xf>
    <xf numFmtId="165" fontId="2" fillId="7" borderId="0" xfId="1" applyNumberFormat="1" applyFont="1" applyFill="1" applyBorder="1" applyAlignment="1">
      <alignment vertical="center"/>
    </xf>
    <xf numFmtId="0" fontId="2" fillId="7" borderId="0" xfId="0" applyFont="1" applyFill="1" applyBorder="1"/>
    <xf numFmtId="0" fontId="42" fillId="7" borderId="0" xfId="0" applyFont="1" applyFill="1" applyBorder="1"/>
    <xf numFmtId="3" fontId="41" fillId="7" borderId="0" xfId="0" applyNumberFormat="1" applyFont="1" applyFill="1" applyBorder="1"/>
    <xf numFmtId="2" fontId="2" fillId="7" borderId="0" xfId="0" applyNumberFormat="1" applyFont="1" applyFill="1" applyBorder="1" applyAlignment="1">
      <alignment horizontal="center"/>
    </xf>
    <xf numFmtId="2" fontId="2" fillId="7" borderId="0" xfId="0" applyNumberFormat="1" applyFont="1" applyFill="1" applyBorder="1"/>
    <xf numFmtId="3" fontId="2" fillId="7" borderId="0" xfId="0" applyNumberFormat="1" applyFont="1" applyFill="1" applyBorder="1"/>
    <xf numFmtId="3" fontId="0" fillId="7" borderId="0" xfId="0" applyNumberFormat="1" applyFill="1" applyBorder="1"/>
    <xf numFmtId="3" fontId="0" fillId="7" borderId="0" xfId="0" applyNumberFormat="1" applyFill="1" applyBorder="1" applyAlignment="1">
      <alignment horizontal="right"/>
    </xf>
    <xf numFmtId="0" fontId="22" fillId="7" borderId="0" xfId="0" applyFont="1" applyFill="1" applyBorder="1" applyAlignment="1">
      <alignment horizontal="center" vertical="center"/>
    </xf>
    <xf numFmtId="0" fontId="14" fillId="7" borderId="0" xfId="0" applyFont="1" applyFill="1" applyBorder="1" applyAlignment="1">
      <alignment horizontal="center" vertical="center"/>
    </xf>
    <xf numFmtId="0" fontId="2" fillId="7" borderId="0" xfId="0" applyFont="1" applyFill="1" applyBorder="1" applyAlignment="1">
      <alignment horizontal="center"/>
    </xf>
    <xf numFmtId="3" fontId="2" fillId="7" borderId="0" xfId="0" applyNumberFormat="1" applyFont="1" applyFill="1" applyBorder="1" applyAlignment="1">
      <alignment horizontal="right"/>
    </xf>
    <xf numFmtId="1" fontId="0" fillId="7" borderId="0" xfId="0" applyNumberFormat="1" applyFill="1" applyBorder="1" applyAlignment="1">
      <alignment horizontal="right"/>
    </xf>
    <xf numFmtId="1" fontId="0" fillId="7" borderId="0" xfId="0" applyNumberFormat="1" applyFill="1" applyBorder="1" applyAlignment="1">
      <alignment horizontal="center"/>
    </xf>
    <xf numFmtId="0" fontId="2" fillId="7" borderId="0" xfId="0" applyFont="1" applyFill="1" applyBorder="1" applyAlignment="1">
      <alignment horizontal="right"/>
    </xf>
    <xf numFmtId="1" fontId="2" fillId="7" borderId="0" xfId="0" applyNumberFormat="1" applyFont="1" applyFill="1" applyBorder="1" applyAlignment="1">
      <alignment horizontal="right"/>
    </xf>
    <xf numFmtId="0" fontId="53" fillId="7" borderId="0" xfId="0" applyFont="1" applyFill="1" applyBorder="1" applyAlignment="1">
      <alignment horizontal="right" vertical="top"/>
    </xf>
    <xf numFmtId="0" fontId="0" fillId="7" borderId="0" xfId="0" applyFill="1"/>
    <xf numFmtId="0" fontId="22" fillId="7" borderId="0" xfId="0" applyFont="1" applyFill="1" applyAlignment="1">
      <alignment horizontal="center" vertical="center"/>
    </xf>
    <xf numFmtId="0" fontId="43" fillId="7" borderId="0" xfId="0" applyFont="1" applyFill="1" applyAlignment="1">
      <alignment vertical="center"/>
    </xf>
    <xf numFmtId="0" fontId="0" fillId="7" borderId="0" xfId="0" applyFont="1" applyFill="1"/>
    <xf numFmtId="1" fontId="0" fillId="7" borderId="0" xfId="0" applyNumberFormat="1" applyFill="1"/>
    <xf numFmtId="1" fontId="51" fillId="7" borderId="0" xfId="0" applyNumberFormat="1" applyFont="1" applyFill="1" applyAlignment="1">
      <alignment vertical="center"/>
    </xf>
    <xf numFmtId="1" fontId="15" fillId="7" borderId="0" xfId="0" applyNumberFormat="1" applyFont="1" applyFill="1"/>
    <xf numFmtId="1" fontId="22" fillId="7" borderId="0" xfId="0" applyNumberFormat="1" applyFont="1" applyFill="1" applyAlignment="1">
      <alignment vertical="center"/>
    </xf>
    <xf numFmtId="0" fontId="0" fillId="7" borderId="0" xfId="0" applyFill="1" applyAlignment="1">
      <alignment horizontal="center"/>
    </xf>
    <xf numFmtId="1" fontId="10" fillId="7" borderId="0" xfId="0" applyNumberFormat="1" applyFont="1" applyFill="1" applyBorder="1" applyAlignment="1">
      <alignment horizontal="center" vertical="center" wrapText="1"/>
    </xf>
    <xf numFmtId="1" fontId="0" fillId="7" borderId="0" xfId="0" applyNumberFormat="1" applyFont="1" applyFill="1" applyBorder="1" applyAlignment="1">
      <alignment horizontal="center"/>
    </xf>
    <xf numFmtId="1" fontId="0" fillId="7" borderId="0" xfId="0" applyNumberFormat="1" applyFont="1" applyFill="1" applyAlignment="1">
      <alignment horizontal="center"/>
    </xf>
    <xf numFmtId="1" fontId="2" fillId="7" borderId="0" xfId="0" applyNumberFormat="1" applyFont="1" applyFill="1" applyAlignment="1">
      <alignment horizontal="center" vertical="center"/>
    </xf>
    <xf numFmtId="0" fontId="2" fillId="7" borderId="0" xfId="0" applyFont="1" applyFill="1" applyAlignment="1">
      <alignment vertical="center"/>
    </xf>
    <xf numFmtId="0" fontId="2" fillId="7" borderId="0" xfId="0" applyFont="1" applyFill="1"/>
    <xf numFmtId="0" fontId="69" fillId="0" borderId="0" xfId="0" applyFont="1"/>
    <xf numFmtId="0" fontId="69" fillId="7" borderId="0" xfId="0" applyFont="1" applyFill="1"/>
    <xf numFmtId="0" fontId="78" fillId="7" borderId="0" xfId="0" applyFont="1" applyFill="1" applyAlignment="1">
      <alignment horizontal="center" vertical="center"/>
    </xf>
    <xf numFmtId="1" fontId="80" fillId="7" borderId="0" xfId="0" applyNumberFormat="1" applyFont="1" applyFill="1" applyBorder="1" applyAlignment="1">
      <alignment horizontal="center" vertical="center" wrapText="1"/>
    </xf>
    <xf numFmtId="1" fontId="69" fillId="7" borderId="0" xfId="0" applyNumberFormat="1" applyFont="1" applyFill="1" applyBorder="1" applyAlignment="1">
      <alignment horizontal="center"/>
    </xf>
    <xf numFmtId="1" fontId="69" fillId="7" borderId="0" xfId="0" applyNumberFormat="1" applyFont="1" applyFill="1" applyAlignment="1">
      <alignment horizontal="center"/>
    </xf>
    <xf numFmtId="0" fontId="69" fillId="7" borderId="0" xfId="0" applyFont="1" applyFill="1" applyBorder="1"/>
    <xf numFmtId="1" fontId="78" fillId="7" borderId="0" xfId="0" applyNumberFormat="1" applyFont="1" applyFill="1" applyAlignment="1">
      <alignment horizontal="center" vertical="center"/>
    </xf>
    <xf numFmtId="0" fontId="78" fillId="7" borderId="0" xfId="0" applyFont="1" applyFill="1" applyAlignment="1">
      <alignment vertical="center"/>
    </xf>
    <xf numFmtId="0" fontId="78" fillId="7" borderId="0" xfId="0" applyFont="1" applyFill="1"/>
    <xf numFmtId="3" fontId="2" fillId="7" borderId="0" xfId="0" applyNumberFormat="1" applyFont="1" applyFill="1" applyAlignment="1">
      <alignment vertical="center"/>
    </xf>
    <xf numFmtId="3" fontId="2" fillId="7" borderId="7" xfId="0" applyNumberFormat="1" applyFont="1" applyFill="1" applyBorder="1" applyAlignment="1">
      <alignment vertical="center"/>
    </xf>
    <xf numFmtId="3" fontId="2" fillId="7" borderId="43" xfId="0" applyNumberFormat="1" applyFont="1" applyFill="1" applyBorder="1" applyAlignment="1">
      <alignment vertical="center"/>
    </xf>
    <xf numFmtId="3" fontId="2" fillId="7" borderId="50" xfId="0" applyNumberFormat="1" applyFont="1" applyFill="1" applyBorder="1" applyAlignment="1">
      <alignment vertical="center"/>
    </xf>
    <xf numFmtId="3" fontId="2" fillId="7" borderId="0" xfId="0" applyNumberFormat="1" applyFont="1" applyFill="1" applyAlignment="1">
      <alignment horizontal="center" vertical="center"/>
    </xf>
    <xf numFmtId="3" fontId="2" fillId="7" borderId="7" xfId="0" applyNumberFormat="1" applyFont="1" applyFill="1" applyBorder="1" applyAlignment="1">
      <alignment horizontal="center" vertical="center"/>
    </xf>
    <xf numFmtId="165" fontId="2" fillId="7" borderId="0" xfId="1" applyNumberFormat="1" applyFont="1" applyFill="1" applyAlignment="1">
      <alignment vertical="center"/>
    </xf>
    <xf numFmtId="0" fontId="42" fillId="7" borderId="0" xfId="0" applyFont="1" applyFill="1"/>
    <xf numFmtId="3" fontId="41" fillId="7" borderId="0" xfId="0" applyNumberFormat="1" applyFont="1" applyFill="1"/>
    <xf numFmtId="3" fontId="2" fillId="7" borderId="0" xfId="0" applyNumberFormat="1" applyFont="1" applyFill="1"/>
    <xf numFmtId="3" fontId="2" fillId="7" borderId="7" xfId="0" applyNumberFormat="1" applyFont="1" applyFill="1" applyBorder="1"/>
    <xf numFmtId="3" fontId="0" fillId="7" borderId="0" xfId="0" applyNumberFormat="1" applyFill="1"/>
    <xf numFmtId="3" fontId="0" fillId="7" borderId="0" xfId="0" applyNumberFormat="1" applyFill="1" applyAlignment="1">
      <alignment horizontal="right"/>
    </xf>
    <xf numFmtId="3" fontId="0" fillId="7" borderId="7" xfId="0" applyNumberFormat="1" applyFill="1" applyBorder="1"/>
    <xf numFmtId="3" fontId="2" fillId="7" borderId="7" xfId="0" applyNumberFormat="1" applyFont="1" applyFill="1" applyBorder="1" applyAlignment="1">
      <alignment horizontal="right"/>
    </xf>
    <xf numFmtId="1" fontId="0" fillId="7" borderId="0" xfId="0" applyNumberFormat="1" applyFill="1" applyAlignment="1">
      <alignment horizontal="right"/>
    </xf>
    <xf numFmtId="1" fontId="0" fillId="7" borderId="0" xfId="0" applyNumberFormat="1" applyFill="1" applyAlignment="1">
      <alignment horizontal="center"/>
    </xf>
    <xf numFmtId="1" fontId="0" fillId="7" borderId="7" xfId="0" applyNumberFormat="1" applyFill="1" applyBorder="1" applyAlignment="1">
      <alignment horizontal="center"/>
    </xf>
    <xf numFmtId="0" fontId="2" fillId="7" borderId="7" xfId="0" applyFont="1" applyFill="1" applyBorder="1" applyAlignment="1">
      <alignment horizontal="right"/>
    </xf>
    <xf numFmtId="1" fontId="2" fillId="7" borderId="7" xfId="0" applyNumberFormat="1" applyFont="1" applyFill="1" applyBorder="1" applyAlignment="1">
      <alignment horizontal="right"/>
    </xf>
    <xf numFmtId="0" fontId="71" fillId="12" borderId="0" xfId="0" applyFont="1" applyFill="1" applyAlignment="1">
      <alignment horizontal="left" vertical="top" wrapText="1"/>
    </xf>
    <xf numFmtId="1" fontId="73" fillId="12" borderId="0" xfId="0" applyNumberFormat="1" applyFont="1" applyFill="1" applyBorder="1" applyAlignment="1" applyProtection="1">
      <alignment horizontal="center" vertical="center" wrapText="1"/>
    </xf>
    <xf numFmtId="1" fontId="73" fillId="12" borderId="7" xfId="0" applyNumberFormat="1" applyFont="1" applyFill="1" applyBorder="1" applyAlignment="1" applyProtection="1">
      <alignment horizontal="center" vertical="center" wrapText="1"/>
    </xf>
    <xf numFmtId="1" fontId="73" fillId="12" borderId="43" xfId="0" applyNumberFormat="1" applyFont="1" applyFill="1" applyBorder="1" applyAlignment="1" applyProtection="1">
      <alignment horizontal="center" vertical="center" wrapText="1"/>
    </xf>
    <xf numFmtId="0" fontId="73" fillId="12" borderId="7" xfId="0" applyFont="1" applyFill="1" applyBorder="1" applyAlignment="1" applyProtection="1">
      <alignment horizontal="center" vertical="center" wrapText="1"/>
    </xf>
    <xf numFmtId="0" fontId="73" fillId="12" borderId="50" xfId="0" applyFont="1" applyFill="1" applyBorder="1" applyAlignment="1" applyProtection="1">
      <alignment horizontal="center" vertical="center" wrapText="1"/>
    </xf>
    <xf numFmtId="1" fontId="22" fillId="7" borderId="0" xfId="0" applyNumberFormat="1" applyFont="1" applyFill="1" applyAlignment="1">
      <alignment horizontal="center" vertical="center"/>
    </xf>
    <xf numFmtId="1" fontId="15" fillId="7" borderId="0" xfId="0" applyNumberFormat="1" applyFont="1" applyFill="1" applyBorder="1" applyAlignment="1">
      <alignment horizontal="center" vertical="center"/>
    </xf>
    <xf numFmtId="1" fontId="62" fillId="7" borderId="0" xfId="0" applyNumberFormat="1" applyFont="1" applyFill="1" applyAlignment="1">
      <alignment vertical="center"/>
    </xf>
    <xf numFmtId="1" fontId="71" fillId="12" borderId="0" xfId="0" applyNumberFormat="1" applyFont="1" applyFill="1" applyAlignment="1">
      <alignment horizontal="left" vertical="top" wrapText="1"/>
    </xf>
    <xf numFmtId="1" fontId="53" fillId="0" borderId="0" xfId="0" applyNumberFormat="1" applyFont="1"/>
    <xf numFmtId="1" fontId="53" fillId="13" borderId="0" xfId="0" applyNumberFormat="1" applyFont="1" applyFill="1"/>
    <xf numFmtId="0" fontId="53" fillId="0" borderId="0" xfId="0" applyFont="1"/>
    <xf numFmtId="0" fontId="71" fillId="12" borderId="50" xfId="0" applyFont="1" applyFill="1" applyBorder="1" applyAlignment="1">
      <alignment horizontal="left" vertical="top" wrapText="1"/>
    </xf>
    <xf numFmtId="1" fontId="53" fillId="0" borderId="50" xfId="0" applyNumberFormat="1" applyFont="1" applyBorder="1"/>
    <xf numFmtId="1" fontId="53" fillId="13" borderId="50" xfId="0" applyNumberFormat="1" applyFont="1" applyFill="1" applyBorder="1"/>
    <xf numFmtId="0" fontId="0" fillId="7" borderId="0" xfId="0" applyFill="1" applyAlignment="1">
      <alignment horizontal="right" vertical="top"/>
    </xf>
    <xf numFmtId="0" fontId="81" fillId="7" borderId="0" xfId="0" applyFont="1" applyFill="1" applyBorder="1" applyAlignment="1">
      <alignment horizontal="right" vertical="top"/>
    </xf>
    <xf numFmtId="1" fontId="0" fillId="7" borderId="0" xfId="0" applyNumberFormat="1" applyFill="1" applyBorder="1" applyAlignment="1"/>
    <xf numFmtId="0" fontId="71" fillId="12" borderId="0" xfId="0" applyFont="1" applyFill="1" applyAlignment="1" applyProtection="1">
      <alignment horizontal="left" vertical="top" wrapText="1"/>
    </xf>
    <xf numFmtId="1" fontId="71" fillId="12" borderId="0" xfId="0" applyNumberFormat="1" applyFont="1" applyFill="1" applyAlignment="1" applyProtection="1">
      <alignment horizontal="center" vertical="center"/>
    </xf>
    <xf numFmtId="1" fontId="71" fillId="12" borderId="43" xfId="0" applyNumberFormat="1" applyFont="1" applyFill="1" applyBorder="1" applyAlignment="1" applyProtection="1">
      <alignment horizontal="center" vertical="center"/>
    </xf>
    <xf numFmtId="1" fontId="71" fillId="12" borderId="47" xfId="0" applyNumberFormat="1" applyFont="1" applyFill="1" applyBorder="1" applyAlignment="1" applyProtection="1">
      <alignment horizontal="center" vertical="center"/>
    </xf>
    <xf numFmtId="1" fontId="71" fillId="12" borderId="0" xfId="0" applyNumberFormat="1" applyFont="1" applyFill="1" applyBorder="1" applyAlignment="1" applyProtection="1">
      <alignment horizontal="center" vertical="center"/>
    </xf>
    <xf numFmtId="3" fontId="2" fillId="7" borderId="0" xfId="0" applyNumberFormat="1" applyFont="1" applyFill="1" applyBorder="1" applyAlignment="1">
      <alignment horizontal="left" wrapText="1"/>
    </xf>
    <xf numFmtId="0" fontId="65" fillId="11" borderId="0" xfId="0" applyFont="1" applyFill="1" applyAlignment="1">
      <alignment horizontal="center" vertical="top" wrapText="1"/>
    </xf>
    <xf numFmtId="0" fontId="53" fillId="7" borderId="0" xfId="0" applyFont="1" applyFill="1" applyBorder="1" applyAlignment="1">
      <alignment horizontal="left" vertical="top"/>
    </xf>
    <xf numFmtId="0" fontId="53" fillId="7" borderId="0" xfId="0" applyFont="1" applyFill="1" applyBorder="1" applyAlignment="1">
      <alignment horizontal="left" vertical="top" wrapText="1"/>
    </xf>
    <xf numFmtId="0" fontId="73" fillId="12" borderId="47" xfId="0" applyFont="1" applyFill="1" applyBorder="1" applyAlignment="1" applyProtection="1">
      <alignment horizontal="center" vertical="center" wrapText="1"/>
    </xf>
    <xf numFmtId="0" fontId="73" fillId="12" borderId="0" xfId="0" applyFont="1" applyFill="1" applyBorder="1" applyAlignment="1" applyProtection="1">
      <alignment horizontal="center" vertical="center" wrapText="1"/>
    </xf>
    <xf numFmtId="0" fontId="76" fillId="7" borderId="0" xfId="0" applyFont="1" applyFill="1" applyBorder="1" applyAlignment="1">
      <alignment horizontal="left" vertical="top"/>
    </xf>
    <xf numFmtId="0" fontId="3" fillId="7" borderId="0" xfId="0" applyFont="1" applyFill="1" applyAlignment="1">
      <alignment horizontal="left" vertical="center" wrapText="1"/>
    </xf>
    <xf numFmtId="0" fontId="71" fillId="12" borderId="0" xfId="0" applyFont="1" applyFill="1" applyAlignment="1">
      <alignment horizontal="left" vertical="top" wrapText="1"/>
    </xf>
    <xf numFmtId="0" fontId="53" fillId="7" borderId="0" xfId="0" applyFont="1" applyFill="1" applyAlignment="1">
      <alignment horizontal="left" vertical="top"/>
    </xf>
    <xf numFmtId="1" fontId="71" fillId="12" borderId="0" xfId="0" applyNumberFormat="1" applyFont="1" applyFill="1" applyAlignment="1">
      <alignment horizontal="center" vertical="center"/>
    </xf>
    <xf numFmtId="1" fontId="71" fillId="12" borderId="43" xfId="0" applyNumberFormat="1" applyFont="1" applyFill="1" applyBorder="1" applyAlignment="1">
      <alignment horizontal="center" vertical="center"/>
    </xf>
    <xf numFmtId="1" fontId="71" fillId="12" borderId="47" xfId="0" applyNumberFormat="1" applyFont="1" applyFill="1" applyBorder="1" applyAlignment="1">
      <alignment horizontal="center" vertical="center"/>
    </xf>
    <xf numFmtId="1" fontId="71" fillId="12" borderId="0" xfId="0" applyNumberFormat="1" applyFont="1" applyFill="1" applyBorder="1" applyAlignment="1">
      <alignment horizontal="center" vertical="center"/>
    </xf>
    <xf numFmtId="1" fontId="71" fillId="12" borderId="0" xfId="0" applyNumberFormat="1" applyFont="1" applyFill="1" applyBorder="1" applyAlignment="1">
      <alignment horizontal="center" vertical="top" wrapText="1"/>
    </xf>
    <xf numFmtId="0" fontId="71" fillId="12" borderId="0" xfId="0" applyFont="1" applyFill="1" applyBorder="1" applyAlignment="1">
      <alignment horizontal="center" vertical="top" wrapText="1"/>
    </xf>
    <xf numFmtId="0" fontId="71" fillId="12" borderId="43" xfId="0" applyFont="1" applyFill="1" applyBorder="1" applyAlignment="1">
      <alignment horizontal="center" vertical="top" wrapText="1"/>
    </xf>
    <xf numFmtId="0" fontId="76" fillId="7" borderId="0" xfId="0" applyFont="1" applyFill="1" applyAlignment="1">
      <alignment horizontal="left" vertical="top"/>
    </xf>
    <xf numFmtId="3" fontId="2" fillId="7" borderId="6" xfId="0" applyNumberFormat="1" applyFont="1" applyFill="1" applyBorder="1" applyAlignment="1">
      <alignment horizontal="left" wrapText="1"/>
    </xf>
    <xf numFmtId="1" fontId="0" fillId="7" borderId="0" xfId="0" applyNumberFormat="1" applyFill="1" applyAlignment="1">
      <alignment horizontal="right"/>
    </xf>
    <xf numFmtId="0" fontId="53" fillId="7" borderId="0" xfId="0" applyFont="1" applyFill="1" applyAlignment="1">
      <alignment horizontal="left" vertical="top" wrapText="1"/>
    </xf>
    <xf numFmtId="1" fontId="2" fillId="0" borderId="0" xfId="0" applyNumberFormat="1" applyFont="1" applyBorder="1" applyAlignment="1">
      <alignment horizontal="center" vertical="top" wrapText="1"/>
    </xf>
    <xf numFmtId="0" fontId="15" fillId="0" borderId="0" xfId="0" applyFont="1" applyAlignment="1">
      <alignment horizontal="right" wrapText="1"/>
    </xf>
    <xf numFmtId="164" fontId="5" fillId="0" borderId="27" xfId="0" applyNumberFormat="1" applyFont="1" applyFill="1" applyBorder="1" applyAlignment="1">
      <alignment horizontal="center" vertical="center"/>
    </xf>
    <xf numFmtId="164" fontId="5" fillId="0" borderId="8" xfId="0" applyNumberFormat="1" applyFont="1" applyFill="1" applyBorder="1" applyAlignment="1">
      <alignment horizontal="center" vertical="center"/>
    </xf>
    <xf numFmtId="164" fontId="5" fillId="0" borderId="28" xfId="0" applyNumberFormat="1" applyFont="1" applyFill="1" applyBorder="1" applyAlignment="1">
      <alignment horizontal="center" vertical="center"/>
    </xf>
    <xf numFmtId="164" fontId="3" fillId="0" borderId="38" xfId="0" applyNumberFormat="1" applyFont="1" applyBorder="1" applyAlignment="1">
      <alignment horizontal="center" vertical="center" wrapText="1"/>
    </xf>
    <xf numFmtId="164" fontId="3" fillId="0" borderId="40" xfId="0" applyNumberFormat="1" applyFont="1" applyBorder="1" applyAlignment="1">
      <alignment horizontal="center" vertical="center" wrapText="1"/>
    </xf>
    <xf numFmtId="0" fontId="3" fillId="0" borderId="11" xfId="0" applyFont="1" applyBorder="1" applyAlignment="1">
      <alignment horizontal="center" vertical="center" wrapText="1"/>
    </xf>
    <xf numFmtId="0" fontId="3" fillId="0" borderId="21" xfId="0" applyFont="1" applyBorder="1" applyAlignment="1">
      <alignment horizontal="center" vertical="center" wrapText="1"/>
    </xf>
    <xf numFmtId="0" fontId="3" fillId="0" borderId="12" xfId="0" applyFont="1" applyBorder="1" applyAlignment="1">
      <alignment horizontal="center" vertical="center" wrapText="1"/>
    </xf>
    <xf numFmtId="164" fontId="5" fillId="0" borderId="22" xfId="0" applyNumberFormat="1" applyFont="1" applyBorder="1" applyAlignment="1">
      <alignment horizontal="center" vertical="center" wrapText="1"/>
    </xf>
    <xf numFmtId="164" fontId="5" fillId="0" borderId="13" xfId="0" applyNumberFormat="1" applyFont="1" applyBorder="1" applyAlignment="1">
      <alignment horizontal="center" vertical="center" wrapText="1"/>
    </xf>
    <xf numFmtId="164" fontId="2" fillId="0" borderId="3" xfId="0" applyNumberFormat="1" applyFont="1" applyBorder="1" applyAlignment="1">
      <alignment horizontal="center" vertical="center" wrapText="1"/>
    </xf>
    <xf numFmtId="164" fontId="2" fillId="0" borderId="0" xfId="0" applyNumberFormat="1" applyFont="1" applyBorder="1" applyAlignment="1">
      <alignment horizontal="center" vertical="center" wrapText="1"/>
    </xf>
    <xf numFmtId="164" fontId="2" fillId="0" borderId="23" xfId="0" applyNumberFormat="1" applyFont="1" applyBorder="1" applyAlignment="1">
      <alignment horizontal="center" vertical="center" wrapText="1"/>
    </xf>
    <xf numFmtId="164" fontId="2" fillId="0" borderId="14" xfId="0" applyNumberFormat="1" applyFont="1" applyBorder="1" applyAlignment="1">
      <alignment horizontal="center" vertical="center" wrapText="1"/>
    </xf>
    <xf numFmtId="164" fontId="3" fillId="0" borderId="21" xfId="0" applyNumberFormat="1" applyFont="1" applyBorder="1" applyAlignment="1">
      <alignment horizontal="center" vertical="center" wrapText="1"/>
    </xf>
    <xf numFmtId="164" fontId="3" fillId="0" borderId="12" xfId="0" applyNumberFormat="1" applyFont="1" applyBorder="1" applyAlignment="1">
      <alignment horizontal="center" vertical="center" wrapText="1"/>
    </xf>
    <xf numFmtId="164" fontId="3" fillId="0" borderId="36" xfId="0" applyNumberFormat="1" applyFont="1" applyBorder="1" applyAlignment="1">
      <alignment horizontal="center" vertical="center" wrapText="1"/>
    </xf>
    <xf numFmtId="164" fontId="3" fillId="0" borderId="34" xfId="0" applyNumberFormat="1" applyFont="1" applyBorder="1" applyAlignment="1">
      <alignment horizontal="center" vertical="center" wrapText="1"/>
    </xf>
    <xf numFmtId="164" fontId="3" fillId="0" borderId="11" xfId="0" applyNumberFormat="1" applyFont="1" applyBorder="1" applyAlignment="1">
      <alignment horizontal="center" vertical="center" wrapText="1"/>
    </xf>
    <xf numFmtId="1" fontId="2" fillId="8" borderId="15" xfId="0" applyNumberFormat="1" applyFont="1" applyFill="1" applyBorder="1" applyAlignment="1">
      <alignment horizontal="center" vertical="center" wrapText="1"/>
    </xf>
    <xf numFmtId="1" fontId="2" fillId="8" borderId="17" xfId="0" applyNumberFormat="1" applyFont="1" applyFill="1" applyBorder="1" applyAlignment="1">
      <alignment horizontal="center" vertical="center" wrapText="1"/>
    </xf>
    <xf numFmtId="1" fontId="2" fillId="8" borderId="16" xfId="0" applyNumberFormat="1" applyFont="1" applyFill="1" applyBorder="1" applyAlignment="1">
      <alignment horizontal="center" vertical="center" wrapText="1"/>
    </xf>
    <xf numFmtId="1" fontId="2" fillId="8" borderId="18" xfId="0" applyNumberFormat="1" applyFont="1" applyFill="1" applyBorder="1" applyAlignment="1">
      <alignment horizontal="center" vertical="center" wrapText="1"/>
    </xf>
    <xf numFmtId="0" fontId="2" fillId="0" borderId="8" xfId="0" applyFont="1" applyFill="1" applyBorder="1" applyAlignment="1">
      <alignment horizontal="center" vertical="center"/>
    </xf>
    <xf numFmtId="0" fontId="2" fillId="0" borderId="28" xfId="0" applyFont="1" applyFill="1" applyBorder="1" applyAlignment="1">
      <alignment horizontal="center" vertical="center"/>
    </xf>
    <xf numFmtId="0" fontId="5" fillId="0" borderId="27" xfId="0" applyFont="1" applyFill="1" applyBorder="1" applyAlignment="1">
      <alignment horizontal="center" vertical="center"/>
    </xf>
    <xf numFmtId="0" fontId="5" fillId="0" borderId="9" xfId="0" applyFont="1" applyFill="1" applyBorder="1" applyAlignment="1">
      <alignment horizontal="center" vertical="center"/>
    </xf>
    <xf numFmtId="0" fontId="2" fillId="8" borderId="8" xfId="0" applyFont="1" applyFill="1" applyBorder="1" applyAlignment="1">
      <alignment horizontal="center" vertical="center"/>
    </xf>
    <xf numFmtId="0" fontId="2" fillId="0" borderId="30" xfId="0" applyFont="1" applyFill="1" applyBorder="1" applyAlignment="1">
      <alignment horizontal="center" vertical="center"/>
    </xf>
    <xf numFmtId="0" fontId="2" fillId="8" borderId="30" xfId="0" applyFont="1" applyFill="1" applyBorder="1" applyAlignment="1">
      <alignment horizontal="center" vertical="center"/>
    </xf>
    <xf numFmtId="0" fontId="2" fillId="8" borderId="9" xfId="0" applyFont="1" applyFill="1" applyBorder="1" applyAlignment="1">
      <alignment horizontal="center" vertical="center"/>
    </xf>
    <xf numFmtId="0" fontId="5" fillId="0" borderId="0" xfId="0" applyFont="1" applyBorder="1" applyAlignment="1">
      <alignment horizontal="center" vertical="center" wrapText="1"/>
    </xf>
    <xf numFmtId="0" fontId="5" fillId="0" borderId="32" xfId="0" applyFont="1" applyBorder="1" applyAlignment="1">
      <alignment horizontal="center" vertical="center" wrapText="1"/>
    </xf>
    <xf numFmtId="1" fontId="2" fillId="0" borderId="27" xfId="0" applyNumberFormat="1" applyFont="1" applyFill="1" applyBorder="1" applyAlignment="1">
      <alignment horizontal="center" vertical="center" wrapText="1"/>
    </xf>
    <xf numFmtId="1" fontId="2" fillId="0" borderId="8" xfId="0" applyNumberFormat="1" applyFont="1" applyFill="1" applyBorder="1" applyAlignment="1">
      <alignment horizontal="center" vertical="center" wrapText="1"/>
    </xf>
    <xf numFmtId="1" fontId="2" fillId="0" borderId="9" xfId="0" applyNumberFormat="1" applyFont="1" applyFill="1" applyBorder="1" applyAlignment="1">
      <alignment horizontal="center" vertical="center" wrapText="1"/>
    </xf>
    <xf numFmtId="165" fontId="2" fillId="0" borderId="4" xfId="0" applyNumberFormat="1" applyFont="1" applyFill="1" applyBorder="1" applyAlignment="1">
      <alignment horizontal="center" vertical="center" wrapText="1"/>
    </xf>
    <xf numFmtId="165" fontId="2" fillId="0" borderId="6" xfId="0" applyNumberFormat="1" applyFont="1" applyFill="1" applyBorder="1" applyAlignment="1">
      <alignment horizontal="center" vertical="center" wrapText="1"/>
    </xf>
    <xf numFmtId="165" fontId="2" fillId="0" borderId="5" xfId="0" applyNumberFormat="1" applyFont="1" applyFill="1" applyBorder="1" applyAlignment="1">
      <alignment horizontal="center" vertical="center" wrapText="1"/>
    </xf>
    <xf numFmtId="165" fontId="2" fillId="0" borderId="25" xfId="0" applyNumberFormat="1" applyFont="1" applyFill="1" applyBorder="1" applyAlignment="1">
      <alignment horizontal="center" vertical="center" wrapText="1"/>
    </xf>
    <xf numFmtId="0" fontId="2" fillId="0" borderId="32" xfId="0" applyFont="1" applyBorder="1" applyAlignment="1">
      <alignment horizontal="center" vertical="center" wrapText="1"/>
    </xf>
    <xf numFmtId="0" fontId="19" fillId="0" borderId="0" xfId="0" applyFont="1" applyBorder="1" applyAlignment="1">
      <alignment horizontal="center" vertical="center" wrapText="1"/>
    </xf>
    <xf numFmtId="0" fontId="19" fillId="0" borderId="14" xfId="0" applyFont="1" applyBorder="1" applyAlignment="1">
      <alignment horizontal="center" vertical="center" wrapText="1"/>
    </xf>
    <xf numFmtId="0" fontId="6" fillId="0" borderId="11" xfId="0" applyFont="1" applyBorder="1" applyAlignment="1">
      <alignment horizontal="center" vertical="top"/>
    </xf>
    <xf numFmtId="0" fontId="6" fillId="0" borderId="21" xfId="0" applyFont="1" applyBorder="1" applyAlignment="1">
      <alignment horizontal="center" vertical="top"/>
    </xf>
    <xf numFmtId="0" fontId="6" fillId="0" borderId="12" xfId="0" applyFont="1" applyBorder="1" applyAlignment="1">
      <alignment horizontal="center" vertical="top"/>
    </xf>
    <xf numFmtId="0" fontId="0" fillId="0" borderId="13" xfId="0" applyBorder="1" applyAlignment="1">
      <alignment horizontal="center" wrapText="1"/>
    </xf>
    <xf numFmtId="0" fontId="0" fillId="0" borderId="0" xfId="0" applyAlignment="1">
      <alignment horizontal="center" wrapText="1"/>
    </xf>
    <xf numFmtId="1" fontId="19" fillId="0" borderId="10" xfId="0" applyNumberFormat="1" applyFont="1" applyBorder="1" applyAlignment="1">
      <alignment horizontal="center" vertical="center" wrapText="1"/>
    </xf>
    <xf numFmtId="1" fontId="19" fillId="0" borderId="7" xfId="0" applyNumberFormat="1" applyFont="1" applyBorder="1" applyAlignment="1">
      <alignment horizontal="center" vertical="center" wrapText="1"/>
    </xf>
    <xf numFmtId="1" fontId="5" fillId="0" borderId="10" xfId="0" applyNumberFormat="1" applyFont="1" applyBorder="1" applyAlignment="1">
      <alignment horizontal="center" vertical="center" wrapText="1"/>
    </xf>
    <xf numFmtId="1" fontId="5" fillId="0" borderId="7" xfId="0" applyNumberFormat="1" applyFont="1" applyBorder="1" applyAlignment="1">
      <alignment horizontal="center" vertical="center" wrapText="1"/>
    </xf>
    <xf numFmtId="1" fontId="19" fillId="0" borderId="43" xfId="0" applyNumberFormat="1" applyFont="1" applyBorder="1" applyAlignment="1">
      <alignment horizontal="center" vertical="center" wrapText="1"/>
    </xf>
    <xf numFmtId="1" fontId="19" fillId="0" borderId="0" xfId="0" applyNumberFormat="1" applyFont="1" applyBorder="1" applyAlignment="1">
      <alignment horizontal="center" vertical="center" wrapText="1"/>
    </xf>
    <xf numFmtId="1" fontId="5" fillId="0" borderId="0" xfId="0" applyNumberFormat="1" applyFont="1" applyBorder="1" applyAlignment="1">
      <alignment horizontal="center" vertical="center" wrapText="1"/>
    </xf>
    <xf numFmtId="1" fontId="19" fillId="0" borderId="14" xfId="0" applyNumberFormat="1" applyFont="1" applyBorder="1" applyAlignment="1">
      <alignment horizontal="center" vertical="center" wrapText="1"/>
    </xf>
    <xf numFmtId="1" fontId="5" fillId="0" borderId="47" xfId="0" applyNumberFormat="1" applyFont="1" applyBorder="1" applyAlignment="1">
      <alignment horizontal="center" vertical="center" wrapText="1"/>
    </xf>
    <xf numFmtId="0" fontId="2" fillId="0" borderId="13" xfId="0" applyFont="1" applyBorder="1" applyAlignment="1">
      <alignment horizontal="center" vertical="center" wrapText="1"/>
    </xf>
    <xf numFmtId="0" fontId="6" fillId="0" borderId="11" xfId="0" applyFont="1" applyBorder="1" applyAlignment="1">
      <alignment horizontal="center" vertical="center"/>
    </xf>
    <xf numFmtId="0" fontId="6" fillId="0" borderId="21" xfId="0" applyFont="1" applyBorder="1" applyAlignment="1">
      <alignment horizontal="center" vertical="center"/>
    </xf>
    <xf numFmtId="0" fontId="6" fillId="0" borderId="12" xfId="0" applyFont="1" applyBorder="1" applyAlignment="1">
      <alignment horizontal="center" vertical="center"/>
    </xf>
    <xf numFmtId="1" fontId="5" fillId="0" borderId="46" xfId="0" applyNumberFormat="1" applyFont="1" applyBorder="1" applyAlignment="1">
      <alignment horizontal="center" vertical="center" wrapText="1"/>
    </xf>
    <xf numFmtId="1" fontId="6" fillId="0" borderId="11" xfId="0" applyNumberFormat="1" applyFont="1" applyBorder="1" applyAlignment="1">
      <alignment horizontal="center" vertical="top"/>
    </xf>
    <xf numFmtId="1" fontId="6" fillId="0" borderId="21" xfId="0" applyNumberFormat="1" applyFont="1" applyBorder="1" applyAlignment="1">
      <alignment horizontal="center" vertical="top"/>
    </xf>
    <xf numFmtId="1" fontId="6" fillId="0" borderId="12" xfId="0" applyNumberFormat="1" applyFont="1" applyBorder="1" applyAlignment="1">
      <alignment horizontal="center" vertical="top"/>
    </xf>
    <xf numFmtId="0" fontId="2" fillId="0" borderId="0" xfId="0" applyFont="1" applyBorder="1" applyAlignment="1">
      <alignment horizontal="center" vertical="center" wrapText="1"/>
    </xf>
    <xf numFmtId="0" fontId="2" fillId="0" borderId="7" xfId="0" applyFont="1" applyBorder="1" applyAlignment="1">
      <alignment horizontal="center" vertical="center" wrapText="1"/>
    </xf>
    <xf numFmtId="164" fontId="2" fillId="0" borderId="0" xfId="0" applyNumberFormat="1" applyFont="1" applyAlignment="1">
      <alignment horizontal="center" vertical="center" wrapText="1"/>
    </xf>
    <xf numFmtId="164" fontId="28" fillId="0" borderId="10" xfId="0" applyNumberFormat="1" applyFont="1" applyBorder="1" applyAlignment="1">
      <alignment horizontal="center" vertical="center" wrapText="1"/>
    </xf>
    <xf numFmtId="164" fontId="28" fillId="0" borderId="0" xfId="0" applyNumberFormat="1" applyFont="1" applyBorder="1" applyAlignment="1">
      <alignment horizontal="center" vertical="center" wrapText="1"/>
    </xf>
    <xf numFmtId="164" fontId="28" fillId="0" borderId="7" xfId="0" applyNumberFormat="1" applyFont="1" applyBorder="1" applyAlignment="1">
      <alignment horizontal="center" vertical="center" wrapText="1"/>
    </xf>
    <xf numFmtId="0" fontId="10" fillId="8" borderId="0" xfId="0" applyFont="1" applyFill="1" applyBorder="1" applyAlignment="1">
      <alignment horizontal="center" vertical="center" wrapText="1"/>
    </xf>
    <xf numFmtId="0" fontId="10" fillId="8" borderId="7" xfId="0" applyFont="1" applyFill="1" applyBorder="1" applyAlignment="1">
      <alignment horizontal="center" vertical="center" wrapText="1"/>
    </xf>
    <xf numFmtId="0" fontId="10" fillId="0" borderId="10" xfId="0" applyFont="1" applyFill="1" applyBorder="1" applyAlignment="1">
      <alignment horizontal="center" vertical="center" wrapText="1"/>
    </xf>
    <xf numFmtId="0" fontId="10" fillId="0" borderId="7" xfId="0" applyFont="1" applyFill="1" applyBorder="1" applyAlignment="1">
      <alignment horizontal="center" vertical="center" wrapText="1"/>
    </xf>
    <xf numFmtId="0" fontId="10" fillId="0" borderId="0" xfId="0" applyFont="1" applyFill="1" applyBorder="1" applyAlignment="1">
      <alignment horizontal="center" vertical="center" wrapText="1"/>
    </xf>
    <xf numFmtId="0" fontId="4" fillId="11" borderId="0" xfId="0" applyFont="1" applyFill="1" applyAlignment="1">
      <alignment horizontal="center" wrapText="1"/>
    </xf>
    <xf numFmtId="0" fontId="31" fillId="11" borderId="0" xfId="0" applyFont="1" applyFill="1" applyBorder="1" applyAlignment="1">
      <alignment horizontal="center" vertical="center" wrapText="1"/>
    </xf>
    <xf numFmtId="0" fontId="31" fillId="11" borderId="6" xfId="0" applyFont="1" applyFill="1" applyBorder="1" applyAlignment="1">
      <alignment horizontal="center" vertical="center" wrapText="1"/>
    </xf>
    <xf numFmtId="0" fontId="0" fillId="0" borderId="0" xfId="0" applyFill="1" applyAlignment="1">
      <alignment horizontal="center" vertical="top" wrapText="1"/>
    </xf>
    <xf numFmtId="0" fontId="60" fillId="0" borderId="0" xfId="0" applyFont="1" applyFill="1" applyAlignment="1">
      <alignment horizontal="center" vertical="center" wrapText="1"/>
    </xf>
    <xf numFmtId="0" fontId="67" fillId="0" borderId="13" xfId="0" applyFont="1" applyFill="1" applyBorder="1" applyAlignment="1">
      <alignment horizontal="center" vertical="center" wrapText="1"/>
    </xf>
    <xf numFmtId="0" fontId="14" fillId="0" borderId="3" xfId="0" applyFont="1" applyFill="1" applyBorder="1" applyAlignment="1">
      <alignment horizontal="center" vertical="center" wrapText="1"/>
    </xf>
    <xf numFmtId="0" fontId="14" fillId="0" borderId="0" xfId="0" applyFont="1" applyFill="1" applyBorder="1" applyAlignment="1">
      <alignment horizontal="center" vertical="center" wrapText="1"/>
    </xf>
    <xf numFmtId="164" fontId="45" fillId="0" borderId="13" xfId="0" applyNumberFormat="1" applyFont="1" applyFill="1" applyBorder="1" applyAlignment="1">
      <alignment horizontal="center" vertical="center" wrapText="1"/>
    </xf>
    <xf numFmtId="164" fontId="10" fillId="0" borderId="13" xfId="0" applyNumberFormat="1" applyFont="1" applyFill="1" applyBorder="1" applyAlignment="1">
      <alignment horizontal="center" vertical="center" wrapText="1"/>
    </xf>
    <xf numFmtId="164" fontId="5" fillId="8" borderId="11" xfId="0" applyNumberFormat="1" applyFont="1" applyFill="1" applyBorder="1" applyAlignment="1">
      <alignment horizontal="center" vertical="center" wrapText="1"/>
    </xf>
    <xf numFmtId="164" fontId="5" fillId="8" borderId="21" xfId="0" applyNumberFormat="1" applyFont="1" applyFill="1" applyBorder="1" applyAlignment="1">
      <alignment horizontal="center" vertical="center" wrapText="1"/>
    </xf>
    <xf numFmtId="164" fontId="5" fillId="8" borderId="12" xfId="0" applyNumberFormat="1" applyFont="1" applyFill="1" applyBorder="1" applyAlignment="1">
      <alignment horizontal="center" vertical="center" wrapText="1"/>
    </xf>
    <xf numFmtId="164" fontId="5" fillId="8" borderId="13" xfId="0" applyNumberFormat="1" applyFont="1" applyFill="1" applyBorder="1" applyAlignment="1">
      <alignment horizontal="center" vertical="center" wrapText="1"/>
    </xf>
    <xf numFmtId="164" fontId="5" fillId="8" borderId="0" xfId="0" applyNumberFormat="1" applyFont="1" applyFill="1" applyBorder="1" applyAlignment="1">
      <alignment horizontal="center" vertical="center" wrapText="1"/>
    </xf>
    <xf numFmtId="164" fontId="5" fillId="8" borderId="14" xfId="0" applyNumberFormat="1" applyFont="1" applyFill="1" applyBorder="1" applyAlignment="1">
      <alignment horizontal="center" vertical="center" wrapText="1"/>
    </xf>
    <xf numFmtId="164" fontId="45" fillId="0" borderId="3" xfId="0" applyNumberFormat="1" applyFont="1" applyFill="1" applyBorder="1" applyAlignment="1">
      <alignment horizontal="center" vertical="center" wrapText="1"/>
    </xf>
    <xf numFmtId="164" fontId="45" fillId="0" borderId="23" xfId="0" applyNumberFormat="1" applyFont="1" applyFill="1" applyBorder="1" applyAlignment="1">
      <alignment horizontal="center" vertical="center" wrapText="1"/>
    </xf>
    <xf numFmtId="164" fontId="45" fillId="0" borderId="0" xfId="0" applyNumberFormat="1" applyFont="1" applyFill="1" applyBorder="1" applyAlignment="1">
      <alignment horizontal="center" vertical="center" wrapText="1"/>
    </xf>
    <xf numFmtId="164" fontId="45" fillId="0" borderId="14" xfId="0" applyNumberFormat="1" applyFont="1" applyFill="1" applyBorder="1" applyAlignment="1">
      <alignment horizontal="center" vertical="center" wrapText="1"/>
    </xf>
    <xf numFmtId="164" fontId="10" fillId="8" borderId="0" xfId="0" applyNumberFormat="1" applyFont="1" applyFill="1" applyBorder="1" applyAlignment="1">
      <alignment horizontal="center" vertical="center" wrapText="1"/>
    </xf>
    <xf numFmtId="164" fontId="10" fillId="8" borderId="14" xfId="0" applyNumberFormat="1" applyFont="1" applyFill="1" applyBorder="1" applyAlignment="1">
      <alignment horizontal="center" vertical="center" wrapText="1"/>
    </xf>
    <xf numFmtId="164" fontId="45" fillId="0" borderId="38" xfId="0" applyNumberFormat="1" applyFont="1" applyFill="1" applyBorder="1" applyAlignment="1">
      <alignment horizontal="center" vertical="center" wrapText="1"/>
    </xf>
    <xf numFmtId="164" fontId="45" fillId="0" borderId="39" xfId="0" applyNumberFormat="1" applyFont="1" applyFill="1" applyBorder="1" applyAlignment="1">
      <alignment horizontal="center" vertical="center" wrapText="1"/>
    </xf>
    <xf numFmtId="164" fontId="45" fillId="0" borderId="40" xfId="0" applyNumberFormat="1" applyFont="1" applyFill="1" applyBorder="1" applyAlignment="1">
      <alignment horizontal="center" vertical="center" wrapText="1"/>
    </xf>
    <xf numFmtId="164" fontId="10" fillId="0" borderId="38" xfId="0" applyNumberFormat="1" applyFont="1" applyFill="1" applyBorder="1" applyAlignment="1">
      <alignment horizontal="center" vertical="center" wrapText="1"/>
    </xf>
    <xf numFmtId="164" fontId="10" fillId="0" borderId="39" xfId="0" applyNumberFormat="1" applyFont="1" applyFill="1" applyBorder="1" applyAlignment="1">
      <alignment horizontal="center" vertical="center" wrapText="1"/>
    </xf>
    <xf numFmtId="164" fontId="10" fillId="0" borderId="40" xfId="0" applyNumberFormat="1" applyFont="1" applyFill="1" applyBorder="1" applyAlignment="1">
      <alignment horizontal="center" vertical="center" wrapText="1"/>
    </xf>
    <xf numFmtId="164" fontId="45" fillId="0" borderId="1" xfId="0" applyNumberFormat="1" applyFont="1" applyFill="1" applyBorder="1" applyAlignment="1">
      <alignment horizontal="center" vertical="center" wrapText="1"/>
    </xf>
    <xf numFmtId="164" fontId="45" fillId="0" borderId="2" xfId="0" applyNumberFormat="1" applyFont="1" applyFill="1" applyBorder="1" applyAlignment="1">
      <alignment horizontal="center" vertical="center" wrapText="1"/>
    </xf>
    <xf numFmtId="164" fontId="45" fillId="0" borderId="10" xfId="0" applyNumberFormat="1" applyFont="1" applyFill="1" applyBorder="1" applyAlignment="1">
      <alignment horizontal="center" vertical="center" wrapText="1"/>
    </xf>
    <xf numFmtId="164" fontId="45" fillId="0" borderId="7" xfId="0" applyNumberFormat="1" applyFont="1" applyFill="1" applyBorder="1" applyAlignment="1">
      <alignment horizontal="center" vertical="center" wrapText="1"/>
    </xf>
    <xf numFmtId="164" fontId="10" fillId="8" borderId="10" xfId="0" applyNumberFormat="1" applyFont="1" applyFill="1" applyBorder="1" applyAlignment="1">
      <alignment horizontal="center" vertical="center" wrapText="1"/>
    </xf>
    <xf numFmtId="164" fontId="10" fillId="8" borderId="7" xfId="0" applyNumberFormat="1" applyFont="1" applyFill="1" applyBorder="1" applyAlignment="1">
      <alignment horizontal="center" vertical="center" wrapText="1"/>
    </xf>
    <xf numFmtId="0" fontId="2" fillId="5" borderId="3" xfId="0" applyFont="1" applyFill="1" applyBorder="1" applyAlignment="1">
      <alignment vertical="top" wrapText="1"/>
    </xf>
    <xf numFmtId="0" fontId="2" fillId="5" borderId="3" xfId="0" applyFont="1" applyFill="1" applyBorder="1" applyAlignment="1">
      <alignment horizontal="left" vertical="top" wrapText="1"/>
    </xf>
    <xf numFmtId="1" fontId="2" fillId="5" borderId="3" xfId="0" applyNumberFormat="1" applyFont="1" applyFill="1" applyBorder="1" applyAlignment="1">
      <alignment vertical="top"/>
    </xf>
    <xf numFmtId="1" fontId="2" fillId="5" borderId="3" xfId="0" applyNumberFormat="1" applyFont="1" applyFill="1" applyBorder="1" applyAlignment="1">
      <alignment horizontal="right" vertical="top"/>
    </xf>
    <xf numFmtId="0" fontId="0" fillId="5" borderId="0" xfId="0" applyFont="1" applyFill="1"/>
    <xf numFmtId="1" fontId="0" fillId="5" borderId="0" xfId="0" applyNumberFormat="1" applyFill="1"/>
    <xf numFmtId="0" fontId="21" fillId="5" borderId="0" xfId="0" applyFont="1" applyFill="1"/>
    <xf numFmtId="0" fontId="84" fillId="5" borderId="0" xfId="3" applyFont="1" applyFill="1"/>
    <xf numFmtId="1" fontId="21" fillId="5" borderId="0" xfId="0" applyNumberFormat="1" applyFont="1" applyFill="1"/>
    <xf numFmtId="1" fontId="2" fillId="5" borderId="3" xfId="0" applyNumberFormat="1" applyFont="1" applyFill="1" applyBorder="1" applyAlignment="1">
      <alignment horizontal="right" vertical="top"/>
    </xf>
    <xf numFmtId="0" fontId="76" fillId="7" borderId="0" xfId="0" applyFont="1" applyFill="1" applyAlignment="1">
      <alignment horizontal="left" vertical="top" wrapText="1"/>
    </xf>
    <xf numFmtId="0" fontId="0" fillId="7" borderId="0" xfId="0" applyFont="1" applyFill="1" applyAlignment="1">
      <alignment horizontal="right"/>
    </xf>
  </cellXfs>
  <cellStyles count="4">
    <cellStyle name="Link" xfId="3" builtinId="8"/>
    <cellStyle name="Prozent" xfId="1" builtinId="5"/>
    <cellStyle name="Standard" xfId="0" builtinId="0"/>
    <cellStyle name="Standard 2 3" xfId="2" xr:uid="{00000000-0005-0000-0000-000002000000}"/>
  </cellStyles>
  <dxfs count="2">
    <dxf>
      <font>
        <color rgb="FF006100"/>
      </font>
      <fill>
        <patternFill>
          <bgColor rgb="FFC6EFCE"/>
        </patternFill>
      </fill>
    </dxf>
    <dxf>
      <font>
        <color rgb="FF9C0006"/>
      </font>
      <fill>
        <patternFill>
          <bgColor rgb="FFFFC7CE"/>
        </patternFill>
      </fill>
    </dxf>
  </dxfs>
  <tableStyles count="0" defaultTableStyle="TableStyleMedium2" defaultPivotStyle="PivotStyleLight16"/>
  <colors>
    <mruColors>
      <color rgb="FFCE1F5E"/>
      <color rgb="FF9D579A"/>
      <color rgb="FFFFFF00"/>
      <color rgb="FFFF9966"/>
      <color rgb="FFFFFFCC"/>
      <color rgb="FF0000FF"/>
      <color rgb="FFFF99CC"/>
      <color rgb="FFFF66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1</xdr:colOff>
      <xdr:row>0</xdr:row>
      <xdr:rowOff>333375</xdr:rowOff>
    </xdr:from>
    <xdr:to>
      <xdr:col>23</xdr:col>
      <xdr:colOff>0</xdr:colOff>
      <xdr:row>0</xdr:row>
      <xdr:rowOff>338667</xdr:rowOff>
    </xdr:to>
    <xdr:cxnSp macro="">
      <xdr:nvCxnSpPr>
        <xdr:cNvPr id="2" name="Gerade Verbindung 8">
          <a:extLst>
            <a:ext uri="{FF2B5EF4-FFF2-40B4-BE49-F238E27FC236}">
              <a16:creationId xmlns:a16="http://schemas.microsoft.com/office/drawing/2014/main" id="{829CB190-D2D2-453B-8CC4-D4F114060D04}"/>
            </a:ext>
          </a:extLst>
        </xdr:cNvPr>
        <xdr:cNvCxnSpPr/>
      </xdr:nvCxnSpPr>
      <xdr:spPr>
        <a:xfrm flipV="1">
          <a:off x="447676" y="333375"/>
          <a:ext cx="17011649" cy="5292"/>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0</xdr:row>
      <xdr:rowOff>371475</xdr:rowOff>
    </xdr:from>
    <xdr:to>
      <xdr:col>36</xdr:col>
      <xdr:colOff>19050</xdr:colOff>
      <xdr:row>1</xdr:row>
      <xdr:rowOff>0</xdr:rowOff>
    </xdr:to>
    <xdr:cxnSp macro="">
      <xdr:nvCxnSpPr>
        <xdr:cNvPr id="2" name="Gerade Verbindung 8">
          <a:extLst>
            <a:ext uri="{FF2B5EF4-FFF2-40B4-BE49-F238E27FC236}">
              <a16:creationId xmlns:a16="http://schemas.microsoft.com/office/drawing/2014/main" id="{2442A52D-1DD6-4B79-8E79-B464851D62B0}"/>
            </a:ext>
          </a:extLst>
        </xdr:cNvPr>
        <xdr:cNvCxnSpPr/>
      </xdr:nvCxnSpPr>
      <xdr:spPr>
        <a:xfrm flipV="1">
          <a:off x="762000" y="371475"/>
          <a:ext cx="13258800" cy="9525"/>
        </a:xfrm>
        <a:prstGeom prst="line">
          <a:avLst/>
        </a:prstGeom>
        <a:ln w="12700"/>
      </xdr:spPr>
      <xdr:style>
        <a:lnRef idx="1">
          <a:schemeClr val="dk1"/>
        </a:lnRef>
        <a:fillRef idx="0">
          <a:schemeClr val="dk1"/>
        </a:fillRef>
        <a:effectRef idx="0">
          <a:schemeClr val="dk1"/>
        </a:effectRef>
        <a:fontRef idx="minor">
          <a:schemeClr val="tx1"/>
        </a:fontRef>
      </xdr:style>
    </xdr:cxnSp>
    <xdr:clientData fLocksWithSheet="0"/>
  </xdr:two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doi.org/10.60810/openumwelt-7843" TargetMode="External"/><Relationship Id="rId5" Type="http://schemas.openxmlformats.org/officeDocument/2006/relationships/comments" Target="../comments1.xml"/><Relationship Id="rId4" Type="http://schemas.openxmlformats.org/officeDocument/2006/relationships/vmlDrawing" Target="../drawings/vmlDrawing1.vml"/></Relationships>
</file>

<file path=xl/worksheets/_rels/sheet10.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3" Type="http://schemas.openxmlformats.org/officeDocument/2006/relationships/drawing" Target="../drawings/drawing2.xml"/><Relationship Id="rId2" Type="http://schemas.openxmlformats.org/officeDocument/2006/relationships/printerSettings" Target="../printerSettings/printerSettings2.bin"/><Relationship Id="rId1" Type="http://schemas.openxmlformats.org/officeDocument/2006/relationships/hyperlink" Target="https://doi.org/10.60810/openumwelt-7843" TargetMode="External"/><Relationship Id="rId5" Type="http://schemas.openxmlformats.org/officeDocument/2006/relationships/comments" Target="../comments2.xm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tabColor rgb="FF9D579A"/>
  </sheetPr>
  <dimension ref="A1:AZ1088"/>
  <sheetViews>
    <sheetView tabSelected="1" zoomScaleNormal="100" workbookViewId="0">
      <pane ySplit="4" topLeftCell="A301" activePane="bottomLeft" state="frozen"/>
      <selection pane="bottomLeft" activeCell="C325" sqref="C325:U325"/>
    </sheetView>
  </sheetViews>
  <sheetFormatPr baseColWidth="10" defaultRowHeight="15" x14ac:dyDescent="0.25"/>
  <cols>
    <col min="1" max="1" width="6.7109375" style="631" customWidth="1"/>
    <col min="2" max="2" width="17.7109375" style="20" customWidth="1"/>
    <col min="3" max="3" width="34.140625" style="20" customWidth="1"/>
    <col min="4" max="8" width="8.7109375" style="270" customWidth="1"/>
    <col min="9" max="9" width="9.7109375" style="270" customWidth="1"/>
    <col min="10" max="14" width="8.7109375" style="270" customWidth="1"/>
    <col min="15" max="15" width="9.5703125" style="270" customWidth="1"/>
    <col min="16" max="18" width="8.7109375" style="270" customWidth="1"/>
    <col min="19" max="20" width="8.7109375" customWidth="1"/>
    <col min="21" max="21" width="9.7109375" customWidth="1"/>
    <col min="22" max="22" width="27.42578125" style="174" customWidth="1"/>
    <col min="23" max="23" width="29.140625" customWidth="1"/>
    <col min="24" max="24" width="13" hidden="1" customWidth="1"/>
    <col min="25" max="25" width="13.42578125" hidden="1" customWidth="1"/>
    <col min="26" max="29" width="7.28515625" hidden="1" customWidth="1"/>
    <col min="30" max="30" width="7.28515625" customWidth="1"/>
  </cols>
  <sheetData>
    <row r="1" spans="1:52" s="631" customFormat="1" ht="15" customHeight="1" x14ac:dyDescent="0.25">
      <c r="B1" s="633"/>
      <c r="C1" s="634"/>
      <c r="D1" s="635"/>
      <c r="E1" s="635"/>
      <c r="F1" s="635"/>
      <c r="G1" s="635"/>
      <c r="H1" s="635"/>
      <c r="I1" s="635"/>
      <c r="J1" s="636"/>
      <c r="K1" s="635"/>
      <c r="L1" s="635"/>
      <c r="M1" s="635"/>
      <c r="N1" s="635"/>
      <c r="O1" s="635"/>
      <c r="P1" s="635"/>
      <c r="Q1" s="637"/>
      <c r="R1" s="635"/>
      <c r="T1" s="638"/>
      <c r="V1" s="639"/>
    </row>
    <row r="2" spans="1:52" s="450" customFormat="1" ht="21.75" customHeight="1" x14ac:dyDescent="0.25">
      <c r="A2" s="632"/>
      <c r="B2" s="579" t="s">
        <v>567</v>
      </c>
      <c r="D2" s="447"/>
      <c r="E2" s="447"/>
      <c r="F2" s="447"/>
      <c r="G2" s="447"/>
      <c r="H2" s="447"/>
      <c r="I2" s="447"/>
      <c r="J2" s="448"/>
      <c r="K2" s="448"/>
      <c r="L2" s="448"/>
      <c r="M2" s="448"/>
      <c r="N2" s="448"/>
      <c r="O2" s="448"/>
      <c r="P2" s="448"/>
      <c r="Q2" s="447"/>
      <c r="R2" s="448"/>
      <c r="S2" s="449"/>
      <c r="T2" s="541"/>
      <c r="U2" s="517"/>
      <c r="V2" s="517"/>
      <c r="W2" s="517"/>
      <c r="X2" s="517"/>
      <c r="Y2" s="404"/>
      <c r="Z2" s="404"/>
      <c r="AD2" s="632"/>
      <c r="AE2" s="632"/>
      <c r="AF2" s="632"/>
      <c r="AG2" s="632"/>
      <c r="AH2" s="632"/>
      <c r="AI2" s="632"/>
      <c r="AJ2" s="632"/>
      <c r="AK2" s="632"/>
      <c r="AL2" s="632"/>
      <c r="AM2" s="632"/>
      <c r="AN2" s="632"/>
      <c r="AO2" s="632"/>
      <c r="AP2" s="632"/>
      <c r="AQ2" s="632"/>
      <c r="AR2" s="632"/>
      <c r="AS2" s="632"/>
      <c r="AT2" s="632"/>
      <c r="AU2" s="632"/>
      <c r="AV2" s="632"/>
      <c r="AW2" s="632"/>
      <c r="AX2" s="632"/>
      <c r="AY2" s="632"/>
      <c r="AZ2" s="632"/>
    </row>
    <row r="3" spans="1:52" ht="27.75" customHeight="1" x14ac:dyDescent="0.25">
      <c r="B3" s="695" t="s">
        <v>538</v>
      </c>
      <c r="C3" s="695" t="s">
        <v>591</v>
      </c>
      <c r="D3" s="696" t="s">
        <v>540</v>
      </c>
      <c r="E3" s="696"/>
      <c r="F3" s="696"/>
      <c r="G3" s="696"/>
      <c r="H3" s="696"/>
      <c r="I3" s="697"/>
      <c r="J3" s="698" t="s">
        <v>420</v>
      </c>
      <c r="K3" s="699"/>
      <c r="L3" s="699"/>
      <c r="M3" s="699"/>
      <c r="N3" s="699"/>
      <c r="O3" s="697"/>
      <c r="P3" s="698" t="s">
        <v>537</v>
      </c>
      <c r="Q3" s="699"/>
      <c r="R3" s="699"/>
      <c r="S3" s="699"/>
      <c r="T3" s="699"/>
      <c r="U3" s="697"/>
      <c r="V3" s="704" t="s">
        <v>568</v>
      </c>
      <c r="W3" s="705" t="s">
        <v>569</v>
      </c>
      <c r="X3" s="176"/>
      <c r="Y3" s="496"/>
      <c r="AA3" s="701" t="s">
        <v>507</v>
      </c>
      <c r="AB3" s="701"/>
      <c r="AC3" s="513" t="s">
        <v>494</v>
      </c>
      <c r="AD3" s="631"/>
      <c r="AE3" s="631"/>
      <c r="AF3" s="631"/>
      <c r="AG3" s="631"/>
      <c r="AH3" s="631"/>
      <c r="AI3" s="631"/>
      <c r="AJ3" s="631"/>
      <c r="AK3" s="631"/>
      <c r="AL3" s="631"/>
      <c r="AM3" s="631"/>
      <c r="AN3" s="631"/>
      <c r="AO3" s="631"/>
      <c r="AP3" s="631"/>
      <c r="AQ3" s="631"/>
      <c r="AR3" s="631"/>
      <c r="AS3" s="631"/>
      <c r="AT3" s="631"/>
      <c r="AU3" s="631"/>
      <c r="AV3" s="631"/>
      <c r="AW3" s="631"/>
      <c r="AX3" s="631"/>
      <c r="AY3" s="631"/>
      <c r="AZ3" s="631"/>
    </row>
    <row r="4" spans="1:52" ht="24.75" customHeight="1" x14ac:dyDescent="0.25">
      <c r="B4" s="695"/>
      <c r="C4" s="695"/>
      <c r="D4" s="677" t="s">
        <v>541</v>
      </c>
      <c r="E4" s="677" t="s">
        <v>542</v>
      </c>
      <c r="F4" s="677" t="s">
        <v>543</v>
      </c>
      <c r="G4" s="677" t="s">
        <v>544</v>
      </c>
      <c r="H4" s="678" t="s">
        <v>545</v>
      </c>
      <c r="I4" s="679" t="s">
        <v>536</v>
      </c>
      <c r="J4" s="677" t="s">
        <v>546</v>
      </c>
      <c r="K4" s="677" t="s">
        <v>547</v>
      </c>
      <c r="L4" s="677" t="s">
        <v>548</v>
      </c>
      <c r="M4" s="677" t="s">
        <v>549</v>
      </c>
      <c r="N4" s="678" t="s">
        <v>545</v>
      </c>
      <c r="O4" s="679" t="s">
        <v>536</v>
      </c>
      <c r="P4" s="677" t="s">
        <v>550</v>
      </c>
      <c r="Q4" s="677" t="s">
        <v>551</v>
      </c>
      <c r="R4" s="677" t="s">
        <v>552</v>
      </c>
      <c r="S4" s="677" t="s">
        <v>549</v>
      </c>
      <c r="T4" s="680" t="s">
        <v>545</v>
      </c>
      <c r="U4" s="681" t="s">
        <v>536</v>
      </c>
      <c r="V4" s="704"/>
      <c r="W4" s="705"/>
      <c r="X4" s="499" t="s">
        <v>484</v>
      </c>
      <c r="Y4" s="499" t="s">
        <v>529</v>
      </c>
      <c r="Z4" s="273"/>
      <c r="AA4" s="546" t="s">
        <v>509</v>
      </c>
      <c r="AB4" s="547" t="s">
        <v>527</v>
      </c>
      <c r="AC4" s="466"/>
      <c r="AD4" s="640"/>
      <c r="AE4" s="631"/>
      <c r="AF4" s="631"/>
      <c r="AG4" s="631"/>
      <c r="AH4" s="631"/>
      <c r="AI4" s="631"/>
      <c r="AJ4" s="631"/>
      <c r="AK4" s="631"/>
      <c r="AL4" s="631"/>
      <c r="AM4" s="631"/>
      <c r="AN4" s="631"/>
      <c r="AO4" s="631"/>
      <c r="AP4" s="631"/>
      <c r="AQ4" s="631"/>
      <c r="AR4" s="631"/>
      <c r="AS4" s="631"/>
      <c r="AT4" s="631"/>
      <c r="AU4" s="631"/>
      <c r="AV4" s="631"/>
      <c r="AW4" s="631"/>
      <c r="AX4" s="631"/>
      <c r="AY4" s="631"/>
      <c r="AZ4" s="631"/>
    </row>
    <row r="5" spans="1:52" x14ac:dyDescent="0.25">
      <c r="B5" s="593">
        <v>1051</v>
      </c>
      <c r="C5" s="592" t="s">
        <v>0</v>
      </c>
      <c r="D5" s="585">
        <v>3758.9345609353095</v>
      </c>
      <c r="E5" s="585">
        <v>1271.8771907552834</v>
      </c>
      <c r="F5" s="585">
        <v>443.88306861995193</v>
      </c>
      <c r="G5" s="585">
        <v>3272.0528489643652</v>
      </c>
      <c r="H5" s="586">
        <v>7844.3792658164011</v>
      </c>
      <c r="I5" s="587">
        <v>16591.12693509131</v>
      </c>
      <c r="J5" s="588">
        <v>511.35250389955308</v>
      </c>
      <c r="K5" s="588">
        <v>229.86155823403828</v>
      </c>
      <c r="L5" s="588">
        <v>362.11211015480939</v>
      </c>
      <c r="M5" s="588">
        <v>1754.1264043479337</v>
      </c>
      <c r="N5" s="586">
        <v>4414.3520435872106</v>
      </c>
      <c r="O5" s="587">
        <v>7271.8046202235446</v>
      </c>
      <c r="P5" s="588">
        <v>3247.5820570357564</v>
      </c>
      <c r="Q5" s="588">
        <v>1042.0156325212452</v>
      </c>
      <c r="R5" s="588">
        <v>81.770958465142542</v>
      </c>
      <c r="S5" s="588">
        <v>1517.9264446164252</v>
      </c>
      <c r="T5" s="586">
        <v>3430.0272222291906</v>
      </c>
      <c r="U5" s="589">
        <v>9319.3223148677607</v>
      </c>
      <c r="V5" s="590" t="s">
        <v>469</v>
      </c>
      <c r="W5" s="591" t="s">
        <v>582</v>
      </c>
      <c r="X5" s="500">
        <f>IF(P5&gt;D5, D5-P5, 0)</f>
        <v>0</v>
      </c>
      <c r="Y5" s="500">
        <f>IF(Q5&gt;E5, E5-Q5, 0)</f>
        <v>0</v>
      </c>
      <c r="Z5" s="354"/>
      <c r="AA5" s="542">
        <f>D5-P5</f>
        <v>511.35250389955308</v>
      </c>
      <c r="AB5" s="542">
        <f>E5-Q5</f>
        <v>229.86155823403828</v>
      </c>
      <c r="AC5" s="354">
        <f>J5-AA5</f>
        <v>0</v>
      </c>
      <c r="AD5" s="641"/>
      <c r="AE5" s="631"/>
      <c r="AF5" s="631"/>
      <c r="AG5" s="631"/>
      <c r="AH5" s="631"/>
      <c r="AI5" s="631"/>
      <c r="AJ5" s="631"/>
      <c r="AK5" s="631"/>
      <c r="AL5" s="631"/>
      <c r="AM5" s="631"/>
      <c r="AN5" s="631"/>
      <c r="AO5" s="631"/>
      <c r="AP5" s="631"/>
      <c r="AQ5" s="631"/>
      <c r="AR5" s="631"/>
      <c r="AS5" s="631"/>
      <c r="AT5" s="631"/>
      <c r="AU5" s="631"/>
      <c r="AV5" s="631"/>
      <c r="AW5" s="631"/>
      <c r="AX5" s="631"/>
      <c r="AY5" s="631"/>
      <c r="AZ5" s="631"/>
    </row>
    <row r="6" spans="1:52" x14ac:dyDescent="0.25">
      <c r="B6" s="594">
        <v>1053</v>
      </c>
      <c r="C6" s="595" t="s">
        <v>2</v>
      </c>
      <c r="D6" s="596">
        <v>2146.3151222696652</v>
      </c>
      <c r="E6" s="596">
        <v>884.46365255350099</v>
      </c>
      <c r="F6" s="596">
        <v>293.8364187055214</v>
      </c>
      <c r="G6" s="596">
        <v>1512.5707974404702</v>
      </c>
      <c r="H6" s="597">
        <v>3835.3517424418765</v>
      </c>
      <c r="I6" s="598">
        <v>8672.5377334110344</v>
      </c>
      <c r="J6" s="599">
        <v>291.97731275667093</v>
      </c>
      <c r="K6" s="599">
        <v>159.84577351889448</v>
      </c>
      <c r="L6" s="599">
        <v>241.00656645472827</v>
      </c>
      <c r="M6" s="599">
        <v>1173.830242622101</v>
      </c>
      <c r="N6" s="597">
        <v>2761.0296428183419</v>
      </c>
      <c r="O6" s="598">
        <v>4627.6895381707363</v>
      </c>
      <c r="P6" s="599">
        <v>1854.3378095129942</v>
      </c>
      <c r="Q6" s="599">
        <v>724.61787903460652</v>
      </c>
      <c r="R6" s="599">
        <v>52.829852250793124</v>
      </c>
      <c r="S6" s="599">
        <v>338.74055481838485</v>
      </c>
      <c r="T6" s="597">
        <v>1074.3220996235343</v>
      </c>
      <c r="U6" s="600">
        <v>4044.8481952403126</v>
      </c>
      <c r="V6" s="601" t="s">
        <v>469</v>
      </c>
      <c r="W6" s="602" t="s">
        <v>582</v>
      </c>
      <c r="X6" s="500">
        <f t="shared" ref="X6:X69" si="0">IF(P6&gt;D6, D6-P6, 0)</f>
        <v>0</v>
      </c>
      <c r="Y6" s="500">
        <f t="shared" ref="Y6:Y69" si="1">IF(Q6&gt;E6, E6-Q6, 0)</f>
        <v>0</v>
      </c>
      <c r="Z6" s="354"/>
      <c r="AA6" s="542">
        <f t="shared" ref="AA6:AA68" si="2">D6-P6</f>
        <v>291.97731275667093</v>
      </c>
      <c r="AB6" s="542">
        <f t="shared" ref="AB6:AB68" si="3">E6-Q6</f>
        <v>159.84577351889448</v>
      </c>
      <c r="AC6" s="354">
        <f t="shared" ref="AC6:AC69" si="4">J6-AA6</f>
        <v>0</v>
      </c>
      <c r="AD6" s="641"/>
      <c r="AE6" s="631"/>
      <c r="AF6" s="631"/>
      <c r="AG6" s="631"/>
      <c r="AH6" s="631"/>
      <c r="AI6" s="631"/>
      <c r="AJ6" s="631"/>
      <c r="AK6" s="631"/>
      <c r="AL6" s="631"/>
      <c r="AM6" s="631"/>
      <c r="AN6" s="631"/>
      <c r="AO6" s="631"/>
      <c r="AP6" s="631"/>
      <c r="AQ6" s="631"/>
      <c r="AR6" s="631"/>
      <c r="AS6" s="631"/>
      <c r="AT6" s="631"/>
      <c r="AU6" s="631"/>
      <c r="AV6" s="631"/>
      <c r="AW6" s="631"/>
      <c r="AX6" s="631"/>
      <c r="AY6" s="631"/>
      <c r="AZ6" s="631"/>
    </row>
    <row r="7" spans="1:52" x14ac:dyDescent="0.25">
      <c r="B7" s="593">
        <v>1054</v>
      </c>
      <c r="C7" s="592" t="s">
        <v>3</v>
      </c>
      <c r="D7" s="585">
        <v>6684.1920865714164</v>
      </c>
      <c r="E7" s="585">
        <v>1258.7827858337628</v>
      </c>
      <c r="F7" s="585">
        <v>666.31576316908047</v>
      </c>
      <c r="G7" s="585">
        <v>5260.3832590896545</v>
      </c>
      <c r="H7" s="586">
        <v>11903.237759118812</v>
      </c>
      <c r="I7" s="587">
        <v>25772.911653782729</v>
      </c>
      <c r="J7" s="588">
        <v>909.29445687487532</v>
      </c>
      <c r="K7" s="588">
        <v>227.49505591660864</v>
      </c>
      <c r="L7" s="588">
        <v>553.34143004050122</v>
      </c>
      <c r="M7" s="588">
        <v>3058.7444026970688</v>
      </c>
      <c r="N7" s="586">
        <v>6157.7506282349568</v>
      </c>
      <c r="O7" s="587">
        <v>10906.62597376401</v>
      </c>
      <c r="P7" s="588">
        <v>5774.8976296965411</v>
      </c>
      <c r="Q7" s="588">
        <v>1031.2877299171541</v>
      </c>
      <c r="R7" s="588">
        <v>112.97433312857925</v>
      </c>
      <c r="S7" s="588">
        <v>2201.6388563925793</v>
      </c>
      <c r="T7" s="586">
        <v>5745.4871308838556</v>
      </c>
      <c r="U7" s="589">
        <v>14866.285680018709</v>
      </c>
      <c r="V7" s="590" t="s">
        <v>469</v>
      </c>
      <c r="W7" s="591" t="s">
        <v>582</v>
      </c>
      <c r="X7" s="500">
        <f t="shared" si="0"/>
        <v>0</v>
      </c>
      <c r="Y7" s="500">
        <f t="shared" si="1"/>
        <v>0</v>
      </c>
      <c r="Z7" s="352"/>
      <c r="AA7" s="542">
        <f t="shared" si="2"/>
        <v>909.29445687487532</v>
      </c>
      <c r="AB7" s="542">
        <f t="shared" si="3"/>
        <v>227.49505591660864</v>
      </c>
      <c r="AC7" s="354">
        <f t="shared" si="4"/>
        <v>0</v>
      </c>
      <c r="AD7" s="642"/>
      <c r="AE7" s="631"/>
      <c r="AF7" s="631"/>
      <c r="AG7" s="631"/>
      <c r="AH7" s="631"/>
      <c r="AI7" s="631"/>
      <c r="AJ7" s="631"/>
      <c r="AK7" s="631"/>
      <c r="AL7" s="631"/>
      <c r="AM7" s="631"/>
      <c r="AN7" s="631"/>
      <c r="AO7" s="631"/>
      <c r="AP7" s="631"/>
      <c r="AQ7" s="631"/>
      <c r="AR7" s="631"/>
      <c r="AS7" s="631"/>
      <c r="AT7" s="631"/>
      <c r="AU7" s="631"/>
      <c r="AV7" s="631"/>
      <c r="AW7" s="631"/>
      <c r="AX7" s="631"/>
      <c r="AY7" s="631"/>
      <c r="AZ7" s="631"/>
    </row>
    <row r="8" spans="1:52" x14ac:dyDescent="0.25">
      <c r="B8" s="594" t="s">
        <v>585</v>
      </c>
      <c r="C8" s="595" t="s">
        <v>586</v>
      </c>
      <c r="D8" s="596">
        <v>2597.7111898780918</v>
      </c>
      <c r="E8" s="596">
        <v>1630.5635932232644</v>
      </c>
      <c r="F8" s="596">
        <v>444.23827534209278</v>
      </c>
      <c r="G8" s="596">
        <v>1957.2381713179775</v>
      </c>
      <c r="H8" s="597">
        <v>4364.6819804763027</v>
      </c>
      <c r="I8" s="598">
        <v>10994.43321023773</v>
      </c>
      <c r="J8" s="599">
        <v>353.38367822544024</v>
      </c>
      <c r="K8" s="599">
        <v>294.68559626847377</v>
      </c>
      <c r="L8" s="599">
        <v>358.85255103920804</v>
      </c>
      <c r="M8" s="599">
        <v>1522.724211901213</v>
      </c>
      <c r="N8" s="597">
        <v>3197.6228266863432</v>
      </c>
      <c r="O8" s="598">
        <v>5727.2688641206787</v>
      </c>
      <c r="P8" s="599">
        <v>2244.3275116526515</v>
      </c>
      <c r="Q8" s="599">
        <v>1335.8779969547907</v>
      </c>
      <c r="R8" s="599">
        <v>85.385724302884739</v>
      </c>
      <c r="S8" s="599">
        <v>434.51395941676213</v>
      </c>
      <c r="T8" s="597">
        <v>1167.0591537899595</v>
      </c>
      <c r="U8" s="600">
        <v>5267.1643461170479</v>
      </c>
      <c r="V8" s="601" t="s">
        <v>469</v>
      </c>
      <c r="W8" s="602" t="s">
        <v>582</v>
      </c>
      <c r="X8" s="500">
        <f t="shared" si="0"/>
        <v>0</v>
      </c>
      <c r="Y8" s="500">
        <f t="shared" si="1"/>
        <v>0</v>
      </c>
      <c r="Z8" s="352"/>
      <c r="AA8" s="542">
        <f t="shared" si="2"/>
        <v>353.38367822544024</v>
      </c>
      <c r="AB8" s="542">
        <f t="shared" si="3"/>
        <v>294.68559626847377</v>
      </c>
      <c r="AC8" s="354">
        <f t="shared" si="4"/>
        <v>0</v>
      </c>
      <c r="AD8" s="642"/>
      <c r="AE8" s="631"/>
      <c r="AF8" s="631"/>
      <c r="AG8" s="631"/>
      <c r="AH8" s="631"/>
      <c r="AI8" s="631"/>
      <c r="AJ8" s="631"/>
      <c r="AK8" s="631"/>
      <c r="AL8" s="631"/>
      <c r="AM8" s="631"/>
      <c r="AN8" s="631"/>
      <c r="AO8" s="631"/>
      <c r="AP8" s="631"/>
      <c r="AQ8" s="631"/>
      <c r="AR8" s="631"/>
      <c r="AS8" s="631"/>
      <c r="AT8" s="631"/>
      <c r="AU8" s="631"/>
      <c r="AV8" s="631"/>
      <c r="AW8" s="631"/>
      <c r="AX8" s="631"/>
      <c r="AY8" s="631"/>
      <c r="AZ8" s="631"/>
    </row>
    <row r="9" spans="1:52" x14ac:dyDescent="0.25">
      <c r="B9" s="593">
        <v>1056</v>
      </c>
      <c r="C9" s="592" t="s">
        <v>4</v>
      </c>
      <c r="D9" s="585">
        <v>1445.3998488140894</v>
      </c>
      <c r="E9" s="585">
        <v>1017.2875225176414</v>
      </c>
      <c r="F9" s="585">
        <v>195.71482938126024</v>
      </c>
      <c r="G9" s="585">
        <v>1653.9221088739914</v>
      </c>
      <c r="H9" s="586">
        <v>2741.7577927193056</v>
      </c>
      <c r="I9" s="587">
        <v>7054.0821023062872</v>
      </c>
      <c r="J9" s="588">
        <v>196.62721439960706</v>
      </c>
      <c r="K9" s="588">
        <v>183.85052959326219</v>
      </c>
      <c r="L9" s="588">
        <v>152.41748464950581</v>
      </c>
      <c r="M9" s="588">
        <v>858.98239465220217</v>
      </c>
      <c r="N9" s="586">
        <v>1642.4779780420538</v>
      </c>
      <c r="O9" s="587">
        <v>3034.355601336631</v>
      </c>
      <c r="P9" s="588">
        <v>1248.7726344144824</v>
      </c>
      <c r="Q9" s="588">
        <v>833.43699292437918</v>
      </c>
      <c r="R9" s="588">
        <v>43.297344731754436</v>
      </c>
      <c r="S9" s="588">
        <v>794.93971422177572</v>
      </c>
      <c r="T9" s="586">
        <v>1099.2798146772518</v>
      </c>
      <c r="U9" s="589">
        <v>4019.7265009696439</v>
      </c>
      <c r="V9" s="590" t="s">
        <v>469</v>
      </c>
      <c r="W9" s="591" t="s">
        <v>582</v>
      </c>
      <c r="X9" s="500">
        <f t="shared" si="0"/>
        <v>0</v>
      </c>
      <c r="Y9" s="500">
        <f t="shared" si="1"/>
        <v>0</v>
      </c>
      <c r="Z9" s="352"/>
      <c r="AA9" s="542">
        <f t="shared" si="2"/>
        <v>196.62721439960706</v>
      </c>
      <c r="AB9" s="542">
        <f t="shared" si="3"/>
        <v>183.85052959326219</v>
      </c>
      <c r="AC9" s="354">
        <f t="shared" si="4"/>
        <v>0</v>
      </c>
      <c r="AD9" s="642"/>
      <c r="AE9" s="631"/>
      <c r="AF9" s="631"/>
      <c r="AG9" s="631"/>
      <c r="AH9" s="631"/>
      <c r="AI9" s="631"/>
      <c r="AJ9" s="631"/>
      <c r="AK9" s="631"/>
      <c r="AL9" s="631"/>
      <c r="AM9" s="631"/>
      <c r="AN9" s="631"/>
      <c r="AO9" s="631"/>
      <c r="AP9" s="631"/>
      <c r="AQ9" s="631"/>
      <c r="AR9" s="631"/>
      <c r="AS9" s="631"/>
      <c r="AT9" s="631"/>
      <c r="AU9" s="631"/>
      <c r="AV9" s="631"/>
      <c r="AW9" s="631"/>
      <c r="AX9" s="631"/>
      <c r="AY9" s="631"/>
      <c r="AZ9" s="631"/>
    </row>
    <row r="10" spans="1:52" x14ac:dyDescent="0.25">
      <c r="B10" s="594">
        <v>1057</v>
      </c>
      <c r="C10" s="595" t="s">
        <v>5</v>
      </c>
      <c r="D10" s="596">
        <v>2517.5312450388965</v>
      </c>
      <c r="E10" s="596">
        <v>711.49482294092149</v>
      </c>
      <c r="F10" s="596">
        <v>306.06705571981814</v>
      </c>
      <c r="G10" s="596">
        <v>1443.6893690489237</v>
      </c>
      <c r="H10" s="597">
        <v>4037.5691092711686</v>
      </c>
      <c r="I10" s="598">
        <v>9016.3516020197276</v>
      </c>
      <c r="J10" s="599">
        <v>342.47627483987844</v>
      </c>
      <c r="K10" s="599">
        <v>128.58577059592733</v>
      </c>
      <c r="L10" s="599">
        <v>253.60168680091661</v>
      </c>
      <c r="M10" s="599">
        <v>1255.9530384470527</v>
      </c>
      <c r="N10" s="597">
        <v>2880.4000221086753</v>
      </c>
      <c r="O10" s="598">
        <v>4861.0167927924504</v>
      </c>
      <c r="P10" s="599">
        <v>2175.054970199018</v>
      </c>
      <c r="Q10" s="599">
        <v>582.90905234499417</v>
      </c>
      <c r="R10" s="599">
        <v>52.465368918901532</v>
      </c>
      <c r="S10" s="599">
        <v>187.73633060187348</v>
      </c>
      <c r="T10" s="597">
        <v>1157.1690871624935</v>
      </c>
      <c r="U10" s="600">
        <v>4155.3348092272809</v>
      </c>
      <c r="V10" s="601" t="s">
        <v>469</v>
      </c>
      <c r="W10" s="602" t="s">
        <v>582</v>
      </c>
      <c r="X10" s="500">
        <f t="shared" si="0"/>
        <v>0</v>
      </c>
      <c r="Y10" s="500">
        <f t="shared" si="1"/>
        <v>0</v>
      </c>
      <c r="Z10" s="352"/>
      <c r="AA10" s="542">
        <f t="shared" si="2"/>
        <v>342.47627483987844</v>
      </c>
      <c r="AB10" s="542">
        <f t="shared" si="3"/>
        <v>128.58577059592733</v>
      </c>
      <c r="AC10" s="354">
        <f t="shared" si="4"/>
        <v>0</v>
      </c>
      <c r="AD10" s="642"/>
      <c r="AE10" s="631"/>
      <c r="AF10" s="631"/>
      <c r="AG10" s="631"/>
      <c r="AH10" s="631"/>
      <c r="AI10" s="631"/>
      <c r="AJ10" s="631"/>
      <c r="AK10" s="631"/>
      <c r="AL10" s="631"/>
      <c r="AM10" s="631"/>
      <c r="AN10" s="631"/>
      <c r="AO10" s="631"/>
      <c r="AP10" s="631"/>
      <c r="AQ10" s="631"/>
      <c r="AR10" s="631"/>
      <c r="AS10" s="631"/>
      <c r="AT10" s="631"/>
      <c r="AU10" s="631"/>
      <c r="AV10" s="631"/>
      <c r="AW10" s="631"/>
      <c r="AX10" s="631"/>
      <c r="AY10" s="631"/>
      <c r="AZ10" s="631"/>
    </row>
    <row r="11" spans="1:52" x14ac:dyDescent="0.25">
      <c r="B11" s="593" t="s">
        <v>587</v>
      </c>
      <c r="C11" s="592" t="s">
        <v>588</v>
      </c>
      <c r="D11" s="585">
        <v>6567.3108772525156</v>
      </c>
      <c r="E11" s="585">
        <v>2547.163172514955</v>
      </c>
      <c r="F11" s="585">
        <v>745.46356904160928</v>
      </c>
      <c r="G11" s="585">
        <v>4741.0100291695471</v>
      </c>
      <c r="H11" s="586">
        <v>11505.981359393993</v>
      </c>
      <c r="I11" s="587">
        <v>26106.929007372619</v>
      </c>
      <c r="J11" s="588">
        <v>893.39433994675437</v>
      </c>
      <c r="K11" s="588">
        <v>460.3391743844054</v>
      </c>
      <c r="L11" s="588">
        <v>603.96328786984714</v>
      </c>
      <c r="M11" s="588">
        <v>3313.3093579858555</v>
      </c>
      <c r="N11" s="586">
        <v>7124.7986410747853</v>
      </c>
      <c r="O11" s="587">
        <v>12395.804801261647</v>
      </c>
      <c r="P11" s="588">
        <v>5673.9165373057613</v>
      </c>
      <c r="Q11" s="588">
        <v>2086.8239981305496</v>
      </c>
      <c r="R11" s="588">
        <v>141.50028117176214</v>
      </c>
      <c r="S11" s="588">
        <v>1427.7006711836577</v>
      </c>
      <c r="T11" s="586">
        <v>4381.1827183192072</v>
      </c>
      <c r="U11" s="589">
        <v>13711.124206110939</v>
      </c>
      <c r="V11" s="590" t="s">
        <v>469</v>
      </c>
      <c r="W11" s="591" t="s">
        <v>582</v>
      </c>
      <c r="X11" s="500">
        <f t="shared" si="0"/>
        <v>0</v>
      </c>
      <c r="Y11" s="500">
        <f t="shared" si="1"/>
        <v>0</v>
      </c>
      <c r="Z11" s="352"/>
      <c r="AA11" s="542">
        <f t="shared" si="2"/>
        <v>893.39433994675437</v>
      </c>
      <c r="AB11" s="542">
        <f t="shared" si="3"/>
        <v>460.3391743844054</v>
      </c>
      <c r="AC11" s="354">
        <f t="shared" si="4"/>
        <v>0</v>
      </c>
      <c r="AD11" s="642"/>
      <c r="AE11" s="631"/>
      <c r="AF11" s="631"/>
      <c r="AG11" s="631"/>
      <c r="AH11" s="631"/>
      <c r="AI11" s="631"/>
      <c r="AJ11" s="631"/>
      <c r="AK11" s="631"/>
      <c r="AL11" s="631"/>
      <c r="AM11" s="631"/>
      <c r="AN11" s="631"/>
      <c r="AO11" s="631"/>
      <c r="AP11" s="631"/>
      <c r="AQ11" s="631"/>
      <c r="AR11" s="631"/>
      <c r="AS11" s="631"/>
      <c r="AT11" s="631"/>
      <c r="AU11" s="631"/>
      <c r="AV11" s="631"/>
      <c r="AW11" s="631"/>
      <c r="AX11" s="631"/>
      <c r="AY11" s="631"/>
      <c r="AZ11" s="631"/>
    </row>
    <row r="12" spans="1:52" x14ac:dyDescent="0.25">
      <c r="B12" s="594" t="s">
        <v>589</v>
      </c>
      <c r="C12" s="595" t="s">
        <v>590</v>
      </c>
      <c r="D12" s="596">
        <v>7594.5005898103036</v>
      </c>
      <c r="E12" s="596">
        <v>1592.366194483471</v>
      </c>
      <c r="F12" s="596">
        <v>735.22634325839817</v>
      </c>
      <c r="G12" s="596">
        <v>4579.5221920990034</v>
      </c>
      <c r="H12" s="597">
        <v>13146.203910724886</v>
      </c>
      <c r="I12" s="598">
        <v>27647.819230376062</v>
      </c>
      <c r="J12" s="599">
        <v>1033.1296886157652</v>
      </c>
      <c r="K12" s="599">
        <v>287.78232474301944</v>
      </c>
      <c r="L12" s="599">
        <v>609.4438368985243</v>
      </c>
      <c r="M12" s="599">
        <v>2804.7587900856802</v>
      </c>
      <c r="N12" s="597">
        <v>7124.5547323841247</v>
      </c>
      <c r="O12" s="598">
        <v>11859.669372727114</v>
      </c>
      <c r="P12" s="599">
        <v>6561.3709011945384</v>
      </c>
      <c r="Q12" s="599">
        <v>1304.5838697404515</v>
      </c>
      <c r="R12" s="599">
        <v>125.78250635987388</v>
      </c>
      <c r="S12" s="599">
        <v>1774.7634020133075</v>
      </c>
      <c r="T12" s="597">
        <v>6021.649178340761</v>
      </c>
      <c r="U12" s="600">
        <v>15788.149857648932</v>
      </c>
      <c r="V12" s="601" t="s">
        <v>469</v>
      </c>
      <c r="W12" s="602" t="s">
        <v>582</v>
      </c>
      <c r="X12" s="500">
        <f t="shared" si="0"/>
        <v>0</v>
      </c>
      <c r="Y12" s="500">
        <f t="shared" si="1"/>
        <v>0</v>
      </c>
      <c r="Z12" s="352"/>
      <c r="AA12" s="542">
        <f t="shared" si="2"/>
        <v>1033.1296886157652</v>
      </c>
      <c r="AB12" s="542">
        <f t="shared" si="3"/>
        <v>287.78232474301944</v>
      </c>
      <c r="AC12" s="354">
        <f t="shared" si="4"/>
        <v>0</v>
      </c>
      <c r="AD12" s="642"/>
      <c r="AE12" s="631"/>
      <c r="AF12" s="631"/>
      <c r="AG12" s="631"/>
      <c r="AH12" s="631"/>
      <c r="AI12" s="631"/>
      <c r="AJ12" s="631"/>
      <c r="AK12" s="631"/>
      <c r="AL12" s="631"/>
      <c r="AM12" s="631"/>
      <c r="AN12" s="631"/>
      <c r="AO12" s="631"/>
      <c r="AP12" s="631"/>
      <c r="AQ12" s="631"/>
      <c r="AR12" s="631"/>
      <c r="AS12" s="631"/>
      <c r="AT12" s="631"/>
      <c r="AU12" s="631"/>
      <c r="AV12" s="631"/>
      <c r="AW12" s="631"/>
      <c r="AX12" s="631"/>
      <c r="AY12" s="631"/>
      <c r="AZ12" s="631"/>
    </row>
    <row r="13" spans="1:52" x14ac:dyDescent="0.25">
      <c r="B13" s="593">
        <v>1060</v>
      </c>
      <c r="C13" s="592" t="s">
        <v>6</v>
      </c>
      <c r="D13" s="585">
        <v>3243.7971657591129</v>
      </c>
      <c r="E13" s="585">
        <v>1142.5441707747211</v>
      </c>
      <c r="F13" s="585">
        <v>372.73556418437681</v>
      </c>
      <c r="G13" s="585">
        <v>2236.1866060291723</v>
      </c>
      <c r="H13" s="586">
        <v>5149.7927696574388</v>
      </c>
      <c r="I13" s="587">
        <v>12145.056276404823</v>
      </c>
      <c r="J13" s="588">
        <v>441.27498788924549</v>
      </c>
      <c r="K13" s="588">
        <v>206.48769028520576</v>
      </c>
      <c r="L13" s="588">
        <v>304.34938311670584</v>
      </c>
      <c r="M13" s="588">
        <v>1389.4199709123611</v>
      </c>
      <c r="N13" s="586">
        <v>3660.3367994580231</v>
      </c>
      <c r="O13" s="587">
        <v>6001.8688316615408</v>
      </c>
      <c r="P13" s="588">
        <v>2802.5221778698674</v>
      </c>
      <c r="Q13" s="588">
        <v>936.05648048951537</v>
      </c>
      <c r="R13" s="588">
        <v>68.386181067670975</v>
      </c>
      <c r="S13" s="588">
        <v>846.76663511680931</v>
      </c>
      <c r="T13" s="586">
        <v>1489.455970199416</v>
      </c>
      <c r="U13" s="589">
        <v>6143.1874447432783</v>
      </c>
      <c r="V13" s="590" t="s">
        <v>469</v>
      </c>
      <c r="W13" s="591" t="s">
        <v>582</v>
      </c>
      <c r="X13" s="500">
        <f t="shared" si="0"/>
        <v>0</v>
      </c>
      <c r="Y13" s="500">
        <f t="shared" si="1"/>
        <v>0</v>
      </c>
      <c r="Z13" s="352"/>
      <c r="AA13" s="542">
        <f t="shared" si="2"/>
        <v>441.27498788924549</v>
      </c>
      <c r="AB13" s="542">
        <f t="shared" si="3"/>
        <v>206.48769028520576</v>
      </c>
      <c r="AC13" s="354">
        <f t="shared" si="4"/>
        <v>0</v>
      </c>
      <c r="AD13" s="642"/>
      <c r="AE13" s="631"/>
      <c r="AF13" s="631"/>
      <c r="AG13" s="631"/>
      <c r="AH13" s="631"/>
      <c r="AI13" s="631"/>
      <c r="AJ13" s="631"/>
      <c r="AK13" s="631"/>
      <c r="AL13" s="631"/>
      <c r="AM13" s="631"/>
      <c r="AN13" s="631"/>
      <c r="AO13" s="631"/>
      <c r="AP13" s="631"/>
      <c r="AQ13" s="631"/>
      <c r="AR13" s="631"/>
      <c r="AS13" s="631"/>
      <c r="AT13" s="631"/>
      <c r="AU13" s="631"/>
      <c r="AV13" s="631"/>
      <c r="AW13" s="631"/>
      <c r="AX13" s="631"/>
      <c r="AY13" s="631"/>
      <c r="AZ13" s="631"/>
    </row>
    <row r="14" spans="1:52" x14ac:dyDescent="0.25">
      <c r="B14" s="594">
        <v>1061</v>
      </c>
      <c r="C14" s="595" t="s">
        <v>7</v>
      </c>
      <c r="D14" s="596">
        <v>3601.1781989469096</v>
      </c>
      <c r="E14" s="596">
        <v>973.45255409401022</v>
      </c>
      <c r="F14" s="596">
        <v>331.9588152662235</v>
      </c>
      <c r="G14" s="596">
        <v>2177.4145942057562</v>
      </c>
      <c r="H14" s="597">
        <v>5927.9306664204032</v>
      </c>
      <c r="I14" s="598">
        <v>13011.934828933303</v>
      </c>
      <c r="J14" s="599">
        <v>489.89187206328597</v>
      </c>
      <c r="K14" s="599">
        <v>175.92840140334454</v>
      </c>
      <c r="L14" s="599">
        <v>273.59263036653959</v>
      </c>
      <c r="M14" s="599">
        <v>1126.9846580116168</v>
      </c>
      <c r="N14" s="597">
        <v>3124.4925101862796</v>
      </c>
      <c r="O14" s="598">
        <v>5190.8900720310667</v>
      </c>
      <c r="P14" s="599">
        <v>3111.2863268836236</v>
      </c>
      <c r="Q14" s="599">
        <v>797.52415269066569</v>
      </c>
      <c r="R14" s="599">
        <v>58.366184899683901</v>
      </c>
      <c r="S14" s="599">
        <v>1050.4299361941426</v>
      </c>
      <c r="T14" s="597">
        <v>2803.4381562341237</v>
      </c>
      <c r="U14" s="600">
        <v>7821.0447569022399</v>
      </c>
      <c r="V14" s="601" t="s">
        <v>469</v>
      </c>
      <c r="W14" s="602" t="s">
        <v>582</v>
      </c>
      <c r="X14" s="500">
        <f t="shared" si="0"/>
        <v>0</v>
      </c>
      <c r="Y14" s="500">
        <f t="shared" si="1"/>
        <v>0</v>
      </c>
      <c r="Z14" s="352"/>
      <c r="AA14" s="542">
        <f t="shared" si="2"/>
        <v>489.89187206328597</v>
      </c>
      <c r="AB14" s="542">
        <f t="shared" si="3"/>
        <v>175.92840140334454</v>
      </c>
      <c r="AC14" s="354">
        <f t="shared" si="4"/>
        <v>0</v>
      </c>
      <c r="AD14" s="642"/>
      <c r="AE14" s="631"/>
      <c r="AF14" s="631"/>
      <c r="AG14" s="631"/>
      <c r="AH14" s="631"/>
      <c r="AI14" s="631"/>
      <c r="AJ14" s="631"/>
      <c r="AK14" s="631"/>
      <c r="AL14" s="631"/>
      <c r="AM14" s="631"/>
      <c r="AN14" s="631"/>
      <c r="AO14" s="631"/>
      <c r="AP14" s="631"/>
      <c r="AQ14" s="631"/>
      <c r="AR14" s="631"/>
      <c r="AS14" s="631"/>
      <c r="AT14" s="631"/>
      <c r="AU14" s="631"/>
      <c r="AV14" s="631"/>
      <c r="AW14" s="631"/>
      <c r="AX14" s="631"/>
      <c r="AY14" s="631"/>
      <c r="AZ14" s="631"/>
    </row>
    <row r="15" spans="1:52" x14ac:dyDescent="0.25">
      <c r="B15" s="593">
        <v>1062</v>
      </c>
      <c r="C15" s="592" t="s">
        <v>8</v>
      </c>
      <c r="D15" s="585">
        <v>1719.7151045527103</v>
      </c>
      <c r="E15" s="585">
        <v>1159.101926960554</v>
      </c>
      <c r="F15" s="585">
        <v>241.60445320408675</v>
      </c>
      <c r="G15" s="585">
        <v>984.84105956336555</v>
      </c>
      <c r="H15" s="586">
        <v>2830.1947016492877</v>
      </c>
      <c r="I15" s="587">
        <v>6935.4572459300043</v>
      </c>
      <c r="J15" s="588">
        <v>233.94411646477306</v>
      </c>
      <c r="K15" s="588">
        <v>209.48011098855579</v>
      </c>
      <c r="L15" s="588">
        <v>192.26466066919781</v>
      </c>
      <c r="M15" s="588">
        <v>744.46222481187317</v>
      </c>
      <c r="N15" s="586">
        <v>2147.0063013757531</v>
      </c>
      <c r="O15" s="587">
        <v>3527.1574143101529</v>
      </c>
      <c r="P15" s="588">
        <v>1485.7709880879372</v>
      </c>
      <c r="Q15" s="588">
        <v>949.62181597199822</v>
      </c>
      <c r="R15" s="588">
        <v>49.339792534888943</v>
      </c>
      <c r="S15" s="588">
        <v>240.37883475149476</v>
      </c>
      <c r="T15" s="586">
        <v>683.18840027353463</v>
      </c>
      <c r="U15" s="589">
        <v>3408.2998316198536</v>
      </c>
      <c r="V15" s="590" t="s">
        <v>469</v>
      </c>
      <c r="W15" s="591" t="s">
        <v>582</v>
      </c>
      <c r="X15" s="500">
        <f t="shared" si="0"/>
        <v>0</v>
      </c>
      <c r="Y15" s="500">
        <f t="shared" si="1"/>
        <v>0</v>
      </c>
      <c r="Z15" s="352"/>
      <c r="AA15" s="542">
        <f t="shared" si="2"/>
        <v>233.94411646477306</v>
      </c>
      <c r="AB15" s="542">
        <f t="shared" si="3"/>
        <v>209.48011098855579</v>
      </c>
      <c r="AC15" s="354">
        <f t="shared" si="4"/>
        <v>0</v>
      </c>
      <c r="AD15" s="642"/>
      <c r="AE15" s="631"/>
      <c r="AF15" s="631"/>
      <c r="AG15" s="631"/>
      <c r="AH15" s="631"/>
      <c r="AI15" s="631"/>
      <c r="AJ15" s="631"/>
      <c r="AK15" s="631"/>
      <c r="AL15" s="631"/>
      <c r="AM15" s="631"/>
      <c r="AN15" s="631"/>
      <c r="AO15" s="631"/>
      <c r="AP15" s="631"/>
      <c r="AQ15" s="631"/>
      <c r="AR15" s="631"/>
      <c r="AS15" s="631"/>
      <c r="AT15" s="631"/>
      <c r="AU15" s="631"/>
      <c r="AV15" s="631"/>
      <c r="AW15" s="631"/>
      <c r="AX15" s="631"/>
      <c r="AY15" s="631"/>
      <c r="AZ15" s="631"/>
    </row>
    <row r="16" spans="1:52" x14ac:dyDescent="0.25">
      <c r="B16" s="594">
        <v>2000</v>
      </c>
      <c r="C16" s="595" t="s">
        <v>9</v>
      </c>
      <c r="D16" s="596">
        <v>3710.3629195247258</v>
      </c>
      <c r="E16" s="596">
        <v>6636.3621887098125</v>
      </c>
      <c r="F16" s="596">
        <v>946.74893421948525</v>
      </c>
      <c r="G16" s="596">
        <v>3152.6370769295067</v>
      </c>
      <c r="H16" s="597">
        <v>1356.3836517024181</v>
      </c>
      <c r="I16" s="598">
        <v>15802.494771085949</v>
      </c>
      <c r="J16" s="599">
        <v>485.91475791586481</v>
      </c>
      <c r="K16" s="599">
        <v>0</v>
      </c>
      <c r="L16" s="599">
        <v>680.31922815636608</v>
      </c>
      <c r="M16" s="599">
        <v>1159.0963559789827</v>
      </c>
      <c r="N16" s="597">
        <v>647.13334925429444</v>
      </c>
      <c r="O16" s="598">
        <v>2972.4636913055078</v>
      </c>
      <c r="P16" s="599">
        <v>3224.448161608861</v>
      </c>
      <c r="Q16" s="599">
        <v>6750.2217391304348</v>
      </c>
      <c r="R16" s="599">
        <v>266.42970606311917</v>
      </c>
      <c r="S16" s="599">
        <v>1993.5407209505281</v>
      </c>
      <c r="T16" s="597">
        <v>709.25030244812365</v>
      </c>
      <c r="U16" s="600">
        <v>12943.890630201067</v>
      </c>
      <c r="V16" s="601" t="s">
        <v>469</v>
      </c>
      <c r="W16" s="602" t="s">
        <v>470</v>
      </c>
      <c r="X16" s="500">
        <f t="shared" si="0"/>
        <v>0</v>
      </c>
      <c r="Y16" s="500">
        <f t="shared" si="1"/>
        <v>-113.85955042062233</v>
      </c>
      <c r="Z16" s="531" t="s">
        <v>506</v>
      </c>
      <c r="AA16" s="542">
        <f t="shared" si="2"/>
        <v>485.91475791586481</v>
      </c>
      <c r="AB16" s="542">
        <f t="shared" si="3"/>
        <v>-113.85955042062233</v>
      </c>
      <c r="AC16" s="354">
        <f t="shared" si="4"/>
        <v>0</v>
      </c>
      <c r="AD16" s="642"/>
      <c r="AE16" s="631"/>
      <c r="AF16" s="631"/>
      <c r="AG16" s="631"/>
      <c r="AH16" s="631"/>
      <c r="AI16" s="631"/>
      <c r="AJ16" s="631"/>
      <c r="AK16" s="631"/>
      <c r="AL16" s="631"/>
      <c r="AM16" s="631"/>
      <c r="AN16" s="631"/>
      <c r="AO16" s="631"/>
      <c r="AP16" s="631"/>
      <c r="AQ16" s="631"/>
      <c r="AR16" s="631"/>
      <c r="AS16" s="631"/>
      <c r="AT16" s="631"/>
      <c r="AU16" s="631"/>
      <c r="AV16" s="631"/>
      <c r="AW16" s="631"/>
      <c r="AX16" s="631"/>
      <c r="AY16" s="631"/>
      <c r="AZ16" s="631"/>
    </row>
    <row r="17" spans="2:52" x14ac:dyDescent="0.25">
      <c r="B17" s="593">
        <v>3151</v>
      </c>
      <c r="C17" s="592" t="s">
        <v>11</v>
      </c>
      <c r="D17" s="585">
        <v>1226.5473436603554</v>
      </c>
      <c r="E17" s="585">
        <v>656.69949577050409</v>
      </c>
      <c r="F17" s="585">
        <v>210.87164572471409</v>
      </c>
      <c r="G17" s="585">
        <v>1776.9716886111632</v>
      </c>
      <c r="H17" s="586">
        <v>4457.8862204646239</v>
      </c>
      <c r="I17" s="587">
        <v>8328.9763942313602</v>
      </c>
      <c r="J17" s="588">
        <v>84.34918394267811</v>
      </c>
      <c r="K17" s="588">
        <v>65.024551593191177</v>
      </c>
      <c r="L17" s="588">
        <v>171.92943186474895</v>
      </c>
      <c r="M17" s="588">
        <v>1142.813387206211</v>
      </c>
      <c r="N17" s="586">
        <v>2494.5610191021333</v>
      </c>
      <c r="O17" s="587">
        <v>3958.6775737089624</v>
      </c>
      <c r="P17" s="588">
        <v>1142.1981597176773</v>
      </c>
      <c r="Q17" s="588">
        <v>591.67494417731291</v>
      </c>
      <c r="R17" s="588">
        <v>38.942213859965136</v>
      </c>
      <c r="S17" s="588">
        <v>634.15830140498178</v>
      </c>
      <c r="T17" s="586">
        <v>1963.3252013624908</v>
      </c>
      <c r="U17" s="589">
        <v>4370.2988205224274</v>
      </c>
      <c r="V17" s="590" t="s">
        <v>469</v>
      </c>
      <c r="W17" s="591" t="s">
        <v>582</v>
      </c>
      <c r="X17" s="500">
        <f t="shared" si="0"/>
        <v>0</v>
      </c>
      <c r="Y17" s="500">
        <f t="shared" si="1"/>
        <v>0</v>
      </c>
      <c r="Z17" s="533"/>
      <c r="AA17" s="542">
        <f t="shared" si="2"/>
        <v>84.34918394267811</v>
      </c>
      <c r="AB17" s="542">
        <f t="shared" si="3"/>
        <v>65.024551593191177</v>
      </c>
      <c r="AC17" s="354">
        <f t="shared" si="4"/>
        <v>0</v>
      </c>
      <c r="AD17" s="642"/>
      <c r="AE17" s="631"/>
      <c r="AF17" s="631"/>
      <c r="AG17" s="631"/>
      <c r="AH17" s="631"/>
      <c r="AI17" s="631"/>
      <c r="AJ17" s="631"/>
      <c r="AK17" s="631"/>
      <c r="AL17" s="631"/>
      <c r="AM17" s="631"/>
      <c r="AN17" s="631"/>
      <c r="AO17" s="631"/>
      <c r="AP17" s="631"/>
      <c r="AQ17" s="631"/>
      <c r="AR17" s="631"/>
      <c r="AS17" s="631"/>
      <c r="AT17" s="631"/>
      <c r="AU17" s="631"/>
      <c r="AV17" s="631"/>
      <c r="AW17" s="631"/>
      <c r="AX17" s="631"/>
      <c r="AY17" s="631"/>
      <c r="AZ17" s="631"/>
    </row>
    <row r="18" spans="2:52" x14ac:dyDescent="0.25">
      <c r="B18" s="594">
        <v>3153</v>
      </c>
      <c r="C18" s="595" t="s">
        <v>13</v>
      </c>
      <c r="D18" s="596">
        <v>435.30276937315415</v>
      </c>
      <c r="E18" s="596">
        <v>757.52550063533363</v>
      </c>
      <c r="F18" s="596">
        <v>104.46371382303327</v>
      </c>
      <c r="G18" s="596">
        <v>1477.1089179244113</v>
      </c>
      <c r="H18" s="597">
        <v>1210.8223055498017</v>
      </c>
      <c r="I18" s="598">
        <v>3985.2232073057339</v>
      </c>
      <c r="J18" s="599">
        <v>29.935602204345798</v>
      </c>
      <c r="K18" s="599">
        <v>75.008061246379043</v>
      </c>
      <c r="L18" s="599">
        <v>78.166829643807731</v>
      </c>
      <c r="M18" s="599">
        <v>1136.6327216926786</v>
      </c>
      <c r="N18" s="597">
        <v>1017.4033214075653</v>
      </c>
      <c r="O18" s="598">
        <v>2337.1465361947762</v>
      </c>
      <c r="P18" s="599">
        <v>405.36716716880835</v>
      </c>
      <c r="Q18" s="599">
        <v>682.51743938895459</v>
      </c>
      <c r="R18" s="599">
        <v>26.296884179225543</v>
      </c>
      <c r="S18" s="599">
        <v>340.47619623173733</v>
      </c>
      <c r="T18" s="597">
        <v>193.41898414223652</v>
      </c>
      <c r="U18" s="600">
        <v>1648.0766711109623</v>
      </c>
      <c r="V18" s="601" t="s">
        <v>469</v>
      </c>
      <c r="W18" s="602" t="s">
        <v>582</v>
      </c>
      <c r="X18" s="500">
        <f t="shared" si="0"/>
        <v>0</v>
      </c>
      <c r="Y18" s="500">
        <f t="shared" si="1"/>
        <v>0</v>
      </c>
      <c r="Z18" s="531"/>
      <c r="AA18" s="542">
        <f t="shared" si="2"/>
        <v>29.935602204345798</v>
      </c>
      <c r="AB18" s="542">
        <f t="shared" si="3"/>
        <v>75.008061246379043</v>
      </c>
      <c r="AC18" s="354">
        <f t="shared" si="4"/>
        <v>0</v>
      </c>
      <c r="AD18" s="642"/>
      <c r="AE18" s="631"/>
      <c r="AF18" s="631"/>
      <c r="AG18" s="631"/>
      <c r="AH18" s="631"/>
      <c r="AI18" s="631"/>
      <c r="AJ18" s="631"/>
      <c r="AK18" s="631"/>
      <c r="AL18" s="631"/>
      <c r="AM18" s="631"/>
      <c r="AN18" s="631"/>
      <c r="AO18" s="631"/>
      <c r="AP18" s="631"/>
      <c r="AQ18" s="631"/>
      <c r="AR18" s="631"/>
      <c r="AS18" s="631"/>
      <c r="AT18" s="631"/>
      <c r="AU18" s="631"/>
      <c r="AV18" s="631"/>
      <c r="AW18" s="631"/>
      <c r="AX18" s="631"/>
      <c r="AY18" s="631"/>
      <c r="AZ18" s="631"/>
    </row>
    <row r="19" spans="2:52" x14ac:dyDescent="0.25">
      <c r="B19" s="593" t="s">
        <v>592</v>
      </c>
      <c r="C19" s="592" t="s">
        <v>593</v>
      </c>
      <c r="D19" s="585">
        <v>539.46653525477836</v>
      </c>
      <c r="E19" s="585">
        <v>1357.0316568478343</v>
      </c>
      <c r="F19" s="585">
        <v>335.7765302222063</v>
      </c>
      <c r="G19" s="585">
        <v>955.75268450240526</v>
      </c>
      <c r="H19" s="586">
        <v>1819.6775420291772</v>
      </c>
      <c r="I19" s="587">
        <v>5007.7049488564016</v>
      </c>
      <c r="J19" s="588">
        <v>37.098903885217737</v>
      </c>
      <c r="K19" s="588">
        <v>134.36948795089825</v>
      </c>
      <c r="L19" s="588">
        <v>219.56129322879912</v>
      </c>
      <c r="M19" s="588">
        <v>468.54107127741082</v>
      </c>
      <c r="N19" s="586">
        <v>1152.1605571053337</v>
      </c>
      <c r="O19" s="587">
        <v>2011.7313134476599</v>
      </c>
      <c r="P19" s="588">
        <v>502.36763136956063</v>
      </c>
      <c r="Q19" s="588">
        <v>1222.662168896936</v>
      </c>
      <c r="R19" s="588">
        <v>116.21523699340719</v>
      </c>
      <c r="S19" s="588">
        <v>487.21161322499285</v>
      </c>
      <c r="T19" s="586">
        <v>667.51698492384332</v>
      </c>
      <c r="U19" s="589">
        <v>2995.9736354087399</v>
      </c>
      <c r="V19" s="590" t="s">
        <v>469</v>
      </c>
      <c r="W19" s="591" t="s">
        <v>582</v>
      </c>
      <c r="X19" s="500">
        <f t="shared" si="0"/>
        <v>0</v>
      </c>
      <c r="Y19" s="500">
        <f t="shared" si="1"/>
        <v>0</v>
      </c>
      <c r="Z19" s="352"/>
      <c r="AA19" s="542">
        <f t="shared" si="2"/>
        <v>37.098903885217737</v>
      </c>
      <c r="AB19" s="542">
        <f t="shared" si="3"/>
        <v>134.36948795089825</v>
      </c>
      <c r="AC19" s="354">
        <f t="shared" si="4"/>
        <v>0</v>
      </c>
      <c r="AD19" s="642"/>
      <c r="AE19" s="631"/>
      <c r="AF19" s="631"/>
      <c r="AG19" s="631"/>
      <c r="AH19" s="631"/>
      <c r="AI19" s="631"/>
      <c r="AJ19" s="631"/>
      <c r="AK19" s="631"/>
      <c r="AL19" s="631"/>
      <c r="AM19" s="631"/>
      <c r="AN19" s="631"/>
      <c r="AO19" s="631"/>
      <c r="AP19" s="631"/>
      <c r="AQ19" s="631"/>
      <c r="AR19" s="631"/>
      <c r="AS19" s="631"/>
      <c r="AT19" s="631"/>
      <c r="AU19" s="631"/>
      <c r="AV19" s="631"/>
      <c r="AW19" s="631"/>
      <c r="AX19" s="631"/>
      <c r="AY19" s="631"/>
      <c r="AZ19" s="631"/>
    </row>
    <row r="20" spans="2:52" x14ac:dyDescent="0.25">
      <c r="B20" s="594">
        <v>3155</v>
      </c>
      <c r="C20" s="595" t="s">
        <v>14</v>
      </c>
      <c r="D20" s="596">
        <v>1018.8000352756552</v>
      </c>
      <c r="E20" s="596">
        <v>683.00105517826319</v>
      </c>
      <c r="F20" s="596">
        <v>174.80900812530166</v>
      </c>
      <c r="G20" s="596">
        <v>1380.0368425193792</v>
      </c>
      <c r="H20" s="597">
        <v>2547.0102293206246</v>
      </c>
      <c r="I20" s="598">
        <v>5803.6571704192238</v>
      </c>
      <c r="J20" s="599">
        <v>70.062482317086733</v>
      </c>
      <c r="K20" s="599">
        <v>67.628858612925569</v>
      </c>
      <c r="L20" s="599">
        <v>141.5399985505326</v>
      </c>
      <c r="M20" s="599">
        <v>995.02910649333296</v>
      </c>
      <c r="N20" s="597">
        <v>2082.6613364711638</v>
      </c>
      <c r="O20" s="598">
        <v>3356.9217824450416</v>
      </c>
      <c r="P20" s="599">
        <v>948.73755295856847</v>
      </c>
      <c r="Q20" s="599">
        <v>615.37219656533762</v>
      </c>
      <c r="R20" s="599">
        <v>33.269009574769058</v>
      </c>
      <c r="S20" s="599">
        <v>385.00773602605523</v>
      </c>
      <c r="T20" s="597">
        <v>464.34889284946098</v>
      </c>
      <c r="U20" s="600">
        <v>2446.7353879741913</v>
      </c>
      <c r="V20" s="601" t="s">
        <v>469</v>
      </c>
      <c r="W20" s="602" t="s">
        <v>582</v>
      </c>
      <c r="X20" s="500">
        <f t="shared" si="0"/>
        <v>0</v>
      </c>
      <c r="Y20" s="500">
        <f t="shared" si="1"/>
        <v>0</v>
      </c>
      <c r="Z20" s="352"/>
      <c r="AA20" s="542">
        <f t="shared" si="2"/>
        <v>70.062482317086733</v>
      </c>
      <c r="AB20" s="542">
        <f t="shared" si="3"/>
        <v>67.628858612925569</v>
      </c>
      <c r="AC20" s="354">
        <f t="shared" si="4"/>
        <v>0</v>
      </c>
      <c r="AD20" s="642"/>
      <c r="AE20" s="631"/>
      <c r="AF20" s="631"/>
      <c r="AG20" s="631"/>
      <c r="AH20" s="631"/>
      <c r="AI20" s="631"/>
      <c r="AJ20" s="631"/>
      <c r="AK20" s="631"/>
      <c r="AL20" s="631"/>
      <c r="AM20" s="631"/>
      <c r="AN20" s="631"/>
      <c r="AO20" s="631"/>
      <c r="AP20" s="631"/>
      <c r="AQ20" s="631"/>
      <c r="AR20" s="631"/>
      <c r="AS20" s="631"/>
      <c r="AT20" s="631"/>
      <c r="AU20" s="631"/>
      <c r="AV20" s="631"/>
      <c r="AW20" s="631"/>
      <c r="AX20" s="631"/>
      <c r="AY20" s="631"/>
      <c r="AZ20" s="631"/>
    </row>
    <row r="21" spans="2:52" x14ac:dyDescent="0.25">
      <c r="B21" s="593">
        <v>3157</v>
      </c>
      <c r="C21" s="592" t="s">
        <v>15</v>
      </c>
      <c r="D21" s="585">
        <v>537.02638312247313</v>
      </c>
      <c r="E21" s="585">
        <v>720.20825015698824</v>
      </c>
      <c r="F21" s="585">
        <v>108.4899615654986</v>
      </c>
      <c r="G21" s="585">
        <v>578.666031791161</v>
      </c>
      <c r="H21" s="586">
        <v>1546.3496000086707</v>
      </c>
      <c r="I21" s="587">
        <v>3490.7402266447916</v>
      </c>
      <c r="J21" s="588">
        <v>36.931095571808726</v>
      </c>
      <c r="K21" s="588">
        <v>71.313011235417548</v>
      </c>
      <c r="L21" s="588">
        <v>85.994523654861041</v>
      </c>
      <c r="M21" s="588">
        <v>257.58346001639154</v>
      </c>
      <c r="N21" s="586">
        <v>915.85041138955251</v>
      </c>
      <c r="O21" s="587">
        <v>1367.6725018680313</v>
      </c>
      <c r="P21" s="588">
        <v>500.09528755066441</v>
      </c>
      <c r="Q21" s="588">
        <v>648.89523892157069</v>
      </c>
      <c r="R21" s="588">
        <v>22.495437910637563</v>
      </c>
      <c r="S21" s="588">
        <v>321.08257177476429</v>
      </c>
      <c r="T21" s="586">
        <v>630.49918861911817</v>
      </c>
      <c r="U21" s="589">
        <v>2123.0677247767553</v>
      </c>
      <c r="V21" s="590" t="s">
        <v>469</v>
      </c>
      <c r="W21" s="591" t="s">
        <v>582</v>
      </c>
      <c r="X21" s="500">
        <f t="shared" si="0"/>
        <v>0</v>
      </c>
      <c r="Y21" s="500">
        <f t="shared" si="1"/>
        <v>0</v>
      </c>
      <c r="Z21" s="352"/>
      <c r="AA21" s="542">
        <f t="shared" si="2"/>
        <v>36.931095571808726</v>
      </c>
      <c r="AB21" s="542">
        <f t="shared" si="3"/>
        <v>71.313011235417548</v>
      </c>
      <c r="AC21" s="354">
        <f t="shared" si="4"/>
        <v>0</v>
      </c>
      <c r="AD21" s="642"/>
      <c r="AE21" s="631"/>
      <c r="AF21" s="631"/>
      <c r="AG21" s="631"/>
      <c r="AH21" s="631"/>
      <c r="AI21" s="631"/>
      <c r="AJ21" s="631"/>
      <c r="AK21" s="631"/>
      <c r="AL21" s="631"/>
      <c r="AM21" s="631"/>
      <c r="AN21" s="631"/>
      <c r="AO21" s="631"/>
      <c r="AP21" s="631"/>
      <c r="AQ21" s="631"/>
      <c r="AR21" s="631"/>
      <c r="AS21" s="631"/>
      <c r="AT21" s="631"/>
      <c r="AU21" s="631"/>
      <c r="AV21" s="631"/>
      <c r="AW21" s="631"/>
      <c r="AX21" s="631"/>
      <c r="AY21" s="631"/>
      <c r="AZ21" s="631"/>
    </row>
    <row r="22" spans="2:52" x14ac:dyDescent="0.25">
      <c r="B22" s="594" t="s">
        <v>594</v>
      </c>
      <c r="C22" s="595" t="s">
        <v>595</v>
      </c>
      <c r="D22" s="596">
        <v>649.34252871272145</v>
      </c>
      <c r="E22" s="596">
        <v>2780.4176029539326</v>
      </c>
      <c r="F22" s="596">
        <v>220.57474509599098</v>
      </c>
      <c r="G22" s="596">
        <v>1381.9820045637978</v>
      </c>
      <c r="H22" s="597">
        <v>2475.1925479782599</v>
      </c>
      <c r="I22" s="598">
        <v>7507.5094293047023</v>
      </c>
      <c r="J22" s="599">
        <v>44.655033235602559</v>
      </c>
      <c r="K22" s="599">
        <v>275.30919246674284</v>
      </c>
      <c r="L22" s="599">
        <v>165.42121162539118</v>
      </c>
      <c r="M22" s="599">
        <v>657.62741132853307</v>
      </c>
      <c r="N22" s="597">
        <v>1595.5054833354516</v>
      </c>
      <c r="O22" s="598">
        <v>2738.5183319917214</v>
      </c>
      <c r="P22" s="599">
        <v>604.68749547711889</v>
      </c>
      <c r="Q22" s="599">
        <v>2505.1084104871898</v>
      </c>
      <c r="R22" s="599">
        <v>55.153533470599797</v>
      </c>
      <c r="S22" s="599">
        <v>724.35459323525276</v>
      </c>
      <c r="T22" s="597">
        <v>879.6870646428082</v>
      </c>
      <c r="U22" s="600">
        <v>4768.991097312969</v>
      </c>
      <c r="V22" s="601" t="s">
        <v>469</v>
      </c>
      <c r="W22" s="602" t="s">
        <v>582</v>
      </c>
      <c r="X22" s="500">
        <f t="shared" si="0"/>
        <v>0</v>
      </c>
      <c r="Y22" s="500">
        <f t="shared" si="1"/>
        <v>0</v>
      </c>
      <c r="Z22" s="352"/>
      <c r="AA22" s="542">
        <f t="shared" si="2"/>
        <v>44.655033235602559</v>
      </c>
      <c r="AB22" s="542">
        <f t="shared" si="3"/>
        <v>275.30919246674284</v>
      </c>
      <c r="AC22" s="354">
        <f t="shared" si="4"/>
        <v>0</v>
      </c>
      <c r="AD22" s="642"/>
      <c r="AE22" s="631"/>
      <c r="AF22" s="631"/>
      <c r="AG22" s="631"/>
      <c r="AH22" s="631"/>
      <c r="AI22" s="631"/>
      <c r="AJ22" s="631"/>
      <c r="AK22" s="631"/>
      <c r="AL22" s="631"/>
      <c r="AM22" s="631"/>
      <c r="AN22" s="631"/>
      <c r="AO22" s="631"/>
      <c r="AP22" s="631"/>
      <c r="AQ22" s="631"/>
      <c r="AR22" s="631"/>
      <c r="AS22" s="631"/>
      <c r="AT22" s="631"/>
      <c r="AU22" s="631"/>
      <c r="AV22" s="631"/>
      <c r="AW22" s="631"/>
      <c r="AX22" s="631"/>
      <c r="AY22" s="631"/>
      <c r="AZ22" s="631"/>
    </row>
    <row r="23" spans="2:52" x14ac:dyDescent="0.25">
      <c r="B23" s="593">
        <v>3159</v>
      </c>
      <c r="C23" s="592" t="s">
        <v>16</v>
      </c>
      <c r="D23" s="585">
        <v>1175.0456513005413</v>
      </c>
      <c r="E23" s="585">
        <v>1295.738375983537</v>
      </c>
      <c r="F23" s="585">
        <v>239.0123660298303</v>
      </c>
      <c r="G23" s="585">
        <v>1844.4592396443904</v>
      </c>
      <c r="H23" s="586">
        <v>3168.1276257430395</v>
      </c>
      <c r="I23" s="587">
        <v>7722.3832587013385</v>
      </c>
      <c r="J23" s="588">
        <v>80.807432582919773</v>
      </c>
      <c r="K23" s="588">
        <v>128.3003983147014</v>
      </c>
      <c r="L23" s="588">
        <v>186.46877827597817</v>
      </c>
      <c r="M23" s="588">
        <v>1438.3379154220245</v>
      </c>
      <c r="N23" s="586">
        <v>2781.5802852986808</v>
      </c>
      <c r="O23" s="587">
        <v>4615.4948098943041</v>
      </c>
      <c r="P23" s="588">
        <v>1094.2382187176215</v>
      </c>
      <c r="Q23" s="588">
        <v>1167.4379776688356</v>
      </c>
      <c r="R23" s="588">
        <v>52.543587753852137</v>
      </c>
      <c r="S23" s="588">
        <v>406.12132422236152</v>
      </c>
      <c r="T23" s="586">
        <v>386.54734044435878</v>
      </c>
      <c r="U23" s="589">
        <v>3106.8884488070298</v>
      </c>
      <c r="V23" s="590" t="s">
        <v>469</v>
      </c>
      <c r="W23" s="591" t="s">
        <v>582</v>
      </c>
      <c r="X23" s="500">
        <f t="shared" si="0"/>
        <v>0</v>
      </c>
      <c r="Y23" s="500">
        <f t="shared" si="1"/>
        <v>0</v>
      </c>
      <c r="Z23" s="352"/>
      <c r="AA23" s="542">
        <f t="shared" si="2"/>
        <v>80.807432582919773</v>
      </c>
      <c r="AB23" s="542">
        <f t="shared" si="3"/>
        <v>128.3003983147014</v>
      </c>
      <c r="AC23" s="354">
        <f t="shared" si="4"/>
        <v>0</v>
      </c>
      <c r="AD23" s="642"/>
      <c r="AE23" s="631"/>
      <c r="AF23" s="631"/>
      <c r="AG23" s="631"/>
      <c r="AH23" s="631"/>
      <c r="AI23" s="631"/>
      <c r="AJ23" s="631"/>
      <c r="AK23" s="631"/>
      <c r="AL23" s="631"/>
      <c r="AM23" s="631"/>
      <c r="AN23" s="631"/>
      <c r="AO23" s="631"/>
      <c r="AP23" s="631"/>
      <c r="AQ23" s="631"/>
      <c r="AR23" s="631"/>
      <c r="AS23" s="631"/>
      <c r="AT23" s="631"/>
      <c r="AU23" s="631"/>
      <c r="AV23" s="631"/>
      <c r="AW23" s="631"/>
      <c r="AX23" s="631"/>
      <c r="AY23" s="631"/>
      <c r="AZ23" s="631"/>
    </row>
    <row r="24" spans="2:52" x14ac:dyDescent="0.25">
      <c r="B24" s="594">
        <v>3241</v>
      </c>
      <c r="C24" s="595" t="s">
        <v>17</v>
      </c>
      <c r="D24" s="596">
        <v>1975.0954950720411</v>
      </c>
      <c r="E24" s="596">
        <v>3418.3861297491217</v>
      </c>
      <c r="F24" s="596">
        <v>422.78578889219921</v>
      </c>
      <c r="G24" s="596">
        <v>3203.1590741604928</v>
      </c>
      <c r="H24" s="597">
        <v>5780.7571074389307</v>
      </c>
      <c r="I24" s="598">
        <v>14800.183595312785</v>
      </c>
      <c r="J24" s="599">
        <v>135.82654928020406</v>
      </c>
      <c r="K24" s="599">
        <v>338.47905577957135</v>
      </c>
      <c r="L24" s="599">
        <v>316.75576539163126</v>
      </c>
      <c r="M24" s="599">
        <v>1921.3127657695445</v>
      </c>
      <c r="N24" s="597">
        <v>3684.8306724625481</v>
      </c>
      <c r="O24" s="598">
        <v>6397.2048086834993</v>
      </c>
      <c r="P24" s="599">
        <v>1839.268945791837</v>
      </c>
      <c r="Q24" s="599">
        <v>3079.9070739695503</v>
      </c>
      <c r="R24" s="599">
        <v>106.03002350056795</v>
      </c>
      <c r="S24" s="599">
        <v>1281.8463083908659</v>
      </c>
      <c r="T24" s="597">
        <v>2095.9264349763826</v>
      </c>
      <c r="U24" s="600">
        <v>8402.9787866292027</v>
      </c>
      <c r="V24" s="601" t="s">
        <v>469</v>
      </c>
      <c r="W24" s="602" t="s">
        <v>582</v>
      </c>
      <c r="X24" s="500">
        <f t="shared" si="0"/>
        <v>0</v>
      </c>
      <c r="Y24" s="500">
        <f t="shared" si="1"/>
        <v>0</v>
      </c>
      <c r="Z24" s="352"/>
      <c r="AA24" s="542">
        <f t="shared" si="2"/>
        <v>135.82654928020406</v>
      </c>
      <c r="AB24" s="542">
        <f t="shared" si="3"/>
        <v>338.47905577957135</v>
      </c>
      <c r="AC24" s="354">
        <f t="shared" si="4"/>
        <v>0</v>
      </c>
      <c r="AD24" s="642"/>
      <c r="AE24" s="631"/>
      <c r="AF24" s="631"/>
      <c r="AG24" s="631"/>
      <c r="AH24" s="631"/>
      <c r="AI24" s="631"/>
      <c r="AJ24" s="631"/>
      <c r="AK24" s="631"/>
      <c r="AL24" s="631"/>
      <c r="AM24" s="631"/>
      <c r="AN24" s="631"/>
      <c r="AO24" s="631"/>
      <c r="AP24" s="631"/>
      <c r="AQ24" s="631"/>
      <c r="AR24" s="631"/>
      <c r="AS24" s="631"/>
      <c r="AT24" s="631"/>
      <c r="AU24" s="631"/>
      <c r="AV24" s="631"/>
      <c r="AW24" s="631"/>
      <c r="AX24" s="631"/>
      <c r="AY24" s="631"/>
      <c r="AZ24" s="631"/>
    </row>
    <row r="25" spans="2:52" x14ac:dyDescent="0.25">
      <c r="B25" s="593">
        <v>3251</v>
      </c>
      <c r="C25" s="592" t="s">
        <v>18</v>
      </c>
      <c r="D25" s="585">
        <v>6016.1059589928627</v>
      </c>
      <c r="E25" s="585">
        <v>1053.0247346163401</v>
      </c>
      <c r="F25" s="585">
        <v>483.66635603246038</v>
      </c>
      <c r="G25" s="585">
        <v>2832.3417476507198</v>
      </c>
      <c r="H25" s="586">
        <v>11682.741751287071</v>
      </c>
      <c r="I25" s="587">
        <v>22067.880548579451</v>
      </c>
      <c r="J25" s="588">
        <v>413.72526774168364</v>
      </c>
      <c r="K25" s="588">
        <v>104.26757082343727</v>
      </c>
      <c r="L25" s="588">
        <v>398.19153501817868</v>
      </c>
      <c r="M25" s="588">
        <v>1414.1400510478909</v>
      </c>
      <c r="N25" s="586">
        <v>4020.2582414338149</v>
      </c>
      <c r="O25" s="587">
        <v>6350.5826660650055</v>
      </c>
      <c r="P25" s="588">
        <v>5602.3806912511791</v>
      </c>
      <c r="Q25" s="588">
        <v>948.75716379290282</v>
      </c>
      <c r="R25" s="588">
        <v>85.474821014281702</v>
      </c>
      <c r="S25" s="588">
        <v>1418.2016966028357</v>
      </c>
      <c r="T25" s="586">
        <v>7662.4835098532558</v>
      </c>
      <c r="U25" s="589">
        <v>15717.297882514456</v>
      </c>
      <c r="V25" s="590" t="s">
        <v>469</v>
      </c>
      <c r="W25" s="591" t="s">
        <v>582</v>
      </c>
      <c r="X25" s="500">
        <f t="shared" si="0"/>
        <v>0</v>
      </c>
      <c r="Y25" s="500">
        <f t="shared" si="1"/>
        <v>0</v>
      </c>
      <c r="Z25" s="352"/>
      <c r="AA25" s="542">
        <f t="shared" si="2"/>
        <v>413.72526774168364</v>
      </c>
      <c r="AB25" s="542">
        <f t="shared" si="3"/>
        <v>104.26757082343727</v>
      </c>
      <c r="AC25" s="354">
        <f t="shared" si="4"/>
        <v>0</v>
      </c>
      <c r="AD25" s="642"/>
      <c r="AE25" s="631"/>
      <c r="AF25" s="631"/>
      <c r="AG25" s="631"/>
      <c r="AH25" s="631"/>
      <c r="AI25" s="631"/>
      <c r="AJ25" s="631"/>
      <c r="AK25" s="631"/>
      <c r="AL25" s="631"/>
      <c r="AM25" s="631"/>
      <c r="AN25" s="631"/>
      <c r="AO25" s="631"/>
      <c r="AP25" s="631"/>
      <c r="AQ25" s="631"/>
      <c r="AR25" s="631"/>
      <c r="AS25" s="631"/>
      <c r="AT25" s="631"/>
      <c r="AU25" s="631"/>
      <c r="AV25" s="631"/>
      <c r="AW25" s="631"/>
      <c r="AX25" s="631"/>
      <c r="AY25" s="631"/>
      <c r="AZ25" s="631"/>
    </row>
    <row r="26" spans="2:52" x14ac:dyDescent="0.25">
      <c r="B26" s="594">
        <v>3252</v>
      </c>
      <c r="C26" s="595" t="s">
        <v>19</v>
      </c>
      <c r="D26" s="596">
        <v>791.34398417195644</v>
      </c>
      <c r="E26" s="596">
        <v>519.26453456644629</v>
      </c>
      <c r="F26" s="596">
        <v>128.36314792138356</v>
      </c>
      <c r="G26" s="596">
        <v>1256.9426073341078</v>
      </c>
      <c r="H26" s="597">
        <v>2408.7680498208174</v>
      </c>
      <c r="I26" s="598">
        <v>5104.6823238147117</v>
      </c>
      <c r="J26" s="599">
        <v>54.42041811745662</v>
      </c>
      <c r="K26" s="599">
        <v>51.41612523824756</v>
      </c>
      <c r="L26" s="599">
        <v>101.94715256142931</v>
      </c>
      <c r="M26" s="599">
        <v>835.90507520682741</v>
      </c>
      <c r="N26" s="597">
        <v>1796.2171731849689</v>
      </c>
      <c r="O26" s="598">
        <v>2839.90594430893</v>
      </c>
      <c r="P26" s="599">
        <v>736.92356605449982</v>
      </c>
      <c r="Q26" s="599">
        <v>467.84840932819873</v>
      </c>
      <c r="R26" s="599">
        <v>26.415995359954252</v>
      </c>
      <c r="S26" s="599">
        <v>421.03753212727969</v>
      </c>
      <c r="T26" s="597">
        <v>612.55087663584834</v>
      </c>
      <c r="U26" s="600">
        <v>2264.7763795057808</v>
      </c>
      <c r="V26" s="601" t="s">
        <v>469</v>
      </c>
      <c r="W26" s="602" t="s">
        <v>582</v>
      </c>
      <c r="X26" s="500">
        <f t="shared" si="0"/>
        <v>0</v>
      </c>
      <c r="Y26" s="500">
        <f t="shared" si="1"/>
        <v>0</v>
      </c>
      <c r="Z26" s="352"/>
      <c r="AA26" s="542">
        <f t="shared" si="2"/>
        <v>54.42041811745662</v>
      </c>
      <c r="AB26" s="542">
        <f t="shared" si="3"/>
        <v>51.41612523824756</v>
      </c>
      <c r="AC26" s="354">
        <f t="shared" si="4"/>
        <v>0</v>
      </c>
      <c r="AD26" s="642"/>
      <c r="AE26" s="631"/>
      <c r="AF26" s="631"/>
      <c r="AG26" s="631"/>
      <c r="AH26" s="631"/>
      <c r="AI26" s="631"/>
      <c r="AJ26" s="631"/>
      <c r="AK26" s="631"/>
      <c r="AL26" s="631"/>
      <c r="AM26" s="631"/>
      <c r="AN26" s="631"/>
      <c r="AO26" s="631"/>
      <c r="AP26" s="631"/>
      <c r="AQ26" s="631"/>
      <c r="AR26" s="631"/>
      <c r="AS26" s="631"/>
      <c r="AT26" s="631"/>
      <c r="AU26" s="631"/>
      <c r="AV26" s="631"/>
      <c r="AW26" s="631"/>
      <c r="AX26" s="631"/>
      <c r="AY26" s="631"/>
      <c r="AZ26" s="631"/>
    </row>
    <row r="27" spans="2:52" x14ac:dyDescent="0.25">
      <c r="B27" s="593">
        <v>3254</v>
      </c>
      <c r="C27" s="592" t="s">
        <v>20</v>
      </c>
      <c r="D27" s="585">
        <v>900.97797337307532</v>
      </c>
      <c r="E27" s="585">
        <v>1136.9108205748305</v>
      </c>
      <c r="F27" s="585">
        <v>211.95384374034171</v>
      </c>
      <c r="G27" s="585">
        <v>1845.1765577646709</v>
      </c>
      <c r="H27" s="586">
        <v>2926.2620439165039</v>
      </c>
      <c r="I27" s="587">
        <v>7021.2812393694221</v>
      </c>
      <c r="J27" s="588">
        <v>61.959904929190657</v>
      </c>
      <c r="K27" s="588">
        <v>112.57373697628145</v>
      </c>
      <c r="L27" s="588">
        <v>164.91556578222773</v>
      </c>
      <c r="M27" s="588">
        <v>1119.5074486110136</v>
      </c>
      <c r="N27" s="586">
        <v>2057.1521433872676</v>
      </c>
      <c r="O27" s="587">
        <v>3516.108799685981</v>
      </c>
      <c r="P27" s="588">
        <v>839.01806844388466</v>
      </c>
      <c r="Q27" s="588">
        <v>1024.337083598549</v>
      </c>
      <c r="R27" s="588">
        <v>47.03827795811398</v>
      </c>
      <c r="S27" s="588">
        <v>725.66910915364838</v>
      </c>
      <c r="T27" s="586">
        <v>869.10990052923648</v>
      </c>
      <c r="U27" s="589">
        <v>3505.1724396834325</v>
      </c>
      <c r="V27" s="590" t="s">
        <v>469</v>
      </c>
      <c r="W27" s="591" t="s">
        <v>582</v>
      </c>
      <c r="X27" s="500">
        <f t="shared" si="0"/>
        <v>0</v>
      </c>
      <c r="Y27" s="500">
        <f t="shared" si="1"/>
        <v>0</v>
      </c>
      <c r="Z27" s="352"/>
      <c r="AA27" s="542">
        <f t="shared" si="2"/>
        <v>61.959904929190657</v>
      </c>
      <c r="AB27" s="542">
        <f t="shared" si="3"/>
        <v>112.57373697628145</v>
      </c>
      <c r="AC27" s="354">
        <f t="shared" si="4"/>
        <v>0</v>
      </c>
      <c r="AD27" s="642"/>
      <c r="AE27" s="631"/>
      <c r="AF27" s="631"/>
      <c r="AG27" s="631"/>
      <c r="AH27" s="631"/>
      <c r="AI27" s="631"/>
      <c r="AJ27" s="631"/>
      <c r="AK27" s="631"/>
      <c r="AL27" s="631"/>
      <c r="AM27" s="631"/>
      <c r="AN27" s="631"/>
      <c r="AO27" s="631"/>
      <c r="AP27" s="631"/>
      <c r="AQ27" s="631"/>
      <c r="AR27" s="631"/>
      <c r="AS27" s="631"/>
      <c r="AT27" s="631"/>
      <c r="AU27" s="631"/>
      <c r="AV27" s="631"/>
      <c r="AW27" s="631"/>
      <c r="AX27" s="631"/>
      <c r="AY27" s="631"/>
      <c r="AZ27" s="631"/>
    </row>
    <row r="28" spans="2:52" x14ac:dyDescent="0.25">
      <c r="B28" s="594">
        <v>3255</v>
      </c>
      <c r="C28" s="595" t="s">
        <v>21</v>
      </c>
      <c r="D28" s="596">
        <v>515.87702244278853</v>
      </c>
      <c r="E28" s="596">
        <v>415.71642207451748</v>
      </c>
      <c r="F28" s="596">
        <v>86.112342290111457</v>
      </c>
      <c r="G28" s="596">
        <v>799.98602665418582</v>
      </c>
      <c r="H28" s="597">
        <v>1278.6778717953684</v>
      </c>
      <c r="I28" s="598">
        <v>3096.3696852569719</v>
      </c>
      <c r="J28" s="599">
        <v>35.476662260725107</v>
      </c>
      <c r="K28" s="599">
        <v>41.163080083691796</v>
      </c>
      <c r="L28" s="599">
        <v>68.715845845371518</v>
      </c>
      <c r="M28" s="599">
        <v>679.89151140136084</v>
      </c>
      <c r="N28" s="597">
        <v>1190.9719908022034</v>
      </c>
      <c r="O28" s="598">
        <v>2016.2190903933526</v>
      </c>
      <c r="P28" s="599">
        <v>480.40036018206342</v>
      </c>
      <c r="Q28" s="599">
        <v>374.55334199082569</v>
      </c>
      <c r="R28" s="599">
        <v>17.396496444739938</v>
      </c>
      <c r="S28" s="599">
        <v>120.09451525282978</v>
      </c>
      <c r="T28" s="597">
        <v>87.705880993164911</v>
      </c>
      <c r="U28" s="600">
        <v>1080.1505948636236</v>
      </c>
      <c r="V28" s="601" t="s">
        <v>469</v>
      </c>
      <c r="W28" s="602" t="s">
        <v>582</v>
      </c>
      <c r="X28" s="500">
        <f t="shared" si="0"/>
        <v>0</v>
      </c>
      <c r="Y28" s="500">
        <f t="shared" si="1"/>
        <v>0</v>
      </c>
      <c r="Z28" s="352"/>
      <c r="AA28" s="542">
        <f t="shared" si="2"/>
        <v>35.476662260725107</v>
      </c>
      <c r="AB28" s="542">
        <f t="shared" si="3"/>
        <v>41.163080083691796</v>
      </c>
      <c r="AC28" s="354">
        <f t="shared" si="4"/>
        <v>0</v>
      </c>
      <c r="AD28" s="642"/>
      <c r="AE28" s="631"/>
      <c r="AF28" s="631"/>
      <c r="AG28" s="631"/>
      <c r="AH28" s="631"/>
      <c r="AI28" s="631"/>
      <c r="AJ28" s="631"/>
      <c r="AK28" s="631"/>
      <c r="AL28" s="631"/>
      <c r="AM28" s="631"/>
      <c r="AN28" s="631"/>
      <c r="AO28" s="631"/>
      <c r="AP28" s="631"/>
      <c r="AQ28" s="631"/>
      <c r="AR28" s="631"/>
      <c r="AS28" s="631"/>
      <c r="AT28" s="631"/>
      <c r="AU28" s="631"/>
      <c r="AV28" s="631"/>
      <c r="AW28" s="631"/>
      <c r="AX28" s="631"/>
      <c r="AY28" s="631"/>
      <c r="AZ28" s="631"/>
    </row>
    <row r="29" spans="2:52" x14ac:dyDescent="0.25">
      <c r="B29" s="593">
        <v>3256</v>
      </c>
      <c r="C29" s="592" t="s">
        <v>22</v>
      </c>
      <c r="D29" s="585">
        <v>2644.6849976828316</v>
      </c>
      <c r="E29" s="585">
        <v>700.1273403659427</v>
      </c>
      <c r="F29" s="585">
        <v>273.46615303059139</v>
      </c>
      <c r="G29" s="585">
        <v>1487.4994841956004</v>
      </c>
      <c r="H29" s="586">
        <v>6121.4883763671787</v>
      </c>
      <c r="I29" s="587">
        <v>11227.266351642145</v>
      </c>
      <c r="J29" s="588">
        <v>181.87395903876586</v>
      </c>
      <c r="K29" s="588">
        <v>69.324655582404603</v>
      </c>
      <c r="L29" s="588">
        <v>223.85635171385866</v>
      </c>
      <c r="M29" s="588">
        <v>979.3547636844005</v>
      </c>
      <c r="N29" s="586">
        <v>2734.363010107033</v>
      </c>
      <c r="O29" s="587">
        <v>4188.7727401264628</v>
      </c>
      <c r="P29" s="588">
        <v>2462.8110386440658</v>
      </c>
      <c r="Q29" s="588">
        <v>630.8026847835381</v>
      </c>
      <c r="R29" s="588">
        <v>49.609801316732728</v>
      </c>
      <c r="S29" s="588">
        <v>508.14472051121152</v>
      </c>
      <c r="T29" s="586">
        <v>3387.1253662601457</v>
      </c>
      <c r="U29" s="589">
        <v>7038.4936115156943</v>
      </c>
      <c r="V29" s="590" t="s">
        <v>469</v>
      </c>
      <c r="W29" s="591" t="s">
        <v>582</v>
      </c>
      <c r="X29" s="500">
        <f t="shared" si="0"/>
        <v>0</v>
      </c>
      <c r="Y29" s="500">
        <f t="shared" si="1"/>
        <v>0</v>
      </c>
      <c r="Z29" s="352"/>
      <c r="AA29" s="542">
        <f t="shared" si="2"/>
        <v>181.87395903876586</v>
      </c>
      <c r="AB29" s="542">
        <f t="shared" si="3"/>
        <v>69.324655582404603</v>
      </c>
      <c r="AC29" s="354">
        <f t="shared" si="4"/>
        <v>0</v>
      </c>
      <c r="AD29" s="642"/>
      <c r="AE29" s="631"/>
      <c r="AF29" s="631"/>
      <c r="AG29" s="631"/>
      <c r="AH29" s="631"/>
      <c r="AI29" s="631"/>
      <c r="AJ29" s="631"/>
      <c r="AK29" s="631"/>
      <c r="AL29" s="631"/>
      <c r="AM29" s="631"/>
      <c r="AN29" s="631"/>
      <c r="AO29" s="631"/>
      <c r="AP29" s="631"/>
      <c r="AQ29" s="631"/>
      <c r="AR29" s="631"/>
      <c r="AS29" s="631"/>
      <c r="AT29" s="631"/>
      <c r="AU29" s="631"/>
      <c r="AV29" s="631"/>
      <c r="AW29" s="631"/>
      <c r="AX29" s="631"/>
      <c r="AY29" s="631"/>
      <c r="AZ29" s="631"/>
    </row>
    <row r="30" spans="2:52" x14ac:dyDescent="0.25">
      <c r="B30" s="594">
        <v>3257</v>
      </c>
      <c r="C30" s="595" t="s">
        <v>23</v>
      </c>
      <c r="D30" s="596">
        <v>742.12224380988721</v>
      </c>
      <c r="E30" s="596">
        <v>744.03201133204129</v>
      </c>
      <c r="F30" s="596">
        <v>113.52315026272238</v>
      </c>
      <c r="G30" s="596">
        <v>1032.9801745059203</v>
      </c>
      <c r="H30" s="597">
        <v>1963.3173866861935</v>
      </c>
      <c r="I30" s="598">
        <v>4595.9749665967647</v>
      </c>
      <c r="J30" s="599">
        <v>51.035458170139123</v>
      </c>
      <c r="K30" s="599">
        <v>73.671973588287187</v>
      </c>
      <c r="L30" s="599">
        <v>89.836081220579075</v>
      </c>
      <c r="M30" s="599">
        <v>616.51272459034851</v>
      </c>
      <c r="N30" s="597">
        <v>1271.489780556331</v>
      </c>
      <c r="O30" s="598">
        <v>2102.5460181256849</v>
      </c>
      <c r="P30" s="599">
        <v>691.08678563974809</v>
      </c>
      <c r="Q30" s="599">
        <v>670.36003774375411</v>
      </c>
      <c r="R30" s="599">
        <v>23.687069042143307</v>
      </c>
      <c r="S30" s="599">
        <v>416.46744991556221</v>
      </c>
      <c r="T30" s="597">
        <v>691.8276061298626</v>
      </c>
      <c r="U30" s="600">
        <v>2493.4289484710703</v>
      </c>
      <c r="V30" s="601" t="s">
        <v>469</v>
      </c>
      <c r="W30" s="602" t="s">
        <v>582</v>
      </c>
      <c r="X30" s="500">
        <f t="shared" si="0"/>
        <v>0</v>
      </c>
      <c r="Y30" s="500">
        <f t="shared" si="1"/>
        <v>0</v>
      </c>
      <c r="Z30" s="352"/>
      <c r="AA30" s="542">
        <f t="shared" si="2"/>
        <v>51.035458170139123</v>
      </c>
      <c r="AB30" s="542">
        <f t="shared" si="3"/>
        <v>73.671973588287187</v>
      </c>
      <c r="AC30" s="354">
        <f t="shared" si="4"/>
        <v>0</v>
      </c>
      <c r="AD30" s="642"/>
      <c r="AE30" s="631"/>
      <c r="AF30" s="631"/>
      <c r="AG30" s="631"/>
      <c r="AH30" s="631"/>
      <c r="AI30" s="631"/>
      <c r="AJ30" s="631"/>
      <c r="AK30" s="631"/>
      <c r="AL30" s="631"/>
      <c r="AM30" s="631"/>
      <c r="AN30" s="631"/>
      <c r="AO30" s="631"/>
      <c r="AP30" s="631"/>
      <c r="AQ30" s="631"/>
      <c r="AR30" s="631"/>
      <c r="AS30" s="631"/>
      <c r="AT30" s="631"/>
      <c r="AU30" s="631"/>
      <c r="AV30" s="631"/>
      <c r="AW30" s="631"/>
      <c r="AX30" s="631"/>
      <c r="AY30" s="631"/>
      <c r="AZ30" s="631"/>
    </row>
    <row r="31" spans="2:52" x14ac:dyDescent="0.25">
      <c r="B31" s="593">
        <v>3351</v>
      </c>
      <c r="C31" s="592" t="s">
        <v>24</v>
      </c>
      <c r="D31" s="585">
        <v>1612.0229475158942</v>
      </c>
      <c r="E31" s="585">
        <v>559.68383498547098</v>
      </c>
      <c r="F31" s="585">
        <v>189.09873958368627</v>
      </c>
      <c r="G31" s="585">
        <v>1802.8437014717231</v>
      </c>
      <c r="H31" s="586">
        <v>3740.5478324165297</v>
      </c>
      <c r="I31" s="587">
        <v>7904.1970559733045</v>
      </c>
      <c r="J31" s="588">
        <v>110.85819134714848</v>
      </c>
      <c r="K31" s="588">
        <v>55.418331578262894</v>
      </c>
      <c r="L31" s="588">
        <v>151.56285359450106</v>
      </c>
      <c r="M31" s="588">
        <v>1326.478463849129</v>
      </c>
      <c r="N31" s="586">
        <v>2232.2312572541132</v>
      </c>
      <c r="O31" s="587">
        <v>3876.5490976231545</v>
      </c>
      <c r="P31" s="588">
        <v>1501.1647561687457</v>
      </c>
      <c r="Q31" s="588">
        <v>504.26550340720809</v>
      </c>
      <c r="R31" s="588">
        <v>37.535885989185203</v>
      </c>
      <c r="S31" s="588">
        <v>476.36523762260106</v>
      </c>
      <c r="T31" s="586">
        <v>1508.3165751624167</v>
      </c>
      <c r="U31" s="589">
        <v>4027.6479583501568</v>
      </c>
      <c r="V31" s="590" t="s">
        <v>469</v>
      </c>
      <c r="W31" s="591" t="s">
        <v>582</v>
      </c>
      <c r="X31" s="500">
        <f t="shared" si="0"/>
        <v>0</v>
      </c>
      <c r="Y31" s="500">
        <f t="shared" si="1"/>
        <v>0</v>
      </c>
      <c r="Z31" s="352"/>
      <c r="AA31" s="542">
        <f t="shared" si="2"/>
        <v>110.85819134714848</v>
      </c>
      <c r="AB31" s="542">
        <f t="shared" si="3"/>
        <v>55.418331578262894</v>
      </c>
      <c r="AC31" s="354">
        <f t="shared" si="4"/>
        <v>0</v>
      </c>
      <c r="AD31" s="642"/>
      <c r="AE31" s="631"/>
      <c r="AF31" s="631"/>
      <c r="AG31" s="631"/>
      <c r="AH31" s="631"/>
      <c r="AI31" s="631"/>
      <c r="AJ31" s="631"/>
      <c r="AK31" s="631"/>
      <c r="AL31" s="631"/>
      <c r="AM31" s="631"/>
      <c r="AN31" s="631"/>
      <c r="AO31" s="631"/>
      <c r="AP31" s="631"/>
      <c r="AQ31" s="631"/>
      <c r="AR31" s="631"/>
      <c r="AS31" s="631"/>
      <c r="AT31" s="631"/>
      <c r="AU31" s="631"/>
      <c r="AV31" s="631"/>
      <c r="AW31" s="631"/>
      <c r="AX31" s="631"/>
      <c r="AY31" s="631"/>
      <c r="AZ31" s="631"/>
    </row>
    <row r="32" spans="2:52" x14ac:dyDescent="0.25">
      <c r="B32" s="594" t="s">
        <v>596</v>
      </c>
      <c r="C32" s="595" t="s">
        <v>597</v>
      </c>
      <c r="D32" s="596">
        <v>8253.273996203041</v>
      </c>
      <c r="E32" s="596">
        <v>1590.4011090938723</v>
      </c>
      <c r="F32" s="596">
        <v>707.26640845328313</v>
      </c>
      <c r="G32" s="596">
        <v>2899.2709680019234</v>
      </c>
      <c r="H32" s="597">
        <v>13400.435290883159</v>
      </c>
      <c r="I32" s="598">
        <v>26850.647772635279</v>
      </c>
      <c r="J32" s="599">
        <v>567.57444385108647</v>
      </c>
      <c r="K32" s="599">
        <v>157.477079909748</v>
      </c>
      <c r="L32" s="599">
        <v>583.36338555020393</v>
      </c>
      <c r="M32" s="599">
        <v>2374.9065419834337</v>
      </c>
      <c r="N32" s="597">
        <v>5655.128220741366</v>
      </c>
      <c r="O32" s="598">
        <v>9338.4496720358384</v>
      </c>
      <c r="P32" s="599">
        <v>7685.6995523519545</v>
      </c>
      <c r="Q32" s="599">
        <v>1432.9240291841243</v>
      </c>
      <c r="R32" s="599">
        <v>123.9030229030792</v>
      </c>
      <c r="S32" s="599">
        <v>524.36442601848228</v>
      </c>
      <c r="T32" s="597">
        <v>7745.3070701417928</v>
      </c>
      <c r="U32" s="600">
        <v>17512.198100599431</v>
      </c>
      <c r="V32" s="601" t="s">
        <v>469</v>
      </c>
      <c r="W32" s="602" t="s">
        <v>582</v>
      </c>
      <c r="X32" s="500">
        <f t="shared" si="0"/>
        <v>0</v>
      </c>
      <c r="Y32" s="500">
        <f t="shared" si="1"/>
        <v>0</v>
      </c>
      <c r="Z32" s="352"/>
      <c r="AA32" s="542">
        <f t="shared" si="2"/>
        <v>567.57444385108647</v>
      </c>
      <c r="AB32" s="542">
        <f t="shared" si="3"/>
        <v>157.477079909748</v>
      </c>
      <c r="AC32" s="354">
        <f t="shared" si="4"/>
        <v>0</v>
      </c>
      <c r="AD32" s="642"/>
      <c r="AE32" s="631"/>
      <c r="AF32" s="631"/>
      <c r="AG32" s="631"/>
      <c r="AH32" s="631"/>
      <c r="AI32" s="631"/>
      <c r="AJ32" s="631"/>
      <c r="AK32" s="631"/>
      <c r="AL32" s="631"/>
      <c r="AM32" s="631"/>
      <c r="AN32" s="631"/>
      <c r="AO32" s="631"/>
      <c r="AP32" s="631"/>
      <c r="AQ32" s="631"/>
      <c r="AR32" s="631"/>
      <c r="AS32" s="631"/>
      <c r="AT32" s="631"/>
      <c r="AU32" s="631"/>
      <c r="AV32" s="631"/>
      <c r="AW32" s="631"/>
      <c r="AX32" s="631"/>
      <c r="AY32" s="631"/>
      <c r="AZ32" s="631"/>
    </row>
    <row r="33" spans="2:52" x14ac:dyDescent="0.25">
      <c r="B33" s="593">
        <v>3353</v>
      </c>
      <c r="C33" s="592" t="s">
        <v>25</v>
      </c>
      <c r="D33" s="585">
        <v>1499.0274922614271</v>
      </c>
      <c r="E33" s="585">
        <v>1007.4997762754336</v>
      </c>
      <c r="F33" s="585">
        <v>199.63229598740648</v>
      </c>
      <c r="G33" s="585">
        <v>1875.08827622121</v>
      </c>
      <c r="H33" s="586">
        <v>3694.6513184688979</v>
      </c>
      <c r="I33" s="587">
        <v>8275.8991592143757</v>
      </c>
      <c r="J33" s="588">
        <v>103.08753782186159</v>
      </c>
      <c r="K33" s="588">
        <v>99.759816483009672</v>
      </c>
      <c r="L33" s="588">
        <v>160.09714654749311</v>
      </c>
      <c r="M33" s="588">
        <v>1003.0774979519581</v>
      </c>
      <c r="N33" s="586">
        <v>2241.8272582103027</v>
      </c>
      <c r="O33" s="587">
        <v>3607.8492570146254</v>
      </c>
      <c r="P33" s="588">
        <v>1395.9399544395656</v>
      </c>
      <c r="Q33" s="588">
        <v>907.73995979242397</v>
      </c>
      <c r="R33" s="588">
        <v>39.535149439913368</v>
      </c>
      <c r="S33" s="588">
        <v>872.01077826921892</v>
      </c>
      <c r="T33" s="586">
        <v>1452.824060258595</v>
      </c>
      <c r="U33" s="589">
        <v>4668.0499021997166</v>
      </c>
      <c r="V33" s="590" t="s">
        <v>469</v>
      </c>
      <c r="W33" s="591" t="s">
        <v>582</v>
      </c>
      <c r="X33" s="500">
        <f t="shared" si="0"/>
        <v>0</v>
      </c>
      <c r="Y33" s="500">
        <f t="shared" si="1"/>
        <v>0</v>
      </c>
      <c r="Z33" s="352"/>
      <c r="AA33" s="542">
        <f t="shared" si="2"/>
        <v>103.08753782186159</v>
      </c>
      <c r="AB33" s="542">
        <f t="shared" si="3"/>
        <v>99.759816483009672</v>
      </c>
      <c r="AC33" s="354">
        <f t="shared" si="4"/>
        <v>0</v>
      </c>
      <c r="AD33" s="642"/>
      <c r="AE33" s="631"/>
      <c r="AF33" s="631"/>
      <c r="AG33" s="631"/>
      <c r="AH33" s="631"/>
      <c r="AI33" s="631"/>
      <c r="AJ33" s="631"/>
      <c r="AK33" s="631"/>
      <c r="AL33" s="631"/>
      <c r="AM33" s="631"/>
      <c r="AN33" s="631"/>
      <c r="AO33" s="631"/>
      <c r="AP33" s="631"/>
      <c r="AQ33" s="631"/>
      <c r="AR33" s="631"/>
      <c r="AS33" s="631"/>
      <c r="AT33" s="631"/>
      <c r="AU33" s="631"/>
      <c r="AV33" s="631"/>
      <c r="AW33" s="631"/>
      <c r="AX33" s="631"/>
      <c r="AY33" s="631"/>
      <c r="AZ33" s="631"/>
    </row>
    <row r="34" spans="2:52" x14ac:dyDescent="0.25">
      <c r="B34" s="594">
        <v>3354</v>
      </c>
      <c r="C34" s="595" t="s">
        <v>26</v>
      </c>
      <c r="D34" s="596">
        <v>1010.2826894535941</v>
      </c>
      <c r="E34" s="596">
        <v>307.99409571307177</v>
      </c>
      <c r="F34" s="596">
        <v>160.76613473611167</v>
      </c>
      <c r="G34" s="596">
        <v>821.00270115812214</v>
      </c>
      <c r="H34" s="597">
        <v>3144.1919236239269</v>
      </c>
      <c r="I34" s="598">
        <v>5444.2375446848273</v>
      </c>
      <c r="J34" s="599">
        <v>69.476747756442364</v>
      </c>
      <c r="K34" s="599">
        <v>30.496715919653695</v>
      </c>
      <c r="L34" s="599">
        <v>133.27121522385883</v>
      </c>
      <c r="M34" s="599">
        <v>532.39509728451435</v>
      </c>
      <c r="N34" s="597">
        <v>1374.5564844609862</v>
      </c>
      <c r="O34" s="598">
        <v>2140.1962606454554</v>
      </c>
      <c r="P34" s="599">
        <v>940.80594169715175</v>
      </c>
      <c r="Q34" s="599">
        <v>277.49737979341808</v>
      </c>
      <c r="R34" s="599">
        <v>27.494919512252835</v>
      </c>
      <c r="S34" s="599">
        <v>288.60760387360671</v>
      </c>
      <c r="T34" s="597">
        <v>1769.6354391629407</v>
      </c>
      <c r="U34" s="600">
        <v>3304.0412840393701</v>
      </c>
      <c r="V34" s="601" t="s">
        <v>469</v>
      </c>
      <c r="W34" s="602" t="s">
        <v>582</v>
      </c>
      <c r="X34" s="500">
        <f t="shared" si="0"/>
        <v>0</v>
      </c>
      <c r="Y34" s="500">
        <f t="shared" si="1"/>
        <v>0</v>
      </c>
      <c r="Z34" s="352"/>
      <c r="AA34" s="542">
        <f t="shared" si="2"/>
        <v>69.476747756442364</v>
      </c>
      <c r="AB34" s="542">
        <f t="shared" si="3"/>
        <v>30.496715919653695</v>
      </c>
      <c r="AC34" s="354">
        <f t="shared" si="4"/>
        <v>0</v>
      </c>
      <c r="AD34" s="642"/>
      <c r="AE34" s="631"/>
      <c r="AF34" s="631"/>
      <c r="AG34" s="631"/>
      <c r="AH34" s="631"/>
      <c r="AI34" s="631"/>
      <c r="AJ34" s="631"/>
      <c r="AK34" s="631"/>
      <c r="AL34" s="631"/>
      <c r="AM34" s="631"/>
      <c r="AN34" s="631"/>
      <c r="AO34" s="631"/>
      <c r="AP34" s="631"/>
      <c r="AQ34" s="631"/>
      <c r="AR34" s="631"/>
      <c r="AS34" s="631"/>
      <c r="AT34" s="631"/>
      <c r="AU34" s="631"/>
      <c r="AV34" s="631"/>
      <c r="AW34" s="631"/>
      <c r="AX34" s="631"/>
      <c r="AY34" s="631"/>
      <c r="AZ34" s="631"/>
    </row>
    <row r="35" spans="2:52" x14ac:dyDescent="0.25">
      <c r="B35" s="593">
        <v>3355</v>
      </c>
      <c r="C35" s="592" t="s">
        <v>27</v>
      </c>
      <c r="D35" s="585">
        <v>1276.9508822021494</v>
      </c>
      <c r="E35" s="585">
        <v>585.53016370676619</v>
      </c>
      <c r="F35" s="585">
        <v>193.68825001192727</v>
      </c>
      <c r="G35" s="585">
        <v>1384.2569344022806</v>
      </c>
      <c r="H35" s="586">
        <v>3743.3697986207058</v>
      </c>
      <c r="I35" s="587">
        <v>7183.7960289438288</v>
      </c>
      <c r="J35" s="588">
        <v>87.815415691332873</v>
      </c>
      <c r="K35" s="588">
        <v>57.977562925715802</v>
      </c>
      <c r="L35" s="588">
        <v>157.34032220486108</v>
      </c>
      <c r="M35" s="588">
        <v>847.31858492638014</v>
      </c>
      <c r="N35" s="586">
        <v>1890.8004535311356</v>
      </c>
      <c r="O35" s="587">
        <v>3041.2523392794255</v>
      </c>
      <c r="P35" s="588">
        <v>1189.1354665108165</v>
      </c>
      <c r="Q35" s="588">
        <v>527.55260078105039</v>
      </c>
      <c r="R35" s="588">
        <v>36.347927807066185</v>
      </c>
      <c r="S35" s="588">
        <v>536.93834947590381</v>
      </c>
      <c r="T35" s="586">
        <v>1852.5693450895701</v>
      </c>
      <c r="U35" s="589">
        <v>4142.5436896644078</v>
      </c>
      <c r="V35" s="590" t="s">
        <v>469</v>
      </c>
      <c r="W35" s="591" t="s">
        <v>582</v>
      </c>
      <c r="X35" s="500">
        <f t="shared" si="0"/>
        <v>0</v>
      </c>
      <c r="Y35" s="500">
        <f t="shared" si="1"/>
        <v>0</v>
      </c>
      <c r="Z35" s="352"/>
      <c r="AA35" s="542">
        <f t="shared" si="2"/>
        <v>87.815415691332873</v>
      </c>
      <c r="AB35" s="542">
        <f t="shared" si="3"/>
        <v>57.977562925715802</v>
      </c>
      <c r="AC35" s="354">
        <f t="shared" si="4"/>
        <v>0</v>
      </c>
      <c r="AD35" s="642"/>
      <c r="AE35" s="631"/>
      <c r="AF35" s="631"/>
      <c r="AG35" s="631"/>
      <c r="AH35" s="631"/>
      <c r="AI35" s="631"/>
      <c r="AJ35" s="631"/>
      <c r="AK35" s="631"/>
      <c r="AL35" s="631"/>
      <c r="AM35" s="631"/>
      <c r="AN35" s="631"/>
      <c r="AO35" s="631"/>
      <c r="AP35" s="631"/>
      <c r="AQ35" s="631"/>
      <c r="AR35" s="631"/>
      <c r="AS35" s="631"/>
      <c r="AT35" s="631"/>
      <c r="AU35" s="631"/>
      <c r="AV35" s="631"/>
      <c r="AW35" s="631"/>
      <c r="AX35" s="631"/>
      <c r="AY35" s="631"/>
      <c r="AZ35" s="631"/>
    </row>
    <row r="36" spans="2:52" x14ac:dyDescent="0.25">
      <c r="B36" s="594">
        <v>3356</v>
      </c>
      <c r="C36" s="595" t="s">
        <v>28</v>
      </c>
      <c r="D36" s="596">
        <v>1681.9598146578624</v>
      </c>
      <c r="E36" s="596">
        <v>369.31626961945159</v>
      </c>
      <c r="F36" s="596">
        <v>165.5952057707066</v>
      </c>
      <c r="G36" s="596">
        <v>740.46587675272815</v>
      </c>
      <c r="H36" s="597">
        <v>3552.4864177227173</v>
      </c>
      <c r="I36" s="598">
        <v>6509.8235845234667</v>
      </c>
      <c r="J36" s="599">
        <v>115.66772250909116</v>
      </c>
      <c r="K36" s="599">
        <v>36.56866646425334</v>
      </c>
      <c r="L36" s="599">
        <v>135.6651938970503</v>
      </c>
      <c r="M36" s="599">
        <v>537.35473037067675</v>
      </c>
      <c r="N36" s="597">
        <v>1512.9578724048029</v>
      </c>
      <c r="O36" s="598">
        <v>2338.2141856458743</v>
      </c>
      <c r="P36" s="599">
        <v>1566.2920921487712</v>
      </c>
      <c r="Q36" s="599">
        <v>332.74760315519825</v>
      </c>
      <c r="R36" s="599">
        <v>29.930011873656298</v>
      </c>
      <c r="S36" s="599">
        <v>203.11114638205106</v>
      </c>
      <c r="T36" s="597">
        <v>2039.5285453179144</v>
      </c>
      <c r="U36" s="600">
        <v>4171.609398877591</v>
      </c>
      <c r="V36" s="601" t="s">
        <v>469</v>
      </c>
      <c r="W36" s="602" t="s">
        <v>582</v>
      </c>
      <c r="X36" s="500">
        <f t="shared" si="0"/>
        <v>0</v>
      </c>
      <c r="Y36" s="500">
        <f t="shared" si="1"/>
        <v>0</v>
      </c>
      <c r="Z36" s="352"/>
      <c r="AA36" s="542">
        <f t="shared" si="2"/>
        <v>115.66772250909116</v>
      </c>
      <c r="AB36" s="542">
        <f t="shared" si="3"/>
        <v>36.56866646425334</v>
      </c>
      <c r="AC36" s="354">
        <f t="shared" si="4"/>
        <v>0</v>
      </c>
      <c r="AD36" s="642"/>
      <c r="AE36" s="631"/>
      <c r="AF36" s="631"/>
      <c r="AG36" s="631"/>
      <c r="AH36" s="631"/>
      <c r="AI36" s="631"/>
      <c r="AJ36" s="631"/>
      <c r="AK36" s="631"/>
      <c r="AL36" s="631"/>
      <c r="AM36" s="631"/>
      <c r="AN36" s="631"/>
      <c r="AO36" s="631"/>
      <c r="AP36" s="631"/>
      <c r="AQ36" s="631"/>
      <c r="AR36" s="631"/>
      <c r="AS36" s="631"/>
      <c r="AT36" s="631"/>
      <c r="AU36" s="631"/>
      <c r="AV36" s="631"/>
      <c r="AW36" s="631"/>
      <c r="AX36" s="631"/>
      <c r="AY36" s="631"/>
      <c r="AZ36" s="631"/>
    </row>
    <row r="37" spans="2:52" x14ac:dyDescent="0.25">
      <c r="B37" s="593">
        <v>3357</v>
      </c>
      <c r="C37" s="592" t="s">
        <v>29</v>
      </c>
      <c r="D37" s="585">
        <v>6231.5152595745913</v>
      </c>
      <c r="E37" s="585">
        <v>1062.3138424132776</v>
      </c>
      <c r="F37" s="585">
        <v>509.82641858677601</v>
      </c>
      <c r="G37" s="585">
        <v>3098.5009766200283</v>
      </c>
      <c r="H37" s="586">
        <v>12770.859035545089</v>
      </c>
      <c r="I37" s="587">
        <v>23673.015532739759</v>
      </c>
      <c r="J37" s="588">
        <v>428.53888159168673</v>
      </c>
      <c r="K37" s="588">
        <v>105.187352356828</v>
      </c>
      <c r="L37" s="588">
        <v>421.51320656604992</v>
      </c>
      <c r="M37" s="588">
        <v>1694.6175708516448</v>
      </c>
      <c r="N37" s="586">
        <v>5390.8708748303889</v>
      </c>
      <c r="O37" s="587">
        <v>8040.7278861965988</v>
      </c>
      <c r="P37" s="588">
        <v>5802.9763779829045</v>
      </c>
      <c r="Q37" s="588">
        <v>957.1264900564496</v>
      </c>
      <c r="R37" s="588">
        <v>88.313212020726098</v>
      </c>
      <c r="S37" s="588">
        <v>1403.883405768473</v>
      </c>
      <c r="T37" s="586">
        <v>7379.9881607146999</v>
      </c>
      <c r="U37" s="589">
        <v>15632.287646543253</v>
      </c>
      <c r="V37" s="590" t="s">
        <v>469</v>
      </c>
      <c r="W37" s="591" t="s">
        <v>582</v>
      </c>
      <c r="X37" s="500">
        <f t="shared" si="0"/>
        <v>0</v>
      </c>
      <c r="Y37" s="500">
        <f t="shared" si="1"/>
        <v>0</v>
      </c>
      <c r="Z37" s="352"/>
      <c r="AA37" s="542">
        <f t="shared" si="2"/>
        <v>428.53888159168673</v>
      </c>
      <c r="AB37" s="542">
        <f t="shared" si="3"/>
        <v>105.187352356828</v>
      </c>
      <c r="AC37" s="354">
        <f t="shared" si="4"/>
        <v>0</v>
      </c>
      <c r="AD37" s="642"/>
      <c r="AE37" s="631"/>
      <c r="AF37" s="631"/>
      <c r="AG37" s="631"/>
      <c r="AH37" s="631"/>
      <c r="AI37" s="631"/>
      <c r="AJ37" s="631"/>
      <c r="AK37" s="631"/>
      <c r="AL37" s="631"/>
      <c r="AM37" s="631"/>
      <c r="AN37" s="631"/>
      <c r="AO37" s="631"/>
      <c r="AP37" s="631"/>
      <c r="AQ37" s="631"/>
      <c r="AR37" s="631"/>
      <c r="AS37" s="631"/>
      <c r="AT37" s="631"/>
      <c r="AU37" s="631"/>
      <c r="AV37" s="631"/>
      <c r="AW37" s="631"/>
      <c r="AX37" s="631"/>
      <c r="AY37" s="631"/>
      <c r="AZ37" s="631"/>
    </row>
    <row r="38" spans="2:52" x14ac:dyDescent="0.25">
      <c r="B38" s="594">
        <v>3358</v>
      </c>
      <c r="C38" s="595" t="s">
        <v>30</v>
      </c>
      <c r="D38" s="596">
        <v>2121.2047530407917</v>
      </c>
      <c r="E38" s="596">
        <v>1049.671533074355</v>
      </c>
      <c r="F38" s="596">
        <v>241.7698652514035</v>
      </c>
      <c r="G38" s="596">
        <v>2439.1671047831001</v>
      </c>
      <c r="H38" s="597">
        <v>4910.0493755104162</v>
      </c>
      <c r="I38" s="598">
        <v>10761.862631660068</v>
      </c>
      <c r="J38" s="599">
        <v>145.87442614352631</v>
      </c>
      <c r="K38" s="599">
        <v>103.93554616364474</v>
      </c>
      <c r="L38" s="599">
        <v>195.14972182187711</v>
      </c>
      <c r="M38" s="599">
        <v>1630.1498275114291</v>
      </c>
      <c r="N38" s="597">
        <v>3190.4397056497128</v>
      </c>
      <c r="O38" s="598">
        <v>5265.5492272901902</v>
      </c>
      <c r="P38" s="599">
        <v>1975.3303268972654</v>
      </c>
      <c r="Q38" s="599">
        <v>945.73598691071027</v>
      </c>
      <c r="R38" s="599">
        <v>46.620143429526394</v>
      </c>
      <c r="S38" s="599">
        <v>809.01727727164416</v>
      </c>
      <c r="T38" s="597">
        <v>1719.6096698607037</v>
      </c>
      <c r="U38" s="600">
        <v>5496.3134043698501</v>
      </c>
      <c r="V38" s="601" t="s">
        <v>469</v>
      </c>
      <c r="W38" s="602" t="s">
        <v>582</v>
      </c>
      <c r="X38" s="500">
        <f t="shared" si="0"/>
        <v>0</v>
      </c>
      <c r="Y38" s="500">
        <f t="shared" si="1"/>
        <v>0</v>
      </c>
      <c r="Z38" s="352"/>
      <c r="AA38" s="542">
        <f t="shared" si="2"/>
        <v>145.87442614352631</v>
      </c>
      <c r="AB38" s="542">
        <f t="shared" si="3"/>
        <v>103.93554616364474</v>
      </c>
      <c r="AC38" s="354">
        <f t="shared" si="4"/>
        <v>0</v>
      </c>
      <c r="AD38" s="642"/>
      <c r="AE38" s="631"/>
      <c r="AF38" s="631"/>
      <c r="AG38" s="631"/>
      <c r="AH38" s="631"/>
      <c r="AI38" s="631"/>
      <c r="AJ38" s="631"/>
      <c r="AK38" s="631"/>
      <c r="AL38" s="631"/>
      <c r="AM38" s="631"/>
      <c r="AN38" s="631"/>
      <c r="AO38" s="631"/>
      <c r="AP38" s="631"/>
      <c r="AQ38" s="631"/>
      <c r="AR38" s="631"/>
      <c r="AS38" s="631"/>
      <c r="AT38" s="631"/>
      <c r="AU38" s="631"/>
      <c r="AV38" s="631"/>
      <c r="AW38" s="631"/>
      <c r="AX38" s="631"/>
      <c r="AY38" s="631"/>
      <c r="AZ38" s="631"/>
    </row>
    <row r="39" spans="2:52" x14ac:dyDescent="0.25">
      <c r="B39" s="593">
        <v>3359</v>
      </c>
      <c r="C39" s="592" t="s">
        <v>31</v>
      </c>
      <c r="D39" s="585">
        <v>3428.691196748382</v>
      </c>
      <c r="E39" s="585">
        <v>791.25904184652131</v>
      </c>
      <c r="F39" s="585">
        <v>316.35708911085322</v>
      </c>
      <c r="G39" s="585">
        <v>2057.666863372855</v>
      </c>
      <c r="H39" s="586">
        <v>6932.3208233608466</v>
      </c>
      <c r="I39" s="587">
        <v>13526.295014439458</v>
      </c>
      <c r="J39" s="588">
        <v>235.78976052738153</v>
      </c>
      <c r="K39" s="588">
        <v>78.348262365818414</v>
      </c>
      <c r="L39" s="588">
        <v>257.59889368535113</v>
      </c>
      <c r="M39" s="588">
        <v>1226.9272808848827</v>
      </c>
      <c r="N39" s="586">
        <v>3173.1239297478451</v>
      </c>
      <c r="O39" s="587">
        <v>4971.7881272112791</v>
      </c>
      <c r="P39" s="588">
        <v>3192.9014362210005</v>
      </c>
      <c r="Q39" s="588">
        <v>712.9107794807029</v>
      </c>
      <c r="R39" s="588">
        <v>58.758195425502095</v>
      </c>
      <c r="S39" s="588">
        <v>830.73958248795634</v>
      </c>
      <c r="T39" s="586">
        <v>3759.1968936130015</v>
      </c>
      <c r="U39" s="589">
        <v>8554.5068872281627</v>
      </c>
      <c r="V39" s="590" t="s">
        <v>469</v>
      </c>
      <c r="W39" s="591" t="s">
        <v>582</v>
      </c>
      <c r="X39" s="500">
        <f t="shared" si="0"/>
        <v>0</v>
      </c>
      <c r="Y39" s="500">
        <f t="shared" si="1"/>
        <v>0</v>
      </c>
      <c r="Z39" s="352"/>
      <c r="AA39" s="542">
        <f t="shared" si="2"/>
        <v>235.78976052738153</v>
      </c>
      <c r="AB39" s="542">
        <f t="shared" si="3"/>
        <v>78.348262365818414</v>
      </c>
      <c r="AC39" s="354">
        <f t="shared" si="4"/>
        <v>0</v>
      </c>
      <c r="AD39" s="642"/>
      <c r="AE39" s="631"/>
      <c r="AF39" s="631"/>
      <c r="AG39" s="631"/>
      <c r="AH39" s="631"/>
      <c r="AI39" s="631"/>
      <c r="AJ39" s="631"/>
      <c r="AK39" s="631"/>
      <c r="AL39" s="631"/>
      <c r="AM39" s="631"/>
      <c r="AN39" s="631"/>
      <c r="AO39" s="631"/>
      <c r="AP39" s="631"/>
      <c r="AQ39" s="631"/>
      <c r="AR39" s="631"/>
      <c r="AS39" s="631"/>
      <c r="AT39" s="631"/>
      <c r="AU39" s="631"/>
      <c r="AV39" s="631"/>
      <c r="AW39" s="631"/>
      <c r="AX39" s="631"/>
      <c r="AY39" s="631"/>
      <c r="AZ39" s="631"/>
    </row>
    <row r="40" spans="2:52" x14ac:dyDescent="0.25">
      <c r="B40" s="594">
        <v>3360</v>
      </c>
      <c r="C40" s="595" t="s">
        <v>32</v>
      </c>
      <c r="D40" s="596">
        <v>1160.4407269136541</v>
      </c>
      <c r="E40" s="596">
        <v>572.63719846681727</v>
      </c>
      <c r="F40" s="596">
        <v>197.56566484040994</v>
      </c>
      <c r="G40" s="596">
        <v>1890.640737952511</v>
      </c>
      <c r="H40" s="597">
        <v>3744.676562633575</v>
      </c>
      <c r="I40" s="598">
        <v>7565.9608908069677</v>
      </c>
      <c r="J40" s="599">
        <v>79.803057611219174</v>
      </c>
      <c r="K40" s="599">
        <v>56.700937484652172</v>
      </c>
      <c r="L40" s="599">
        <v>161.44316381426603</v>
      </c>
      <c r="M40" s="599">
        <v>974.92316543394838</v>
      </c>
      <c r="N40" s="597">
        <v>2576.9670427288038</v>
      </c>
      <c r="O40" s="598">
        <v>3849.8373670728893</v>
      </c>
      <c r="P40" s="599">
        <v>1080.6376693024349</v>
      </c>
      <c r="Q40" s="599">
        <v>515.93626098216509</v>
      </c>
      <c r="R40" s="599">
        <v>36.122501026143908</v>
      </c>
      <c r="S40" s="599">
        <v>915.7175725185283</v>
      </c>
      <c r="T40" s="597">
        <v>1167.7095199047712</v>
      </c>
      <c r="U40" s="600">
        <v>3716.1235237340434</v>
      </c>
      <c r="V40" s="601" t="s">
        <v>469</v>
      </c>
      <c r="W40" s="602" t="s">
        <v>582</v>
      </c>
      <c r="X40" s="500">
        <f t="shared" si="0"/>
        <v>0</v>
      </c>
      <c r="Y40" s="500">
        <f t="shared" si="1"/>
        <v>0</v>
      </c>
      <c r="Z40" s="352"/>
      <c r="AA40" s="542">
        <f t="shared" si="2"/>
        <v>79.803057611219174</v>
      </c>
      <c r="AB40" s="542">
        <f t="shared" si="3"/>
        <v>56.700937484652172</v>
      </c>
      <c r="AC40" s="354">
        <f t="shared" si="4"/>
        <v>0</v>
      </c>
      <c r="AD40" s="642"/>
      <c r="AE40" s="631"/>
      <c r="AF40" s="631"/>
      <c r="AG40" s="631"/>
      <c r="AH40" s="631"/>
      <c r="AI40" s="631"/>
      <c r="AJ40" s="631"/>
      <c r="AK40" s="631"/>
      <c r="AL40" s="631"/>
      <c r="AM40" s="631"/>
      <c r="AN40" s="631"/>
      <c r="AO40" s="631"/>
      <c r="AP40" s="631"/>
      <c r="AQ40" s="631"/>
      <c r="AR40" s="631"/>
      <c r="AS40" s="631"/>
      <c r="AT40" s="631"/>
      <c r="AU40" s="631"/>
      <c r="AV40" s="631"/>
      <c r="AW40" s="631"/>
      <c r="AX40" s="631"/>
      <c r="AY40" s="631"/>
      <c r="AZ40" s="631"/>
    </row>
    <row r="41" spans="2:52" x14ac:dyDescent="0.25">
      <c r="B41" s="593">
        <v>3361</v>
      </c>
      <c r="C41" s="592" t="s">
        <v>33</v>
      </c>
      <c r="D41" s="585">
        <v>1896.7377690184001</v>
      </c>
      <c r="E41" s="585">
        <v>625.56899863805404</v>
      </c>
      <c r="F41" s="585">
        <v>178.27729821458405</v>
      </c>
      <c r="G41" s="585">
        <v>1006.1437233549672</v>
      </c>
      <c r="H41" s="586">
        <v>3851.1375392494788</v>
      </c>
      <c r="I41" s="587">
        <v>7557.8653284754837</v>
      </c>
      <c r="J41" s="588">
        <v>130.43791892493027</v>
      </c>
      <c r="K41" s="588">
        <v>61.942096634800123</v>
      </c>
      <c r="L41" s="588">
        <v>145.47411446707605</v>
      </c>
      <c r="M41" s="588">
        <v>587.83052894034631</v>
      </c>
      <c r="N41" s="586">
        <v>1509.1935102183884</v>
      </c>
      <c r="O41" s="587">
        <v>2434.8781691855415</v>
      </c>
      <c r="P41" s="588">
        <v>1766.2998500934698</v>
      </c>
      <c r="Q41" s="588">
        <v>563.62690200325392</v>
      </c>
      <c r="R41" s="588">
        <v>32.803183747508001</v>
      </c>
      <c r="S41" s="588">
        <v>418.3131944146258</v>
      </c>
      <c r="T41" s="586">
        <v>2341.9440290310904</v>
      </c>
      <c r="U41" s="589">
        <v>5122.9871592899472</v>
      </c>
      <c r="V41" s="590" t="s">
        <v>469</v>
      </c>
      <c r="W41" s="591" t="s">
        <v>582</v>
      </c>
      <c r="X41" s="500">
        <f t="shared" si="0"/>
        <v>0</v>
      </c>
      <c r="Y41" s="500">
        <f t="shared" si="1"/>
        <v>0</v>
      </c>
      <c r="Z41" s="352"/>
      <c r="AA41" s="542">
        <f t="shared" si="2"/>
        <v>130.43791892493027</v>
      </c>
      <c r="AB41" s="542">
        <f t="shared" si="3"/>
        <v>61.942096634800123</v>
      </c>
      <c r="AC41" s="354">
        <f t="shared" si="4"/>
        <v>0</v>
      </c>
      <c r="AD41" s="642"/>
      <c r="AE41" s="631"/>
      <c r="AF41" s="631"/>
      <c r="AG41" s="631"/>
      <c r="AH41" s="631"/>
      <c r="AI41" s="631"/>
      <c r="AJ41" s="631"/>
      <c r="AK41" s="631"/>
      <c r="AL41" s="631"/>
      <c r="AM41" s="631"/>
      <c r="AN41" s="631"/>
      <c r="AO41" s="631"/>
      <c r="AP41" s="631"/>
      <c r="AQ41" s="631"/>
      <c r="AR41" s="631"/>
      <c r="AS41" s="631"/>
      <c r="AT41" s="631"/>
      <c r="AU41" s="631"/>
      <c r="AV41" s="631"/>
      <c r="AW41" s="631"/>
      <c r="AX41" s="631"/>
      <c r="AY41" s="631"/>
      <c r="AZ41" s="631"/>
    </row>
    <row r="42" spans="2:52" x14ac:dyDescent="0.25">
      <c r="B42" s="594">
        <v>3451</v>
      </c>
      <c r="C42" s="595" t="s">
        <v>34</v>
      </c>
      <c r="D42" s="596">
        <v>2276.2498442018427</v>
      </c>
      <c r="E42" s="596">
        <v>498.74841010057816</v>
      </c>
      <c r="F42" s="596">
        <v>196.66814052905715</v>
      </c>
      <c r="G42" s="596">
        <v>931.94930293773507</v>
      </c>
      <c r="H42" s="597">
        <v>4319.4277821015457</v>
      </c>
      <c r="I42" s="598">
        <v>8223.0434798707593</v>
      </c>
      <c r="J42" s="599">
        <v>156.53681678123712</v>
      </c>
      <c r="K42" s="599">
        <v>49.384675842572392</v>
      </c>
      <c r="L42" s="599">
        <v>161.39194146063568</v>
      </c>
      <c r="M42" s="599">
        <v>740.86514391626758</v>
      </c>
      <c r="N42" s="597">
        <v>1808.7000585234609</v>
      </c>
      <c r="O42" s="598">
        <v>2916.8786365241735</v>
      </c>
      <c r="P42" s="599">
        <v>2119.7130274206056</v>
      </c>
      <c r="Q42" s="599">
        <v>449.36373425800576</v>
      </c>
      <c r="R42" s="599">
        <v>35.276199068421477</v>
      </c>
      <c r="S42" s="599">
        <v>191.08415902146803</v>
      </c>
      <c r="T42" s="597">
        <v>2510.7277235780848</v>
      </c>
      <c r="U42" s="600">
        <v>5306.1648433465862</v>
      </c>
      <c r="V42" s="601" t="s">
        <v>469</v>
      </c>
      <c r="W42" s="602" t="s">
        <v>582</v>
      </c>
      <c r="X42" s="500">
        <f t="shared" si="0"/>
        <v>0</v>
      </c>
      <c r="Y42" s="500">
        <f t="shared" si="1"/>
        <v>0</v>
      </c>
      <c r="Z42" s="352"/>
      <c r="AA42" s="542">
        <f t="shared" si="2"/>
        <v>156.53681678123712</v>
      </c>
      <c r="AB42" s="542">
        <f t="shared" si="3"/>
        <v>49.384675842572392</v>
      </c>
      <c r="AC42" s="354">
        <f t="shared" si="4"/>
        <v>0</v>
      </c>
      <c r="AD42" s="642"/>
      <c r="AE42" s="631"/>
      <c r="AF42" s="631"/>
      <c r="AG42" s="631"/>
      <c r="AH42" s="631"/>
      <c r="AI42" s="631"/>
      <c r="AJ42" s="631"/>
      <c r="AK42" s="631"/>
      <c r="AL42" s="631"/>
      <c r="AM42" s="631"/>
      <c r="AN42" s="631"/>
      <c r="AO42" s="631"/>
      <c r="AP42" s="631"/>
      <c r="AQ42" s="631"/>
      <c r="AR42" s="631"/>
      <c r="AS42" s="631"/>
      <c r="AT42" s="631"/>
      <c r="AU42" s="631"/>
      <c r="AV42" s="631"/>
      <c r="AW42" s="631"/>
      <c r="AX42" s="631"/>
      <c r="AY42" s="631"/>
      <c r="AZ42" s="631"/>
    </row>
    <row r="43" spans="2:52" x14ac:dyDescent="0.25">
      <c r="B43" s="593" t="s">
        <v>598</v>
      </c>
      <c r="C43" s="592" t="s">
        <v>599</v>
      </c>
      <c r="D43" s="585">
        <v>3579.1324945916831</v>
      </c>
      <c r="E43" s="585">
        <v>886.54620250881351</v>
      </c>
      <c r="F43" s="585">
        <v>359.53520995528379</v>
      </c>
      <c r="G43" s="585">
        <v>1992.5686896551722</v>
      </c>
      <c r="H43" s="586">
        <v>7901.4427861727518</v>
      </c>
      <c r="I43" s="587">
        <v>14719.225382883706</v>
      </c>
      <c r="J43" s="588">
        <v>246.13555008858248</v>
      </c>
      <c r="K43" s="588">
        <v>87.783331121862034</v>
      </c>
      <c r="L43" s="588">
        <v>292.39465528550375</v>
      </c>
      <c r="M43" s="588">
        <v>1600.3165596106412</v>
      </c>
      <c r="N43" s="586">
        <v>3660.980651097314</v>
      </c>
      <c r="O43" s="587">
        <v>5887.6107472039039</v>
      </c>
      <c r="P43" s="588">
        <v>3332.9969445031006</v>
      </c>
      <c r="Q43" s="588">
        <v>798.76287138695147</v>
      </c>
      <c r="R43" s="588">
        <v>67.140554669780045</v>
      </c>
      <c r="S43" s="588">
        <v>392.25213004455344</v>
      </c>
      <c r="T43" s="586">
        <v>4240.4621350754378</v>
      </c>
      <c r="U43" s="589">
        <v>8831.6146356798236</v>
      </c>
      <c r="V43" s="590" t="s">
        <v>469</v>
      </c>
      <c r="W43" s="591" t="s">
        <v>582</v>
      </c>
      <c r="X43" s="500">
        <f t="shared" si="0"/>
        <v>0</v>
      </c>
      <c r="Y43" s="500">
        <f t="shared" si="1"/>
        <v>0</v>
      </c>
      <c r="Z43" s="352"/>
      <c r="AA43" s="542">
        <f t="shared" si="2"/>
        <v>246.13555008858248</v>
      </c>
      <c r="AB43" s="542">
        <f t="shared" si="3"/>
        <v>87.783331121862034</v>
      </c>
      <c r="AC43" s="354">
        <f t="shared" si="4"/>
        <v>0</v>
      </c>
      <c r="AD43" s="642"/>
      <c r="AE43" s="631"/>
      <c r="AF43" s="631"/>
      <c r="AG43" s="631"/>
      <c r="AH43" s="631"/>
      <c r="AI43" s="631"/>
      <c r="AJ43" s="631"/>
      <c r="AK43" s="631"/>
      <c r="AL43" s="631"/>
      <c r="AM43" s="631"/>
      <c r="AN43" s="631"/>
      <c r="AO43" s="631"/>
      <c r="AP43" s="631"/>
      <c r="AQ43" s="631"/>
      <c r="AR43" s="631"/>
      <c r="AS43" s="631"/>
      <c r="AT43" s="631"/>
      <c r="AU43" s="631"/>
      <c r="AV43" s="631"/>
      <c r="AW43" s="631"/>
      <c r="AX43" s="631"/>
      <c r="AY43" s="631"/>
      <c r="AZ43" s="631"/>
    </row>
    <row r="44" spans="2:52" x14ac:dyDescent="0.25">
      <c r="B44" s="594">
        <v>3453</v>
      </c>
      <c r="C44" s="595" t="s">
        <v>35</v>
      </c>
      <c r="D44" s="596">
        <v>11951.460316147304</v>
      </c>
      <c r="E44" s="596">
        <v>979.5786015302607</v>
      </c>
      <c r="F44" s="596">
        <v>504.60139885866204</v>
      </c>
      <c r="G44" s="596">
        <v>2204.7517576664595</v>
      </c>
      <c r="H44" s="597">
        <v>11107.639281656526</v>
      </c>
      <c r="I44" s="598">
        <v>26748.03135585921</v>
      </c>
      <c r="J44" s="599">
        <v>821.8972792211116</v>
      </c>
      <c r="K44" s="599">
        <v>96.995139671997663</v>
      </c>
      <c r="L44" s="599">
        <v>418.33049592194124</v>
      </c>
      <c r="M44" s="599">
        <v>1075.8218878957625</v>
      </c>
      <c r="N44" s="597">
        <v>4408.8377215784849</v>
      </c>
      <c r="O44" s="598">
        <v>6821.8825242892981</v>
      </c>
      <c r="P44" s="599">
        <v>11129.563036926193</v>
      </c>
      <c r="Q44" s="599">
        <v>882.58346185826304</v>
      </c>
      <c r="R44" s="599">
        <v>86.270902936720802</v>
      </c>
      <c r="S44" s="599">
        <v>1128.9298697707229</v>
      </c>
      <c r="T44" s="597">
        <v>6698.8015600780409</v>
      </c>
      <c r="U44" s="600">
        <v>19926.148831569943</v>
      </c>
      <c r="V44" s="601" t="s">
        <v>469</v>
      </c>
      <c r="W44" s="602" t="s">
        <v>582</v>
      </c>
      <c r="X44" s="500">
        <f t="shared" si="0"/>
        <v>0</v>
      </c>
      <c r="Y44" s="500">
        <f t="shared" si="1"/>
        <v>0</v>
      </c>
      <c r="Z44" s="352"/>
      <c r="AA44" s="542">
        <f t="shared" si="2"/>
        <v>821.8972792211116</v>
      </c>
      <c r="AB44" s="542">
        <f t="shared" si="3"/>
        <v>96.995139671997663</v>
      </c>
      <c r="AC44" s="354">
        <f t="shared" si="4"/>
        <v>0</v>
      </c>
      <c r="AD44" s="642"/>
      <c r="AE44" s="631"/>
      <c r="AF44" s="631"/>
      <c r="AG44" s="631"/>
      <c r="AH44" s="631"/>
      <c r="AI44" s="631"/>
      <c r="AJ44" s="631"/>
      <c r="AK44" s="631"/>
      <c r="AL44" s="631"/>
      <c r="AM44" s="631"/>
      <c r="AN44" s="631"/>
      <c r="AO44" s="631"/>
      <c r="AP44" s="631"/>
      <c r="AQ44" s="631"/>
      <c r="AR44" s="631"/>
      <c r="AS44" s="631"/>
      <c r="AT44" s="631"/>
      <c r="AU44" s="631"/>
      <c r="AV44" s="631"/>
      <c r="AW44" s="631"/>
      <c r="AX44" s="631"/>
      <c r="AY44" s="631"/>
      <c r="AZ44" s="631"/>
    </row>
    <row r="45" spans="2:52" x14ac:dyDescent="0.25">
      <c r="B45" s="593">
        <v>3454</v>
      </c>
      <c r="C45" s="592" t="s">
        <v>36</v>
      </c>
      <c r="D45" s="585">
        <v>13792.059202699811</v>
      </c>
      <c r="E45" s="585">
        <v>2439.8951218037323</v>
      </c>
      <c r="F45" s="585">
        <v>781.9428817457034</v>
      </c>
      <c r="G45" s="585">
        <v>3573.4895157489404</v>
      </c>
      <c r="H45" s="586">
        <v>16932.132383908829</v>
      </c>
      <c r="I45" s="587">
        <v>37519.51910590702</v>
      </c>
      <c r="J45" s="588">
        <v>948.47454902562458</v>
      </c>
      <c r="K45" s="588">
        <v>241.59160658948713</v>
      </c>
      <c r="L45" s="588">
        <v>639.32996929723004</v>
      </c>
      <c r="M45" s="588">
        <v>2141.7845540739117</v>
      </c>
      <c r="N45" s="586">
        <v>7640.8266567337087</v>
      </c>
      <c r="O45" s="587">
        <v>11612.007335719962</v>
      </c>
      <c r="P45" s="588">
        <v>12843.584653674186</v>
      </c>
      <c r="Q45" s="588">
        <v>2198.3035152142452</v>
      </c>
      <c r="R45" s="588">
        <v>142.61291244847337</v>
      </c>
      <c r="S45" s="588">
        <v>1431.7049616750433</v>
      </c>
      <c r="T45" s="586">
        <v>9291.3057271751204</v>
      </c>
      <c r="U45" s="589">
        <v>25907.511770187069</v>
      </c>
      <c r="V45" s="590" t="s">
        <v>469</v>
      </c>
      <c r="W45" s="591" t="s">
        <v>582</v>
      </c>
      <c r="X45" s="500">
        <f t="shared" si="0"/>
        <v>0</v>
      </c>
      <c r="Y45" s="500">
        <f t="shared" si="1"/>
        <v>0</v>
      </c>
      <c r="Z45" s="352"/>
      <c r="AA45" s="542">
        <f t="shared" si="2"/>
        <v>948.47454902562458</v>
      </c>
      <c r="AB45" s="542">
        <f t="shared" si="3"/>
        <v>241.59160658948713</v>
      </c>
      <c r="AC45" s="354">
        <f t="shared" si="4"/>
        <v>0</v>
      </c>
      <c r="AD45" s="642"/>
      <c r="AE45" s="631"/>
      <c r="AF45" s="631"/>
      <c r="AG45" s="631"/>
      <c r="AH45" s="631"/>
      <c r="AI45" s="631"/>
      <c r="AJ45" s="631"/>
      <c r="AK45" s="631"/>
      <c r="AL45" s="631"/>
      <c r="AM45" s="631"/>
      <c r="AN45" s="631"/>
      <c r="AO45" s="631"/>
      <c r="AP45" s="631"/>
      <c r="AQ45" s="631"/>
      <c r="AR45" s="631"/>
      <c r="AS45" s="631"/>
      <c r="AT45" s="631"/>
      <c r="AU45" s="631"/>
      <c r="AV45" s="631"/>
      <c r="AW45" s="631"/>
      <c r="AX45" s="631"/>
      <c r="AY45" s="631"/>
      <c r="AZ45" s="631"/>
    </row>
    <row r="46" spans="2:52" x14ac:dyDescent="0.25">
      <c r="B46" s="594">
        <v>3455</v>
      </c>
      <c r="C46" s="595" t="s">
        <v>279</v>
      </c>
      <c r="D46" s="596">
        <v>2373.7187274375669</v>
      </c>
      <c r="E46" s="596">
        <v>869.07130670349341</v>
      </c>
      <c r="F46" s="596">
        <v>301.62061287528883</v>
      </c>
      <c r="G46" s="596">
        <v>1262.5815849655125</v>
      </c>
      <c r="H46" s="597">
        <v>4802.592203550149</v>
      </c>
      <c r="I46" s="598">
        <v>9609.5844355320114</v>
      </c>
      <c r="J46" s="599">
        <v>163.23971398551657</v>
      </c>
      <c r="K46" s="599">
        <v>86.053015701800064</v>
      </c>
      <c r="L46" s="599">
        <v>221.04183599670696</v>
      </c>
      <c r="M46" s="599">
        <v>981.91918372128146</v>
      </c>
      <c r="N46" s="597">
        <v>2160.3709323972571</v>
      </c>
      <c r="O46" s="598">
        <v>3612.624681802562</v>
      </c>
      <c r="P46" s="599">
        <v>2210.4790134520504</v>
      </c>
      <c r="Q46" s="599">
        <v>783.01829100169334</v>
      </c>
      <c r="R46" s="599">
        <v>80.578776878581863</v>
      </c>
      <c r="S46" s="599">
        <v>280.66240124422467</v>
      </c>
      <c r="T46" s="597">
        <v>2642.2212711528919</v>
      </c>
      <c r="U46" s="600">
        <v>5996.9597537294421</v>
      </c>
      <c r="V46" s="601" t="s">
        <v>469</v>
      </c>
      <c r="W46" s="602" t="s">
        <v>582</v>
      </c>
      <c r="X46" s="500">
        <f t="shared" si="0"/>
        <v>0</v>
      </c>
      <c r="Y46" s="500">
        <f t="shared" si="1"/>
        <v>0</v>
      </c>
      <c r="Z46" s="352"/>
      <c r="AA46" s="542">
        <f t="shared" si="2"/>
        <v>163.23971398551657</v>
      </c>
      <c r="AB46" s="542">
        <f t="shared" si="3"/>
        <v>86.053015701800064</v>
      </c>
      <c r="AC46" s="354">
        <f t="shared" si="4"/>
        <v>0</v>
      </c>
      <c r="AD46" s="642"/>
      <c r="AE46" s="631"/>
      <c r="AF46" s="631"/>
      <c r="AG46" s="631"/>
      <c r="AH46" s="631"/>
      <c r="AI46" s="631"/>
      <c r="AJ46" s="631"/>
      <c r="AK46" s="631"/>
      <c r="AL46" s="631"/>
      <c r="AM46" s="631"/>
      <c r="AN46" s="631"/>
      <c r="AO46" s="631"/>
      <c r="AP46" s="631"/>
      <c r="AQ46" s="631"/>
      <c r="AR46" s="631"/>
      <c r="AS46" s="631"/>
      <c r="AT46" s="631"/>
      <c r="AU46" s="631"/>
      <c r="AV46" s="631"/>
      <c r="AW46" s="631"/>
      <c r="AX46" s="631"/>
      <c r="AY46" s="631"/>
      <c r="AZ46" s="631"/>
    </row>
    <row r="47" spans="2:52" x14ac:dyDescent="0.25">
      <c r="B47" s="593">
        <v>3456</v>
      </c>
      <c r="C47" s="592" t="s">
        <v>37</v>
      </c>
      <c r="D47" s="585">
        <v>5247.0792979009011</v>
      </c>
      <c r="E47" s="585">
        <v>807.97379927332588</v>
      </c>
      <c r="F47" s="585">
        <v>321.66977376087237</v>
      </c>
      <c r="G47" s="585" t="s">
        <v>539</v>
      </c>
      <c r="H47" s="586">
        <v>7198.728385544202</v>
      </c>
      <c r="I47" s="587">
        <v>13575.4512564793</v>
      </c>
      <c r="J47" s="588">
        <v>360.83960325547741</v>
      </c>
      <c r="K47" s="588">
        <v>80.003311004757393</v>
      </c>
      <c r="L47" s="588">
        <v>260.39342984427026</v>
      </c>
      <c r="M47" s="588" t="s">
        <v>539</v>
      </c>
      <c r="N47" s="586">
        <v>2702.1548245336717</v>
      </c>
      <c r="O47" s="587">
        <v>3403.3911686381766</v>
      </c>
      <c r="P47" s="588">
        <v>4886.2396946454237</v>
      </c>
      <c r="Q47" s="588">
        <v>727.97048826856849</v>
      </c>
      <c r="R47" s="588">
        <v>61.276343916602116</v>
      </c>
      <c r="S47" s="588" t="s">
        <v>539</v>
      </c>
      <c r="T47" s="586">
        <v>4496.5735610105303</v>
      </c>
      <c r="U47" s="589">
        <v>10172.060087841124</v>
      </c>
      <c r="V47" s="590" t="s">
        <v>469</v>
      </c>
      <c r="W47" s="591" t="s">
        <v>582</v>
      </c>
      <c r="X47" s="500">
        <f t="shared" si="0"/>
        <v>0</v>
      </c>
      <c r="Y47" s="500">
        <f t="shared" si="1"/>
        <v>0</v>
      </c>
      <c r="Z47" s="352"/>
      <c r="AA47" s="542">
        <f t="shared" si="2"/>
        <v>360.83960325547741</v>
      </c>
      <c r="AB47" s="542">
        <f t="shared" si="3"/>
        <v>80.003311004757393</v>
      </c>
      <c r="AC47" s="354">
        <f t="shared" si="4"/>
        <v>0</v>
      </c>
      <c r="AD47" s="642"/>
      <c r="AE47" s="631"/>
      <c r="AF47" s="631"/>
      <c r="AG47" s="631"/>
      <c r="AH47" s="631"/>
      <c r="AI47" s="631"/>
      <c r="AJ47" s="631"/>
      <c r="AK47" s="631"/>
      <c r="AL47" s="631"/>
      <c r="AM47" s="631"/>
      <c r="AN47" s="631"/>
      <c r="AO47" s="631"/>
      <c r="AP47" s="631"/>
      <c r="AQ47" s="631"/>
      <c r="AR47" s="631"/>
      <c r="AS47" s="631"/>
      <c r="AT47" s="631"/>
      <c r="AU47" s="631"/>
      <c r="AV47" s="631"/>
      <c r="AW47" s="631"/>
      <c r="AX47" s="631"/>
      <c r="AY47" s="631"/>
      <c r="AZ47" s="631"/>
    </row>
    <row r="48" spans="2:52" x14ac:dyDescent="0.25">
      <c r="B48" s="594">
        <v>3457</v>
      </c>
      <c r="C48" s="595" t="s">
        <v>38</v>
      </c>
      <c r="D48" s="596">
        <v>3422.8991286681226</v>
      </c>
      <c r="E48" s="596">
        <v>750.45415014055106</v>
      </c>
      <c r="F48" s="596">
        <v>307.33833737888074</v>
      </c>
      <c r="G48" s="596">
        <v>1279.9908118818967</v>
      </c>
      <c r="H48" s="597">
        <v>6872.2505188663881</v>
      </c>
      <c r="I48" s="598">
        <v>12632.93294693584</v>
      </c>
      <c r="J48" s="599">
        <v>235.3914422574544</v>
      </c>
      <c r="K48" s="599">
        <v>74.307875852537563</v>
      </c>
      <c r="L48" s="599">
        <v>251.93833425180893</v>
      </c>
      <c r="M48" s="599">
        <v>866.08214967988249</v>
      </c>
      <c r="N48" s="597">
        <v>2499.5595867584989</v>
      </c>
      <c r="O48" s="598">
        <v>3927.279388800182</v>
      </c>
      <c r="P48" s="599">
        <v>3187.5076864106682</v>
      </c>
      <c r="Q48" s="599">
        <v>676.1462742880135</v>
      </c>
      <c r="R48" s="599">
        <v>55.400003127071813</v>
      </c>
      <c r="S48" s="599">
        <v>413.90866220202389</v>
      </c>
      <c r="T48" s="597">
        <v>4372.6909321078892</v>
      </c>
      <c r="U48" s="600">
        <v>8705.6535581356657</v>
      </c>
      <c r="V48" s="601" t="s">
        <v>469</v>
      </c>
      <c r="W48" s="602" t="s">
        <v>582</v>
      </c>
      <c r="X48" s="500">
        <f t="shared" si="0"/>
        <v>0</v>
      </c>
      <c r="Y48" s="500">
        <f t="shared" si="1"/>
        <v>0</v>
      </c>
      <c r="Z48" s="352"/>
      <c r="AA48" s="542">
        <f t="shared" si="2"/>
        <v>235.3914422574544</v>
      </c>
      <c r="AB48" s="542">
        <f t="shared" si="3"/>
        <v>74.307875852537563</v>
      </c>
      <c r="AC48" s="354">
        <f t="shared" si="4"/>
        <v>0</v>
      </c>
      <c r="AD48" s="642"/>
      <c r="AE48" s="631"/>
      <c r="AF48" s="631"/>
      <c r="AG48" s="631"/>
      <c r="AH48" s="631"/>
      <c r="AI48" s="631"/>
      <c r="AJ48" s="631"/>
      <c r="AK48" s="631"/>
      <c r="AL48" s="631"/>
      <c r="AM48" s="631"/>
      <c r="AN48" s="631"/>
      <c r="AO48" s="631"/>
      <c r="AP48" s="631"/>
      <c r="AQ48" s="631"/>
      <c r="AR48" s="631"/>
      <c r="AS48" s="631"/>
      <c r="AT48" s="631"/>
      <c r="AU48" s="631"/>
      <c r="AV48" s="631"/>
      <c r="AW48" s="631"/>
      <c r="AX48" s="631"/>
      <c r="AY48" s="631"/>
      <c r="AZ48" s="631"/>
    </row>
    <row r="49" spans="2:52" x14ac:dyDescent="0.25">
      <c r="B49" s="593" t="s">
        <v>600</v>
      </c>
      <c r="C49" s="592" t="s">
        <v>601</v>
      </c>
      <c r="D49" s="585">
        <v>5693.2081697432122</v>
      </c>
      <c r="E49" s="585">
        <v>1296.5346989747168</v>
      </c>
      <c r="F49" s="585">
        <v>354.46068909992596</v>
      </c>
      <c r="G49" s="585">
        <v>1818.350462038085</v>
      </c>
      <c r="H49" s="586">
        <v>7425.4901252802938</v>
      </c>
      <c r="I49" s="587">
        <v>16588.044145136235</v>
      </c>
      <c r="J49" s="588">
        <v>391.51971231744483</v>
      </c>
      <c r="K49" s="588">
        <v>128.37924799519942</v>
      </c>
      <c r="L49" s="588">
        <v>286.56103050395825</v>
      </c>
      <c r="M49" s="588">
        <v>989.108387380267</v>
      </c>
      <c r="N49" s="586">
        <v>2890.7963728135919</v>
      </c>
      <c r="O49" s="587">
        <v>4686.364751010462</v>
      </c>
      <c r="P49" s="588">
        <v>5301.6884574257674</v>
      </c>
      <c r="Q49" s="588">
        <v>1168.1554509795174</v>
      </c>
      <c r="R49" s="588">
        <v>67.899658595967708</v>
      </c>
      <c r="S49" s="588">
        <v>829.24207465781296</v>
      </c>
      <c r="T49" s="586">
        <v>4534.6937524667019</v>
      </c>
      <c r="U49" s="589">
        <v>11901.679394125767</v>
      </c>
      <c r="V49" s="590" t="s">
        <v>469</v>
      </c>
      <c r="W49" s="591" t="s">
        <v>582</v>
      </c>
      <c r="X49" s="500">
        <f t="shared" si="0"/>
        <v>0</v>
      </c>
      <c r="Y49" s="500">
        <f t="shared" si="1"/>
        <v>0</v>
      </c>
      <c r="Z49" s="352"/>
      <c r="AA49" s="542">
        <f t="shared" si="2"/>
        <v>391.51971231744483</v>
      </c>
      <c r="AB49" s="542">
        <f t="shared" si="3"/>
        <v>128.37924799519942</v>
      </c>
      <c r="AC49" s="354">
        <f t="shared" si="4"/>
        <v>0</v>
      </c>
      <c r="AD49" s="642"/>
      <c r="AE49" s="631"/>
      <c r="AF49" s="631"/>
      <c r="AG49" s="631"/>
      <c r="AH49" s="631"/>
      <c r="AI49" s="631"/>
      <c r="AJ49" s="631"/>
      <c r="AK49" s="631"/>
      <c r="AL49" s="631"/>
      <c r="AM49" s="631"/>
      <c r="AN49" s="631"/>
      <c r="AO49" s="631"/>
      <c r="AP49" s="631"/>
      <c r="AQ49" s="631"/>
      <c r="AR49" s="631"/>
      <c r="AS49" s="631"/>
      <c r="AT49" s="631"/>
      <c r="AU49" s="631"/>
      <c r="AV49" s="631"/>
      <c r="AW49" s="631"/>
      <c r="AX49" s="631"/>
      <c r="AY49" s="631"/>
      <c r="AZ49" s="631"/>
    </row>
    <row r="50" spans="2:52" x14ac:dyDescent="0.25">
      <c r="B50" s="594">
        <v>3459</v>
      </c>
      <c r="C50" s="595" t="s">
        <v>281</v>
      </c>
      <c r="D50" s="596">
        <v>7816.7938000381109</v>
      </c>
      <c r="E50" s="596">
        <v>2138.3768118080361</v>
      </c>
      <c r="F50" s="596">
        <v>570.23810719446556</v>
      </c>
      <c r="G50" s="596">
        <v>3354.651592586215</v>
      </c>
      <c r="H50" s="597">
        <v>11914.547661387433</v>
      </c>
      <c r="I50" s="598">
        <v>25794.607973014259</v>
      </c>
      <c r="J50" s="599">
        <v>537.55787046405294</v>
      </c>
      <c r="K50" s="599">
        <v>211.73610490130136</v>
      </c>
      <c r="L50" s="599">
        <v>455.86395461035664</v>
      </c>
      <c r="M50" s="599">
        <v>2163.4726577033098</v>
      </c>
      <c r="N50" s="597">
        <v>5748.2904572073076</v>
      </c>
      <c r="O50" s="598">
        <v>9116.9210448863287</v>
      </c>
      <c r="P50" s="599">
        <v>7279.235929574058</v>
      </c>
      <c r="Q50" s="599">
        <v>1926.6407069067347</v>
      </c>
      <c r="R50" s="599">
        <v>114.37415258410891</v>
      </c>
      <c r="S50" s="599">
        <v>1191.17893488293</v>
      </c>
      <c r="T50" s="597">
        <v>6166.257204180125</v>
      </c>
      <c r="U50" s="600">
        <v>16677.686928127958</v>
      </c>
      <c r="V50" s="601" t="s">
        <v>469</v>
      </c>
      <c r="W50" s="602" t="s">
        <v>582</v>
      </c>
      <c r="X50" s="500">
        <f t="shared" si="0"/>
        <v>0</v>
      </c>
      <c r="Y50" s="500">
        <f t="shared" si="1"/>
        <v>0</v>
      </c>
      <c r="Z50" s="352"/>
      <c r="AA50" s="542">
        <f t="shared" si="2"/>
        <v>537.55787046405294</v>
      </c>
      <c r="AB50" s="542">
        <f t="shared" si="3"/>
        <v>211.73610490130136</v>
      </c>
      <c r="AC50" s="354">
        <f t="shared" si="4"/>
        <v>0</v>
      </c>
      <c r="AD50" s="642"/>
      <c r="AE50" s="631"/>
      <c r="AF50" s="631"/>
      <c r="AG50" s="631"/>
      <c r="AH50" s="631"/>
      <c r="AI50" s="631"/>
      <c r="AJ50" s="631"/>
      <c r="AK50" s="631"/>
      <c r="AL50" s="631"/>
      <c r="AM50" s="631"/>
      <c r="AN50" s="631"/>
      <c r="AO50" s="631"/>
      <c r="AP50" s="631"/>
      <c r="AQ50" s="631"/>
      <c r="AR50" s="631"/>
      <c r="AS50" s="631"/>
      <c r="AT50" s="631"/>
      <c r="AU50" s="631"/>
      <c r="AV50" s="631"/>
      <c r="AW50" s="631"/>
      <c r="AX50" s="631"/>
      <c r="AY50" s="631"/>
      <c r="AZ50" s="631"/>
    </row>
    <row r="51" spans="2:52" x14ac:dyDescent="0.25">
      <c r="B51" s="593">
        <v>3460</v>
      </c>
      <c r="C51" s="592" t="s">
        <v>39</v>
      </c>
      <c r="D51" s="585">
        <v>8599.4891370289188</v>
      </c>
      <c r="E51" s="585">
        <v>826.18044622629861</v>
      </c>
      <c r="F51" s="585">
        <v>342.56920736917948</v>
      </c>
      <c r="G51" s="585">
        <v>1287.7251527464919</v>
      </c>
      <c r="H51" s="586">
        <v>6788.1620076489235</v>
      </c>
      <c r="I51" s="587">
        <v>17844.125951019814</v>
      </c>
      <c r="J51" s="588">
        <v>591.38352447745092</v>
      </c>
      <c r="K51" s="588">
        <v>81.806082381555257</v>
      </c>
      <c r="L51" s="588">
        <v>281.40135648346762</v>
      </c>
      <c r="M51" s="588">
        <v>658.75677410895139</v>
      </c>
      <c r="N51" s="586">
        <v>2657.6818851062308</v>
      </c>
      <c r="O51" s="587">
        <v>4271.0296225576558</v>
      </c>
      <c r="P51" s="588">
        <v>8008.1056125514679</v>
      </c>
      <c r="Q51" s="588">
        <v>744.37436384474336</v>
      </c>
      <c r="R51" s="588">
        <v>61.167850885711857</v>
      </c>
      <c r="S51" s="588">
        <v>628.96837863754865</v>
      </c>
      <c r="T51" s="586">
        <v>4130.4801225426927</v>
      </c>
      <c r="U51" s="589">
        <v>13573.096328462163</v>
      </c>
      <c r="V51" s="590" t="s">
        <v>469</v>
      </c>
      <c r="W51" s="591" t="s">
        <v>582</v>
      </c>
      <c r="X51" s="500">
        <f t="shared" si="0"/>
        <v>0</v>
      </c>
      <c r="Y51" s="500">
        <f t="shared" si="1"/>
        <v>0</v>
      </c>
      <c r="Z51" s="352"/>
      <c r="AA51" s="542">
        <f t="shared" si="2"/>
        <v>591.38352447745092</v>
      </c>
      <c r="AB51" s="542">
        <f t="shared" si="3"/>
        <v>81.806082381555257</v>
      </c>
      <c r="AC51" s="354">
        <f t="shared" si="4"/>
        <v>0</v>
      </c>
      <c r="AD51" s="642"/>
      <c r="AE51" s="631"/>
      <c r="AF51" s="631"/>
      <c r="AG51" s="631"/>
      <c r="AH51" s="631"/>
      <c r="AI51" s="631"/>
      <c r="AJ51" s="631"/>
      <c r="AK51" s="631"/>
      <c r="AL51" s="631"/>
      <c r="AM51" s="631"/>
      <c r="AN51" s="631"/>
      <c r="AO51" s="631"/>
      <c r="AP51" s="631"/>
      <c r="AQ51" s="631"/>
      <c r="AR51" s="631"/>
      <c r="AS51" s="631"/>
      <c r="AT51" s="631"/>
      <c r="AU51" s="631"/>
      <c r="AV51" s="631"/>
      <c r="AW51" s="631"/>
      <c r="AX51" s="631"/>
      <c r="AY51" s="631"/>
      <c r="AZ51" s="631"/>
    </row>
    <row r="52" spans="2:52" x14ac:dyDescent="0.25">
      <c r="B52" s="594">
        <v>3461</v>
      </c>
      <c r="C52" s="595" t="s">
        <v>40</v>
      </c>
      <c r="D52" s="596">
        <v>2727.1889448084071</v>
      </c>
      <c r="E52" s="596">
        <v>547.12969385333417</v>
      </c>
      <c r="F52" s="596">
        <v>251.45479076224143</v>
      </c>
      <c r="G52" s="596">
        <v>1029.2853441485281</v>
      </c>
      <c r="H52" s="597">
        <v>5742.730733119377</v>
      </c>
      <c r="I52" s="598">
        <v>10297.789506691888</v>
      </c>
      <c r="J52" s="599">
        <v>187.54772340510863</v>
      </c>
      <c r="K52" s="599">
        <v>54.175255554887769</v>
      </c>
      <c r="L52" s="599">
        <v>206.26234401740061</v>
      </c>
      <c r="M52" s="599">
        <v>837.50508229474428</v>
      </c>
      <c r="N52" s="597">
        <v>1879.3771998489929</v>
      </c>
      <c r="O52" s="598">
        <v>3164.8676051211341</v>
      </c>
      <c r="P52" s="599">
        <v>2539.6412214032985</v>
      </c>
      <c r="Q52" s="599">
        <v>492.95443829844641</v>
      </c>
      <c r="R52" s="599">
        <v>45.192446744840822</v>
      </c>
      <c r="S52" s="599">
        <v>191.78026185378741</v>
      </c>
      <c r="T52" s="597">
        <v>3863.3535332703841</v>
      </c>
      <c r="U52" s="600">
        <v>7132.9219015707567</v>
      </c>
      <c r="V52" s="601" t="s">
        <v>469</v>
      </c>
      <c r="W52" s="602" t="s">
        <v>582</v>
      </c>
      <c r="X52" s="500">
        <f t="shared" si="0"/>
        <v>0</v>
      </c>
      <c r="Y52" s="500">
        <f t="shared" si="1"/>
        <v>0</v>
      </c>
      <c r="Z52" s="352"/>
      <c r="AA52" s="542">
        <f t="shared" si="2"/>
        <v>187.54772340510863</v>
      </c>
      <c r="AB52" s="542">
        <f t="shared" si="3"/>
        <v>54.175255554887769</v>
      </c>
      <c r="AC52" s="354">
        <f t="shared" si="4"/>
        <v>0</v>
      </c>
      <c r="AD52" s="642"/>
      <c r="AE52" s="631"/>
      <c r="AF52" s="631"/>
      <c r="AG52" s="631"/>
      <c r="AH52" s="631"/>
      <c r="AI52" s="631"/>
      <c r="AJ52" s="631"/>
      <c r="AK52" s="631"/>
      <c r="AL52" s="631"/>
      <c r="AM52" s="631"/>
      <c r="AN52" s="631"/>
      <c r="AO52" s="631"/>
      <c r="AP52" s="631"/>
      <c r="AQ52" s="631"/>
      <c r="AR52" s="631"/>
      <c r="AS52" s="631"/>
      <c r="AT52" s="631"/>
      <c r="AU52" s="631"/>
      <c r="AV52" s="631"/>
      <c r="AW52" s="631"/>
      <c r="AX52" s="631"/>
      <c r="AY52" s="631"/>
      <c r="AZ52" s="631"/>
    </row>
    <row r="53" spans="2:52" x14ac:dyDescent="0.25">
      <c r="B53" s="593">
        <v>3462</v>
      </c>
      <c r="C53" s="592" t="s">
        <v>41</v>
      </c>
      <c r="D53" s="585">
        <v>1885.8480997771305</v>
      </c>
      <c r="E53" s="585">
        <v>284.353146124516</v>
      </c>
      <c r="F53" s="585">
        <v>173.80587237043861</v>
      </c>
      <c r="G53" s="585">
        <v>937.78040388748661</v>
      </c>
      <c r="H53" s="586">
        <v>3964.8119606364162</v>
      </c>
      <c r="I53" s="587">
        <v>7246.5994827959876</v>
      </c>
      <c r="J53" s="588">
        <v>129.68904060510499</v>
      </c>
      <c r="K53" s="588">
        <v>28.155855059954945</v>
      </c>
      <c r="L53" s="588">
        <v>143.89936293471803</v>
      </c>
      <c r="M53" s="588">
        <v>775.65119024469641</v>
      </c>
      <c r="N53" s="586">
        <v>1808.236018477126</v>
      </c>
      <c r="O53" s="587">
        <v>2885.6314673216002</v>
      </c>
      <c r="P53" s="588">
        <v>1756.1590591720255</v>
      </c>
      <c r="Q53" s="588">
        <v>256.19729106456106</v>
      </c>
      <c r="R53" s="588">
        <v>29.906509435720579</v>
      </c>
      <c r="S53" s="588">
        <v>162.12921364278586</v>
      </c>
      <c r="T53" s="586">
        <v>2156.5759421592902</v>
      </c>
      <c r="U53" s="589">
        <v>4360.9680154743837</v>
      </c>
      <c r="V53" s="590" t="s">
        <v>469</v>
      </c>
      <c r="W53" s="591" t="s">
        <v>582</v>
      </c>
      <c r="X53" s="500">
        <f t="shared" si="0"/>
        <v>0</v>
      </c>
      <c r="Y53" s="500">
        <f t="shared" si="1"/>
        <v>0</v>
      </c>
      <c r="Z53" s="352"/>
      <c r="AA53" s="542">
        <f t="shared" si="2"/>
        <v>129.68904060510499</v>
      </c>
      <c r="AB53" s="542">
        <f t="shared" si="3"/>
        <v>28.155855059954945</v>
      </c>
      <c r="AC53" s="354">
        <f t="shared" si="4"/>
        <v>0</v>
      </c>
      <c r="AD53" s="642"/>
      <c r="AE53" s="631"/>
      <c r="AF53" s="631"/>
      <c r="AG53" s="631"/>
      <c r="AH53" s="631"/>
      <c r="AI53" s="631"/>
      <c r="AJ53" s="631"/>
      <c r="AK53" s="631"/>
      <c r="AL53" s="631"/>
      <c r="AM53" s="631"/>
      <c r="AN53" s="631"/>
      <c r="AO53" s="631"/>
      <c r="AP53" s="631"/>
      <c r="AQ53" s="631"/>
      <c r="AR53" s="631"/>
      <c r="AS53" s="631"/>
      <c r="AT53" s="631"/>
      <c r="AU53" s="631"/>
      <c r="AV53" s="631"/>
      <c r="AW53" s="631"/>
      <c r="AX53" s="631"/>
      <c r="AY53" s="631"/>
      <c r="AZ53" s="631"/>
    </row>
    <row r="54" spans="2:52" x14ac:dyDescent="0.25">
      <c r="B54" s="594">
        <v>4011</v>
      </c>
      <c r="C54" s="595" t="s">
        <v>42</v>
      </c>
      <c r="D54" s="596">
        <v>1212.0031454532398</v>
      </c>
      <c r="E54" s="596">
        <v>2735.8124090274473</v>
      </c>
      <c r="F54" s="596">
        <v>312.99658769769417</v>
      </c>
      <c r="G54" s="596">
        <v>1239.9547429084707</v>
      </c>
      <c r="H54" s="597">
        <v>882.49927094924635</v>
      </c>
      <c r="I54" s="598">
        <v>6383.2661560360975</v>
      </c>
      <c r="J54" s="599">
        <v>71.089896548856586</v>
      </c>
      <c r="K54" s="599">
        <v>282.3124090274473</v>
      </c>
      <c r="L54" s="599">
        <v>222.40465726816331</v>
      </c>
      <c r="M54" s="599">
        <v>480.44587217040373</v>
      </c>
      <c r="N54" s="597">
        <v>389.89580041555132</v>
      </c>
      <c r="O54" s="598">
        <v>1446.1486354304222</v>
      </c>
      <c r="P54" s="599">
        <v>1140.9132489043832</v>
      </c>
      <c r="Q54" s="599">
        <v>2453.5</v>
      </c>
      <c r="R54" s="599">
        <v>90.591930429530862</v>
      </c>
      <c r="S54" s="599">
        <v>759.50887073806416</v>
      </c>
      <c r="T54" s="597">
        <v>492.60347053369503</v>
      </c>
      <c r="U54" s="600">
        <v>4937.1175206056732</v>
      </c>
      <c r="V54" s="601" t="s">
        <v>469</v>
      </c>
      <c r="W54" s="602" t="s">
        <v>470</v>
      </c>
      <c r="X54" s="500">
        <f t="shared" si="0"/>
        <v>0</v>
      </c>
      <c r="Y54" s="500">
        <f t="shared" si="1"/>
        <v>0</v>
      </c>
      <c r="Z54" s="352"/>
      <c r="AA54" s="542">
        <f t="shared" si="2"/>
        <v>71.089896548856586</v>
      </c>
      <c r="AB54" s="542">
        <f t="shared" si="3"/>
        <v>282.3124090274473</v>
      </c>
      <c r="AC54" s="354">
        <f t="shared" si="4"/>
        <v>0</v>
      </c>
      <c r="AD54" s="642"/>
      <c r="AE54" s="631"/>
      <c r="AF54" s="631"/>
      <c r="AG54" s="631"/>
      <c r="AH54" s="631"/>
      <c r="AI54" s="631"/>
      <c r="AJ54" s="631"/>
      <c r="AK54" s="631"/>
      <c r="AL54" s="631"/>
      <c r="AM54" s="631"/>
      <c r="AN54" s="631"/>
      <c r="AO54" s="631"/>
      <c r="AP54" s="631"/>
      <c r="AQ54" s="631"/>
      <c r="AR54" s="631"/>
      <c r="AS54" s="631"/>
      <c r="AT54" s="631"/>
      <c r="AU54" s="631"/>
      <c r="AV54" s="631"/>
      <c r="AW54" s="631"/>
      <c r="AX54" s="631"/>
      <c r="AY54" s="631"/>
      <c r="AZ54" s="631"/>
    </row>
    <row r="55" spans="2:52" x14ac:dyDescent="0.25">
      <c r="B55" s="593" t="s">
        <v>602</v>
      </c>
      <c r="C55" s="592" t="s">
        <v>603</v>
      </c>
      <c r="D55" s="585">
        <v>470.70011444660889</v>
      </c>
      <c r="E55" s="585">
        <v>8498.3412368159898</v>
      </c>
      <c r="F55" s="585">
        <v>185.59750661604932</v>
      </c>
      <c r="G55" s="585" t="s">
        <v>539</v>
      </c>
      <c r="H55" s="586">
        <v>436.48643061880739</v>
      </c>
      <c r="I55" s="587">
        <v>9591.1252884974565</v>
      </c>
      <c r="J55" s="588">
        <v>61.5137605049635</v>
      </c>
      <c r="K55" s="588">
        <v>1052.0455846420764</v>
      </c>
      <c r="L55" s="588">
        <v>111.10458962535128</v>
      </c>
      <c r="M55" s="588" t="s">
        <v>539</v>
      </c>
      <c r="N55" s="586">
        <v>408.37720321067991</v>
      </c>
      <c r="O55" s="587">
        <v>1633.0411379830712</v>
      </c>
      <c r="P55" s="588">
        <v>409.18635394164539</v>
      </c>
      <c r="Q55" s="588">
        <v>7446.2956521739134</v>
      </c>
      <c r="R55" s="588">
        <v>74.492916990698035</v>
      </c>
      <c r="S55" s="588" t="s">
        <v>539</v>
      </c>
      <c r="T55" s="586">
        <v>28.109227408127495</v>
      </c>
      <c r="U55" s="589">
        <v>7958.0841505143844</v>
      </c>
      <c r="V55" s="590" t="s">
        <v>469</v>
      </c>
      <c r="W55" s="591" t="s">
        <v>470</v>
      </c>
      <c r="X55" s="500">
        <f t="shared" si="0"/>
        <v>0</v>
      </c>
      <c r="Y55" s="500">
        <f t="shared" si="1"/>
        <v>0</v>
      </c>
      <c r="Z55" s="352"/>
      <c r="AA55" s="542">
        <f t="shared" si="2"/>
        <v>61.5137605049635</v>
      </c>
      <c r="AB55" s="542">
        <f t="shared" si="3"/>
        <v>1052.0455846420764</v>
      </c>
      <c r="AC55" s="354">
        <f t="shared" si="4"/>
        <v>0</v>
      </c>
      <c r="AD55" s="642"/>
      <c r="AE55" s="631"/>
      <c r="AF55" s="631"/>
      <c r="AG55" s="631"/>
      <c r="AH55" s="631"/>
      <c r="AI55" s="631"/>
      <c r="AJ55" s="631"/>
      <c r="AK55" s="631"/>
      <c r="AL55" s="631"/>
      <c r="AM55" s="631"/>
      <c r="AN55" s="631"/>
      <c r="AO55" s="631"/>
      <c r="AP55" s="631"/>
      <c r="AQ55" s="631"/>
      <c r="AR55" s="631"/>
      <c r="AS55" s="631"/>
      <c r="AT55" s="631"/>
      <c r="AU55" s="631"/>
      <c r="AV55" s="631"/>
      <c r="AW55" s="631"/>
      <c r="AX55" s="631"/>
      <c r="AY55" s="631"/>
      <c r="AZ55" s="631"/>
    </row>
    <row r="56" spans="2:52" x14ac:dyDescent="0.25">
      <c r="B56" s="594" t="s">
        <v>604</v>
      </c>
      <c r="C56" s="595" t="s">
        <v>605</v>
      </c>
      <c r="D56" s="596">
        <v>325.24168515506233</v>
      </c>
      <c r="E56" s="596">
        <v>1310.3548485131844</v>
      </c>
      <c r="F56" s="596">
        <v>104.01957461358778</v>
      </c>
      <c r="G56" s="596" t="s">
        <v>539</v>
      </c>
      <c r="H56" s="597">
        <v>430.60842667857219</v>
      </c>
      <c r="I56" s="598">
        <v>2170.2245349604063</v>
      </c>
      <c r="J56" s="599">
        <v>42.504428005888201</v>
      </c>
      <c r="K56" s="599">
        <v>84.593978947967116</v>
      </c>
      <c r="L56" s="599">
        <v>63.425749133063704</v>
      </c>
      <c r="M56" s="599" t="s">
        <v>539</v>
      </c>
      <c r="N56" s="597">
        <v>427.26638270206536</v>
      </c>
      <c r="O56" s="598">
        <v>617.79053878898435</v>
      </c>
      <c r="P56" s="599">
        <v>282.73725714917413</v>
      </c>
      <c r="Q56" s="599">
        <v>1225.7608695652173</v>
      </c>
      <c r="R56" s="599">
        <v>40.593825480524075</v>
      </c>
      <c r="S56" s="599" t="s">
        <v>539</v>
      </c>
      <c r="T56" s="597">
        <v>3.3420439765068064</v>
      </c>
      <c r="U56" s="600">
        <v>1552.4339961714225</v>
      </c>
      <c r="V56" s="601" t="s">
        <v>469</v>
      </c>
      <c r="W56" s="602" t="s">
        <v>470</v>
      </c>
      <c r="X56" s="500">
        <f t="shared" si="0"/>
        <v>0</v>
      </c>
      <c r="Y56" s="500">
        <f t="shared" si="1"/>
        <v>0</v>
      </c>
      <c r="Z56" s="352"/>
      <c r="AA56" s="542">
        <f t="shared" si="2"/>
        <v>42.504428005888201</v>
      </c>
      <c r="AB56" s="542">
        <f t="shared" si="3"/>
        <v>84.593978947967116</v>
      </c>
      <c r="AC56" s="354">
        <f t="shared" si="4"/>
        <v>0</v>
      </c>
      <c r="AD56" s="642"/>
      <c r="AE56" s="631"/>
      <c r="AF56" s="631"/>
      <c r="AG56" s="631"/>
      <c r="AH56" s="631"/>
      <c r="AI56" s="631"/>
      <c r="AJ56" s="631"/>
      <c r="AK56" s="631"/>
      <c r="AL56" s="631"/>
      <c r="AM56" s="631"/>
      <c r="AN56" s="631"/>
      <c r="AO56" s="631"/>
      <c r="AP56" s="631"/>
      <c r="AQ56" s="631"/>
      <c r="AR56" s="631"/>
      <c r="AS56" s="631"/>
      <c r="AT56" s="631"/>
      <c r="AU56" s="631"/>
      <c r="AV56" s="631"/>
      <c r="AW56" s="631"/>
      <c r="AX56" s="631"/>
      <c r="AY56" s="631"/>
      <c r="AZ56" s="631"/>
    </row>
    <row r="57" spans="2:52" x14ac:dyDescent="0.25">
      <c r="B57" s="593">
        <v>5154</v>
      </c>
      <c r="C57" s="592" t="s">
        <v>45</v>
      </c>
      <c r="D57" s="585">
        <v>4415.1547375476312</v>
      </c>
      <c r="E57" s="585">
        <v>1623.074240908692</v>
      </c>
      <c r="F57" s="585">
        <v>334.92011566472718</v>
      </c>
      <c r="G57" s="585" t="s">
        <v>539</v>
      </c>
      <c r="H57" s="586">
        <v>7813.0693156827374</v>
      </c>
      <c r="I57" s="587">
        <v>14186.218409803787</v>
      </c>
      <c r="J57" s="588">
        <v>576.99746140313755</v>
      </c>
      <c r="K57" s="588">
        <v>298.51282888371384</v>
      </c>
      <c r="L57" s="588">
        <v>268.74799202933792</v>
      </c>
      <c r="M57" s="588" t="s">
        <v>539</v>
      </c>
      <c r="N57" s="586">
        <v>2723.6067524670507</v>
      </c>
      <c r="O57" s="587">
        <v>3867.8650347832399</v>
      </c>
      <c r="P57" s="588">
        <v>3838.1572761444936</v>
      </c>
      <c r="Q57" s="588">
        <v>1324.5614120249782</v>
      </c>
      <c r="R57" s="588">
        <v>66.172123635389255</v>
      </c>
      <c r="S57" s="588" t="s">
        <v>539</v>
      </c>
      <c r="T57" s="586">
        <v>5089.4625632156867</v>
      </c>
      <c r="U57" s="589">
        <v>10318.353375020548</v>
      </c>
      <c r="V57" s="590" t="s">
        <v>469</v>
      </c>
      <c r="W57" s="591" t="s">
        <v>582</v>
      </c>
      <c r="X57" s="500">
        <f t="shared" si="0"/>
        <v>0</v>
      </c>
      <c r="Y57" s="500">
        <f t="shared" si="1"/>
        <v>0</v>
      </c>
      <c r="Z57" s="352"/>
      <c r="AA57" s="542">
        <f t="shared" si="2"/>
        <v>576.99746140313755</v>
      </c>
      <c r="AB57" s="542">
        <f t="shared" si="3"/>
        <v>298.51282888371384</v>
      </c>
      <c r="AC57" s="354">
        <f t="shared" si="4"/>
        <v>0</v>
      </c>
      <c r="AD57" s="642"/>
      <c r="AE57" s="631"/>
      <c r="AF57" s="631"/>
      <c r="AG57" s="631"/>
      <c r="AH57" s="631"/>
      <c r="AI57" s="631"/>
      <c r="AJ57" s="631"/>
      <c r="AK57" s="631"/>
      <c r="AL57" s="631"/>
      <c r="AM57" s="631"/>
      <c r="AN57" s="631"/>
      <c r="AO57" s="631"/>
      <c r="AP57" s="631"/>
      <c r="AQ57" s="631"/>
      <c r="AR57" s="631"/>
      <c r="AS57" s="631"/>
      <c r="AT57" s="631"/>
      <c r="AU57" s="631"/>
      <c r="AV57" s="631"/>
      <c r="AW57" s="631"/>
      <c r="AX57" s="631"/>
      <c r="AY57" s="631"/>
      <c r="AZ57" s="631"/>
    </row>
    <row r="58" spans="2:52" x14ac:dyDescent="0.25">
      <c r="B58" s="594" t="s">
        <v>606</v>
      </c>
      <c r="C58" s="595" t="s">
        <v>607</v>
      </c>
      <c r="D58" s="596">
        <v>576.52130651142829</v>
      </c>
      <c r="E58" s="596">
        <v>3156.3424120050136</v>
      </c>
      <c r="F58" s="596">
        <v>197.45617814134607</v>
      </c>
      <c r="G58" s="596" t="s">
        <v>539</v>
      </c>
      <c r="H58" s="597">
        <v>1065.9038243981624</v>
      </c>
      <c r="I58" s="598">
        <v>4996.2237210559497</v>
      </c>
      <c r="J58" s="599">
        <v>75.343074042900582</v>
      </c>
      <c r="K58" s="599">
        <v>254.26415113544863</v>
      </c>
      <c r="L58" s="599">
        <v>122.47918116024472</v>
      </c>
      <c r="M58" s="599" t="s">
        <v>539</v>
      </c>
      <c r="N58" s="597">
        <v>959.42453331605759</v>
      </c>
      <c r="O58" s="598">
        <v>1411.5109396546516</v>
      </c>
      <c r="P58" s="599">
        <v>501.17823246852771</v>
      </c>
      <c r="Q58" s="599">
        <v>2902.0782608695649</v>
      </c>
      <c r="R58" s="599">
        <v>74.976996981101351</v>
      </c>
      <c r="S58" s="599" t="s">
        <v>539</v>
      </c>
      <c r="T58" s="597">
        <v>106.47929108210485</v>
      </c>
      <c r="U58" s="600">
        <v>3584.7127814012988</v>
      </c>
      <c r="V58" s="601" t="s">
        <v>469</v>
      </c>
      <c r="W58" s="602" t="s">
        <v>470</v>
      </c>
      <c r="X58" s="500">
        <f t="shared" si="0"/>
        <v>0</v>
      </c>
      <c r="Y58" s="500">
        <f t="shared" si="1"/>
        <v>0</v>
      </c>
      <c r="Z58" s="352"/>
      <c r="AA58" s="542">
        <f t="shared" si="2"/>
        <v>75.343074042900582</v>
      </c>
      <c r="AB58" s="542">
        <f t="shared" si="3"/>
        <v>254.26415113544863</v>
      </c>
      <c r="AC58" s="354">
        <f t="shared" si="4"/>
        <v>0</v>
      </c>
      <c r="AD58" s="642"/>
      <c r="AE58" s="631"/>
      <c r="AF58" s="631"/>
      <c r="AG58" s="631"/>
      <c r="AH58" s="631"/>
      <c r="AI58" s="631"/>
      <c r="AJ58" s="631"/>
      <c r="AK58" s="631"/>
      <c r="AL58" s="631"/>
      <c r="AM58" s="631"/>
      <c r="AN58" s="631"/>
      <c r="AO58" s="631"/>
      <c r="AP58" s="631"/>
      <c r="AQ58" s="631"/>
      <c r="AR58" s="631"/>
      <c r="AS58" s="631"/>
      <c r="AT58" s="631"/>
      <c r="AU58" s="631"/>
      <c r="AV58" s="631"/>
      <c r="AW58" s="631"/>
      <c r="AX58" s="631"/>
      <c r="AY58" s="631"/>
      <c r="AZ58" s="631"/>
    </row>
    <row r="59" spans="2:52" x14ac:dyDescent="0.25">
      <c r="B59" s="593" t="s">
        <v>608</v>
      </c>
      <c r="C59" s="592" t="s">
        <v>609</v>
      </c>
      <c r="D59" s="585">
        <v>723.61094935078688</v>
      </c>
      <c r="E59" s="585">
        <v>6705.6171191712201</v>
      </c>
      <c r="F59" s="585">
        <v>182.43035979317418</v>
      </c>
      <c r="G59" s="585" t="s">
        <v>539</v>
      </c>
      <c r="H59" s="586">
        <v>2183.2945668959428</v>
      </c>
      <c r="I59" s="587">
        <v>9794.9529952111225</v>
      </c>
      <c r="J59" s="588">
        <v>94.565582779739316</v>
      </c>
      <c r="K59" s="588">
        <v>1135.1692930842637</v>
      </c>
      <c r="L59" s="588">
        <v>123.85357338963212</v>
      </c>
      <c r="M59" s="588" t="s">
        <v>539</v>
      </c>
      <c r="N59" s="586">
        <v>1467.1642320827218</v>
      </c>
      <c r="O59" s="587">
        <v>2820.752681336357</v>
      </c>
      <c r="P59" s="588">
        <v>629.04536657104757</v>
      </c>
      <c r="Q59" s="588">
        <v>5570.4478260869564</v>
      </c>
      <c r="R59" s="588">
        <v>58.576786403542059</v>
      </c>
      <c r="S59" s="588" t="s">
        <v>539</v>
      </c>
      <c r="T59" s="586">
        <v>716.13033481322088</v>
      </c>
      <c r="U59" s="589">
        <v>6974.2003138747668</v>
      </c>
      <c r="V59" s="590" t="s">
        <v>469</v>
      </c>
      <c r="W59" s="591" t="s">
        <v>470</v>
      </c>
      <c r="X59" s="500">
        <f t="shared" si="0"/>
        <v>0</v>
      </c>
      <c r="Y59" s="500">
        <f t="shared" si="1"/>
        <v>0</v>
      </c>
      <c r="Z59" s="352"/>
      <c r="AA59" s="542">
        <f t="shared" si="2"/>
        <v>94.565582779739316</v>
      </c>
      <c r="AB59" s="542">
        <f t="shared" si="3"/>
        <v>1135.1692930842637</v>
      </c>
      <c r="AC59" s="354">
        <f t="shared" si="4"/>
        <v>0</v>
      </c>
      <c r="AD59" s="642"/>
      <c r="AE59" s="631"/>
      <c r="AF59" s="631"/>
      <c r="AG59" s="631"/>
      <c r="AH59" s="631"/>
      <c r="AI59" s="631"/>
      <c r="AJ59" s="631"/>
      <c r="AK59" s="631"/>
      <c r="AL59" s="631"/>
      <c r="AM59" s="631"/>
      <c r="AN59" s="631"/>
      <c r="AO59" s="631"/>
      <c r="AP59" s="631"/>
      <c r="AQ59" s="631"/>
      <c r="AR59" s="631"/>
      <c r="AS59" s="631"/>
      <c r="AT59" s="631"/>
      <c r="AU59" s="631"/>
      <c r="AV59" s="631"/>
      <c r="AW59" s="631"/>
      <c r="AX59" s="631"/>
      <c r="AY59" s="631"/>
      <c r="AZ59" s="631"/>
    </row>
    <row r="60" spans="2:52" x14ac:dyDescent="0.25">
      <c r="B60" s="594" t="s">
        <v>610</v>
      </c>
      <c r="C60" s="595" t="s">
        <v>611</v>
      </c>
      <c r="D60" s="596">
        <v>1272.8498503711003</v>
      </c>
      <c r="E60" s="596">
        <v>1658.8232290877388</v>
      </c>
      <c r="F60" s="596">
        <v>210.56839796445766</v>
      </c>
      <c r="G60" s="596" t="s">
        <v>539</v>
      </c>
      <c r="H60" s="597">
        <v>3163.9426396856588</v>
      </c>
      <c r="I60" s="598">
        <v>6306.1841171089563</v>
      </c>
      <c r="J60" s="599">
        <v>166.34323734244117</v>
      </c>
      <c r="K60" s="599">
        <v>204.8623595225215</v>
      </c>
      <c r="L60" s="599">
        <v>145.63890112845991</v>
      </c>
      <c r="M60" s="599" t="s">
        <v>539</v>
      </c>
      <c r="N60" s="597">
        <v>1343.8771485587204</v>
      </c>
      <c r="O60" s="598">
        <v>1860.7216465521431</v>
      </c>
      <c r="P60" s="599">
        <v>1106.5066130286591</v>
      </c>
      <c r="Q60" s="599">
        <v>1453.9608695652173</v>
      </c>
      <c r="R60" s="599">
        <v>64.929496835997753</v>
      </c>
      <c r="S60" s="599" t="s">
        <v>539</v>
      </c>
      <c r="T60" s="597">
        <v>1820.0654911269385</v>
      </c>
      <c r="U60" s="600">
        <v>4445.4624705568131</v>
      </c>
      <c r="V60" s="601" t="s">
        <v>469</v>
      </c>
      <c r="W60" s="602" t="s">
        <v>470</v>
      </c>
      <c r="X60" s="500">
        <f t="shared" si="0"/>
        <v>0</v>
      </c>
      <c r="Y60" s="500">
        <f t="shared" si="1"/>
        <v>0</v>
      </c>
      <c r="Z60" s="352"/>
      <c r="AA60" s="542">
        <f t="shared" si="2"/>
        <v>166.34323734244117</v>
      </c>
      <c r="AB60" s="542">
        <f t="shared" si="3"/>
        <v>204.8623595225215</v>
      </c>
      <c r="AC60" s="354">
        <f t="shared" si="4"/>
        <v>0</v>
      </c>
      <c r="AD60" s="642"/>
      <c r="AE60" s="631"/>
      <c r="AF60" s="631"/>
      <c r="AG60" s="631"/>
      <c r="AH60" s="631"/>
      <c r="AI60" s="631"/>
      <c r="AJ60" s="631"/>
      <c r="AK60" s="631"/>
      <c r="AL60" s="631"/>
      <c r="AM60" s="631"/>
      <c r="AN60" s="631"/>
      <c r="AO60" s="631"/>
      <c r="AP60" s="631"/>
      <c r="AQ60" s="631"/>
      <c r="AR60" s="631"/>
      <c r="AS60" s="631"/>
      <c r="AT60" s="631"/>
      <c r="AU60" s="631"/>
      <c r="AV60" s="631"/>
      <c r="AW60" s="631"/>
      <c r="AX60" s="631"/>
      <c r="AY60" s="631"/>
      <c r="AZ60" s="631"/>
    </row>
    <row r="61" spans="2:52" x14ac:dyDescent="0.25">
      <c r="B61" s="593">
        <v>5170</v>
      </c>
      <c r="C61" s="592" t="s">
        <v>46</v>
      </c>
      <c r="D61" s="585">
        <v>2630.8174752789755</v>
      </c>
      <c r="E61" s="585">
        <v>2237.3652026850086</v>
      </c>
      <c r="F61" s="585">
        <v>253.85595501273684</v>
      </c>
      <c r="G61" s="585" t="s">
        <v>539</v>
      </c>
      <c r="H61" s="586">
        <v>4546.6346243362941</v>
      </c>
      <c r="I61" s="587">
        <v>9668.6732573130139</v>
      </c>
      <c r="J61" s="588">
        <v>343.81014820199289</v>
      </c>
      <c r="K61" s="588">
        <v>319.09128964153069</v>
      </c>
      <c r="L61" s="588">
        <v>192.39803985767799</v>
      </c>
      <c r="M61" s="588" t="s">
        <v>539</v>
      </c>
      <c r="N61" s="586">
        <v>2250.2308859216082</v>
      </c>
      <c r="O61" s="587">
        <v>3105.5303636228095</v>
      </c>
      <c r="P61" s="588">
        <v>2287.0073270769826</v>
      </c>
      <c r="Q61" s="588">
        <v>1918.2739130434779</v>
      </c>
      <c r="R61" s="588">
        <v>61.457915155058856</v>
      </c>
      <c r="S61" s="588" t="s">
        <v>539</v>
      </c>
      <c r="T61" s="586">
        <v>2296.4037384146859</v>
      </c>
      <c r="U61" s="589">
        <v>6563.1428936902057</v>
      </c>
      <c r="V61" s="590" t="s">
        <v>469</v>
      </c>
      <c r="W61" s="591" t="s">
        <v>470</v>
      </c>
      <c r="X61" s="500">
        <f t="shared" si="0"/>
        <v>0</v>
      </c>
      <c r="Y61" s="500">
        <f t="shared" si="1"/>
        <v>0</v>
      </c>
      <c r="Z61" s="352"/>
      <c r="AA61" s="542">
        <f t="shared" si="2"/>
        <v>343.81014820199289</v>
      </c>
      <c r="AB61" s="542">
        <f t="shared" si="3"/>
        <v>319.09128964153069</v>
      </c>
      <c r="AC61" s="354">
        <f t="shared" si="4"/>
        <v>0</v>
      </c>
      <c r="AD61" s="642"/>
      <c r="AE61" s="631"/>
      <c r="AF61" s="631"/>
      <c r="AG61" s="631"/>
      <c r="AH61" s="631"/>
      <c r="AI61" s="631"/>
      <c r="AJ61" s="631"/>
      <c r="AK61" s="631"/>
      <c r="AL61" s="631"/>
      <c r="AM61" s="631"/>
      <c r="AN61" s="631"/>
      <c r="AO61" s="631"/>
      <c r="AP61" s="631"/>
      <c r="AQ61" s="631"/>
      <c r="AR61" s="631"/>
      <c r="AS61" s="631"/>
      <c r="AT61" s="631"/>
      <c r="AU61" s="631"/>
      <c r="AV61" s="631"/>
      <c r="AW61" s="631"/>
      <c r="AX61" s="631"/>
      <c r="AY61" s="631"/>
      <c r="AZ61" s="631"/>
    </row>
    <row r="62" spans="2:52" x14ac:dyDescent="0.25">
      <c r="B62" s="594" t="s">
        <v>612</v>
      </c>
      <c r="C62" s="595" t="s">
        <v>47</v>
      </c>
      <c r="D62" s="596">
        <v>572.03195700574008</v>
      </c>
      <c r="E62" s="596">
        <v>3840.8562359424564</v>
      </c>
      <c r="F62" s="596">
        <v>138.0065539943428</v>
      </c>
      <c r="G62" s="596" t="s">
        <v>539</v>
      </c>
      <c r="H62" s="597">
        <v>1864.6487253099053</v>
      </c>
      <c r="I62" s="598">
        <v>6415.5434722524442</v>
      </c>
      <c r="J62" s="599">
        <v>74.756380388405375</v>
      </c>
      <c r="K62" s="599">
        <v>706.4032139928072</v>
      </c>
      <c r="L62" s="599">
        <v>95.011853594650148</v>
      </c>
      <c r="M62" s="599" t="s">
        <v>539</v>
      </c>
      <c r="N62" s="597">
        <v>1467.5074047497606</v>
      </c>
      <c r="O62" s="598">
        <v>2343.6788527256231</v>
      </c>
      <c r="P62" s="599">
        <v>497.27557661733471</v>
      </c>
      <c r="Q62" s="599">
        <v>3134.4530219496492</v>
      </c>
      <c r="R62" s="599">
        <v>42.994700399692647</v>
      </c>
      <c r="S62" s="599" t="s">
        <v>539</v>
      </c>
      <c r="T62" s="597">
        <v>397.14132056014472</v>
      </c>
      <c r="U62" s="600">
        <v>4071.8646195268211</v>
      </c>
      <c r="V62" s="601" t="s">
        <v>469</v>
      </c>
      <c r="W62" s="602" t="s">
        <v>582</v>
      </c>
      <c r="X62" s="500">
        <f t="shared" si="0"/>
        <v>0</v>
      </c>
      <c r="Y62" s="500">
        <f t="shared" si="1"/>
        <v>0</v>
      </c>
      <c r="Z62" s="352"/>
      <c r="AA62" s="542">
        <f t="shared" si="2"/>
        <v>74.756380388405375</v>
      </c>
      <c r="AB62" s="542">
        <f t="shared" si="3"/>
        <v>706.4032139928072</v>
      </c>
      <c r="AC62" s="354">
        <f t="shared" si="4"/>
        <v>0</v>
      </c>
      <c r="AD62" s="642"/>
      <c r="AE62" s="631"/>
      <c r="AF62" s="631"/>
      <c r="AG62" s="631"/>
      <c r="AH62" s="631"/>
      <c r="AI62" s="631"/>
      <c r="AJ62" s="631"/>
      <c r="AK62" s="631"/>
      <c r="AL62" s="631"/>
      <c r="AM62" s="631"/>
      <c r="AN62" s="631"/>
      <c r="AO62" s="631"/>
      <c r="AP62" s="631"/>
      <c r="AQ62" s="631"/>
      <c r="AR62" s="631"/>
      <c r="AS62" s="631"/>
      <c r="AT62" s="631"/>
      <c r="AU62" s="631"/>
      <c r="AV62" s="631"/>
      <c r="AW62" s="631"/>
      <c r="AX62" s="631"/>
      <c r="AY62" s="631"/>
      <c r="AZ62" s="631"/>
    </row>
    <row r="63" spans="2:52" x14ac:dyDescent="0.25">
      <c r="B63" s="593">
        <v>5358</v>
      </c>
      <c r="C63" s="592" t="s">
        <v>48</v>
      </c>
      <c r="D63" s="585">
        <v>630.15887360525903</v>
      </c>
      <c r="E63" s="585">
        <v>987.33492604991386</v>
      </c>
      <c r="F63" s="585">
        <v>162.99080589998186</v>
      </c>
      <c r="G63" s="585" t="s">
        <v>539</v>
      </c>
      <c r="H63" s="586">
        <v>2613.3552326496906</v>
      </c>
      <c r="I63" s="587">
        <v>4393.8398382048454</v>
      </c>
      <c r="J63" s="588">
        <v>82.352735513150947</v>
      </c>
      <c r="K63" s="588">
        <v>181.58882348218651</v>
      </c>
      <c r="L63" s="588">
        <v>121.26467141344445</v>
      </c>
      <c r="M63" s="588" t="s">
        <v>539</v>
      </c>
      <c r="N63" s="586">
        <v>1633.3438096056152</v>
      </c>
      <c r="O63" s="587">
        <v>2018.5500400143969</v>
      </c>
      <c r="P63" s="588">
        <v>547.80613809210809</v>
      </c>
      <c r="Q63" s="588">
        <v>805.74610256772735</v>
      </c>
      <c r="R63" s="588">
        <v>41.726134486537418</v>
      </c>
      <c r="S63" s="588" t="s">
        <v>539</v>
      </c>
      <c r="T63" s="586">
        <v>980.01142304407529</v>
      </c>
      <c r="U63" s="589">
        <v>2375.289798190448</v>
      </c>
      <c r="V63" s="590" t="s">
        <v>469</v>
      </c>
      <c r="W63" s="591" t="s">
        <v>582</v>
      </c>
      <c r="X63" s="500">
        <f t="shared" si="0"/>
        <v>0</v>
      </c>
      <c r="Y63" s="500">
        <f t="shared" si="1"/>
        <v>0</v>
      </c>
      <c r="Z63" s="352"/>
      <c r="AA63" s="542">
        <f t="shared" si="2"/>
        <v>82.352735513150947</v>
      </c>
      <c r="AB63" s="542">
        <f t="shared" si="3"/>
        <v>181.58882348218651</v>
      </c>
      <c r="AC63" s="354">
        <f t="shared" si="4"/>
        <v>0</v>
      </c>
      <c r="AD63" s="642"/>
      <c r="AE63" s="631"/>
      <c r="AF63" s="631"/>
      <c r="AG63" s="631"/>
      <c r="AH63" s="631"/>
      <c r="AI63" s="631"/>
      <c r="AJ63" s="631"/>
      <c r="AK63" s="631"/>
      <c r="AL63" s="631"/>
      <c r="AM63" s="631"/>
      <c r="AN63" s="631"/>
      <c r="AO63" s="631"/>
      <c r="AP63" s="631"/>
      <c r="AQ63" s="631"/>
      <c r="AR63" s="631"/>
      <c r="AS63" s="631"/>
      <c r="AT63" s="631"/>
      <c r="AU63" s="631"/>
      <c r="AV63" s="631"/>
      <c r="AW63" s="631"/>
      <c r="AX63" s="631"/>
      <c r="AY63" s="631"/>
      <c r="AZ63" s="631"/>
    </row>
    <row r="64" spans="2:52" x14ac:dyDescent="0.25">
      <c r="B64" s="594" t="s">
        <v>613</v>
      </c>
      <c r="C64" s="595" t="s">
        <v>614</v>
      </c>
      <c r="D64" s="596">
        <v>686.3565561599205</v>
      </c>
      <c r="E64" s="596">
        <v>9754.9600327568569</v>
      </c>
      <c r="F64" s="596">
        <v>309.94422578458546</v>
      </c>
      <c r="G64" s="596" t="s">
        <v>539</v>
      </c>
      <c r="H64" s="597">
        <v>2020.1237315239271</v>
      </c>
      <c r="I64" s="598">
        <v>12771.38454622529</v>
      </c>
      <c r="J64" s="599">
        <v>89.696967391372709</v>
      </c>
      <c r="K64" s="599">
        <v>1686.8209023220752</v>
      </c>
      <c r="L64" s="599">
        <v>195.82047415536783</v>
      </c>
      <c r="M64" s="599" t="s">
        <v>539</v>
      </c>
      <c r="N64" s="597">
        <v>1434.4865394130488</v>
      </c>
      <c r="O64" s="598">
        <v>3406.8248832818645</v>
      </c>
      <c r="P64" s="599">
        <v>596.65958876854779</v>
      </c>
      <c r="Q64" s="599">
        <v>8068.1391304347817</v>
      </c>
      <c r="R64" s="599">
        <v>114.12375162921762</v>
      </c>
      <c r="S64" s="599" t="s">
        <v>539</v>
      </c>
      <c r="T64" s="597">
        <v>585.63719211087812</v>
      </c>
      <c r="U64" s="600">
        <v>9364.559662943424</v>
      </c>
      <c r="V64" s="601" t="s">
        <v>469</v>
      </c>
      <c r="W64" s="602" t="s">
        <v>470</v>
      </c>
      <c r="X64" s="500">
        <f t="shared" si="0"/>
        <v>0</v>
      </c>
      <c r="Y64" s="500">
        <f t="shared" si="1"/>
        <v>0</v>
      </c>
      <c r="Z64" s="352"/>
      <c r="AA64" s="542">
        <f t="shared" si="2"/>
        <v>89.696967391372709</v>
      </c>
      <c r="AB64" s="542">
        <f t="shared" si="3"/>
        <v>1686.8209023220752</v>
      </c>
      <c r="AC64" s="354">
        <f t="shared" si="4"/>
        <v>0</v>
      </c>
      <c r="AD64" s="642"/>
      <c r="AE64" s="631"/>
      <c r="AF64" s="631"/>
      <c r="AG64" s="631"/>
      <c r="AH64" s="631"/>
      <c r="AI64" s="631"/>
      <c r="AJ64" s="631"/>
      <c r="AK64" s="631"/>
      <c r="AL64" s="631"/>
      <c r="AM64" s="631"/>
      <c r="AN64" s="631"/>
      <c r="AO64" s="631"/>
      <c r="AP64" s="631"/>
      <c r="AQ64" s="631"/>
      <c r="AR64" s="631"/>
      <c r="AS64" s="631"/>
      <c r="AT64" s="631"/>
      <c r="AU64" s="631"/>
      <c r="AV64" s="631"/>
      <c r="AW64" s="631"/>
      <c r="AX64" s="631"/>
      <c r="AY64" s="631"/>
      <c r="AZ64" s="631"/>
    </row>
    <row r="65" spans="2:52" x14ac:dyDescent="0.25">
      <c r="B65" s="593">
        <v>5366</v>
      </c>
      <c r="C65" s="592" t="s">
        <v>49</v>
      </c>
      <c r="D65" s="585">
        <v>1049.4942585884564</v>
      </c>
      <c r="E65" s="585">
        <v>891.2302542988931</v>
      </c>
      <c r="F65" s="585">
        <v>177.9382418408658</v>
      </c>
      <c r="G65" s="585" t="s">
        <v>539</v>
      </c>
      <c r="H65" s="586">
        <v>2909.7881455423308</v>
      </c>
      <c r="I65" s="587">
        <v>5028.4509002705463</v>
      </c>
      <c r="J65" s="588">
        <v>137.15386185967736</v>
      </c>
      <c r="K65" s="588">
        <v>163.91342902994234</v>
      </c>
      <c r="L65" s="588">
        <v>137.72772997452108</v>
      </c>
      <c r="M65" s="588" t="s">
        <v>539</v>
      </c>
      <c r="N65" s="586">
        <v>2195.2100237605491</v>
      </c>
      <c r="O65" s="587">
        <v>2634.0050446246896</v>
      </c>
      <c r="P65" s="588">
        <v>912.34039672877907</v>
      </c>
      <c r="Q65" s="588">
        <v>727.31682526895077</v>
      </c>
      <c r="R65" s="588">
        <v>40.210511866344717</v>
      </c>
      <c r="S65" s="588" t="s">
        <v>539</v>
      </c>
      <c r="T65" s="586">
        <v>714.57812178178187</v>
      </c>
      <c r="U65" s="589">
        <v>2394.4458556458562</v>
      </c>
      <c r="V65" s="590" t="s">
        <v>469</v>
      </c>
      <c r="W65" s="591" t="s">
        <v>582</v>
      </c>
      <c r="X65" s="500">
        <f t="shared" si="0"/>
        <v>0</v>
      </c>
      <c r="Y65" s="500">
        <f t="shared" si="1"/>
        <v>0</v>
      </c>
      <c r="Z65" s="352"/>
      <c r="AA65" s="542">
        <f t="shared" si="2"/>
        <v>137.15386185967736</v>
      </c>
      <c r="AB65" s="542">
        <f t="shared" si="3"/>
        <v>163.91342902994234</v>
      </c>
      <c r="AC65" s="354">
        <f t="shared" si="4"/>
        <v>0</v>
      </c>
      <c r="AD65" s="642"/>
      <c r="AE65" s="631"/>
      <c r="AF65" s="631"/>
      <c r="AG65" s="631"/>
      <c r="AH65" s="631"/>
      <c r="AI65" s="631"/>
      <c r="AJ65" s="631"/>
      <c r="AK65" s="631"/>
      <c r="AL65" s="631"/>
      <c r="AM65" s="631"/>
      <c r="AN65" s="631"/>
      <c r="AO65" s="631"/>
      <c r="AP65" s="631"/>
      <c r="AQ65" s="631"/>
      <c r="AR65" s="631"/>
      <c r="AS65" s="631"/>
      <c r="AT65" s="631"/>
      <c r="AU65" s="631"/>
      <c r="AV65" s="631"/>
      <c r="AW65" s="631"/>
      <c r="AX65" s="631"/>
      <c r="AY65" s="631"/>
      <c r="AZ65" s="631"/>
    </row>
    <row r="66" spans="2:52" x14ac:dyDescent="0.25">
      <c r="B66" s="594">
        <v>5370</v>
      </c>
      <c r="C66" s="595" t="s">
        <v>50</v>
      </c>
      <c r="D66" s="596">
        <v>976.68525920756827</v>
      </c>
      <c r="E66" s="596">
        <v>652.71405336367957</v>
      </c>
      <c r="F66" s="596">
        <v>135.68228461264505</v>
      </c>
      <c r="G66" s="596" t="s">
        <v>539</v>
      </c>
      <c r="H66" s="597">
        <v>3227.8285808354535</v>
      </c>
      <c r="I66" s="598">
        <v>4992.9101780193469</v>
      </c>
      <c r="J66" s="599">
        <v>127.63876888846016</v>
      </c>
      <c r="K66" s="599">
        <v>120.04596808379051</v>
      </c>
      <c r="L66" s="599">
        <v>104.24906200489943</v>
      </c>
      <c r="M66" s="599" t="s">
        <v>539</v>
      </c>
      <c r="N66" s="597">
        <v>1380.5948282030179</v>
      </c>
      <c r="O66" s="598">
        <v>1732.5286271801681</v>
      </c>
      <c r="P66" s="599">
        <v>849.0464903191081</v>
      </c>
      <c r="Q66" s="599">
        <v>532.66808527988906</v>
      </c>
      <c r="R66" s="599">
        <v>31.43322260774562</v>
      </c>
      <c r="S66" s="599" t="s">
        <v>539</v>
      </c>
      <c r="T66" s="597">
        <v>1847.2337526324357</v>
      </c>
      <c r="U66" s="600">
        <v>3260.3815508391785</v>
      </c>
      <c r="V66" s="601" t="s">
        <v>469</v>
      </c>
      <c r="W66" s="602" t="s">
        <v>582</v>
      </c>
      <c r="X66" s="500">
        <f t="shared" si="0"/>
        <v>0</v>
      </c>
      <c r="Y66" s="500">
        <f t="shared" si="1"/>
        <v>0</v>
      </c>
      <c r="Z66" s="352"/>
      <c r="AA66" s="542">
        <f t="shared" si="2"/>
        <v>127.63876888846016</v>
      </c>
      <c r="AB66" s="542">
        <f t="shared" si="3"/>
        <v>120.04596808379051</v>
      </c>
      <c r="AC66" s="354">
        <f t="shared" si="4"/>
        <v>0</v>
      </c>
      <c r="AD66" s="642"/>
      <c r="AE66" s="631"/>
      <c r="AF66" s="631"/>
      <c r="AG66" s="631"/>
      <c r="AH66" s="631"/>
      <c r="AI66" s="631"/>
      <c r="AJ66" s="631"/>
      <c r="AK66" s="631"/>
      <c r="AL66" s="631"/>
      <c r="AM66" s="631"/>
      <c r="AN66" s="631"/>
      <c r="AO66" s="631"/>
      <c r="AP66" s="631"/>
      <c r="AQ66" s="631"/>
      <c r="AR66" s="631"/>
      <c r="AS66" s="631"/>
      <c r="AT66" s="631"/>
      <c r="AU66" s="631"/>
      <c r="AV66" s="631"/>
      <c r="AW66" s="631"/>
      <c r="AX66" s="631"/>
      <c r="AY66" s="631"/>
      <c r="AZ66" s="631"/>
    </row>
    <row r="67" spans="2:52" x14ac:dyDescent="0.25">
      <c r="B67" s="593">
        <v>5374</v>
      </c>
      <c r="C67" s="592" t="s">
        <v>51</v>
      </c>
      <c r="D67" s="585">
        <v>1092.1389640148811</v>
      </c>
      <c r="E67" s="585">
        <v>757.37523939763912</v>
      </c>
      <c r="F67" s="585">
        <v>138.2370275731779</v>
      </c>
      <c r="G67" s="585" t="s">
        <v>539</v>
      </c>
      <c r="H67" s="586">
        <v>2341.7274252693883</v>
      </c>
      <c r="I67" s="587">
        <v>4329.4786562550862</v>
      </c>
      <c r="J67" s="588">
        <v>142.72691382183768</v>
      </c>
      <c r="K67" s="588">
        <v>139.29506090398741</v>
      </c>
      <c r="L67" s="588">
        <v>107.17870551843413</v>
      </c>
      <c r="M67" s="588" t="s">
        <v>539</v>
      </c>
      <c r="N67" s="586">
        <v>2340.0427342722082</v>
      </c>
      <c r="O67" s="587">
        <v>2729.2434145164675</v>
      </c>
      <c r="P67" s="588">
        <v>949.41205019304346</v>
      </c>
      <c r="Q67" s="588">
        <v>618.08017849365172</v>
      </c>
      <c r="R67" s="588">
        <v>31.058322054743769</v>
      </c>
      <c r="S67" s="588" t="s">
        <v>539</v>
      </c>
      <c r="T67" s="586">
        <v>1.6846909971801554</v>
      </c>
      <c r="U67" s="589">
        <v>1600.2352417386192</v>
      </c>
      <c r="V67" s="590" t="s">
        <v>469</v>
      </c>
      <c r="W67" s="591" t="s">
        <v>582</v>
      </c>
      <c r="X67" s="500">
        <f t="shared" si="0"/>
        <v>0</v>
      </c>
      <c r="Y67" s="500">
        <f t="shared" si="1"/>
        <v>0</v>
      </c>
      <c r="Z67" s="352"/>
      <c r="AA67" s="542">
        <f t="shared" si="2"/>
        <v>142.72691382183768</v>
      </c>
      <c r="AB67" s="542">
        <f t="shared" si="3"/>
        <v>139.29506090398741</v>
      </c>
      <c r="AC67" s="354">
        <f t="shared" si="4"/>
        <v>0</v>
      </c>
      <c r="AD67" s="642"/>
      <c r="AE67" s="631"/>
      <c r="AF67" s="631"/>
      <c r="AG67" s="631"/>
      <c r="AH67" s="631"/>
      <c r="AI67" s="631"/>
      <c r="AJ67" s="631"/>
      <c r="AK67" s="631"/>
      <c r="AL67" s="631"/>
      <c r="AM67" s="631"/>
      <c r="AN67" s="631"/>
      <c r="AO67" s="631"/>
      <c r="AP67" s="631"/>
      <c r="AQ67" s="631"/>
      <c r="AR67" s="631"/>
      <c r="AS67" s="631"/>
      <c r="AT67" s="631"/>
      <c r="AU67" s="631"/>
      <c r="AV67" s="631"/>
      <c r="AW67" s="631"/>
      <c r="AX67" s="631"/>
      <c r="AY67" s="631"/>
      <c r="AZ67" s="631"/>
    </row>
    <row r="68" spans="2:52" x14ac:dyDescent="0.25">
      <c r="B68" s="594" t="s">
        <v>615</v>
      </c>
      <c r="C68" s="595" t="s">
        <v>616</v>
      </c>
      <c r="D68" s="596">
        <v>678.07748516462129</v>
      </c>
      <c r="E68" s="596">
        <v>1151.2664418801276</v>
      </c>
      <c r="F68" s="596">
        <v>157.61319776967986</v>
      </c>
      <c r="G68" s="596" t="s">
        <v>539</v>
      </c>
      <c r="H68" s="597">
        <v>1116.2200655463112</v>
      </c>
      <c r="I68" s="598">
        <v>3103.1771903607396</v>
      </c>
      <c r="J68" s="599">
        <v>88.615011439424052</v>
      </c>
      <c r="K68" s="599">
        <v>164.44905057577989</v>
      </c>
      <c r="L68" s="599">
        <v>101.78474644374801</v>
      </c>
      <c r="M68" s="599" t="s">
        <v>539</v>
      </c>
      <c r="N68" s="597">
        <v>1101.1728027480408</v>
      </c>
      <c r="O68" s="598">
        <v>1456.0216112069927</v>
      </c>
      <c r="P68" s="599">
        <v>589.46247372519724</v>
      </c>
      <c r="Q68" s="599">
        <v>986.81739130434767</v>
      </c>
      <c r="R68" s="599">
        <v>55.828451325931852</v>
      </c>
      <c r="S68" s="599" t="s">
        <v>539</v>
      </c>
      <c r="T68" s="597">
        <v>15.047262798270365</v>
      </c>
      <c r="U68" s="600">
        <v>1647.1555791537471</v>
      </c>
      <c r="V68" s="601" t="s">
        <v>469</v>
      </c>
      <c r="W68" s="602" t="s">
        <v>470</v>
      </c>
      <c r="X68" s="500">
        <f t="shared" si="0"/>
        <v>0</v>
      </c>
      <c r="Y68" s="500">
        <f t="shared" si="1"/>
        <v>0</v>
      </c>
      <c r="Z68" s="352"/>
      <c r="AA68" s="542">
        <f t="shared" si="2"/>
        <v>88.615011439424052</v>
      </c>
      <c r="AB68" s="542">
        <f t="shared" si="3"/>
        <v>164.44905057577989</v>
      </c>
      <c r="AC68" s="354">
        <f t="shared" si="4"/>
        <v>0</v>
      </c>
      <c r="AD68" s="642"/>
      <c r="AE68" s="631"/>
      <c r="AF68" s="631"/>
      <c r="AG68" s="631"/>
      <c r="AH68" s="631"/>
      <c r="AI68" s="631"/>
      <c r="AJ68" s="631"/>
      <c r="AK68" s="631"/>
      <c r="AL68" s="631"/>
      <c r="AM68" s="631"/>
      <c r="AN68" s="631"/>
      <c r="AO68" s="631"/>
      <c r="AP68" s="631"/>
      <c r="AQ68" s="631"/>
      <c r="AR68" s="631"/>
      <c r="AS68" s="631"/>
      <c r="AT68" s="631"/>
      <c r="AU68" s="631"/>
      <c r="AV68" s="631"/>
      <c r="AW68" s="631"/>
      <c r="AX68" s="631"/>
      <c r="AY68" s="631"/>
      <c r="AZ68" s="631"/>
    </row>
    <row r="69" spans="2:52" x14ac:dyDescent="0.25">
      <c r="B69" s="593" t="s">
        <v>617</v>
      </c>
      <c r="C69" s="592" t="s">
        <v>618</v>
      </c>
      <c r="D69" s="585">
        <v>1092.009316016321</v>
      </c>
      <c r="E69" s="585">
        <v>2384.7763514401681</v>
      </c>
      <c r="F69" s="585">
        <v>220.5917050995179</v>
      </c>
      <c r="G69" s="585" t="s">
        <v>539</v>
      </c>
      <c r="H69" s="586">
        <v>2516.566276807232</v>
      </c>
      <c r="I69" s="587">
        <v>6213.9436493632393</v>
      </c>
      <c r="J69" s="588">
        <v>142.70997068609461</v>
      </c>
      <c r="K69" s="588">
        <v>400.36765578799486</v>
      </c>
      <c r="L69" s="588">
        <v>157.7880505088209</v>
      </c>
      <c r="M69" s="588" t="s">
        <v>539</v>
      </c>
      <c r="N69" s="586">
        <v>2019.6470713527663</v>
      </c>
      <c r="O69" s="587">
        <v>2720.5127483356764</v>
      </c>
      <c r="P69" s="588">
        <v>949.2993453302264</v>
      </c>
      <c r="Q69" s="588">
        <v>1984.4086956521733</v>
      </c>
      <c r="R69" s="588">
        <v>62.803654590696993</v>
      </c>
      <c r="S69" s="588" t="s">
        <v>539</v>
      </c>
      <c r="T69" s="586">
        <v>496.91920545446573</v>
      </c>
      <c r="U69" s="589">
        <v>3493.4309010275624</v>
      </c>
      <c r="V69" s="590" t="s">
        <v>469</v>
      </c>
      <c r="W69" s="591" t="s">
        <v>470</v>
      </c>
      <c r="X69" s="500">
        <f t="shared" si="0"/>
        <v>0</v>
      </c>
      <c r="Y69" s="500">
        <f t="shared" si="1"/>
        <v>0</v>
      </c>
      <c r="Z69" s="352"/>
      <c r="AA69" s="542">
        <f t="shared" ref="AA69:AA132" si="5">D69-P69</f>
        <v>142.70997068609461</v>
      </c>
      <c r="AB69" s="542">
        <f t="shared" ref="AB69:AB132" si="6">E69-Q69</f>
        <v>400.36765578799486</v>
      </c>
      <c r="AC69" s="354">
        <f t="shared" si="4"/>
        <v>0</v>
      </c>
      <c r="AD69" s="642"/>
      <c r="AE69" s="631"/>
      <c r="AF69" s="631"/>
      <c r="AG69" s="631"/>
      <c r="AH69" s="631"/>
      <c r="AI69" s="631"/>
      <c r="AJ69" s="631"/>
      <c r="AK69" s="631"/>
      <c r="AL69" s="631"/>
      <c r="AM69" s="631"/>
      <c r="AN69" s="631"/>
      <c r="AO69" s="631"/>
      <c r="AP69" s="631"/>
      <c r="AQ69" s="631"/>
      <c r="AR69" s="631"/>
      <c r="AS69" s="631"/>
      <c r="AT69" s="631"/>
      <c r="AU69" s="631"/>
      <c r="AV69" s="631"/>
      <c r="AW69" s="631"/>
      <c r="AX69" s="631"/>
      <c r="AY69" s="631"/>
      <c r="AZ69" s="631"/>
    </row>
    <row r="70" spans="2:52" x14ac:dyDescent="0.25">
      <c r="B70" s="594">
        <v>5515</v>
      </c>
      <c r="C70" s="595" t="s">
        <v>52</v>
      </c>
      <c r="D70" s="596">
        <v>706.69175163393049</v>
      </c>
      <c r="E70" s="596">
        <v>764.56998496238964</v>
      </c>
      <c r="F70" s="596">
        <v>79.042074824077972</v>
      </c>
      <c r="G70" s="596">
        <v>442.60292899341863</v>
      </c>
      <c r="H70" s="597">
        <v>1140.2250871941089</v>
      </c>
      <c r="I70" s="598">
        <v>3133.1318276079255</v>
      </c>
      <c r="J70" s="599">
        <v>92.354486065827359</v>
      </c>
      <c r="K70" s="599">
        <v>94.943898005867823</v>
      </c>
      <c r="L70" s="599">
        <v>56.777018758210943</v>
      </c>
      <c r="M70" s="599">
        <v>229.9397422283852</v>
      </c>
      <c r="N70" s="597">
        <v>649.47554604544598</v>
      </c>
      <c r="O70" s="598">
        <v>1123.4906911037374</v>
      </c>
      <c r="P70" s="599">
        <v>614.33726556810313</v>
      </c>
      <c r="Q70" s="599">
        <v>669.62608695652182</v>
      </c>
      <c r="R70" s="599">
        <v>22.265056065867029</v>
      </c>
      <c r="S70" s="599">
        <v>212.66318676503232</v>
      </c>
      <c r="T70" s="597">
        <v>490.74954114866301</v>
      </c>
      <c r="U70" s="600">
        <v>2009.6411365041872</v>
      </c>
      <c r="V70" s="601" t="s">
        <v>469</v>
      </c>
      <c r="W70" s="602" t="s">
        <v>470</v>
      </c>
      <c r="X70" s="500">
        <f t="shared" ref="X70:X133" si="7">IF(P70&gt;D70, D70-P70, 0)</f>
        <v>0</v>
      </c>
      <c r="Y70" s="500">
        <f t="shared" ref="Y70:Y133" si="8">IF(Q70&gt;E70, E70-Q70, 0)</f>
        <v>0</v>
      </c>
      <c r="Z70" s="352"/>
      <c r="AA70" s="542">
        <f t="shared" si="5"/>
        <v>92.354486065827359</v>
      </c>
      <c r="AB70" s="542">
        <f t="shared" si="6"/>
        <v>94.943898005867823</v>
      </c>
      <c r="AC70" s="354">
        <f t="shared" ref="AC70:AC133" si="9">J70-AA70</f>
        <v>0</v>
      </c>
      <c r="AD70" s="642"/>
      <c r="AE70" s="631"/>
      <c r="AF70" s="631"/>
      <c r="AG70" s="631"/>
      <c r="AH70" s="631"/>
      <c r="AI70" s="631"/>
      <c r="AJ70" s="631"/>
      <c r="AK70" s="631"/>
      <c r="AL70" s="631"/>
      <c r="AM70" s="631"/>
      <c r="AN70" s="631"/>
      <c r="AO70" s="631"/>
      <c r="AP70" s="631"/>
      <c r="AQ70" s="631"/>
      <c r="AR70" s="631"/>
      <c r="AS70" s="631"/>
      <c r="AT70" s="631"/>
      <c r="AU70" s="631"/>
      <c r="AV70" s="631"/>
      <c r="AW70" s="631"/>
      <c r="AX70" s="631"/>
      <c r="AY70" s="631"/>
      <c r="AZ70" s="631"/>
    </row>
    <row r="71" spans="2:52" x14ac:dyDescent="0.25">
      <c r="B71" s="593">
        <v>5554</v>
      </c>
      <c r="C71" s="592" t="s">
        <v>53</v>
      </c>
      <c r="D71" s="585">
        <v>7630.0416037185869</v>
      </c>
      <c r="E71" s="585">
        <v>1196.0201971093329</v>
      </c>
      <c r="F71" s="585">
        <v>441.45654118499618</v>
      </c>
      <c r="G71" s="585" t="s">
        <v>539</v>
      </c>
      <c r="H71" s="586">
        <v>9458.2230732131011</v>
      </c>
      <c r="I71" s="587">
        <v>18725.741415226017</v>
      </c>
      <c r="J71" s="588">
        <v>997.13711012341537</v>
      </c>
      <c r="K71" s="588">
        <v>219.96983467698885</v>
      </c>
      <c r="L71" s="588">
        <v>357.20410952723421</v>
      </c>
      <c r="M71" s="588" t="s">
        <v>539</v>
      </c>
      <c r="N71" s="586">
        <v>4271.3320204832453</v>
      </c>
      <c r="O71" s="587">
        <v>5845.6430748108833</v>
      </c>
      <c r="P71" s="588">
        <v>6632.9044935951715</v>
      </c>
      <c r="Q71" s="588">
        <v>976.05036243234406</v>
      </c>
      <c r="R71" s="588">
        <v>84.252431657761974</v>
      </c>
      <c r="S71" s="588" t="s">
        <v>539</v>
      </c>
      <c r="T71" s="586">
        <v>5186.8910527298558</v>
      </c>
      <c r="U71" s="589">
        <v>12880.098340415134</v>
      </c>
      <c r="V71" s="590" t="s">
        <v>469</v>
      </c>
      <c r="W71" s="591" t="s">
        <v>582</v>
      </c>
      <c r="X71" s="500">
        <f t="shared" si="7"/>
        <v>0</v>
      </c>
      <c r="Y71" s="500">
        <f t="shared" si="8"/>
        <v>0</v>
      </c>
      <c r="Z71" s="352"/>
      <c r="AA71" s="542">
        <f t="shared" si="5"/>
        <v>997.13711012341537</v>
      </c>
      <c r="AB71" s="542">
        <f t="shared" si="6"/>
        <v>219.96983467698885</v>
      </c>
      <c r="AC71" s="354">
        <f t="shared" si="9"/>
        <v>0</v>
      </c>
      <c r="AD71" s="642"/>
      <c r="AE71" s="631"/>
      <c r="AF71" s="631"/>
      <c r="AG71" s="631"/>
      <c r="AH71" s="631"/>
      <c r="AI71" s="631"/>
      <c r="AJ71" s="631"/>
      <c r="AK71" s="631"/>
      <c r="AL71" s="631"/>
      <c r="AM71" s="631"/>
      <c r="AN71" s="631"/>
      <c r="AO71" s="631"/>
      <c r="AP71" s="631"/>
      <c r="AQ71" s="631"/>
      <c r="AR71" s="631"/>
      <c r="AS71" s="631"/>
      <c r="AT71" s="631"/>
      <c r="AU71" s="631"/>
      <c r="AV71" s="631"/>
      <c r="AW71" s="631"/>
      <c r="AX71" s="631"/>
      <c r="AY71" s="631"/>
      <c r="AZ71" s="631"/>
    </row>
    <row r="72" spans="2:52" x14ac:dyDescent="0.25">
      <c r="B72" s="594">
        <v>5558</v>
      </c>
      <c r="C72" s="595" t="s">
        <v>54</v>
      </c>
      <c r="D72" s="596">
        <v>5002.2861190690055</v>
      </c>
      <c r="E72" s="596">
        <v>874.41164600952061</v>
      </c>
      <c r="F72" s="596">
        <v>276.07949340099651</v>
      </c>
      <c r="G72" s="596" t="s">
        <v>539</v>
      </c>
      <c r="H72" s="597">
        <v>6803.4617011675828</v>
      </c>
      <c r="I72" s="598">
        <v>12956.238959647106</v>
      </c>
      <c r="J72" s="599">
        <v>653.72712022277847</v>
      </c>
      <c r="K72" s="599">
        <v>160.82018152973126</v>
      </c>
      <c r="L72" s="599">
        <v>224.20330049910314</v>
      </c>
      <c r="M72" s="599" t="s">
        <v>539</v>
      </c>
      <c r="N72" s="597">
        <v>3523.8366048980124</v>
      </c>
      <c r="O72" s="598">
        <v>4562.5872071496251</v>
      </c>
      <c r="P72" s="599">
        <v>4348.558998846227</v>
      </c>
      <c r="Q72" s="599">
        <v>713.59146447978935</v>
      </c>
      <c r="R72" s="599">
        <v>51.876192901893376</v>
      </c>
      <c r="S72" s="599" t="s">
        <v>539</v>
      </c>
      <c r="T72" s="597">
        <v>3279.6250962695703</v>
      </c>
      <c r="U72" s="600">
        <v>8393.6517524974806</v>
      </c>
      <c r="V72" s="601" t="s">
        <v>469</v>
      </c>
      <c r="W72" s="602" t="s">
        <v>582</v>
      </c>
      <c r="X72" s="500">
        <f t="shared" si="7"/>
        <v>0</v>
      </c>
      <c r="Y72" s="500">
        <f t="shared" si="8"/>
        <v>0</v>
      </c>
      <c r="Z72" s="352"/>
      <c r="AA72" s="542">
        <f t="shared" si="5"/>
        <v>653.72712022277847</v>
      </c>
      <c r="AB72" s="542">
        <f t="shared" si="6"/>
        <v>160.82018152973126</v>
      </c>
      <c r="AC72" s="354">
        <f t="shared" si="9"/>
        <v>0</v>
      </c>
      <c r="AD72" s="642"/>
      <c r="AE72" s="631"/>
      <c r="AF72" s="631"/>
      <c r="AG72" s="631"/>
      <c r="AH72" s="631"/>
      <c r="AI72" s="631"/>
      <c r="AJ72" s="631"/>
      <c r="AK72" s="631"/>
      <c r="AL72" s="631"/>
      <c r="AM72" s="631"/>
      <c r="AN72" s="631"/>
      <c r="AO72" s="631"/>
      <c r="AP72" s="631"/>
      <c r="AQ72" s="631"/>
      <c r="AR72" s="631"/>
      <c r="AS72" s="631"/>
      <c r="AT72" s="631"/>
      <c r="AU72" s="631"/>
      <c r="AV72" s="631"/>
      <c r="AW72" s="631"/>
      <c r="AX72" s="631"/>
      <c r="AY72" s="631"/>
      <c r="AZ72" s="631"/>
    </row>
    <row r="73" spans="2:52" x14ac:dyDescent="0.25">
      <c r="B73" s="593" t="s">
        <v>619</v>
      </c>
      <c r="C73" s="592" t="s">
        <v>620</v>
      </c>
      <c r="D73" s="585">
        <v>1974.5170261245644</v>
      </c>
      <c r="E73" s="585">
        <v>5064.9875654302714</v>
      </c>
      <c r="F73" s="585">
        <v>273.45518261149721</v>
      </c>
      <c r="G73" s="585" t="s">
        <v>539</v>
      </c>
      <c r="H73" s="586">
        <v>2891.3126310241314</v>
      </c>
      <c r="I73" s="587">
        <v>10204.272405190466</v>
      </c>
      <c r="J73" s="588">
        <v>258.04108333561112</v>
      </c>
      <c r="K73" s="588">
        <v>304.409304560706</v>
      </c>
      <c r="L73" s="588">
        <v>182.64684042825667</v>
      </c>
      <c r="M73" s="588" t="s">
        <v>539</v>
      </c>
      <c r="N73" s="586">
        <v>1818.0562060695231</v>
      </c>
      <c r="O73" s="587">
        <v>2563.1534343940966</v>
      </c>
      <c r="P73" s="588">
        <v>1716.4759427889533</v>
      </c>
      <c r="Q73" s="588">
        <v>4760.5782608695654</v>
      </c>
      <c r="R73" s="588">
        <v>90.808342183240541</v>
      </c>
      <c r="S73" s="588" t="s">
        <v>539</v>
      </c>
      <c r="T73" s="586">
        <v>1073.2564249546083</v>
      </c>
      <c r="U73" s="589">
        <v>7641.1189707963676</v>
      </c>
      <c r="V73" s="590" t="s">
        <v>469</v>
      </c>
      <c r="W73" s="591" t="s">
        <v>470</v>
      </c>
      <c r="X73" s="500">
        <f t="shared" si="7"/>
        <v>0</v>
      </c>
      <c r="Y73" s="500">
        <f t="shared" si="8"/>
        <v>0</v>
      </c>
      <c r="Z73" s="352"/>
      <c r="AA73" s="542">
        <f t="shared" si="5"/>
        <v>258.04108333561112</v>
      </c>
      <c r="AB73" s="542">
        <f t="shared" si="6"/>
        <v>304.409304560706</v>
      </c>
      <c r="AC73" s="354">
        <f t="shared" si="9"/>
        <v>0</v>
      </c>
      <c r="AD73" s="642"/>
      <c r="AE73" s="631"/>
      <c r="AF73" s="631"/>
      <c r="AG73" s="631"/>
      <c r="AH73" s="631"/>
      <c r="AI73" s="631"/>
      <c r="AJ73" s="631"/>
      <c r="AK73" s="631"/>
      <c r="AL73" s="631"/>
      <c r="AM73" s="631"/>
      <c r="AN73" s="631"/>
      <c r="AO73" s="631"/>
      <c r="AP73" s="631"/>
      <c r="AQ73" s="631"/>
      <c r="AR73" s="631"/>
      <c r="AS73" s="631"/>
      <c r="AT73" s="631"/>
      <c r="AU73" s="631"/>
      <c r="AV73" s="631"/>
      <c r="AW73" s="631"/>
      <c r="AX73" s="631"/>
      <c r="AY73" s="631"/>
      <c r="AZ73" s="631"/>
    </row>
    <row r="74" spans="2:52" x14ac:dyDescent="0.25">
      <c r="B74" s="594">
        <v>5566</v>
      </c>
      <c r="C74" s="595" t="s">
        <v>55</v>
      </c>
      <c r="D74" s="596">
        <v>6788.2463356878643</v>
      </c>
      <c r="E74" s="596">
        <v>1977.0190203543557</v>
      </c>
      <c r="F74" s="596">
        <v>444.03362356144316</v>
      </c>
      <c r="G74" s="596">
        <v>2637.9522093174469</v>
      </c>
      <c r="H74" s="597">
        <v>9277.236574356757</v>
      </c>
      <c r="I74" s="598">
        <v>21124.487763277866</v>
      </c>
      <c r="J74" s="599">
        <v>887.12653030290221</v>
      </c>
      <c r="K74" s="599">
        <v>363.60970166865468</v>
      </c>
      <c r="L74" s="599">
        <v>353.69210343986362</v>
      </c>
      <c r="M74" s="599">
        <v>1521.2126423162131</v>
      </c>
      <c r="N74" s="597">
        <v>4534.0037605853167</v>
      </c>
      <c r="O74" s="598">
        <v>7659.6447383129498</v>
      </c>
      <c r="P74" s="599">
        <v>5901.1198053849621</v>
      </c>
      <c r="Q74" s="599">
        <v>1613.409318685701</v>
      </c>
      <c r="R74" s="599">
        <v>90.341520121579549</v>
      </c>
      <c r="S74" s="599">
        <v>1116.7395670012634</v>
      </c>
      <c r="T74" s="597">
        <v>4743.2328137714403</v>
      </c>
      <c r="U74" s="600">
        <v>13464.843024964946</v>
      </c>
      <c r="V74" s="601" t="s">
        <v>469</v>
      </c>
      <c r="W74" s="602" t="s">
        <v>582</v>
      </c>
      <c r="X74" s="500">
        <f t="shared" si="7"/>
        <v>0</v>
      </c>
      <c r="Y74" s="500">
        <f t="shared" si="8"/>
        <v>0</v>
      </c>
      <c r="Z74" s="352"/>
      <c r="AA74" s="542">
        <f t="shared" si="5"/>
        <v>887.12653030290221</v>
      </c>
      <c r="AB74" s="542">
        <f t="shared" si="6"/>
        <v>363.60970166865468</v>
      </c>
      <c r="AC74" s="354">
        <f t="shared" si="9"/>
        <v>0</v>
      </c>
      <c r="AD74" s="642"/>
      <c r="AE74" s="631"/>
      <c r="AF74" s="631"/>
      <c r="AG74" s="631"/>
      <c r="AH74" s="631"/>
      <c r="AI74" s="631"/>
      <c r="AJ74" s="631"/>
      <c r="AK74" s="631"/>
      <c r="AL74" s="631"/>
      <c r="AM74" s="631"/>
      <c r="AN74" s="631"/>
      <c r="AO74" s="631"/>
      <c r="AP74" s="631"/>
      <c r="AQ74" s="631"/>
      <c r="AR74" s="631"/>
      <c r="AS74" s="631"/>
      <c r="AT74" s="631"/>
      <c r="AU74" s="631"/>
      <c r="AV74" s="631"/>
      <c r="AW74" s="631"/>
      <c r="AX74" s="631"/>
      <c r="AY74" s="631"/>
      <c r="AZ74" s="631"/>
    </row>
    <row r="75" spans="2:52" x14ac:dyDescent="0.25">
      <c r="B75" s="593">
        <v>5570</v>
      </c>
      <c r="C75" s="592" t="s">
        <v>56</v>
      </c>
      <c r="D75" s="585">
        <v>5454.5379696612581</v>
      </c>
      <c r="E75" s="585">
        <v>1122.3510452793939</v>
      </c>
      <c r="F75" s="585">
        <v>320.25216248966643</v>
      </c>
      <c r="G75" s="585">
        <v>1938.5062632602387</v>
      </c>
      <c r="H75" s="586">
        <v>7575.3276264192136</v>
      </c>
      <c r="I75" s="587">
        <v>16410.975067109772</v>
      </c>
      <c r="J75" s="588">
        <v>712.82995697896968</v>
      </c>
      <c r="K75" s="588">
        <v>206.42073978043811</v>
      </c>
      <c r="L75" s="588">
        <v>258.72355862875816</v>
      </c>
      <c r="M75" s="588">
        <v>993.03700719972676</v>
      </c>
      <c r="N75" s="586">
        <v>3688.119586218927</v>
      </c>
      <c r="O75" s="587">
        <v>5859.1308488068198</v>
      </c>
      <c r="P75" s="588">
        <v>4741.7080126822884</v>
      </c>
      <c r="Q75" s="588">
        <v>915.93030549895582</v>
      </c>
      <c r="R75" s="588">
        <v>61.528603860908277</v>
      </c>
      <c r="S75" s="588">
        <v>945.4692560604957</v>
      </c>
      <c r="T75" s="586">
        <v>3887.2080402002866</v>
      </c>
      <c r="U75" s="589">
        <v>10551.844218302935</v>
      </c>
      <c r="V75" s="590" t="s">
        <v>469</v>
      </c>
      <c r="W75" s="591" t="s">
        <v>582</v>
      </c>
      <c r="X75" s="500">
        <f t="shared" si="7"/>
        <v>0</v>
      </c>
      <c r="Y75" s="500">
        <f t="shared" si="8"/>
        <v>0</v>
      </c>
      <c r="Z75" s="352"/>
      <c r="AA75" s="542">
        <f t="shared" si="5"/>
        <v>712.82995697896968</v>
      </c>
      <c r="AB75" s="542">
        <f t="shared" si="6"/>
        <v>206.42073978043811</v>
      </c>
      <c r="AC75" s="354">
        <f t="shared" si="9"/>
        <v>0</v>
      </c>
      <c r="AD75" s="642"/>
      <c r="AE75" s="631"/>
      <c r="AF75" s="631"/>
      <c r="AG75" s="631"/>
      <c r="AH75" s="631"/>
      <c r="AI75" s="631"/>
      <c r="AJ75" s="631"/>
      <c r="AK75" s="631"/>
      <c r="AL75" s="631"/>
      <c r="AM75" s="631"/>
      <c r="AN75" s="631"/>
      <c r="AO75" s="631"/>
      <c r="AP75" s="631"/>
      <c r="AQ75" s="631"/>
      <c r="AR75" s="631"/>
      <c r="AS75" s="631"/>
      <c r="AT75" s="631"/>
      <c r="AU75" s="631"/>
      <c r="AV75" s="631"/>
      <c r="AW75" s="631"/>
      <c r="AX75" s="631"/>
      <c r="AY75" s="631"/>
      <c r="AZ75" s="631"/>
    </row>
    <row r="76" spans="2:52" x14ac:dyDescent="0.25">
      <c r="B76" s="594">
        <v>5711</v>
      </c>
      <c r="C76" s="595" t="s">
        <v>57</v>
      </c>
      <c r="D76" s="596">
        <v>217.72487092650164</v>
      </c>
      <c r="E76" s="596">
        <v>619.0438240679614</v>
      </c>
      <c r="F76" s="596">
        <v>53.832038430586834</v>
      </c>
      <c r="G76" s="596">
        <v>555.45445343646202</v>
      </c>
      <c r="H76" s="597">
        <v>516.57125656768687</v>
      </c>
      <c r="I76" s="598">
        <v>1962.6264434291988</v>
      </c>
      <c r="J76" s="599">
        <v>28.453520946968183</v>
      </c>
      <c r="K76" s="599">
        <v>79.495997981004848</v>
      </c>
      <c r="L76" s="599">
        <v>36.215698119310446</v>
      </c>
      <c r="M76" s="599">
        <v>340.72679941659476</v>
      </c>
      <c r="N76" s="597">
        <v>421.70677750053875</v>
      </c>
      <c r="O76" s="598">
        <v>906.59879396441693</v>
      </c>
      <c r="P76" s="599">
        <v>189.27134997953345</v>
      </c>
      <c r="Q76" s="599">
        <v>539.54782608695655</v>
      </c>
      <c r="R76" s="599">
        <v>17.616340311276389</v>
      </c>
      <c r="S76" s="599">
        <v>214.72765401986737</v>
      </c>
      <c r="T76" s="597">
        <v>94.864479067148125</v>
      </c>
      <c r="U76" s="600">
        <v>1056.0276494647819</v>
      </c>
      <c r="V76" s="601" t="s">
        <v>469</v>
      </c>
      <c r="W76" s="602" t="s">
        <v>470</v>
      </c>
      <c r="X76" s="500">
        <f t="shared" si="7"/>
        <v>0</v>
      </c>
      <c r="Y76" s="500">
        <f t="shared" si="8"/>
        <v>0</v>
      </c>
      <c r="Z76" s="352"/>
      <c r="AA76" s="542">
        <f t="shared" si="5"/>
        <v>28.453520946968183</v>
      </c>
      <c r="AB76" s="542">
        <f t="shared" si="6"/>
        <v>79.495997981004848</v>
      </c>
      <c r="AC76" s="354">
        <f t="shared" si="9"/>
        <v>0</v>
      </c>
      <c r="AD76" s="642"/>
      <c r="AE76" s="631"/>
      <c r="AF76" s="631"/>
      <c r="AG76" s="631"/>
      <c r="AH76" s="631"/>
      <c r="AI76" s="631"/>
      <c r="AJ76" s="631"/>
      <c r="AK76" s="631"/>
      <c r="AL76" s="631"/>
      <c r="AM76" s="631"/>
      <c r="AN76" s="631"/>
      <c r="AO76" s="631"/>
      <c r="AP76" s="631"/>
      <c r="AQ76" s="631"/>
      <c r="AR76" s="631"/>
      <c r="AS76" s="631"/>
      <c r="AT76" s="631"/>
      <c r="AU76" s="631"/>
      <c r="AV76" s="631"/>
      <c r="AW76" s="631"/>
      <c r="AX76" s="631"/>
      <c r="AY76" s="631"/>
      <c r="AZ76" s="631"/>
    </row>
    <row r="77" spans="2:52" x14ac:dyDescent="0.25">
      <c r="B77" s="593">
        <v>5754</v>
      </c>
      <c r="C77" s="592" t="s">
        <v>58</v>
      </c>
      <c r="D77" s="585">
        <v>2818.9700685823022</v>
      </c>
      <c r="E77" s="585">
        <v>1106.1801595928196</v>
      </c>
      <c r="F77" s="585">
        <v>234.29158917754424</v>
      </c>
      <c r="G77" s="585">
        <v>1579.7470913373895</v>
      </c>
      <c r="H77" s="586">
        <v>4651.3392655809457</v>
      </c>
      <c r="I77" s="587">
        <v>10390.528174271001</v>
      </c>
      <c r="J77" s="588">
        <v>368.39899619166408</v>
      </c>
      <c r="K77" s="588">
        <v>203.44662022990417</v>
      </c>
      <c r="L77" s="588">
        <v>184.14248147542489</v>
      </c>
      <c r="M77" s="588">
        <v>967.79675979038313</v>
      </c>
      <c r="N77" s="586">
        <v>2405.1157734845851</v>
      </c>
      <c r="O77" s="587">
        <v>4128.9006311719613</v>
      </c>
      <c r="P77" s="588">
        <v>2450.5710723906382</v>
      </c>
      <c r="Q77" s="588">
        <v>902.73353936291539</v>
      </c>
      <c r="R77" s="588">
        <v>50.149107702119352</v>
      </c>
      <c r="S77" s="588">
        <v>611.95033154700081</v>
      </c>
      <c r="T77" s="586">
        <v>2246.2234920963606</v>
      </c>
      <c r="U77" s="589">
        <v>6261.6275430990336</v>
      </c>
      <c r="V77" s="590" t="s">
        <v>469</v>
      </c>
      <c r="W77" s="591" t="s">
        <v>582</v>
      </c>
      <c r="X77" s="500">
        <f t="shared" si="7"/>
        <v>0</v>
      </c>
      <c r="Y77" s="500">
        <f t="shared" si="8"/>
        <v>0</v>
      </c>
      <c r="Z77" s="352"/>
      <c r="AA77" s="542">
        <f t="shared" si="5"/>
        <v>368.39899619166408</v>
      </c>
      <c r="AB77" s="542">
        <f t="shared" si="6"/>
        <v>203.44662022990417</v>
      </c>
      <c r="AC77" s="354">
        <f t="shared" si="9"/>
        <v>0</v>
      </c>
      <c r="AD77" s="642"/>
      <c r="AE77" s="631"/>
      <c r="AF77" s="631"/>
      <c r="AG77" s="631"/>
      <c r="AH77" s="631"/>
      <c r="AI77" s="631"/>
      <c r="AJ77" s="631"/>
      <c r="AK77" s="631"/>
      <c r="AL77" s="631"/>
      <c r="AM77" s="631"/>
      <c r="AN77" s="631"/>
      <c r="AO77" s="631"/>
      <c r="AP77" s="631"/>
      <c r="AQ77" s="631"/>
      <c r="AR77" s="631"/>
      <c r="AS77" s="631"/>
      <c r="AT77" s="631"/>
      <c r="AU77" s="631"/>
      <c r="AV77" s="631"/>
      <c r="AW77" s="631"/>
      <c r="AX77" s="631"/>
      <c r="AY77" s="631"/>
      <c r="AZ77" s="631"/>
    </row>
    <row r="78" spans="2:52" x14ac:dyDescent="0.25">
      <c r="B78" s="594">
        <v>5758</v>
      </c>
      <c r="C78" s="595" t="s">
        <v>59</v>
      </c>
      <c r="D78" s="596">
        <v>800.23844140609265</v>
      </c>
      <c r="E78" s="596">
        <v>759.50361074347745</v>
      </c>
      <c r="F78" s="596">
        <v>107.05961533268588</v>
      </c>
      <c r="G78" s="596">
        <v>860.07324336370664</v>
      </c>
      <c r="H78" s="597">
        <v>1402.9996780600884</v>
      </c>
      <c r="I78" s="598">
        <v>3929.874588906051</v>
      </c>
      <c r="J78" s="599">
        <v>104.57969803001458</v>
      </c>
      <c r="K78" s="599">
        <v>118.4253498739123</v>
      </c>
      <c r="L78" s="599">
        <v>78.150805842304095</v>
      </c>
      <c r="M78" s="599">
        <v>466.28084452475611</v>
      </c>
      <c r="N78" s="597">
        <v>932.9058550176926</v>
      </c>
      <c r="O78" s="598">
        <v>1700.3425532886797</v>
      </c>
      <c r="P78" s="599">
        <v>695.65874337607806</v>
      </c>
      <c r="Q78" s="599">
        <v>641.07826086956516</v>
      </c>
      <c r="R78" s="599">
        <v>28.908809490381785</v>
      </c>
      <c r="S78" s="599">
        <v>393.79239883894866</v>
      </c>
      <c r="T78" s="597">
        <v>470.0938230423958</v>
      </c>
      <c r="U78" s="600">
        <v>2229.5320356173697</v>
      </c>
      <c r="V78" s="601" t="s">
        <v>469</v>
      </c>
      <c r="W78" s="602" t="s">
        <v>470</v>
      </c>
      <c r="X78" s="500">
        <f t="shared" si="7"/>
        <v>0</v>
      </c>
      <c r="Y78" s="500">
        <f t="shared" si="8"/>
        <v>0</v>
      </c>
      <c r="Z78" s="352"/>
      <c r="AA78" s="542">
        <f t="shared" si="5"/>
        <v>104.57969803001458</v>
      </c>
      <c r="AB78" s="542">
        <f t="shared" si="6"/>
        <v>118.4253498739123</v>
      </c>
      <c r="AC78" s="354">
        <f t="shared" si="9"/>
        <v>0</v>
      </c>
      <c r="AD78" s="642"/>
      <c r="AE78" s="631"/>
      <c r="AF78" s="631"/>
      <c r="AG78" s="631"/>
      <c r="AH78" s="631"/>
      <c r="AI78" s="631"/>
      <c r="AJ78" s="631"/>
      <c r="AK78" s="631"/>
      <c r="AL78" s="631"/>
      <c r="AM78" s="631"/>
      <c r="AN78" s="631"/>
      <c r="AO78" s="631"/>
      <c r="AP78" s="631"/>
      <c r="AQ78" s="631"/>
      <c r="AR78" s="631"/>
      <c r="AS78" s="631"/>
      <c r="AT78" s="631"/>
      <c r="AU78" s="631"/>
      <c r="AV78" s="631"/>
      <c r="AW78" s="631"/>
      <c r="AX78" s="631"/>
      <c r="AY78" s="631"/>
      <c r="AZ78" s="631"/>
    </row>
    <row r="79" spans="2:52" x14ac:dyDescent="0.25">
      <c r="B79" s="593">
        <v>5762</v>
      </c>
      <c r="C79" s="592" t="s">
        <v>60</v>
      </c>
      <c r="D79" s="585">
        <v>2081.7549132089539</v>
      </c>
      <c r="E79" s="585">
        <v>664.13252603521823</v>
      </c>
      <c r="F79" s="585">
        <v>193.72580909622528</v>
      </c>
      <c r="G79" s="585">
        <v>1717.275076779013</v>
      </c>
      <c r="H79" s="586">
        <v>4232.8005698296529</v>
      </c>
      <c r="I79" s="587">
        <v>8889.688894949064</v>
      </c>
      <c r="J79" s="588">
        <v>272.0555386134115</v>
      </c>
      <c r="K79" s="588">
        <v>122.1460325742504</v>
      </c>
      <c r="L79" s="588">
        <v>157.08072174370426</v>
      </c>
      <c r="M79" s="588">
        <v>1164.3939211567006</v>
      </c>
      <c r="N79" s="586">
        <v>3092.789462943364</v>
      </c>
      <c r="O79" s="587">
        <v>4808.4656770314314</v>
      </c>
      <c r="P79" s="588">
        <v>1809.6993745955424</v>
      </c>
      <c r="Q79" s="588">
        <v>541.98649346096784</v>
      </c>
      <c r="R79" s="588">
        <v>36.645087352521017</v>
      </c>
      <c r="S79" s="588">
        <v>552.8811556223153</v>
      </c>
      <c r="T79" s="586">
        <v>1140.0111068862886</v>
      </c>
      <c r="U79" s="589">
        <v>4081.2232179176353</v>
      </c>
      <c r="V79" s="590" t="s">
        <v>469</v>
      </c>
      <c r="W79" s="591" t="s">
        <v>582</v>
      </c>
      <c r="X79" s="500">
        <f t="shared" si="7"/>
        <v>0</v>
      </c>
      <c r="Y79" s="500">
        <f t="shared" si="8"/>
        <v>0</v>
      </c>
      <c r="Z79" s="352"/>
      <c r="AA79" s="542">
        <f t="shared" si="5"/>
        <v>272.0555386134115</v>
      </c>
      <c r="AB79" s="542">
        <f t="shared" si="6"/>
        <v>122.1460325742504</v>
      </c>
      <c r="AC79" s="354">
        <f t="shared" si="9"/>
        <v>0</v>
      </c>
      <c r="AD79" s="642"/>
      <c r="AE79" s="631"/>
      <c r="AF79" s="631"/>
      <c r="AG79" s="631"/>
      <c r="AH79" s="631"/>
      <c r="AI79" s="631"/>
      <c r="AJ79" s="631"/>
      <c r="AK79" s="631"/>
      <c r="AL79" s="631"/>
      <c r="AM79" s="631"/>
      <c r="AN79" s="631"/>
      <c r="AO79" s="631"/>
      <c r="AP79" s="631"/>
      <c r="AQ79" s="631"/>
      <c r="AR79" s="631"/>
      <c r="AS79" s="631"/>
      <c r="AT79" s="631"/>
      <c r="AU79" s="631"/>
      <c r="AV79" s="631"/>
      <c r="AW79" s="631"/>
      <c r="AX79" s="631"/>
      <c r="AY79" s="631"/>
      <c r="AZ79" s="631"/>
    </row>
    <row r="80" spans="2:52" x14ac:dyDescent="0.25">
      <c r="B80" s="594">
        <v>5766</v>
      </c>
      <c r="C80" s="595" t="s">
        <v>61</v>
      </c>
      <c r="D80" s="596">
        <v>1344.3971259165176</v>
      </c>
      <c r="E80" s="596">
        <v>1285.3573210054112</v>
      </c>
      <c r="F80" s="596">
        <v>233.43223839716359</v>
      </c>
      <c r="G80" s="596">
        <v>2311.7672803239439</v>
      </c>
      <c r="H80" s="597">
        <v>3526.8623647766426</v>
      </c>
      <c r="I80" s="598">
        <v>8701.8163304196787</v>
      </c>
      <c r="J80" s="599">
        <v>175.69344108704354</v>
      </c>
      <c r="K80" s="599">
        <v>236.40055417606891</v>
      </c>
      <c r="L80" s="599">
        <v>171.93663128822968</v>
      </c>
      <c r="M80" s="599">
        <v>1538.1996428207751</v>
      </c>
      <c r="N80" s="597">
        <v>2905.1266871937964</v>
      </c>
      <c r="O80" s="598">
        <v>5027.3569565659136</v>
      </c>
      <c r="P80" s="599">
        <v>1168.703684829474</v>
      </c>
      <c r="Q80" s="599">
        <v>1048.9567668293423</v>
      </c>
      <c r="R80" s="599">
        <v>61.49560710893391</v>
      </c>
      <c r="S80" s="599">
        <v>773.56763750316622</v>
      </c>
      <c r="T80" s="597">
        <v>621.73567758284628</v>
      </c>
      <c r="U80" s="600">
        <v>3674.4593738537628</v>
      </c>
      <c r="V80" s="601" t="s">
        <v>469</v>
      </c>
      <c r="W80" s="602" t="s">
        <v>582</v>
      </c>
      <c r="X80" s="500">
        <f t="shared" si="7"/>
        <v>0</v>
      </c>
      <c r="Y80" s="500">
        <f t="shared" si="8"/>
        <v>0</v>
      </c>
      <c r="Z80" s="352"/>
      <c r="AA80" s="542">
        <f t="shared" si="5"/>
        <v>175.69344108704354</v>
      </c>
      <c r="AB80" s="542">
        <f t="shared" si="6"/>
        <v>236.40055417606891</v>
      </c>
      <c r="AC80" s="354">
        <f t="shared" si="9"/>
        <v>0</v>
      </c>
      <c r="AD80" s="642"/>
      <c r="AE80" s="631"/>
      <c r="AF80" s="631"/>
      <c r="AG80" s="631"/>
      <c r="AH80" s="631"/>
      <c r="AI80" s="631"/>
      <c r="AJ80" s="631"/>
      <c r="AK80" s="631"/>
      <c r="AL80" s="631"/>
      <c r="AM80" s="631"/>
      <c r="AN80" s="631"/>
      <c r="AO80" s="631"/>
      <c r="AP80" s="631"/>
      <c r="AQ80" s="631"/>
      <c r="AR80" s="631"/>
      <c r="AS80" s="631"/>
      <c r="AT80" s="631"/>
      <c r="AU80" s="631"/>
      <c r="AV80" s="631"/>
      <c r="AW80" s="631"/>
      <c r="AX80" s="631"/>
      <c r="AY80" s="631"/>
      <c r="AZ80" s="631"/>
    </row>
    <row r="81" spans="2:52" x14ac:dyDescent="0.25">
      <c r="B81" s="593">
        <v>5770</v>
      </c>
      <c r="C81" s="592" t="s">
        <v>62</v>
      </c>
      <c r="D81" s="585">
        <v>2429.026320647014</v>
      </c>
      <c r="E81" s="585">
        <v>1096.2349346622266</v>
      </c>
      <c r="F81" s="585">
        <v>227.56722730981247</v>
      </c>
      <c r="G81" s="585">
        <v>1421.4257368926255</v>
      </c>
      <c r="H81" s="586">
        <v>4742.8858645736527</v>
      </c>
      <c r="I81" s="587">
        <v>9917.1400840853312</v>
      </c>
      <c r="J81" s="588">
        <v>317.43893566756606</v>
      </c>
      <c r="K81" s="588">
        <v>201.61751275404777</v>
      </c>
      <c r="L81" s="588">
        <v>179.92810158694942</v>
      </c>
      <c r="M81" s="588">
        <v>849.80748017337692</v>
      </c>
      <c r="N81" s="586">
        <v>2258.9310345397889</v>
      </c>
      <c r="O81" s="587">
        <v>3807.7230647217293</v>
      </c>
      <c r="P81" s="588">
        <v>2111.587384979448</v>
      </c>
      <c r="Q81" s="588">
        <v>894.61742190817881</v>
      </c>
      <c r="R81" s="588">
        <v>47.639125722863042</v>
      </c>
      <c r="S81" s="588">
        <v>571.61825671925908</v>
      </c>
      <c r="T81" s="586">
        <v>2483.9548300338638</v>
      </c>
      <c r="U81" s="589">
        <v>6109.4170193636128</v>
      </c>
      <c r="V81" s="590" t="s">
        <v>469</v>
      </c>
      <c r="W81" s="591" t="s">
        <v>582</v>
      </c>
      <c r="X81" s="500">
        <f t="shared" si="7"/>
        <v>0</v>
      </c>
      <c r="Y81" s="500">
        <f t="shared" si="8"/>
        <v>0</v>
      </c>
      <c r="Z81" s="352"/>
      <c r="AA81" s="542">
        <f t="shared" si="5"/>
        <v>317.43893566756606</v>
      </c>
      <c r="AB81" s="542">
        <f t="shared" si="6"/>
        <v>201.61751275404777</v>
      </c>
      <c r="AC81" s="354">
        <f t="shared" si="9"/>
        <v>0</v>
      </c>
      <c r="AD81" s="642"/>
      <c r="AE81" s="631"/>
      <c r="AF81" s="631"/>
      <c r="AG81" s="631"/>
      <c r="AH81" s="631"/>
      <c r="AI81" s="631"/>
      <c r="AJ81" s="631"/>
      <c r="AK81" s="631"/>
      <c r="AL81" s="631"/>
      <c r="AM81" s="631"/>
      <c r="AN81" s="631"/>
      <c r="AO81" s="631"/>
      <c r="AP81" s="631"/>
      <c r="AQ81" s="631"/>
      <c r="AR81" s="631"/>
      <c r="AS81" s="631"/>
      <c r="AT81" s="631"/>
      <c r="AU81" s="631"/>
      <c r="AV81" s="631"/>
      <c r="AW81" s="631"/>
      <c r="AX81" s="631"/>
      <c r="AY81" s="631"/>
      <c r="AZ81" s="631"/>
    </row>
    <row r="82" spans="2:52" x14ac:dyDescent="0.25">
      <c r="B82" s="594">
        <v>5774</v>
      </c>
      <c r="C82" s="595" t="s">
        <v>63</v>
      </c>
      <c r="D82" s="596">
        <v>2716.9489141163108</v>
      </c>
      <c r="E82" s="596">
        <v>952.48039183397043</v>
      </c>
      <c r="F82" s="596">
        <v>219.93088895607852</v>
      </c>
      <c r="G82" s="596" t="s">
        <v>539</v>
      </c>
      <c r="H82" s="597">
        <v>4311.3502288702057</v>
      </c>
      <c r="I82" s="598">
        <v>8200.7104237765652</v>
      </c>
      <c r="J82" s="599">
        <v>355.06629311883989</v>
      </c>
      <c r="K82" s="599">
        <v>175.17844166108114</v>
      </c>
      <c r="L82" s="599">
        <v>174.71899088849491</v>
      </c>
      <c r="M82" s="599" t="s">
        <v>539</v>
      </c>
      <c r="N82" s="597">
        <v>3020.0733010383547</v>
      </c>
      <c r="O82" s="598">
        <v>3725.0370267067706</v>
      </c>
      <c r="P82" s="599">
        <v>2361.8826209974709</v>
      </c>
      <c r="Q82" s="599">
        <v>777.30195017288929</v>
      </c>
      <c r="R82" s="599">
        <v>45.211898067583604</v>
      </c>
      <c r="S82" s="599" t="s">
        <v>539</v>
      </c>
      <c r="T82" s="597">
        <v>1291.276927831851</v>
      </c>
      <c r="U82" s="600">
        <v>4475.6733970697951</v>
      </c>
      <c r="V82" s="601" t="s">
        <v>469</v>
      </c>
      <c r="W82" s="602" t="s">
        <v>582</v>
      </c>
      <c r="X82" s="500">
        <f t="shared" si="7"/>
        <v>0</v>
      </c>
      <c r="Y82" s="500">
        <f t="shared" si="8"/>
        <v>0</v>
      </c>
      <c r="Z82" s="352"/>
      <c r="AA82" s="542">
        <f t="shared" si="5"/>
        <v>355.06629311883989</v>
      </c>
      <c r="AB82" s="542">
        <f t="shared" si="6"/>
        <v>175.17844166108114</v>
      </c>
      <c r="AC82" s="354">
        <f t="shared" si="9"/>
        <v>0</v>
      </c>
      <c r="AD82" s="642"/>
      <c r="AE82" s="631"/>
      <c r="AF82" s="631"/>
      <c r="AG82" s="631"/>
      <c r="AH82" s="631"/>
      <c r="AI82" s="631"/>
      <c r="AJ82" s="631"/>
      <c r="AK82" s="631"/>
      <c r="AL82" s="631"/>
      <c r="AM82" s="631"/>
      <c r="AN82" s="631"/>
      <c r="AO82" s="631"/>
      <c r="AP82" s="631"/>
      <c r="AQ82" s="631"/>
      <c r="AR82" s="631"/>
      <c r="AS82" s="631"/>
      <c r="AT82" s="631"/>
      <c r="AU82" s="631"/>
      <c r="AV82" s="631"/>
      <c r="AW82" s="631"/>
      <c r="AX82" s="631"/>
      <c r="AY82" s="631"/>
      <c r="AZ82" s="631"/>
    </row>
    <row r="83" spans="2:52" x14ac:dyDescent="0.25">
      <c r="B83" s="593" t="s">
        <v>621</v>
      </c>
      <c r="C83" s="592" t="s">
        <v>622</v>
      </c>
      <c r="D83" s="585">
        <v>308.00917278478056</v>
      </c>
      <c r="E83" s="585">
        <v>2473.7635985919396</v>
      </c>
      <c r="F83" s="585">
        <v>135.97644094128245</v>
      </c>
      <c r="G83" s="585" t="s">
        <v>539</v>
      </c>
      <c r="H83" s="586">
        <v>380.95250102303015</v>
      </c>
      <c r="I83" s="587">
        <v>3298.7017133410327</v>
      </c>
      <c r="J83" s="588">
        <v>40.25238555612043</v>
      </c>
      <c r="K83" s="588">
        <v>165.49838120063578</v>
      </c>
      <c r="L83" s="588">
        <v>81.879755040572732</v>
      </c>
      <c r="M83" s="588" t="s">
        <v>539</v>
      </c>
      <c r="N83" s="586">
        <v>365.79891057488254</v>
      </c>
      <c r="O83" s="587">
        <v>653.42943237221152</v>
      </c>
      <c r="P83" s="588">
        <v>267.75678722866013</v>
      </c>
      <c r="Q83" s="588">
        <v>2308.2652173913038</v>
      </c>
      <c r="R83" s="588">
        <v>54.096685900709716</v>
      </c>
      <c r="S83" s="588" t="s">
        <v>539</v>
      </c>
      <c r="T83" s="586">
        <v>15.153590448147613</v>
      </c>
      <c r="U83" s="589">
        <v>2645.2722809688212</v>
      </c>
      <c r="V83" s="590" t="s">
        <v>469</v>
      </c>
      <c r="W83" s="591" t="s">
        <v>470</v>
      </c>
      <c r="X83" s="500">
        <f t="shared" si="7"/>
        <v>0</v>
      </c>
      <c r="Y83" s="500">
        <f t="shared" si="8"/>
        <v>0</v>
      </c>
      <c r="Z83" s="352"/>
      <c r="AA83" s="542">
        <f t="shared" si="5"/>
        <v>40.25238555612043</v>
      </c>
      <c r="AB83" s="542">
        <f t="shared" si="6"/>
        <v>165.49838120063578</v>
      </c>
      <c r="AC83" s="354">
        <f t="shared" si="9"/>
        <v>0</v>
      </c>
      <c r="AD83" s="642"/>
      <c r="AE83" s="631"/>
      <c r="AF83" s="631"/>
      <c r="AG83" s="631"/>
      <c r="AH83" s="631"/>
      <c r="AI83" s="631"/>
      <c r="AJ83" s="631"/>
      <c r="AK83" s="631"/>
      <c r="AL83" s="631"/>
      <c r="AM83" s="631"/>
      <c r="AN83" s="631"/>
      <c r="AO83" s="631"/>
      <c r="AP83" s="631"/>
      <c r="AQ83" s="631"/>
      <c r="AR83" s="631"/>
      <c r="AS83" s="631"/>
      <c r="AT83" s="631"/>
      <c r="AU83" s="631"/>
      <c r="AV83" s="631"/>
      <c r="AW83" s="631"/>
      <c r="AX83" s="631"/>
      <c r="AY83" s="631"/>
      <c r="AZ83" s="631"/>
    </row>
    <row r="84" spans="2:52" x14ac:dyDescent="0.25">
      <c r="B84" s="594" t="s">
        <v>623</v>
      </c>
      <c r="C84" s="595" t="s">
        <v>624</v>
      </c>
      <c r="D84" s="596">
        <v>467.69377498596862</v>
      </c>
      <c r="E84" s="596">
        <v>1438.8051283983968</v>
      </c>
      <c r="F84" s="596">
        <v>115.35542004461102</v>
      </c>
      <c r="G84" s="596" t="s">
        <v>539</v>
      </c>
      <c r="H84" s="597">
        <v>997.84346248936197</v>
      </c>
      <c r="I84" s="598">
        <v>3019.6977859183385</v>
      </c>
      <c r="J84" s="599">
        <v>61.120875013962745</v>
      </c>
      <c r="K84" s="599">
        <v>89.752954485353712</v>
      </c>
      <c r="L84" s="599">
        <v>77.335897193709457</v>
      </c>
      <c r="M84" s="599" t="s">
        <v>539</v>
      </c>
      <c r="N84" s="597">
        <v>976.32823647685473</v>
      </c>
      <c r="O84" s="598">
        <v>1204.5379631698806</v>
      </c>
      <c r="P84" s="599">
        <v>406.57289997200587</v>
      </c>
      <c r="Q84" s="599">
        <v>1349.0521739130431</v>
      </c>
      <c r="R84" s="599">
        <v>38.019522850901566</v>
      </c>
      <c r="S84" s="599" t="s">
        <v>539</v>
      </c>
      <c r="T84" s="597">
        <v>21.515226012507259</v>
      </c>
      <c r="U84" s="600">
        <v>1815.1598227484578</v>
      </c>
      <c r="V84" s="601" t="s">
        <v>469</v>
      </c>
      <c r="W84" s="602" t="s">
        <v>470</v>
      </c>
      <c r="X84" s="500">
        <f t="shared" si="7"/>
        <v>0</v>
      </c>
      <c r="Y84" s="500">
        <f t="shared" si="8"/>
        <v>0</v>
      </c>
      <c r="Z84" s="352"/>
      <c r="AA84" s="542">
        <f t="shared" si="5"/>
        <v>61.120875013962745</v>
      </c>
      <c r="AB84" s="542">
        <f t="shared" si="6"/>
        <v>89.752954485353712</v>
      </c>
      <c r="AC84" s="354">
        <f t="shared" si="9"/>
        <v>0</v>
      </c>
      <c r="AD84" s="642"/>
      <c r="AE84" s="631"/>
      <c r="AF84" s="631"/>
      <c r="AG84" s="631"/>
      <c r="AH84" s="631"/>
      <c r="AI84" s="631"/>
      <c r="AJ84" s="631"/>
      <c r="AK84" s="631"/>
      <c r="AL84" s="631"/>
      <c r="AM84" s="631"/>
      <c r="AN84" s="631"/>
      <c r="AO84" s="631"/>
      <c r="AP84" s="631"/>
      <c r="AQ84" s="631"/>
      <c r="AR84" s="631"/>
      <c r="AS84" s="631"/>
      <c r="AT84" s="631"/>
      <c r="AU84" s="631"/>
      <c r="AV84" s="631"/>
      <c r="AW84" s="631"/>
      <c r="AX84" s="631"/>
      <c r="AY84" s="631"/>
      <c r="AZ84" s="631"/>
    </row>
    <row r="85" spans="2:52" x14ac:dyDescent="0.25">
      <c r="B85" s="593">
        <v>5958</v>
      </c>
      <c r="C85" s="592" t="s">
        <v>64</v>
      </c>
      <c r="D85" s="585">
        <v>1819.1572898675317</v>
      </c>
      <c r="E85" s="585">
        <v>1012.6651941175975</v>
      </c>
      <c r="F85" s="585">
        <v>217.72174600850417</v>
      </c>
      <c r="G85" s="585" t="s">
        <v>539</v>
      </c>
      <c r="H85" s="586">
        <v>3608.127425895153</v>
      </c>
      <c r="I85" s="587">
        <v>6657.6716558887856</v>
      </c>
      <c r="J85" s="588">
        <v>237.73779188758363</v>
      </c>
      <c r="K85" s="588">
        <v>186.24751979236498</v>
      </c>
      <c r="L85" s="588">
        <v>170.41832551639854</v>
      </c>
      <c r="M85" s="588" t="s">
        <v>539</v>
      </c>
      <c r="N85" s="586">
        <v>3445.4303883237731</v>
      </c>
      <c r="O85" s="587">
        <v>4039.8340255201201</v>
      </c>
      <c r="P85" s="588">
        <v>1581.4194979799481</v>
      </c>
      <c r="Q85" s="588">
        <v>826.4176743252325</v>
      </c>
      <c r="R85" s="588">
        <v>47.30342049210563</v>
      </c>
      <c r="S85" s="588" t="s">
        <v>539</v>
      </c>
      <c r="T85" s="586">
        <v>162.69703757137978</v>
      </c>
      <c r="U85" s="589">
        <v>2617.8376303686659</v>
      </c>
      <c r="V85" s="590" t="s">
        <v>469</v>
      </c>
      <c r="W85" s="591" t="s">
        <v>582</v>
      </c>
      <c r="X85" s="500">
        <f t="shared" si="7"/>
        <v>0</v>
      </c>
      <c r="Y85" s="500">
        <f t="shared" si="8"/>
        <v>0</v>
      </c>
      <c r="Z85" s="352"/>
      <c r="AA85" s="542">
        <f t="shared" si="5"/>
        <v>237.73779188758363</v>
      </c>
      <c r="AB85" s="542">
        <f t="shared" si="6"/>
        <v>186.24751979236498</v>
      </c>
      <c r="AC85" s="354">
        <f t="shared" si="9"/>
        <v>0</v>
      </c>
      <c r="AD85" s="642"/>
      <c r="AE85" s="631"/>
      <c r="AF85" s="631"/>
      <c r="AG85" s="631"/>
      <c r="AH85" s="631"/>
      <c r="AI85" s="631"/>
      <c r="AJ85" s="631"/>
      <c r="AK85" s="631"/>
      <c r="AL85" s="631"/>
      <c r="AM85" s="631"/>
      <c r="AN85" s="631"/>
      <c r="AO85" s="631"/>
      <c r="AP85" s="631"/>
      <c r="AQ85" s="631"/>
      <c r="AR85" s="631"/>
      <c r="AS85" s="631"/>
      <c r="AT85" s="631"/>
      <c r="AU85" s="631"/>
      <c r="AV85" s="631"/>
      <c r="AW85" s="631"/>
      <c r="AX85" s="631"/>
      <c r="AY85" s="631"/>
      <c r="AZ85" s="631"/>
    </row>
    <row r="86" spans="2:52" x14ac:dyDescent="0.25">
      <c r="B86" s="594">
        <v>5962</v>
      </c>
      <c r="C86" s="595" t="s">
        <v>65</v>
      </c>
      <c r="D86" s="596">
        <v>914.31089251677406</v>
      </c>
      <c r="E86" s="596">
        <v>1250.2247281830796</v>
      </c>
      <c r="F86" s="596">
        <v>147.69424551772855</v>
      </c>
      <c r="G86" s="596" t="s">
        <v>539</v>
      </c>
      <c r="H86" s="597">
        <v>2004.4331415350532</v>
      </c>
      <c r="I86" s="598">
        <v>4316.6630077526352</v>
      </c>
      <c r="J86" s="599">
        <v>119.48733289661391</v>
      </c>
      <c r="K86" s="599">
        <v>229.93903232754133</v>
      </c>
      <c r="L86" s="599">
        <v>107.0942566321098</v>
      </c>
      <c r="M86" s="599" t="s">
        <v>539</v>
      </c>
      <c r="N86" s="597">
        <v>1899.7560988171863</v>
      </c>
      <c r="O86" s="598">
        <v>2356.2767206734516</v>
      </c>
      <c r="P86" s="599">
        <v>794.82355962016015</v>
      </c>
      <c r="Q86" s="599">
        <v>1020.2856958555383</v>
      </c>
      <c r="R86" s="599">
        <v>40.599988885618743</v>
      </c>
      <c r="S86" s="599" t="s">
        <v>539</v>
      </c>
      <c r="T86" s="597">
        <v>104.67704271786688</v>
      </c>
      <c r="U86" s="600">
        <v>1960.3862870791841</v>
      </c>
      <c r="V86" s="601" t="s">
        <v>469</v>
      </c>
      <c r="W86" s="602" t="s">
        <v>582</v>
      </c>
      <c r="X86" s="500">
        <f t="shared" si="7"/>
        <v>0</v>
      </c>
      <c r="Y86" s="500">
        <f t="shared" si="8"/>
        <v>0</v>
      </c>
      <c r="Z86" s="352"/>
      <c r="AA86" s="542">
        <f t="shared" si="5"/>
        <v>119.48733289661391</v>
      </c>
      <c r="AB86" s="542">
        <f t="shared" si="6"/>
        <v>229.93903232754133</v>
      </c>
      <c r="AC86" s="354">
        <f t="shared" si="9"/>
        <v>0</v>
      </c>
      <c r="AD86" s="642"/>
      <c r="AE86" s="631"/>
      <c r="AF86" s="631"/>
      <c r="AG86" s="631"/>
      <c r="AH86" s="631"/>
      <c r="AI86" s="631"/>
      <c r="AJ86" s="631"/>
      <c r="AK86" s="631"/>
      <c r="AL86" s="631"/>
      <c r="AM86" s="631"/>
      <c r="AN86" s="631"/>
      <c r="AO86" s="631"/>
      <c r="AP86" s="631"/>
      <c r="AQ86" s="631"/>
      <c r="AR86" s="631"/>
      <c r="AS86" s="631"/>
      <c r="AT86" s="631"/>
      <c r="AU86" s="631"/>
      <c r="AV86" s="631"/>
      <c r="AW86" s="631"/>
      <c r="AX86" s="631"/>
      <c r="AY86" s="631"/>
      <c r="AZ86" s="631"/>
    </row>
    <row r="87" spans="2:52" x14ac:dyDescent="0.25">
      <c r="B87" s="593">
        <v>5966</v>
      </c>
      <c r="C87" s="592" t="s">
        <v>66</v>
      </c>
      <c r="D87" s="585">
        <v>478.34607582431431</v>
      </c>
      <c r="E87" s="585">
        <v>525.11163212567908</v>
      </c>
      <c r="F87" s="585">
        <v>70.20953327722593</v>
      </c>
      <c r="G87" s="585" t="s">
        <v>539</v>
      </c>
      <c r="H87" s="586">
        <v>954.57527126015952</v>
      </c>
      <c r="I87" s="587">
        <v>2028.2425124873789</v>
      </c>
      <c r="J87" s="588">
        <v>62.512978101439558</v>
      </c>
      <c r="K87" s="588">
        <v>96.577565483277795</v>
      </c>
      <c r="L87" s="588">
        <v>52.550377009428331</v>
      </c>
      <c r="M87" s="588" t="s">
        <v>539</v>
      </c>
      <c r="N87" s="586">
        <v>954.47346720943608</v>
      </c>
      <c r="O87" s="587">
        <v>1166.1143878035818</v>
      </c>
      <c r="P87" s="588">
        <v>415.83309772287475</v>
      </c>
      <c r="Q87" s="588">
        <v>428.53406664240129</v>
      </c>
      <c r="R87" s="588">
        <v>17.659156267797599</v>
      </c>
      <c r="S87" s="588" t="s">
        <v>539</v>
      </c>
      <c r="T87" s="586">
        <v>0.10180405072342404</v>
      </c>
      <c r="U87" s="589">
        <v>862.12812468379707</v>
      </c>
      <c r="V87" s="590" t="s">
        <v>469</v>
      </c>
      <c r="W87" s="591" t="s">
        <v>582</v>
      </c>
      <c r="X87" s="500">
        <f t="shared" si="7"/>
        <v>0</v>
      </c>
      <c r="Y87" s="500">
        <f t="shared" si="8"/>
        <v>0</v>
      </c>
      <c r="Z87" s="352"/>
      <c r="AA87" s="542">
        <f t="shared" si="5"/>
        <v>62.512978101439558</v>
      </c>
      <c r="AB87" s="542">
        <f t="shared" si="6"/>
        <v>96.577565483277795</v>
      </c>
      <c r="AC87" s="354">
        <f t="shared" si="9"/>
        <v>0</v>
      </c>
      <c r="AD87" s="642"/>
      <c r="AE87" s="631"/>
      <c r="AF87" s="631"/>
      <c r="AG87" s="631"/>
      <c r="AH87" s="631"/>
      <c r="AI87" s="631"/>
      <c r="AJ87" s="631"/>
      <c r="AK87" s="631"/>
      <c r="AL87" s="631"/>
      <c r="AM87" s="631"/>
      <c r="AN87" s="631"/>
      <c r="AO87" s="631"/>
      <c r="AP87" s="631"/>
      <c r="AQ87" s="631"/>
      <c r="AR87" s="631"/>
      <c r="AS87" s="631"/>
      <c r="AT87" s="631"/>
      <c r="AU87" s="631"/>
      <c r="AV87" s="631"/>
      <c r="AW87" s="631"/>
      <c r="AX87" s="631"/>
      <c r="AY87" s="631"/>
      <c r="AZ87" s="631"/>
    </row>
    <row r="88" spans="2:52" x14ac:dyDescent="0.25">
      <c r="B88" s="594">
        <v>5970</v>
      </c>
      <c r="C88" s="595" t="s">
        <v>67</v>
      </c>
      <c r="D88" s="596">
        <v>433.77207808091867</v>
      </c>
      <c r="E88" s="596">
        <v>897.84431773021106</v>
      </c>
      <c r="F88" s="596">
        <v>102.22431915529056</v>
      </c>
      <c r="G88" s="596" t="s">
        <v>539</v>
      </c>
      <c r="H88" s="597">
        <v>913.82583491148057</v>
      </c>
      <c r="I88" s="598">
        <v>2347.6665498779007</v>
      </c>
      <c r="J88" s="599">
        <v>56.687795277425096</v>
      </c>
      <c r="K88" s="599">
        <v>165.1298754102346</v>
      </c>
      <c r="L88" s="599">
        <v>72.248787785144557</v>
      </c>
      <c r="M88" s="599" t="s">
        <v>539</v>
      </c>
      <c r="N88" s="597">
        <v>913.82583491148057</v>
      </c>
      <c r="O88" s="598">
        <v>1207.8922933842848</v>
      </c>
      <c r="P88" s="599">
        <v>377.08428280349358</v>
      </c>
      <c r="Q88" s="599">
        <v>732.71444231997646</v>
      </c>
      <c r="R88" s="599">
        <v>29.975531370146001</v>
      </c>
      <c r="S88" s="599" t="s">
        <v>539</v>
      </c>
      <c r="T88" s="597">
        <v>0</v>
      </c>
      <c r="U88" s="600">
        <v>1139.7742564936159</v>
      </c>
      <c r="V88" s="601" t="s">
        <v>469</v>
      </c>
      <c r="W88" s="602" t="s">
        <v>582</v>
      </c>
      <c r="X88" s="500">
        <f t="shared" si="7"/>
        <v>0</v>
      </c>
      <c r="Y88" s="500">
        <f t="shared" si="8"/>
        <v>0</v>
      </c>
      <c r="Z88" s="352"/>
      <c r="AA88" s="542">
        <f t="shared" si="5"/>
        <v>56.687795277425096</v>
      </c>
      <c r="AB88" s="542">
        <f t="shared" si="6"/>
        <v>165.1298754102346</v>
      </c>
      <c r="AC88" s="354">
        <f t="shared" si="9"/>
        <v>0</v>
      </c>
      <c r="AD88" s="642"/>
      <c r="AE88" s="631"/>
      <c r="AF88" s="631"/>
      <c r="AG88" s="631"/>
      <c r="AH88" s="631"/>
      <c r="AI88" s="631"/>
      <c r="AJ88" s="631"/>
      <c r="AK88" s="631"/>
      <c r="AL88" s="631"/>
      <c r="AM88" s="631"/>
      <c r="AN88" s="631"/>
      <c r="AO88" s="631"/>
      <c r="AP88" s="631"/>
      <c r="AQ88" s="631"/>
      <c r="AR88" s="631"/>
      <c r="AS88" s="631"/>
      <c r="AT88" s="631"/>
      <c r="AU88" s="631"/>
      <c r="AV88" s="631"/>
      <c r="AW88" s="631"/>
      <c r="AX88" s="631"/>
      <c r="AY88" s="631"/>
      <c r="AZ88" s="631"/>
    </row>
    <row r="89" spans="2:52" x14ac:dyDescent="0.25">
      <c r="B89" s="593">
        <v>5974</v>
      </c>
      <c r="C89" s="592" t="s">
        <v>68</v>
      </c>
      <c r="D89" s="585">
        <v>2706.2848116949813</v>
      </c>
      <c r="E89" s="585">
        <v>1503.8808978871941</v>
      </c>
      <c r="F89" s="585">
        <v>244.95602848663512</v>
      </c>
      <c r="G89" s="585" t="s">
        <v>539</v>
      </c>
      <c r="H89" s="586">
        <v>5313.3864087824404</v>
      </c>
      <c r="I89" s="587">
        <v>9768.5081468512508</v>
      </c>
      <c r="J89" s="588">
        <v>353.67264773356737</v>
      </c>
      <c r="K89" s="588">
        <v>276.5910084810107</v>
      </c>
      <c r="L89" s="588">
        <v>194.38714761215226</v>
      </c>
      <c r="M89" s="588" t="s">
        <v>539</v>
      </c>
      <c r="N89" s="586">
        <v>3164.8007678662684</v>
      </c>
      <c r="O89" s="587">
        <v>3989.4515716929986</v>
      </c>
      <c r="P89" s="588">
        <v>2352.6121639614139</v>
      </c>
      <c r="Q89" s="588">
        <v>1227.2898894061834</v>
      </c>
      <c r="R89" s="588">
        <v>50.568880874482858</v>
      </c>
      <c r="S89" s="588" t="s">
        <v>539</v>
      </c>
      <c r="T89" s="586">
        <v>2148.585640916172</v>
      </c>
      <c r="U89" s="589">
        <v>5779.0565751582526</v>
      </c>
      <c r="V89" s="590" t="s">
        <v>469</v>
      </c>
      <c r="W89" s="591" t="s">
        <v>582</v>
      </c>
      <c r="X89" s="500">
        <f t="shared" si="7"/>
        <v>0</v>
      </c>
      <c r="Y89" s="500">
        <f t="shared" si="8"/>
        <v>0</v>
      </c>
      <c r="Z89" s="352"/>
      <c r="AA89" s="542">
        <f t="shared" si="5"/>
        <v>353.67264773356737</v>
      </c>
      <c r="AB89" s="542">
        <f t="shared" si="6"/>
        <v>276.5910084810107</v>
      </c>
      <c r="AC89" s="354">
        <f t="shared" si="9"/>
        <v>0</v>
      </c>
      <c r="AD89" s="642"/>
      <c r="AE89" s="631"/>
      <c r="AF89" s="631"/>
      <c r="AG89" s="631"/>
      <c r="AH89" s="631"/>
      <c r="AI89" s="631"/>
      <c r="AJ89" s="631"/>
      <c r="AK89" s="631"/>
      <c r="AL89" s="631"/>
      <c r="AM89" s="631"/>
      <c r="AN89" s="631"/>
      <c r="AO89" s="631"/>
      <c r="AP89" s="631"/>
      <c r="AQ89" s="631"/>
      <c r="AR89" s="631"/>
      <c r="AS89" s="631"/>
      <c r="AT89" s="631"/>
      <c r="AU89" s="631"/>
      <c r="AV89" s="631"/>
      <c r="AW89" s="631"/>
      <c r="AX89" s="631"/>
      <c r="AY89" s="631"/>
      <c r="AZ89" s="631"/>
    </row>
    <row r="90" spans="2:52" x14ac:dyDescent="0.25">
      <c r="B90" s="594" t="s">
        <v>625</v>
      </c>
      <c r="C90" s="595" t="s">
        <v>626</v>
      </c>
      <c r="D90" s="596">
        <v>1697.1409419130634</v>
      </c>
      <c r="E90" s="596">
        <v>2711.949664478253</v>
      </c>
      <c r="F90" s="596">
        <v>211.42228207244204</v>
      </c>
      <c r="G90" s="596" t="s">
        <v>539</v>
      </c>
      <c r="H90" s="597">
        <v>2832.8112207384365</v>
      </c>
      <c r="I90" s="598">
        <v>7453.3241092021944</v>
      </c>
      <c r="J90" s="599">
        <v>221.79200352807652</v>
      </c>
      <c r="K90" s="599">
        <v>441.0887949130356</v>
      </c>
      <c r="L90" s="599">
        <v>148.94482072129483</v>
      </c>
      <c r="M90" s="599" t="s">
        <v>539</v>
      </c>
      <c r="N90" s="597">
        <v>1772.8306607010675</v>
      </c>
      <c r="O90" s="598">
        <v>2584.6562798634741</v>
      </c>
      <c r="P90" s="599">
        <v>1475.3489383849869</v>
      </c>
      <c r="Q90" s="599">
        <v>2270.8608695652174</v>
      </c>
      <c r="R90" s="599">
        <v>62.477461351147213</v>
      </c>
      <c r="S90" s="599" t="s">
        <v>539</v>
      </c>
      <c r="T90" s="597">
        <v>1059.9805600373691</v>
      </c>
      <c r="U90" s="600">
        <v>4868.6678293387204</v>
      </c>
      <c r="V90" s="601" t="s">
        <v>469</v>
      </c>
      <c r="W90" s="602" t="s">
        <v>470</v>
      </c>
      <c r="X90" s="500">
        <f t="shared" si="7"/>
        <v>0</v>
      </c>
      <c r="Y90" s="500">
        <f t="shared" si="8"/>
        <v>0</v>
      </c>
      <c r="Z90" s="352"/>
      <c r="AA90" s="542">
        <f t="shared" si="5"/>
        <v>221.79200352807652</v>
      </c>
      <c r="AB90" s="542">
        <f t="shared" si="6"/>
        <v>441.0887949130356</v>
      </c>
      <c r="AC90" s="354">
        <f t="shared" si="9"/>
        <v>0</v>
      </c>
      <c r="AD90" s="642"/>
      <c r="AE90" s="631"/>
      <c r="AF90" s="631"/>
      <c r="AG90" s="631"/>
      <c r="AH90" s="631"/>
      <c r="AI90" s="631"/>
      <c r="AJ90" s="631"/>
      <c r="AK90" s="631"/>
      <c r="AL90" s="631"/>
      <c r="AM90" s="631"/>
      <c r="AN90" s="631"/>
      <c r="AO90" s="631"/>
      <c r="AP90" s="631"/>
      <c r="AQ90" s="631"/>
      <c r="AR90" s="631"/>
      <c r="AS90" s="631"/>
      <c r="AT90" s="631"/>
      <c r="AU90" s="631"/>
      <c r="AV90" s="631"/>
      <c r="AW90" s="631"/>
      <c r="AX90" s="631"/>
      <c r="AY90" s="631"/>
      <c r="AZ90" s="631"/>
    </row>
    <row r="91" spans="2:52" x14ac:dyDescent="0.25">
      <c r="B91" s="593">
        <v>6431</v>
      </c>
      <c r="C91" s="592" t="s">
        <v>69</v>
      </c>
      <c r="D91" s="585">
        <v>432.11793844369038</v>
      </c>
      <c r="E91" s="585">
        <v>817.4587587520648</v>
      </c>
      <c r="F91" s="585">
        <v>89.538348008213973</v>
      </c>
      <c r="G91" s="585" t="s">
        <v>539</v>
      </c>
      <c r="H91" s="586">
        <v>1218.8992639718931</v>
      </c>
      <c r="I91" s="587">
        <v>2558.0143091758619</v>
      </c>
      <c r="J91" s="588">
        <v>160.52291854157102</v>
      </c>
      <c r="K91" s="588">
        <v>225.69522645133145</v>
      </c>
      <c r="L91" s="588">
        <v>66.825126044236185</v>
      </c>
      <c r="M91" s="588" t="s">
        <v>539</v>
      </c>
      <c r="N91" s="586">
        <v>905.26423665284756</v>
      </c>
      <c r="O91" s="587">
        <v>1358.3075076899863</v>
      </c>
      <c r="P91" s="588">
        <v>271.59501990211936</v>
      </c>
      <c r="Q91" s="588">
        <v>591.76353230073335</v>
      </c>
      <c r="R91" s="588">
        <v>22.713221963977787</v>
      </c>
      <c r="S91" s="588" t="s">
        <v>539</v>
      </c>
      <c r="T91" s="586">
        <v>313.63502731904549</v>
      </c>
      <c r="U91" s="589">
        <v>1199.706801485876</v>
      </c>
      <c r="V91" s="590" t="s">
        <v>582</v>
      </c>
      <c r="W91" s="591" t="s">
        <v>582</v>
      </c>
      <c r="X91" s="500">
        <f t="shared" si="7"/>
        <v>0</v>
      </c>
      <c r="Y91" s="500">
        <f t="shared" si="8"/>
        <v>0</v>
      </c>
      <c r="Z91" s="352"/>
      <c r="AA91" s="542">
        <f t="shared" si="5"/>
        <v>160.52291854157102</v>
      </c>
      <c r="AB91" s="542">
        <f t="shared" si="6"/>
        <v>225.69522645133145</v>
      </c>
      <c r="AC91" s="354">
        <f t="shared" si="9"/>
        <v>0</v>
      </c>
      <c r="AD91" s="642"/>
      <c r="AE91" s="631"/>
      <c r="AF91" s="631"/>
      <c r="AG91" s="631"/>
      <c r="AH91" s="631"/>
      <c r="AI91" s="631"/>
      <c r="AJ91" s="631"/>
      <c r="AK91" s="631"/>
      <c r="AL91" s="631"/>
      <c r="AM91" s="631"/>
      <c r="AN91" s="631"/>
      <c r="AO91" s="631"/>
      <c r="AP91" s="631"/>
      <c r="AQ91" s="631"/>
      <c r="AR91" s="631"/>
      <c r="AS91" s="631"/>
      <c r="AT91" s="631"/>
      <c r="AU91" s="631"/>
      <c r="AV91" s="631"/>
      <c r="AW91" s="631"/>
      <c r="AX91" s="631"/>
      <c r="AY91" s="631"/>
      <c r="AZ91" s="631"/>
    </row>
    <row r="92" spans="2:52" x14ac:dyDescent="0.25">
      <c r="B92" s="594" t="s">
        <v>627</v>
      </c>
      <c r="C92" s="595" t="s">
        <v>628</v>
      </c>
      <c r="D92" s="596">
        <v>615.7451861750352</v>
      </c>
      <c r="E92" s="596">
        <v>1301.2158541946974</v>
      </c>
      <c r="F92" s="596">
        <v>128.99400879264121</v>
      </c>
      <c r="G92" s="596" t="s">
        <v>539</v>
      </c>
      <c r="H92" s="597">
        <v>1433.1980128396485</v>
      </c>
      <c r="I92" s="598">
        <v>3479.1530620020221</v>
      </c>
      <c r="J92" s="599">
        <v>228.73666091883319</v>
      </c>
      <c r="K92" s="599">
        <v>245.46368028165398</v>
      </c>
      <c r="L92" s="599">
        <v>91.565164415151827</v>
      </c>
      <c r="M92" s="599" t="s">
        <v>539</v>
      </c>
      <c r="N92" s="597">
        <v>1027.6293418694772</v>
      </c>
      <c r="O92" s="598">
        <v>1593.3948474851163</v>
      </c>
      <c r="P92" s="599">
        <v>387.00852525620201</v>
      </c>
      <c r="Q92" s="599">
        <v>1055.7521739130434</v>
      </c>
      <c r="R92" s="599">
        <v>37.428844377489384</v>
      </c>
      <c r="S92" s="599" t="s">
        <v>539</v>
      </c>
      <c r="T92" s="597">
        <v>405.56867097017135</v>
      </c>
      <c r="U92" s="600">
        <v>1885.7582145169063</v>
      </c>
      <c r="V92" s="601" t="s">
        <v>582</v>
      </c>
      <c r="W92" s="602" t="s">
        <v>470</v>
      </c>
      <c r="X92" s="500">
        <f t="shared" si="7"/>
        <v>0</v>
      </c>
      <c r="Y92" s="500">
        <f t="shared" si="8"/>
        <v>0</v>
      </c>
      <c r="Z92" s="352"/>
      <c r="AA92" s="542">
        <f t="shared" si="5"/>
        <v>228.73666091883319</v>
      </c>
      <c r="AB92" s="542">
        <f t="shared" si="6"/>
        <v>245.46368028165398</v>
      </c>
      <c r="AC92" s="354">
        <f t="shared" si="9"/>
        <v>0</v>
      </c>
      <c r="AD92" s="642"/>
      <c r="AE92" s="631"/>
      <c r="AF92" s="631"/>
      <c r="AG92" s="631"/>
      <c r="AH92" s="631"/>
      <c r="AI92" s="631"/>
      <c r="AJ92" s="631"/>
      <c r="AK92" s="631"/>
      <c r="AL92" s="631"/>
      <c r="AM92" s="631"/>
      <c r="AN92" s="631"/>
      <c r="AO92" s="631"/>
      <c r="AP92" s="631"/>
      <c r="AQ92" s="631"/>
      <c r="AR92" s="631"/>
      <c r="AS92" s="631"/>
      <c r="AT92" s="631"/>
      <c r="AU92" s="631"/>
      <c r="AV92" s="631"/>
      <c r="AW92" s="631"/>
      <c r="AX92" s="631"/>
      <c r="AY92" s="631"/>
      <c r="AZ92" s="631"/>
    </row>
    <row r="93" spans="2:52" x14ac:dyDescent="0.25">
      <c r="B93" s="593">
        <v>6433</v>
      </c>
      <c r="C93" s="592" t="s">
        <v>71</v>
      </c>
      <c r="D93" s="585">
        <v>220.35109689610459</v>
      </c>
      <c r="E93" s="585">
        <v>952.0892628727072</v>
      </c>
      <c r="F93" s="585">
        <v>73.622347712800106</v>
      </c>
      <c r="G93" s="585" t="s">
        <v>539</v>
      </c>
      <c r="H93" s="586">
        <v>639.21459275982556</v>
      </c>
      <c r="I93" s="587">
        <v>1885.2773002414374</v>
      </c>
      <c r="J93" s="588">
        <v>81.855896343929487</v>
      </c>
      <c r="K93" s="588">
        <v>157.22404548140275</v>
      </c>
      <c r="L93" s="588">
        <v>51.446075560258961</v>
      </c>
      <c r="M93" s="588" t="s">
        <v>539</v>
      </c>
      <c r="N93" s="586">
        <v>291.96194370043634</v>
      </c>
      <c r="O93" s="587">
        <v>582.48796108602755</v>
      </c>
      <c r="P93" s="588">
        <v>138.49520055217511</v>
      </c>
      <c r="Q93" s="588">
        <v>794.86521739130444</v>
      </c>
      <c r="R93" s="588">
        <v>22.176272152541145</v>
      </c>
      <c r="S93" s="588" t="s">
        <v>539</v>
      </c>
      <c r="T93" s="586">
        <v>347.25264905938923</v>
      </c>
      <c r="U93" s="589">
        <v>1302.7893391554098</v>
      </c>
      <c r="V93" s="590" t="s">
        <v>582</v>
      </c>
      <c r="W93" s="591" t="s">
        <v>470</v>
      </c>
      <c r="X93" s="500">
        <f t="shared" si="7"/>
        <v>0</v>
      </c>
      <c r="Y93" s="500">
        <f t="shared" si="8"/>
        <v>0</v>
      </c>
      <c r="Z93" s="352"/>
      <c r="AA93" s="542">
        <f t="shared" si="5"/>
        <v>81.855896343929487</v>
      </c>
      <c r="AB93" s="542">
        <f t="shared" si="6"/>
        <v>157.22404548140275</v>
      </c>
      <c r="AC93" s="354">
        <f t="shared" si="9"/>
        <v>0</v>
      </c>
      <c r="AD93" s="642"/>
      <c r="AE93" s="631"/>
      <c r="AF93" s="631"/>
      <c r="AG93" s="631"/>
      <c r="AH93" s="631"/>
      <c r="AI93" s="631"/>
      <c r="AJ93" s="631"/>
      <c r="AK93" s="631"/>
      <c r="AL93" s="631"/>
      <c r="AM93" s="631"/>
      <c r="AN93" s="631"/>
      <c r="AO93" s="631"/>
      <c r="AP93" s="631"/>
      <c r="AQ93" s="631"/>
      <c r="AR93" s="631"/>
      <c r="AS93" s="631"/>
      <c r="AT93" s="631"/>
      <c r="AU93" s="631"/>
      <c r="AV93" s="631"/>
      <c r="AW93" s="631"/>
      <c r="AX93" s="631"/>
      <c r="AY93" s="631"/>
      <c r="AZ93" s="631"/>
    </row>
    <row r="94" spans="2:52" x14ac:dyDescent="0.25">
      <c r="B94" s="594">
        <v>6434</v>
      </c>
      <c r="C94" s="595" t="s">
        <v>72</v>
      </c>
      <c r="D94" s="596">
        <v>166.44920574542979</v>
      </c>
      <c r="E94" s="596">
        <v>491.91766369023333</v>
      </c>
      <c r="F94" s="596">
        <v>49.582223190834718</v>
      </c>
      <c r="G94" s="596" t="s">
        <v>539</v>
      </c>
      <c r="H94" s="597">
        <v>468.74614365651564</v>
      </c>
      <c r="I94" s="598">
        <v>1176.6952362830134</v>
      </c>
      <c r="J94" s="599">
        <v>61.832453407079697</v>
      </c>
      <c r="K94" s="599">
        <v>135.81537577683542</v>
      </c>
      <c r="L94" s="599">
        <v>35.875771776685617</v>
      </c>
      <c r="M94" s="599" t="s">
        <v>539</v>
      </c>
      <c r="N94" s="597">
        <v>442.57455979757248</v>
      </c>
      <c r="O94" s="598">
        <v>676.09816075817321</v>
      </c>
      <c r="P94" s="599">
        <v>104.6167523383501</v>
      </c>
      <c r="Q94" s="599">
        <v>356.1022879133979</v>
      </c>
      <c r="R94" s="599">
        <v>13.7064514141491</v>
      </c>
      <c r="S94" s="599" t="s">
        <v>539</v>
      </c>
      <c r="T94" s="597">
        <v>26.17158385894319</v>
      </c>
      <c r="U94" s="600">
        <v>500.59707552484025</v>
      </c>
      <c r="V94" s="601" t="s">
        <v>582</v>
      </c>
      <c r="W94" s="602" t="s">
        <v>582</v>
      </c>
      <c r="X94" s="500">
        <f t="shared" si="7"/>
        <v>0</v>
      </c>
      <c r="Y94" s="500">
        <f t="shared" si="8"/>
        <v>0</v>
      </c>
      <c r="Z94" s="352"/>
      <c r="AA94" s="542">
        <f t="shared" si="5"/>
        <v>61.832453407079697</v>
      </c>
      <c r="AB94" s="542">
        <f t="shared" si="6"/>
        <v>135.81537577683542</v>
      </c>
      <c r="AC94" s="354">
        <f t="shared" si="9"/>
        <v>0</v>
      </c>
      <c r="AD94" s="642"/>
      <c r="AE94" s="631"/>
      <c r="AF94" s="631"/>
      <c r="AG94" s="631"/>
      <c r="AH94" s="631"/>
      <c r="AI94" s="631"/>
      <c r="AJ94" s="631"/>
      <c r="AK94" s="631"/>
      <c r="AL94" s="631"/>
      <c r="AM94" s="631"/>
      <c r="AN94" s="631"/>
      <c r="AO94" s="631"/>
      <c r="AP94" s="631"/>
      <c r="AQ94" s="631"/>
      <c r="AR94" s="631"/>
      <c r="AS94" s="631"/>
      <c r="AT94" s="631"/>
      <c r="AU94" s="631"/>
      <c r="AV94" s="631"/>
      <c r="AW94" s="631"/>
      <c r="AX94" s="631"/>
      <c r="AY94" s="631"/>
      <c r="AZ94" s="631"/>
    </row>
    <row r="95" spans="2:52" x14ac:dyDescent="0.25">
      <c r="B95" s="593">
        <v>6435</v>
      </c>
      <c r="C95" s="592" t="s">
        <v>73</v>
      </c>
      <c r="D95" s="585">
        <v>902.46821726275527</v>
      </c>
      <c r="E95" s="585">
        <v>1471.7755162199162</v>
      </c>
      <c r="F95" s="585">
        <v>179.7403584901827</v>
      </c>
      <c r="G95" s="585" t="s">
        <v>539</v>
      </c>
      <c r="H95" s="586">
        <v>2231.648342069911</v>
      </c>
      <c r="I95" s="587">
        <v>4785.6324340427655</v>
      </c>
      <c r="J95" s="588">
        <v>335.24836448071642</v>
      </c>
      <c r="K95" s="588">
        <v>406.34797151831253</v>
      </c>
      <c r="L95" s="588">
        <v>134.42581912541127</v>
      </c>
      <c r="M95" s="588" t="s">
        <v>539</v>
      </c>
      <c r="N95" s="586">
        <v>1925.3951727543265</v>
      </c>
      <c r="O95" s="587">
        <v>2801.4173278787666</v>
      </c>
      <c r="P95" s="588">
        <v>567.21985278203886</v>
      </c>
      <c r="Q95" s="588">
        <v>1065.4275447016037</v>
      </c>
      <c r="R95" s="588">
        <v>45.314539364771434</v>
      </c>
      <c r="S95" s="588" t="s">
        <v>539</v>
      </c>
      <c r="T95" s="586">
        <v>306.25316931558444</v>
      </c>
      <c r="U95" s="589">
        <v>1984.2151061639986</v>
      </c>
      <c r="V95" s="590" t="s">
        <v>582</v>
      </c>
      <c r="W95" s="591" t="s">
        <v>582</v>
      </c>
      <c r="X95" s="500">
        <f t="shared" si="7"/>
        <v>0</v>
      </c>
      <c r="Y95" s="500">
        <f t="shared" si="8"/>
        <v>0</v>
      </c>
      <c r="Z95" s="352"/>
      <c r="AA95" s="542">
        <f t="shared" si="5"/>
        <v>335.24836448071642</v>
      </c>
      <c r="AB95" s="542">
        <f t="shared" si="6"/>
        <v>406.34797151831253</v>
      </c>
      <c r="AC95" s="354">
        <f t="shared" si="9"/>
        <v>0</v>
      </c>
      <c r="AD95" s="642"/>
      <c r="AE95" s="631"/>
      <c r="AF95" s="631"/>
      <c r="AG95" s="631"/>
      <c r="AH95" s="631"/>
      <c r="AI95" s="631"/>
      <c r="AJ95" s="631"/>
      <c r="AK95" s="631"/>
      <c r="AL95" s="631"/>
      <c r="AM95" s="631"/>
      <c r="AN95" s="631"/>
      <c r="AO95" s="631"/>
      <c r="AP95" s="631"/>
      <c r="AQ95" s="631"/>
      <c r="AR95" s="631"/>
      <c r="AS95" s="631"/>
      <c r="AT95" s="631"/>
      <c r="AU95" s="631"/>
      <c r="AV95" s="631"/>
      <c r="AW95" s="631"/>
      <c r="AX95" s="631"/>
      <c r="AY95" s="631"/>
      <c r="AZ95" s="631"/>
    </row>
    <row r="96" spans="2:52" x14ac:dyDescent="0.25">
      <c r="B96" s="594" t="s">
        <v>629</v>
      </c>
      <c r="C96" s="595" t="s">
        <v>630</v>
      </c>
      <c r="D96" s="596">
        <v>574.90044344983346</v>
      </c>
      <c r="E96" s="596">
        <v>3641.7284829433625</v>
      </c>
      <c r="F96" s="596">
        <v>223.12369672163453</v>
      </c>
      <c r="G96" s="596" t="s">
        <v>539</v>
      </c>
      <c r="H96" s="597">
        <v>1434.4370772734956</v>
      </c>
      <c r="I96" s="598">
        <v>5874.1897003883259</v>
      </c>
      <c r="J96" s="599">
        <v>213.56367982727556</v>
      </c>
      <c r="K96" s="599">
        <v>168.02413511727536</v>
      </c>
      <c r="L96" s="599">
        <v>136.7599301415699</v>
      </c>
      <c r="M96" s="599" t="s">
        <v>539</v>
      </c>
      <c r="N96" s="597">
        <v>641.36785143925101</v>
      </c>
      <c r="O96" s="598">
        <v>1159.7155965253719</v>
      </c>
      <c r="P96" s="599">
        <v>361.3367636225579</v>
      </c>
      <c r="Q96" s="599">
        <v>3473.7043478260871</v>
      </c>
      <c r="R96" s="599">
        <v>86.363766580064635</v>
      </c>
      <c r="S96" s="599" t="s">
        <v>539</v>
      </c>
      <c r="T96" s="597">
        <v>793.06922583424455</v>
      </c>
      <c r="U96" s="600">
        <v>4714.4741038629545</v>
      </c>
      <c r="V96" s="601" t="s">
        <v>582</v>
      </c>
      <c r="W96" s="602" t="s">
        <v>470</v>
      </c>
      <c r="X96" s="500">
        <f t="shared" si="7"/>
        <v>0</v>
      </c>
      <c r="Y96" s="500">
        <f t="shared" si="8"/>
        <v>0</v>
      </c>
      <c r="Z96" s="352"/>
      <c r="AA96" s="542">
        <f t="shared" si="5"/>
        <v>213.56367982727556</v>
      </c>
      <c r="AB96" s="542">
        <f t="shared" si="6"/>
        <v>168.02413511727536</v>
      </c>
      <c r="AC96" s="354">
        <f t="shared" si="9"/>
        <v>0</v>
      </c>
      <c r="AD96" s="642"/>
      <c r="AE96" s="631"/>
      <c r="AF96" s="631"/>
      <c r="AG96" s="631"/>
      <c r="AH96" s="631"/>
      <c r="AI96" s="631"/>
      <c r="AJ96" s="631"/>
      <c r="AK96" s="631"/>
      <c r="AL96" s="631"/>
      <c r="AM96" s="631"/>
      <c r="AN96" s="631"/>
      <c r="AO96" s="631"/>
      <c r="AP96" s="631"/>
      <c r="AQ96" s="631"/>
      <c r="AR96" s="631"/>
      <c r="AS96" s="631"/>
      <c r="AT96" s="631"/>
      <c r="AU96" s="631"/>
      <c r="AV96" s="631"/>
      <c r="AW96" s="631"/>
      <c r="AX96" s="631"/>
      <c r="AY96" s="631"/>
      <c r="AZ96" s="631"/>
    </row>
    <row r="97" spans="2:52" x14ac:dyDescent="0.25">
      <c r="B97" s="593">
        <v>6437</v>
      </c>
      <c r="C97" s="592" t="s">
        <v>74</v>
      </c>
      <c r="D97" s="585">
        <v>466.41014683658295</v>
      </c>
      <c r="E97" s="585">
        <v>274.06613283296929</v>
      </c>
      <c r="F97" s="585">
        <v>66.142811177758645</v>
      </c>
      <c r="G97" s="585" t="s">
        <v>539</v>
      </c>
      <c r="H97" s="586">
        <v>1044.6106064617486</v>
      </c>
      <c r="I97" s="587">
        <v>1851.2296973090595</v>
      </c>
      <c r="J97" s="588">
        <v>173.26176801930495</v>
      </c>
      <c r="K97" s="588">
        <v>75.667937067316245</v>
      </c>
      <c r="L97" s="588">
        <v>51.411579609363031</v>
      </c>
      <c r="M97" s="588" t="s">
        <v>539</v>
      </c>
      <c r="N97" s="586">
        <v>994.73622366690631</v>
      </c>
      <c r="O97" s="587">
        <v>1295.0775083628905</v>
      </c>
      <c r="P97" s="588">
        <v>293.148378817278</v>
      </c>
      <c r="Q97" s="588">
        <v>198.39819576565304</v>
      </c>
      <c r="R97" s="588">
        <v>14.731231568395614</v>
      </c>
      <c r="S97" s="588" t="s">
        <v>539</v>
      </c>
      <c r="T97" s="586">
        <v>49.874382794842241</v>
      </c>
      <c r="U97" s="589">
        <v>556.15218894616896</v>
      </c>
      <c r="V97" s="590" t="s">
        <v>582</v>
      </c>
      <c r="W97" s="591" t="s">
        <v>582</v>
      </c>
      <c r="X97" s="500">
        <f t="shared" si="7"/>
        <v>0</v>
      </c>
      <c r="Y97" s="500">
        <f t="shared" si="8"/>
        <v>0</v>
      </c>
      <c r="Z97" s="352"/>
      <c r="AA97" s="542">
        <f t="shared" si="5"/>
        <v>173.26176801930495</v>
      </c>
      <c r="AB97" s="542">
        <f t="shared" si="6"/>
        <v>75.667937067316245</v>
      </c>
      <c r="AC97" s="354">
        <f t="shared" si="9"/>
        <v>0</v>
      </c>
      <c r="AD97" s="642"/>
      <c r="AE97" s="631"/>
      <c r="AF97" s="631"/>
      <c r="AG97" s="631"/>
      <c r="AH97" s="631"/>
      <c r="AI97" s="631"/>
      <c r="AJ97" s="631"/>
      <c r="AK97" s="631"/>
      <c r="AL97" s="631"/>
      <c r="AM97" s="631"/>
      <c r="AN97" s="631"/>
      <c r="AO97" s="631"/>
      <c r="AP97" s="631"/>
      <c r="AQ97" s="631"/>
      <c r="AR97" s="631"/>
      <c r="AS97" s="631"/>
      <c r="AT97" s="631"/>
      <c r="AU97" s="631"/>
      <c r="AV97" s="631"/>
      <c r="AW97" s="631"/>
      <c r="AX97" s="631"/>
      <c r="AY97" s="631"/>
      <c r="AZ97" s="631"/>
    </row>
    <row r="98" spans="2:52" x14ac:dyDescent="0.25">
      <c r="B98" s="594" t="s">
        <v>631</v>
      </c>
      <c r="C98" s="595" t="s">
        <v>632</v>
      </c>
      <c r="D98" s="596">
        <v>202.56226167772186</v>
      </c>
      <c r="E98" s="596">
        <v>1341.0986796045481</v>
      </c>
      <c r="F98" s="596">
        <v>84.886806690296638</v>
      </c>
      <c r="G98" s="596" t="s">
        <v>539</v>
      </c>
      <c r="H98" s="597">
        <v>264.50150421601234</v>
      </c>
      <c r="I98" s="598">
        <v>1893.049252188579</v>
      </c>
      <c r="J98" s="599">
        <v>75.247710261689377</v>
      </c>
      <c r="K98" s="599">
        <v>105.05085351759158</v>
      </c>
      <c r="L98" s="599">
        <v>52.730850385475215</v>
      </c>
      <c r="M98" s="599" t="s">
        <v>539</v>
      </c>
      <c r="N98" s="597">
        <v>235.74607344683781</v>
      </c>
      <c r="O98" s="598">
        <v>468.77548761159403</v>
      </c>
      <c r="P98" s="599">
        <v>127.31455141603249</v>
      </c>
      <c r="Q98" s="599">
        <v>1236.0478260869565</v>
      </c>
      <c r="R98" s="599">
        <v>32.155956304821423</v>
      </c>
      <c r="S98" s="599" t="s">
        <v>539</v>
      </c>
      <c r="T98" s="597">
        <v>28.755430769174513</v>
      </c>
      <c r="U98" s="600">
        <v>1424.2737645769853</v>
      </c>
      <c r="V98" s="601" t="s">
        <v>582</v>
      </c>
      <c r="W98" s="602" t="s">
        <v>470</v>
      </c>
      <c r="X98" s="500">
        <f t="shared" si="7"/>
        <v>0</v>
      </c>
      <c r="Y98" s="500">
        <f t="shared" si="8"/>
        <v>0</v>
      </c>
      <c r="Z98" s="352"/>
      <c r="AA98" s="542">
        <f t="shared" si="5"/>
        <v>75.247710261689377</v>
      </c>
      <c r="AB98" s="542">
        <f t="shared" si="6"/>
        <v>105.05085351759158</v>
      </c>
      <c r="AC98" s="354">
        <f t="shared" si="9"/>
        <v>0</v>
      </c>
      <c r="AD98" s="642"/>
      <c r="AE98" s="631"/>
      <c r="AF98" s="631"/>
      <c r="AG98" s="631"/>
      <c r="AH98" s="631"/>
      <c r="AI98" s="631"/>
      <c r="AJ98" s="631"/>
      <c r="AK98" s="631"/>
      <c r="AL98" s="631"/>
      <c r="AM98" s="631"/>
      <c r="AN98" s="631"/>
      <c r="AO98" s="631"/>
      <c r="AP98" s="631"/>
      <c r="AQ98" s="631"/>
      <c r="AR98" s="631"/>
      <c r="AS98" s="631"/>
      <c r="AT98" s="631"/>
      <c r="AU98" s="631"/>
      <c r="AV98" s="631"/>
      <c r="AW98" s="631"/>
      <c r="AX98" s="631"/>
      <c r="AY98" s="631"/>
      <c r="AZ98" s="631"/>
    </row>
    <row r="99" spans="2:52" x14ac:dyDescent="0.25">
      <c r="B99" s="593">
        <v>6439</v>
      </c>
      <c r="C99" s="592" t="s">
        <v>75</v>
      </c>
      <c r="D99" s="585">
        <v>233.37317635354634</v>
      </c>
      <c r="E99" s="585">
        <v>678.520823098699</v>
      </c>
      <c r="F99" s="585">
        <v>66.350710210860811</v>
      </c>
      <c r="G99" s="585" t="s">
        <v>539</v>
      </c>
      <c r="H99" s="586">
        <v>567.13357218287956</v>
      </c>
      <c r="I99" s="587">
        <v>1545.3782818459858</v>
      </c>
      <c r="J99" s="588">
        <v>86.693330789528602</v>
      </c>
      <c r="K99" s="588">
        <v>187.3353354914039</v>
      </c>
      <c r="L99" s="588">
        <v>49.673968400991143</v>
      </c>
      <c r="M99" s="588" t="s">
        <v>539</v>
      </c>
      <c r="N99" s="586">
        <v>535.28828034098387</v>
      </c>
      <c r="O99" s="587">
        <v>858.99091502290753</v>
      </c>
      <c r="P99" s="588">
        <v>146.67984556401774</v>
      </c>
      <c r="Q99" s="588">
        <v>491.1854876072951</v>
      </c>
      <c r="R99" s="588">
        <v>16.676741809869668</v>
      </c>
      <c r="S99" s="588" t="s">
        <v>539</v>
      </c>
      <c r="T99" s="586">
        <v>31.845291841895687</v>
      </c>
      <c r="U99" s="589">
        <v>686.3873668230782</v>
      </c>
      <c r="V99" s="590" t="s">
        <v>582</v>
      </c>
      <c r="W99" s="591" t="s">
        <v>582</v>
      </c>
      <c r="X99" s="500">
        <f t="shared" si="7"/>
        <v>0</v>
      </c>
      <c r="Y99" s="500">
        <f t="shared" si="8"/>
        <v>0</v>
      </c>
      <c r="Z99" s="352"/>
      <c r="AA99" s="542">
        <f t="shared" si="5"/>
        <v>86.693330789528602</v>
      </c>
      <c r="AB99" s="542">
        <f t="shared" si="6"/>
        <v>187.3353354914039</v>
      </c>
      <c r="AC99" s="354">
        <f t="shared" si="9"/>
        <v>0</v>
      </c>
      <c r="AD99" s="642"/>
      <c r="AE99" s="631"/>
      <c r="AF99" s="631"/>
      <c r="AG99" s="631"/>
      <c r="AH99" s="631"/>
      <c r="AI99" s="631"/>
      <c r="AJ99" s="631"/>
      <c r="AK99" s="631"/>
      <c r="AL99" s="631"/>
      <c r="AM99" s="631"/>
      <c r="AN99" s="631"/>
      <c r="AO99" s="631"/>
      <c r="AP99" s="631"/>
      <c r="AQ99" s="631"/>
      <c r="AR99" s="631"/>
      <c r="AS99" s="631"/>
      <c r="AT99" s="631"/>
      <c r="AU99" s="631"/>
      <c r="AV99" s="631"/>
      <c r="AW99" s="631"/>
      <c r="AX99" s="631"/>
      <c r="AY99" s="631"/>
      <c r="AZ99" s="631"/>
    </row>
    <row r="100" spans="2:52" x14ac:dyDescent="0.25">
      <c r="B100" s="594">
        <v>6440</v>
      </c>
      <c r="C100" s="595" t="s">
        <v>76</v>
      </c>
      <c r="D100" s="596">
        <v>789.95389404319371</v>
      </c>
      <c r="E100" s="596">
        <v>1024.9430426681856</v>
      </c>
      <c r="F100" s="596">
        <v>164.58006038574604</v>
      </c>
      <c r="G100" s="596" t="s">
        <v>539</v>
      </c>
      <c r="H100" s="597">
        <v>2381.2513052909912</v>
      </c>
      <c r="I100" s="598">
        <v>4360.7283023881164</v>
      </c>
      <c r="J100" s="599">
        <v>293.45160962720956</v>
      </c>
      <c r="K100" s="599">
        <v>282.98033342728377</v>
      </c>
      <c r="L100" s="599">
        <v>126.91507582183591</v>
      </c>
      <c r="M100" s="599" t="s">
        <v>539</v>
      </c>
      <c r="N100" s="597">
        <v>1489.0809342313869</v>
      </c>
      <c r="O100" s="598">
        <v>2192.4279531077163</v>
      </c>
      <c r="P100" s="599">
        <v>496.50228441598415</v>
      </c>
      <c r="Q100" s="599">
        <v>741.96270924090186</v>
      </c>
      <c r="R100" s="599">
        <v>37.664984563910124</v>
      </c>
      <c r="S100" s="599" t="s">
        <v>539</v>
      </c>
      <c r="T100" s="597">
        <v>892.17037105960435</v>
      </c>
      <c r="U100" s="600">
        <v>2168.3003492804005</v>
      </c>
      <c r="V100" s="601" t="s">
        <v>582</v>
      </c>
      <c r="W100" s="602" t="s">
        <v>582</v>
      </c>
      <c r="X100" s="500">
        <f t="shared" si="7"/>
        <v>0</v>
      </c>
      <c r="Y100" s="500">
        <f t="shared" si="8"/>
        <v>0</v>
      </c>
      <c r="Z100" s="352"/>
      <c r="AA100" s="542">
        <f t="shared" si="5"/>
        <v>293.45160962720956</v>
      </c>
      <c r="AB100" s="542">
        <f t="shared" si="6"/>
        <v>282.98033342728377</v>
      </c>
      <c r="AC100" s="354">
        <f t="shared" si="9"/>
        <v>0</v>
      </c>
      <c r="AD100" s="642"/>
      <c r="AE100" s="631"/>
      <c r="AF100" s="631"/>
      <c r="AG100" s="631"/>
      <c r="AH100" s="631"/>
      <c r="AI100" s="631"/>
      <c r="AJ100" s="631"/>
      <c r="AK100" s="631"/>
      <c r="AL100" s="631"/>
      <c r="AM100" s="631"/>
      <c r="AN100" s="631"/>
      <c r="AO100" s="631"/>
      <c r="AP100" s="631"/>
      <c r="AQ100" s="631"/>
      <c r="AR100" s="631"/>
      <c r="AS100" s="631"/>
      <c r="AT100" s="631"/>
      <c r="AU100" s="631"/>
      <c r="AV100" s="631"/>
      <c r="AW100" s="631"/>
      <c r="AX100" s="631"/>
      <c r="AY100" s="631"/>
      <c r="AZ100" s="631"/>
    </row>
    <row r="101" spans="2:52" x14ac:dyDescent="0.25">
      <c r="B101" s="593">
        <v>6531</v>
      </c>
      <c r="C101" s="592" t="s">
        <v>77</v>
      </c>
      <c r="D101" s="585">
        <v>576.84687375723718</v>
      </c>
      <c r="E101" s="585">
        <v>1099.1998510824756</v>
      </c>
      <c r="F101" s="585">
        <v>134.64247590793875</v>
      </c>
      <c r="G101" s="585" t="s">
        <v>539</v>
      </c>
      <c r="H101" s="586">
        <v>1376.8661897214524</v>
      </c>
      <c r="I101" s="587">
        <v>3187.5553904691037</v>
      </c>
      <c r="J101" s="588">
        <v>214.28673861721501</v>
      </c>
      <c r="K101" s="588">
        <v>238.71724238682327</v>
      </c>
      <c r="L101" s="588">
        <v>98.181367929900262</v>
      </c>
      <c r="M101" s="588" t="s">
        <v>539</v>
      </c>
      <c r="N101" s="586">
        <v>1156.6729804619374</v>
      </c>
      <c r="O101" s="587">
        <v>1707.8583293958759</v>
      </c>
      <c r="P101" s="588">
        <v>362.56013514002217</v>
      </c>
      <c r="Q101" s="588">
        <v>860.48260869565229</v>
      </c>
      <c r="R101" s="588">
        <v>36.461107978038484</v>
      </c>
      <c r="S101" s="588" t="s">
        <v>539</v>
      </c>
      <c r="T101" s="586">
        <v>220.1932092595151</v>
      </c>
      <c r="U101" s="589">
        <v>1479.6970610732278</v>
      </c>
      <c r="V101" s="590" t="s">
        <v>582</v>
      </c>
      <c r="W101" s="591" t="s">
        <v>470</v>
      </c>
      <c r="X101" s="500">
        <f t="shared" si="7"/>
        <v>0</v>
      </c>
      <c r="Y101" s="500">
        <f t="shared" si="8"/>
        <v>0</v>
      </c>
      <c r="Z101" s="352"/>
      <c r="AA101" s="542">
        <f t="shared" si="5"/>
        <v>214.28673861721501</v>
      </c>
      <c r="AB101" s="542">
        <f t="shared" si="6"/>
        <v>238.71724238682327</v>
      </c>
      <c r="AC101" s="354">
        <f t="shared" si="9"/>
        <v>0</v>
      </c>
      <c r="AD101" s="642"/>
      <c r="AE101" s="631"/>
      <c r="AF101" s="631"/>
      <c r="AG101" s="631"/>
      <c r="AH101" s="631"/>
      <c r="AI101" s="631"/>
      <c r="AJ101" s="631"/>
      <c r="AK101" s="631"/>
      <c r="AL101" s="631"/>
      <c r="AM101" s="631"/>
      <c r="AN101" s="631"/>
      <c r="AO101" s="631"/>
      <c r="AP101" s="631"/>
      <c r="AQ101" s="631"/>
      <c r="AR101" s="631"/>
      <c r="AS101" s="631"/>
      <c r="AT101" s="631"/>
      <c r="AU101" s="631"/>
      <c r="AV101" s="631"/>
      <c r="AW101" s="631"/>
      <c r="AX101" s="631"/>
      <c r="AY101" s="631"/>
      <c r="AZ101" s="631"/>
    </row>
    <row r="102" spans="2:52" x14ac:dyDescent="0.25">
      <c r="B102" s="594">
        <v>6532</v>
      </c>
      <c r="C102" s="595" t="s">
        <v>78</v>
      </c>
      <c r="D102" s="596">
        <v>380.9991515347599</v>
      </c>
      <c r="E102" s="596">
        <v>930.6228740167129</v>
      </c>
      <c r="F102" s="596">
        <v>105.14144952568806</v>
      </c>
      <c r="G102" s="596" t="s">
        <v>539</v>
      </c>
      <c r="H102" s="597">
        <v>1029.5971702897273</v>
      </c>
      <c r="I102" s="598">
        <v>2446.3606453668881</v>
      </c>
      <c r="J102" s="599">
        <v>141.53334153747849</v>
      </c>
      <c r="K102" s="599">
        <v>256.93912756239138</v>
      </c>
      <c r="L102" s="599">
        <v>77.482702030748953</v>
      </c>
      <c r="M102" s="599" t="s">
        <v>539</v>
      </c>
      <c r="N102" s="597">
        <v>1007.7441956898522</v>
      </c>
      <c r="O102" s="598">
        <v>1483.6993668204709</v>
      </c>
      <c r="P102" s="599">
        <v>239.46580999728141</v>
      </c>
      <c r="Q102" s="599">
        <v>673.68374645432152</v>
      </c>
      <c r="R102" s="599">
        <v>27.658747494939107</v>
      </c>
      <c r="S102" s="599" t="s">
        <v>539</v>
      </c>
      <c r="T102" s="597">
        <v>21.852974599875093</v>
      </c>
      <c r="U102" s="600">
        <v>962.66127854641718</v>
      </c>
      <c r="V102" s="601" t="s">
        <v>582</v>
      </c>
      <c r="W102" s="602" t="s">
        <v>582</v>
      </c>
      <c r="X102" s="500">
        <f t="shared" si="7"/>
        <v>0</v>
      </c>
      <c r="Y102" s="500">
        <f t="shared" si="8"/>
        <v>0</v>
      </c>
      <c r="Z102" s="352"/>
      <c r="AA102" s="542">
        <f t="shared" si="5"/>
        <v>141.53334153747849</v>
      </c>
      <c r="AB102" s="542">
        <f t="shared" si="6"/>
        <v>256.93912756239138</v>
      </c>
      <c r="AC102" s="354">
        <f t="shared" si="9"/>
        <v>0</v>
      </c>
      <c r="AD102" s="642"/>
      <c r="AE102" s="631"/>
      <c r="AF102" s="631"/>
      <c r="AG102" s="631"/>
      <c r="AH102" s="631"/>
      <c r="AI102" s="631"/>
      <c r="AJ102" s="631"/>
      <c r="AK102" s="631"/>
      <c r="AL102" s="631"/>
      <c r="AM102" s="631"/>
      <c r="AN102" s="631"/>
      <c r="AO102" s="631"/>
      <c r="AP102" s="631"/>
      <c r="AQ102" s="631"/>
      <c r="AR102" s="631"/>
      <c r="AS102" s="631"/>
      <c r="AT102" s="631"/>
      <c r="AU102" s="631"/>
      <c r="AV102" s="631"/>
      <c r="AW102" s="631"/>
      <c r="AX102" s="631"/>
      <c r="AY102" s="631"/>
      <c r="AZ102" s="631"/>
    </row>
    <row r="103" spans="2:52" x14ac:dyDescent="0.25">
      <c r="B103" s="593">
        <v>6533</v>
      </c>
      <c r="C103" s="592" t="s">
        <v>79</v>
      </c>
      <c r="D103" s="585">
        <v>546.63059935753461</v>
      </c>
      <c r="E103" s="585">
        <v>648.96960478869698</v>
      </c>
      <c r="F103" s="585">
        <v>97.225261000320046</v>
      </c>
      <c r="G103" s="585" t="s">
        <v>539</v>
      </c>
      <c r="H103" s="586">
        <v>1338.8236939306501</v>
      </c>
      <c r="I103" s="587">
        <v>2631.6491590772016</v>
      </c>
      <c r="J103" s="588">
        <v>203.06201471067607</v>
      </c>
      <c r="K103" s="588">
        <v>179.17642981331147</v>
      </c>
      <c r="L103" s="588">
        <v>75.902232697633764</v>
      </c>
      <c r="M103" s="588" t="s">
        <v>539</v>
      </c>
      <c r="N103" s="586">
        <v>1180.1805218877332</v>
      </c>
      <c r="O103" s="587">
        <v>1638.3211991093544</v>
      </c>
      <c r="P103" s="588">
        <v>343.56858464685854</v>
      </c>
      <c r="Q103" s="588">
        <v>469.79317497538551</v>
      </c>
      <c r="R103" s="588">
        <v>21.323028302686282</v>
      </c>
      <c r="S103" s="588" t="s">
        <v>539</v>
      </c>
      <c r="T103" s="586">
        <v>158.64317204291692</v>
      </c>
      <c r="U103" s="589">
        <v>993.32795996784728</v>
      </c>
      <c r="V103" s="590" t="s">
        <v>582</v>
      </c>
      <c r="W103" s="591" t="s">
        <v>582</v>
      </c>
      <c r="X103" s="500">
        <f t="shared" si="7"/>
        <v>0</v>
      </c>
      <c r="Y103" s="500">
        <f t="shared" si="8"/>
        <v>0</v>
      </c>
      <c r="Z103" s="352"/>
      <c r="AA103" s="542">
        <f t="shared" si="5"/>
        <v>203.06201471067607</v>
      </c>
      <c r="AB103" s="542">
        <f t="shared" si="6"/>
        <v>179.17642981331147</v>
      </c>
      <c r="AC103" s="354">
        <f t="shared" si="9"/>
        <v>0</v>
      </c>
      <c r="AD103" s="642"/>
      <c r="AE103" s="631"/>
      <c r="AF103" s="631"/>
      <c r="AG103" s="631"/>
      <c r="AH103" s="631"/>
      <c r="AI103" s="631"/>
      <c r="AJ103" s="631"/>
      <c r="AK103" s="631"/>
      <c r="AL103" s="631"/>
      <c r="AM103" s="631"/>
      <c r="AN103" s="631"/>
      <c r="AO103" s="631"/>
      <c r="AP103" s="631"/>
      <c r="AQ103" s="631"/>
      <c r="AR103" s="631"/>
      <c r="AS103" s="631"/>
      <c r="AT103" s="631"/>
      <c r="AU103" s="631"/>
      <c r="AV103" s="631"/>
      <c r="AW103" s="631"/>
      <c r="AX103" s="631"/>
      <c r="AY103" s="631"/>
      <c r="AZ103" s="631"/>
    </row>
    <row r="104" spans="2:52" x14ac:dyDescent="0.25">
      <c r="B104" s="594">
        <v>6534</v>
      </c>
      <c r="C104" s="595" t="s">
        <v>80</v>
      </c>
      <c r="D104" s="596">
        <v>928.90343753951879</v>
      </c>
      <c r="E104" s="596">
        <v>735.5093267810729</v>
      </c>
      <c r="F104" s="596">
        <v>157.01270572969071</v>
      </c>
      <c r="G104" s="596" t="s">
        <v>539</v>
      </c>
      <c r="H104" s="597">
        <v>2485.6930379058285</v>
      </c>
      <c r="I104" s="598">
        <v>4307.118507956111</v>
      </c>
      <c r="J104" s="599">
        <v>345.06850461745444</v>
      </c>
      <c r="K104" s="599">
        <v>203.06950324728086</v>
      </c>
      <c r="L104" s="599">
        <v>122.98589686862668</v>
      </c>
      <c r="M104" s="599" t="s">
        <v>539</v>
      </c>
      <c r="N104" s="597">
        <v>1926.350610609139</v>
      </c>
      <c r="O104" s="598">
        <v>2597.474515342501</v>
      </c>
      <c r="P104" s="599">
        <v>583.83493292206435</v>
      </c>
      <c r="Q104" s="599">
        <v>532.43982353379204</v>
      </c>
      <c r="R104" s="599">
        <v>34.026808861064026</v>
      </c>
      <c r="S104" s="599" t="s">
        <v>539</v>
      </c>
      <c r="T104" s="597">
        <v>559.34242729668938</v>
      </c>
      <c r="U104" s="600">
        <v>1709.6439926136095</v>
      </c>
      <c r="V104" s="601" t="s">
        <v>582</v>
      </c>
      <c r="W104" s="602" t="s">
        <v>582</v>
      </c>
      <c r="X104" s="500">
        <f t="shared" si="7"/>
        <v>0</v>
      </c>
      <c r="Y104" s="500">
        <f t="shared" si="8"/>
        <v>0</v>
      </c>
      <c r="Z104" s="352"/>
      <c r="AA104" s="542">
        <f t="shared" si="5"/>
        <v>345.06850461745444</v>
      </c>
      <c r="AB104" s="542">
        <f t="shared" si="6"/>
        <v>203.06950324728086</v>
      </c>
      <c r="AC104" s="354">
        <f t="shared" si="9"/>
        <v>0</v>
      </c>
      <c r="AD104" s="642"/>
      <c r="AE104" s="631"/>
      <c r="AF104" s="631"/>
      <c r="AG104" s="631"/>
      <c r="AH104" s="631"/>
      <c r="AI104" s="631"/>
      <c r="AJ104" s="631"/>
      <c r="AK104" s="631"/>
      <c r="AL104" s="631"/>
      <c r="AM104" s="631"/>
      <c r="AN104" s="631"/>
      <c r="AO104" s="631"/>
      <c r="AP104" s="631"/>
      <c r="AQ104" s="631"/>
      <c r="AR104" s="631"/>
      <c r="AS104" s="631"/>
      <c r="AT104" s="631"/>
      <c r="AU104" s="631"/>
      <c r="AV104" s="631"/>
      <c r="AW104" s="631"/>
      <c r="AX104" s="631"/>
      <c r="AY104" s="631"/>
      <c r="AZ104" s="631"/>
    </row>
    <row r="105" spans="2:52" x14ac:dyDescent="0.25">
      <c r="B105" s="593">
        <v>6535</v>
      </c>
      <c r="C105" s="592" t="s">
        <v>81</v>
      </c>
      <c r="D105" s="585">
        <v>1427.9574709291212</v>
      </c>
      <c r="E105" s="585">
        <v>610.96102322190075</v>
      </c>
      <c r="F105" s="585">
        <v>187.08815811681285</v>
      </c>
      <c r="G105" s="585">
        <v>1428.419469758386</v>
      </c>
      <c r="H105" s="586">
        <v>3187.0461290407238</v>
      </c>
      <c r="I105" s="587">
        <v>6841.4722510669444</v>
      </c>
      <c r="J105" s="588">
        <v>530.4568044833735</v>
      </c>
      <c r="K105" s="588">
        <v>168.6824992853571</v>
      </c>
      <c r="L105" s="588">
        <v>152.05176299268794</v>
      </c>
      <c r="M105" s="588">
        <v>1153.563756116886</v>
      </c>
      <c r="N105" s="586">
        <v>2871.5715193031979</v>
      </c>
      <c r="O105" s="587">
        <v>4876.3263421815027</v>
      </c>
      <c r="P105" s="588">
        <v>897.5006664457477</v>
      </c>
      <c r="Q105" s="588">
        <v>442.27852393654365</v>
      </c>
      <c r="R105" s="588">
        <v>35.036395124124908</v>
      </c>
      <c r="S105" s="588">
        <v>274.85571364148961</v>
      </c>
      <c r="T105" s="586">
        <v>315.4746097375259</v>
      </c>
      <c r="U105" s="589">
        <v>1965.1459088854317</v>
      </c>
      <c r="V105" s="590" t="s">
        <v>582</v>
      </c>
      <c r="W105" s="591" t="s">
        <v>582</v>
      </c>
      <c r="X105" s="500">
        <f t="shared" si="7"/>
        <v>0</v>
      </c>
      <c r="Y105" s="500">
        <f t="shared" si="8"/>
        <v>0</v>
      </c>
      <c r="Z105" s="352"/>
      <c r="AA105" s="542">
        <f t="shared" si="5"/>
        <v>530.4568044833735</v>
      </c>
      <c r="AB105" s="542">
        <f t="shared" si="6"/>
        <v>168.6824992853571</v>
      </c>
      <c r="AC105" s="354">
        <f t="shared" si="9"/>
        <v>0</v>
      </c>
      <c r="AD105" s="642"/>
      <c r="AE105" s="631"/>
      <c r="AF105" s="631"/>
      <c r="AG105" s="631"/>
      <c r="AH105" s="631"/>
      <c r="AI105" s="631"/>
      <c r="AJ105" s="631"/>
      <c r="AK105" s="631"/>
      <c r="AL105" s="631"/>
      <c r="AM105" s="631"/>
      <c r="AN105" s="631"/>
      <c r="AO105" s="631"/>
      <c r="AP105" s="631"/>
      <c r="AQ105" s="631"/>
      <c r="AR105" s="631"/>
      <c r="AS105" s="631"/>
      <c r="AT105" s="631"/>
      <c r="AU105" s="631"/>
      <c r="AV105" s="631"/>
      <c r="AW105" s="631"/>
      <c r="AX105" s="631"/>
      <c r="AY105" s="631"/>
      <c r="AZ105" s="631"/>
    </row>
    <row r="106" spans="2:52" x14ac:dyDescent="0.25">
      <c r="B106" s="594">
        <v>6631</v>
      </c>
      <c r="C106" s="595" t="s">
        <v>82</v>
      </c>
      <c r="D106" s="596">
        <v>1717.5493668559884</v>
      </c>
      <c r="E106" s="596">
        <v>1288.7381430293271</v>
      </c>
      <c r="F106" s="596">
        <v>241.66494493727652</v>
      </c>
      <c r="G106" s="596">
        <v>1438.2853251628476</v>
      </c>
      <c r="H106" s="597">
        <v>3750.7496750570544</v>
      </c>
      <c r="I106" s="598">
        <v>8436.9874550424938</v>
      </c>
      <c r="J106" s="599">
        <v>638.03423227447934</v>
      </c>
      <c r="K106" s="599">
        <v>355.81250297140775</v>
      </c>
      <c r="L106" s="599">
        <v>184.82639995832935</v>
      </c>
      <c r="M106" s="599">
        <v>1245.0851534919077</v>
      </c>
      <c r="N106" s="597">
        <v>3098.0336541006945</v>
      </c>
      <c r="O106" s="598">
        <v>5521.7919427968191</v>
      </c>
      <c r="P106" s="599">
        <v>1079.5151345815091</v>
      </c>
      <c r="Q106" s="599">
        <v>932.9256400579194</v>
      </c>
      <c r="R106" s="599">
        <v>56.838544978947169</v>
      </c>
      <c r="S106" s="599">
        <v>193.20017167095537</v>
      </c>
      <c r="T106" s="597">
        <v>652.71602095636001</v>
      </c>
      <c r="U106" s="600">
        <v>2915.1955122456911</v>
      </c>
      <c r="V106" s="601" t="s">
        <v>582</v>
      </c>
      <c r="W106" s="602" t="s">
        <v>582</v>
      </c>
      <c r="X106" s="500">
        <f t="shared" si="7"/>
        <v>0</v>
      </c>
      <c r="Y106" s="500">
        <f t="shared" si="8"/>
        <v>0</v>
      </c>
      <c r="Z106" s="352"/>
      <c r="AA106" s="542">
        <f t="shared" si="5"/>
        <v>638.03423227447934</v>
      </c>
      <c r="AB106" s="542">
        <f t="shared" si="6"/>
        <v>355.81250297140775</v>
      </c>
      <c r="AC106" s="354">
        <f t="shared" si="9"/>
        <v>0</v>
      </c>
      <c r="AD106" s="642"/>
      <c r="AE106" s="631"/>
      <c r="AF106" s="631"/>
      <c r="AG106" s="631"/>
      <c r="AH106" s="631"/>
      <c r="AI106" s="631"/>
      <c r="AJ106" s="631"/>
      <c r="AK106" s="631"/>
      <c r="AL106" s="631"/>
      <c r="AM106" s="631"/>
      <c r="AN106" s="631"/>
      <c r="AO106" s="631"/>
      <c r="AP106" s="631"/>
      <c r="AQ106" s="631"/>
      <c r="AR106" s="631"/>
      <c r="AS106" s="631"/>
      <c r="AT106" s="631"/>
      <c r="AU106" s="631"/>
      <c r="AV106" s="631"/>
      <c r="AW106" s="631"/>
      <c r="AX106" s="631"/>
      <c r="AY106" s="631"/>
      <c r="AZ106" s="631"/>
    </row>
    <row r="107" spans="2:52" x14ac:dyDescent="0.25">
      <c r="B107" s="593">
        <v>6632</v>
      </c>
      <c r="C107" s="592" t="s">
        <v>83</v>
      </c>
      <c r="D107" s="585">
        <v>814.33131779278506</v>
      </c>
      <c r="E107" s="585">
        <v>999.54072103737053</v>
      </c>
      <c r="F107" s="585">
        <v>130.26223959112428</v>
      </c>
      <c r="G107" s="585">
        <v>931.24170524540114</v>
      </c>
      <c r="H107" s="586">
        <v>1683.2055468147084</v>
      </c>
      <c r="I107" s="587">
        <v>4558.5815304813896</v>
      </c>
      <c r="J107" s="588">
        <v>302.50732071595189</v>
      </c>
      <c r="K107" s="588">
        <v>275.96691205100706</v>
      </c>
      <c r="L107" s="588">
        <v>101.06760598593866</v>
      </c>
      <c r="M107" s="588">
        <v>738.27741003022163</v>
      </c>
      <c r="N107" s="586">
        <v>1443.3229573943299</v>
      </c>
      <c r="O107" s="587">
        <v>2861.1422061774492</v>
      </c>
      <c r="P107" s="588">
        <v>511.82399707683317</v>
      </c>
      <c r="Q107" s="588">
        <v>723.57380898636347</v>
      </c>
      <c r="R107" s="588">
        <v>29.194633605185629</v>
      </c>
      <c r="S107" s="588">
        <v>192.96429521517743</v>
      </c>
      <c r="T107" s="586">
        <v>239.88258942037842</v>
      </c>
      <c r="U107" s="589">
        <v>1697.4393243039381</v>
      </c>
      <c r="V107" s="590" t="s">
        <v>582</v>
      </c>
      <c r="W107" s="591" t="s">
        <v>582</v>
      </c>
      <c r="X107" s="500">
        <f t="shared" si="7"/>
        <v>0</v>
      </c>
      <c r="Y107" s="500">
        <f t="shared" si="8"/>
        <v>0</v>
      </c>
      <c r="Z107" s="352"/>
      <c r="AA107" s="542">
        <f t="shared" si="5"/>
        <v>302.50732071595189</v>
      </c>
      <c r="AB107" s="542">
        <f t="shared" si="6"/>
        <v>275.96691205100706</v>
      </c>
      <c r="AC107" s="354">
        <f t="shared" si="9"/>
        <v>0</v>
      </c>
      <c r="AD107" s="642"/>
      <c r="AE107" s="631"/>
      <c r="AF107" s="631"/>
      <c r="AG107" s="631"/>
      <c r="AH107" s="631"/>
      <c r="AI107" s="631"/>
      <c r="AJ107" s="631"/>
      <c r="AK107" s="631"/>
      <c r="AL107" s="631"/>
      <c r="AM107" s="631"/>
      <c r="AN107" s="631"/>
      <c r="AO107" s="631"/>
      <c r="AP107" s="631"/>
      <c r="AQ107" s="631"/>
      <c r="AR107" s="631"/>
      <c r="AS107" s="631"/>
      <c r="AT107" s="631"/>
      <c r="AU107" s="631"/>
      <c r="AV107" s="631"/>
      <c r="AW107" s="631"/>
      <c r="AX107" s="631"/>
      <c r="AY107" s="631"/>
      <c r="AZ107" s="631"/>
    </row>
    <row r="108" spans="2:52" x14ac:dyDescent="0.25">
      <c r="B108" s="594" t="s">
        <v>633</v>
      </c>
      <c r="C108" s="595" t="s">
        <v>634</v>
      </c>
      <c r="D108" s="596">
        <v>1017.262892808838</v>
      </c>
      <c r="E108" s="596">
        <v>1488.5466072326369</v>
      </c>
      <c r="F108" s="596">
        <v>207.85033362416746</v>
      </c>
      <c r="G108" s="596">
        <v>1585.4491714734884</v>
      </c>
      <c r="H108" s="597">
        <v>2387.7814093088468</v>
      </c>
      <c r="I108" s="598">
        <v>6686.8904144479784</v>
      </c>
      <c r="J108" s="599">
        <v>377.89222328013807</v>
      </c>
      <c r="K108" s="599">
        <v>410.97836435883983</v>
      </c>
      <c r="L108" s="599">
        <v>152.97107175207947</v>
      </c>
      <c r="M108" s="599">
        <v>956.32305089812201</v>
      </c>
      <c r="N108" s="597">
        <v>1958.2910933500179</v>
      </c>
      <c r="O108" s="598">
        <v>3856.4558036391973</v>
      </c>
      <c r="P108" s="599">
        <v>639.37066952869998</v>
      </c>
      <c r="Q108" s="599">
        <v>1077.5682428737971</v>
      </c>
      <c r="R108" s="599">
        <v>54.879261872087994</v>
      </c>
      <c r="S108" s="599">
        <v>629.12612057537251</v>
      </c>
      <c r="T108" s="597">
        <v>429.490315958829</v>
      </c>
      <c r="U108" s="600">
        <v>2830.4346108087861</v>
      </c>
      <c r="V108" s="601" t="s">
        <v>582</v>
      </c>
      <c r="W108" s="602" t="s">
        <v>582</v>
      </c>
      <c r="X108" s="500">
        <f t="shared" si="7"/>
        <v>0</v>
      </c>
      <c r="Y108" s="500">
        <f t="shared" si="8"/>
        <v>0</v>
      </c>
      <c r="Z108" s="352"/>
      <c r="AA108" s="542">
        <f t="shared" si="5"/>
        <v>377.89222328013807</v>
      </c>
      <c r="AB108" s="542">
        <f t="shared" si="6"/>
        <v>410.97836435883983</v>
      </c>
      <c r="AC108" s="354">
        <f t="shared" si="9"/>
        <v>0</v>
      </c>
      <c r="AD108" s="642"/>
      <c r="AE108" s="631"/>
      <c r="AF108" s="631"/>
      <c r="AG108" s="631"/>
      <c r="AH108" s="631"/>
      <c r="AI108" s="631"/>
      <c r="AJ108" s="631"/>
      <c r="AK108" s="631"/>
      <c r="AL108" s="631"/>
      <c r="AM108" s="631"/>
      <c r="AN108" s="631"/>
      <c r="AO108" s="631"/>
      <c r="AP108" s="631"/>
      <c r="AQ108" s="631"/>
      <c r="AR108" s="631"/>
      <c r="AS108" s="631"/>
      <c r="AT108" s="631"/>
      <c r="AU108" s="631"/>
      <c r="AV108" s="631"/>
      <c r="AW108" s="631"/>
      <c r="AX108" s="631"/>
      <c r="AY108" s="631"/>
      <c r="AZ108" s="631"/>
    </row>
    <row r="109" spans="2:52" x14ac:dyDescent="0.25">
      <c r="B109" s="593">
        <v>6634</v>
      </c>
      <c r="C109" s="592" t="s">
        <v>84</v>
      </c>
      <c r="D109" s="585">
        <v>1573.7363265240565</v>
      </c>
      <c r="E109" s="585">
        <v>787.31548976311069</v>
      </c>
      <c r="F109" s="585">
        <v>198.84590513974442</v>
      </c>
      <c r="G109" s="585">
        <v>1500.2031103669879</v>
      </c>
      <c r="H109" s="586">
        <v>3345.7031831526697</v>
      </c>
      <c r="I109" s="587">
        <v>7405.8040149465687</v>
      </c>
      <c r="J109" s="588">
        <v>584.61064832986915</v>
      </c>
      <c r="K109" s="588">
        <v>217.37285930117559</v>
      </c>
      <c r="L109" s="588">
        <v>160.51456406043849</v>
      </c>
      <c r="M109" s="588">
        <v>1012.947486717339</v>
      </c>
      <c r="N109" s="586">
        <v>2196.1674978673127</v>
      </c>
      <c r="O109" s="587">
        <v>4171.6130562761346</v>
      </c>
      <c r="P109" s="588">
        <v>989.12567819418734</v>
      </c>
      <c r="Q109" s="588">
        <v>569.9426304619351</v>
      </c>
      <c r="R109" s="588">
        <v>38.331341079305929</v>
      </c>
      <c r="S109" s="588">
        <v>487.25562364965464</v>
      </c>
      <c r="T109" s="586">
        <v>1149.535685285357</v>
      </c>
      <c r="U109" s="589">
        <v>3234.1909586704401</v>
      </c>
      <c r="V109" s="590" t="s">
        <v>582</v>
      </c>
      <c r="W109" s="591" t="s">
        <v>582</v>
      </c>
      <c r="X109" s="500">
        <f t="shared" si="7"/>
        <v>0</v>
      </c>
      <c r="Y109" s="500">
        <f t="shared" si="8"/>
        <v>0</v>
      </c>
      <c r="Z109" s="352"/>
      <c r="AA109" s="542">
        <f t="shared" si="5"/>
        <v>584.61064832986915</v>
      </c>
      <c r="AB109" s="542">
        <f t="shared" si="6"/>
        <v>217.37285930117559</v>
      </c>
      <c r="AC109" s="354">
        <f t="shared" si="9"/>
        <v>0</v>
      </c>
      <c r="AD109" s="642"/>
      <c r="AE109" s="631"/>
      <c r="AF109" s="631"/>
      <c r="AG109" s="631"/>
      <c r="AH109" s="631"/>
      <c r="AI109" s="631"/>
      <c r="AJ109" s="631"/>
      <c r="AK109" s="631"/>
      <c r="AL109" s="631"/>
      <c r="AM109" s="631"/>
      <c r="AN109" s="631"/>
      <c r="AO109" s="631"/>
      <c r="AP109" s="631"/>
      <c r="AQ109" s="631"/>
      <c r="AR109" s="631"/>
      <c r="AS109" s="631"/>
      <c r="AT109" s="631"/>
      <c r="AU109" s="631"/>
      <c r="AV109" s="631"/>
      <c r="AW109" s="631"/>
      <c r="AX109" s="631"/>
      <c r="AY109" s="631"/>
      <c r="AZ109" s="631"/>
    </row>
    <row r="110" spans="2:52" x14ac:dyDescent="0.25">
      <c r="B110" s="594">
        <v>6635</v>
      </c>
      <c r="C110" s="595" t="s">
        <v>85</v>
      </c>
      <c r="D110" s="596">
        <v>1698.4968117214751</v>
      </c>
      <c r="E110" s="596">
        <v>663.2854388607426</v>
      </c>
      <c r="F110" s="596">
        <v>219.0998402116673</v>
      </c>
      <c r="G110" s="596">
        <v>1754.1730259963972</v>
      </c>
      <c r="H110" s="597">
        <v>3830.76012069434</v>
      </c>
      <c r="I110" s="598">
        <v>8165.8152374846222</v>
      </c>
      <c r="J110" s="599">
        <v>630.95660025836514</v>
      </c>
      <c r="K110" s="599">
        <v>183.12894164114056</v>
      </c>
      <c r="L110" s="599">
        <v>176.85221741998828</v>
      </c>
      <c r="M110" s="599">
        <v>1388.6163673456847</v>
      </c>
      <c r="N110" s="597">
        <v>3128.0752927282051</v>
      </c>
      <c r="O110" s="598">
        <v>5507.6294193933827</v>
      </c>
      <c r="P110" s="599">
        <v>1067.5402114631099</v>
      </c>
      <c r="Q110" s="599">
        <v>480.15649721960204</v>
      </c>
      <c r="R110" s="599">
        <v>42.247622791679021</v>
      </c>
      <c r="S110" s="599">
        <v>365.5566586506946</v>
      </c>
      <c r="T110" s="597">
        <v>702.68482796613478</v>
      </c>
      <c r="U110" s="600">
        <v>2658.1858180912204</v>
      </c>
      <c r="V110" s="601" t="s">
        <v>582</v>
      </c>
      <c r="W110" s="602" t="s">
        <v>582</v>
      </c>
      <c r="X110" s="500">
        <f t="shared" si="7"/>
        <v>0</v>
      </c>
      <c r="Y110" s="500">
        <f t="shared" si="8"/>
        <v>0</v>
      </c>
      <c r="Z110" s="352"/>
      <c r="AA110" s="542">
        <f t="shared" si="5"/>
        <v>630.95660025836514</v>
      </c>
      <c r="AB110" s="542">
        <f t="shared" si="6"/>
        <v>183.12894164114056</v>
      </c>
      <c r="AC110" s="354">
        <f t="shared" si="9"/>
        <v>0</v>
      </c>
      <c r="AD110" s="642"/>
      <c r="AE110" s="631"/>
      <c r="AF110" s="631"/>
      <c r="AG110" s="631"/>
      <c r="AH110" s="631"/>
      <c r="AI110" s="631"/>
      <c r="AJ110" s="631"/>
      <c r="AK110" s="631"/>
      <c r="AL110" s="631"/>
      <c r="AM110" s="631"/>
      <c r="AN110" s="631"/>
      <c r="AO110" s="631"/>
      <c r="AP110" s="631"/>
      <c r="AQ110" s="631"/>
      <c r="AR110" s="631"/>
      <c r="AS110" s="631"/>
      <c r="AT110" s="631"/>
      <c r="AU110" s="631"/>
      <c r="AV110" s="631"/>
      <c r="AW110" s="631"/>
      <c r="AX110" s="631"/>
      <c r="AY110" s="631"/>
      <c r="AZ110" s="631"/>
    </row>
    <row r="111" spans="2:52" x14ac:dyDescent="0.25">
      <c r="B111" s="593">
        <v>6636</v>
      </c>
      <c r="C111" s="592" t="s">
        <v>86</v>
      </c>
      <c r="D111" s="585">
        <v>612.30594918429017</v>
      </c>
      <c r="E111" s="585">
        <v>467.88898266886093</v>
      </c>
      <c r="F111" s="585">
        <v>111.8041100484752</v>
      </c>
      <c r="G111" s="585">
        <v>915.91078896516058</v>
      </c>
      <c r="H111" s="586">
        <v>1630.0810279644775</v>
      </c>
      <c r="I111" s="587">
        <v>3737.9908588312642</v>
      </c>
      <c r="J111" s="588">
        <v>227.45905517698674</v>
      </c>
      <c r="K111" s="588">
        <v>129.18120794098706</v>
      </c>
      <c r="L111" s="588">
        <v>88.780283563146099</v>
      </c>
      <c r="M111" s="588">
        <v>788.76719516037372</v>
      </c>
      <c r="N111" s="586">
        <v>1549.1736032605804</v>
      </c>
      <c r="O111" s="587">
        <v>2783.3613451020742</v>
      </c>
      <c r="P111" s="588">
        <v>384.84689400730343</v>
      </c>
      <c r="Q111" s="588">
        <v>338.70777472787387</v>
      </c>
      <c r="R111" s="588">
        <v>23.023826485329096</v>
      </c>
      <c r="S111" s="588">
        <v>127.1435938047824</v>
      </c>
      <c r="T111" s="586">
        <v>80.907424703897092</v>
      </c>
      <c r="U111" s="589">
        <v>954.62951372918587</v>
      </c>
      <c r="V111" s="590" t="s">
        <v>582</v>
      </c>
      <c r="W111" s="591" t="s">
        <v>582</v>
      </c>
      <c r="X111" s="500">
        <f t="shared" si="7"/>
        <v>0</v>
      </c>
      <c r="Y111" s="500">
        <f t="shared" si="8"/>
        <v>0</v>
      </c>
      <c r="Z111" s="352"/>
      <c r="AA111" s="542">
        <f t="shared" si="5"/>
        <v>227.45905517698674</v>
      </c>
      <c r="AB111" s="542">
        <f t="shared" si="6"/>
        <v>129.18120794098706</v>
      </c>
      <c r="AC111" s="354">
        <f t="shared" si="9"/>
        <v>0</v>
      </c>
      <c r="AD111" s="642"/>
      <c r="AE111" s="631"/>
      <c r="AF111" s="631"/>
      <c r="AG111" s="631"/>
      <c r="AH111" s="631"/>
      <c r="AI111" s="631"/>
      <c r="AJ111" s="631"/>
      <c r="AK111" s="631"/>
      <c r="AL111" s="631"/>
      <c r="AM111" s="631"/>
      <c r="AN111" s="631"/>
      <c r="AO111" s="631"/>
      <c r="AP111" s="631"/>
      <c r="AQ111" s="631"/>
      <c r="AR111" s="631"/>
      <c r="AS111" s="631"/>
      <c r="AT111" s="631"/>
      <c r="AU111" s="631"/>
      <c r="AV111" s="631"/>
      <c r="AW111" s="631"/>
      <c r="AX111" s="631"/>
      <c r="AY111" s="631"/>
      <c r="AZ111" s="631"/>
    </row>
    <row r="112" spans="2:52" x14ac:dyDescent="0.25">
      <c r="B112" s="594">
        <v>7131</v>
      </c>
      <c r="C112" s="595" t="s">
        <v>87</v>
      </c>
      <c r="D112" s="596">
        <v>352.89557482772767</v>
      </c>
      <c r="E112" s="596">
        <v>614.13512687960099</v>
      </c>
      <c r="F112" s="596">
        <v>77.753059928964603</v>
      </c>
      <c r="G112" s="596" t="s">
        <v>539</v>
      </c>
      <c r="H112" s="597">
        <v>771.79263845541323</v>
      </c>
      <c r="I112" s="598">
        <v>1816.5764000917065</v>
      </c>
      <c r="J112" s="599">
        <v>152.2712889211291</v>
      </c>
      <c r="K112" s="599">
        <v>167.13758738259099</v>
      </c>
      <c r="L112" s="599">
        <v>58.631178906038386</v>
      </c>
      <c r="M112" s="599" t="s">
        <v>539</v>
      </c>
      <c r="N112" s="597">
        <v>740.91949134305992</v>
      </c>
      <c r="O112" s="598">
        <v>1118.9595465528184</v>
      </c>
      <c r="P112" s="599">
        <v>200.62428590659857</v>
      </c>
      <c r="Q112" s="599">
        <v>446.99753949701</v>
      </c>
      <c r="R112" s="599">
        <v>19.121881022926217</v>
      </c>
      <c r="S112" s="599" t="s">
        <v>539</v>
      </c>
      <c r="T112" s="597">
        <v>30.873147112353301</v>
      </c>
      <c r="U112" s="600">
        <v>697.61685353888811</v>
      </c>
      <c r="V112" s="601" t="s">
        <v>582</v>
      </c>
      <c r="W112" s="602" t="s">
        <v>582</v>
      </c>
      <c r="X112" s="500">
        <f t="shared" si="7"/>
        <v>0</v>
      </c>
      <c r="Y112" s="500">
        <f t="shared" si="8"/>
        <v>0</v>
      </c>
      <c r="Z112" s="352"/>
      <c r="AA112" s="542">
        <f t="shared" si="5"/>
        <v>152.2712889211291</v>
      </c>
      <c r="AB112" s="542">
        <f t="shared" si="6"/>
        <v>167.13758738259099</v>
      </c>
      <c r="AC112" s="354">
        <f t="shared" si="9"/>
        <v>0</v>
      </c>
      <c r="AD112" s="642"/>
      <c r="AE112" s="631"/>
      <c r="AF112" s="631"/>
      <c r="AG112" s="631"/>
      <c r="AH112" s="631"/>
      <c r="AI112" s="631"/>
      <c r="AJ112" s="631"/>
      <c r="AK112" s="631"/>
      <c r="AL112" s="631"/>
      <c r="AM112" s="631"/>
      <c r="AN112" s="631"/>
      <c r="AO112" s="631"/>
      <c r="AP112" s="631"/>
      <c r="AQ112" s="631"/>
      <c r="AR112" s="631"/>
      <c r="AS112" s="631"/>
      <c r="AT112" s="631"/>
      <c r="AU112" s="631"/>
      <c r="AV112" s="631"/>
      <c r="AW112" s="631"/>
      <c r="AX112" s="631"/>
      <c r="AY112" s="631"/>
      <c r="AZ112" s="631"/>
    </row>
    <row r="113" spans="2:52" x14ac:dyDescent="0.25">
      <c r="B113" s="593">
        <v>7132</v>
      </c>
      <c r="C113" s="592" t="s">
        <v>89</v>
      </c>
      <c r="D113" s="585">
        <v>428.1172619499456</v>
      </c>
      <c r="E113" s="585">
        <v>333.60106230696221</v>
      </c>
      <c r="F113" s="585">
        <v>66.792197635477379</v>
      </c>
      <c r="G113" s="585" t="s">
        <v>539</v>
      </c>
      <c r="H113" s="586">
        <v>909.71680200991125</v>
      </c>
      <c r="I113" s="587">
        <v>1738.2273239022966</v>
      </c>
      <c r="J113" s="588">
        <v>184.72877512937509</v>
      </c>
      <c r="K113" s="588">
        <v>90.789916195733412</v>
      </c>
      <c r="L113" s="588">
        <v>51.821568340958237</v>
      </c>
      <c r="M113" s="588" t="s">
        <v>539</v>
      </c>
      <c r="N113" s="586">
        <v>908.40074926104114</v>
      </c>
      <c r="O113" s="587">
        <v>1235.7410089271079</v>
      </c>
      <c r="P113" s="588">
        <v>243.38848682057051</v>
      </c>
      <c r="Q113" s="588">
        <v>242.81114611122879</v>
      </c>
      <c r="R113" s="588">
        <v>14.970629294519142</v>
      </c>
      <c r="S113" s="588" t="s">
        <v>539</v>
      </c>
      <c r="T113" s="586">
        <v>1.3160527488701059</v>
      </c>
      <c r="U113" s="589">
        <v>502.48631497518858</v>
      </c>
      <c r="V113" s="590" t="s">
        <v>582</v>
      </c>
      <c r="W113" s="591" t="s">
        <v>582</v>
      </c>
      <c r="X113" s="500">
        <f t="shared" si="7"/>
        <v>0</v>
      </c>
      <c r="Y113" s="500">
        <f t="shared" si="8"/>
        <v>0</v>
      </c>
      <c r="Z113" s="352"/>
      <c r="AA113" s="542">
        <f t="shared" si="5"/>
        <v>184.72877512937509</v>
      </c>
      <c r="AB113" s="542">
        <f t="shared" si="6"/>
        <v>90.789916195733412</v>
      </c>
      <c r="AC113" s="354">
        <f t="shared" si="9"/>
        <v>0</v>
      </c>
      <c r="AD113" s="642"/>
      <c r="AE113" s="631"/>
      <c r="AF113" s="631"/>
      <c r="AG113" s="631"/>
      <c r="AH113" s="631"/>
      <c r="AI113" s="631"/>
      <c r="AJ113" s="631"/>
      <c r="AK113" s="631"/>
      <c r="AL113" s="631"/>
      <c r="AM113" s="631"/>
      <c r="AN113" s="631"/>
      <c r="AO113" s="631"/>
      <c r="AP113" s="631"/>
      <c r="AQ113" s="631"/>
      <c r="AR113" s="631"/>
      <c r="AS113" s="631"/>
      <c r="AT113" s="631"/>
      <c r="AU113" s="631"/>
      <c r="AV113" s="631"/>
      <c r="AW113" s="631"/>
      <c r="AX113" s="631"/>
      <c r="AY113" s="631"/>
      <c r="AZ113" s="631"/>
    </row>
    <row r="114" spans="2:52" x14ac:dyDescent="0.25">
      <c r="B114" s="594">
        <v>7133</v>
      </c>
      <c r="C114" s="595" t="s">
        <v>90</v>
      </c>
      <c r="D114" s="596">
        <v>311.68223765213952</v>
      </c>
      <c r="E114" s="596">
        <v>530.68436082938558</v>
      </c>
      <c r="F114" s="596">
        <v>98.019151951914509</v>
      </c>
      <c r="G114" s="596" t="s">
        <v>539</v>
      </c>
      <c r="H114" s="597">
        <v>874.27346145197589</v>
      </c>
      <c r="I114" s="598">
        <v>1814.6592118854155</v>
      </c>
      <c r="J114" s="599">
        <v>134.48810199527588</v>
      </c>
      <c r="K114" s="599">
        <v>144.42636457120403</v>
      </c>
      <c r="L114" s="599">
        <v>74.907661389072047</v>
      </c>
      <c r="M114" s="599" t="s">
        <v>539</v>
      </c>
      <c r="N114" s="597">
        <v>770.01717088356122</v>
      </c>
      <c r="O114" s="598">
        <v>1123.8392988391131</v>
      </c>
      <c r="P114" s="599">
        <v>177.19413565686364</v>
      </c>
      <c r="Q114" s="599">
        <v>386.25799625818155</v>
      </c>
      <c r="R114" s="599">
        <v>23.111490562842462</v>
      </c>
      <c r="S114" s="599" t="s">
        <v>539</v>
      </c>
      <c r="T114" s="597">
        <v>104.2562905684147</v>
      </c>
      <c r="U114" s="600">
        <v>690.8199130463023</v>
      </c>
      <c r="V114" s="601" t="s">
        <v>582</v>
      </c>
      <c r="W114" s="602" t="s">
        <v>582</v>
      </c>
      <c r="X114" s="500">
        <f t="shared" si="7"/>
        <v>0</v>
      </c>
      <c r="Y114" s="500">
        <f t="shared" si="8"/>
        <v>0</v>
      </c>
      <c r="Z114" s="352"/>
      <c r="AA114" s="542">
        <f t="shared" si="5"/>
        <v>134.48810199527588</v>
      </c>
      <c r="AB114" s="542">
        <f t="shared" si="6"/>
        <v>144.42636457120403</v>
      </c>
      <c r="AC114" s="354">
        <f t="shared" si="9"/>
        <v>0</v>
      </c>
      <c r="AD114" s="642"/>
      <c r="AE114" s="631"/>
      <c r="AF114" s="631"/>
      <c r="AG114" s="631"/>
      <c r="AH114" s="631"/>
      <c r="AI114" s="631"/>
      <c r="AJ114" s="631"/>
      <c r="AK114" s="631"/>
      <c r="AL114" s="631"/>
      <c r="AM114" s="631"/>
      <c r="AN114" s="631"/>
      <c r="AO114" s="631"/>
      <c r="AP114" s="631"/>
      <c r="AQ114" s="631"/>
      <c r="AR114" s="631"/>
      <c r="AS114" s="631"/>
      <c r="AT114" s="631"/>
      <c r="AU114" s="631"/>
      <c r="AV114" s="631"/>
      <c r="AW114" s="631"/>
      <c r="AX114" s="631"/>
      <c r="AY114" s="631"/>
      <c r="AZ114" s="631"/>
    </row>
    <row r="115" spans="2:52" x14ac:dyDescent="0.25">
      <c r="B115" s="593">
        <v>7134</v>
      </c>
      <c r="C115" s="592" t="s">
        <v>91</v>
      </c>
      <c r="D115" s="585">
        <v>336.51649755400848</v>
      </c>
      <c r="E115" s="585">
        <v>245.72025062194473</v>
      </c>
      <c r="F115" s="585">
        <v>63.922197600347353</v>
      </c>
      <c r="G115" s="585" t="s">
        <v>539</v>
      </c>
      <c r="H115" s="586">
        <v>874.87869420432969</v>
      </c>
      <c r="I115" s="587">
        <v>1521.03763998063</v>
      </c>
      <c r="J115" s="588">
        <v>145.203863354726</v>
      </c>
      <c r="K115" s="588">
        <v>66.873051324499301</v>
      </c>
      <c r="L115" s="588">
        <v>50.779439439467211</v>
      </c>
      <c r="M115" s="588" t="s">
        <v>539</v>
      </c>
      <c r="N115" s="586">
        <v>873.36824171349542</v>
      </c>
      <c r="O115" s="587">
        <v>1136.2245958321878</v>
      </c>
      <c r="P115" s="588">
        <v>191.31263419928248</v>
      </c>
      <c r="Q115" s="588">
        <v>178.84719929744543</v>
      </c>
      <c r="R115" s="588">
        <v>13.142758160880142</v>
      </c>
      <c r="S115" s="588" t="s">
        <v>539</v>
      </c>
      <c r="T115" s="586">
        <v>1.5104524908342662</v>
      </c>
      <c r="U115" s="589">
        <v>384.81304414844232</v>
      </c>
      <c r="V115" s="590" t="s">
        <v>582</v>
      </c>
      <c r="W115" s="591" t="s">
        <v>582</v>
      </c>
      <c r="X115" s="500">
        <f t="shared" si="7"/>
        <v>0</v>
      </c>
      <c r="Y115" s="500">
        <f t="shared" si="8"/>
        <v>0</v>
      </c>
      <c r="Z115" s="352"/>
      <c r="AA115" s="542">
        <f t="shared" si="5"/>
        <v>145.203863354726</v>
      </c>
      <c r="AB115" s="542">
        <f t="shared" si="6"/>
        <v>66.873051324499301</v>
      </c>
      <c r="AC115" s="354">
        <f t="shared" si="9"/>
        <v>0</v>
      </c>
      <c r="AD115" s="642"/>
      <c r="AE115" s="631"/>
      <c r="AF115" s="631"/>
      <c r="AG115" s="631"/>
      <c r="AH115" s="631"/>
      <c r="AI115" s="631"/>
      <c r="AJ115" s="631"/>
      <c r="AK115" s="631"/>
      <c r="AL115" s="631"/>
      <c r="AM115" s="631"/>
      <c r="AN115" s="631"/>
      <c r="AO115" s="631"/>
      <c r="AP115" s="631"/>
      <c r="AQ115" s="631"/>
      <c r="AR115" s="631"/>
      <c r="AS115" s="631"/>
      <c r="AT115" s="631"/>
      <c r="AU115" s="631"/>
      <c r="AV115" s="631"/>
      <c r="AW115" s="631"/>
      <c r="AX115" s="631"/>
      <c r="AY115" s="631"/>
      <c r="AZ115" s="631"/>
    </row>
    <row r="116" spans="2:52" x14ac:dyDescent="0.25">
      <c r="B116" s="594">
        <v>7135</v>
      </c>
      <c r="C116" s="595" t="s">
        <v>92</v>
      </c>
      <c r="D116" s="596">
        <v>293.74925172800948</v>
      </c>
      <c r="E116" s="596">
        <v>314.47247354241779</v>
      </c>
      <c r="F116" s="596">
        <v>60.652684131625136</v>
      </c>
      <c r="G116" s="596" t="s">
        <v>539</v>
      </c>
      <c r="H116" s="597">
        <v>846.88323775680215</v>
      </c>
      <c r="I116" s="598">
        <v>1515.7576471588545</v>
      </c>
      <c r="J116" s="599">
        <v>126.75017872376768</v>
      </c>
      <c r="K116" s="599">
        <v>85.584048567897071</v>
      </c>
      <c r="L116" s="599">
        <v>48.920445160255547</v>
      </c>
      <c r="M116" s="599" t="s">
        <v>539</v>
      </c>
      <c r="N116" s="597">
        <v>827.33290826874497</v>
      </c>
      <c r="O116" s="598">
        <v>1088.5875807206653</v>
      </c>
      <c r="P116" s="599">
        <v>166.99907300424181</v>
      </c>
      <c r="Q116" s="599">
        <v>228.88842497452072</v>
      </c>
      <c r="R116" s="599">
        <v>11.73223897136959</v>
      </c>
      <c r="S116" s="599" t="s">
        <v>539</v>
      </c>
      <c r="T116" s="597">
        <v>19.550329488057216</v>
      </c>
      <c r="U116" s="600">
        <v>427.17006643818939</v>
      </c>
      <c r="V116" s="601" t="s">
        <v>582</v>
      </c>
      <c r="W116" s="602" t="s">
        <v>582</v>
      </c>
      <c r="X116" s="500">
        <f t="shared" si="7"/>
        <v>0</v>
      </c>
      <c r="Y116" s="500">
        <f t="shared" si="8"/>
        <v>0</v>
      </c>
      <c r="Z116" s="352"/>
      <c r="AA116" s="542">
        <f t="shared" si="5"/>
        <v>126.75017872376768</v>
      </c>
      <c r="AB116" s="542">
        <f t="shared" si="6"/>
        <v>85.584048567897071</v>
      </c>
      <c r="AC116" s="354">
        <f t="shared" si="9"/>
        <v>0</v>
      </c>
      <c r="AD116" s="642"/>
      <c r="AE116" s="631"/>
      <c r="AF116" s="631"/>
      <c r="AG116" s="631"/>
      <c r="AH116" s="631"/>
      <c r="AI116" s="631"/>
      <c r="AJ116" s="631"/>
      <c r="AK116" s="631"/>
      <c r="AL116" s="631"/>
      <c r="AM116" s="631"/>
      <c r="AN116" s="631"/>
      <c r="AO116" s="631"/>
      <c r="AP116" s="631"/>
      <c r="AQ116" s="631"/>
      <c r="AR116" s="631"/>
      <c r="AS116" s="631"/>
      <c r="AT116" s="631"/>
      <c r="AU116" s="631"/>
      <c r="AV116" s="631"/>
      <c r="AW116" s="631"/>
      <c r="AX116" s="631"/>
      <c r="AY116" s="631"/>
      <c r="AZ116" s="631"/>
    </row>
    <row r="117" spans="2:52" x14ac:dyDescent="0.25">
      <c r="B117" s="593" t="s">
        <v>635</v>
      </c>
      <c r="C117" s="592" t="s">
        <v>700</v>
      </c>
      <c r="D117" s="585">
        <v>617.1875344497995</v>
      </c>
      <c r="E117" s="585">
        <v>1563.6259267186629</v>
      </c>
      <c r="F117" s="585">
        <v>154.74265596706766</v>
      </c>
      <c r="G117" s="585" t="s">
        <v>539</v>
      </c>
      <c r="H117" s="586">
        <v>1384.3037449319747</v>
      </c>
      <c r="I117" s="587">
        <v>3719.8598620675048</v>
      </c>
      <c r="J117" s="588">
        <v>266.31090917646878</v>
      </c>
      <c r="K117" s="588">
        <v>298.45201367518439</v>
      </c>
      <c r="L117" s="588">
        <v>111.14945098664882</v>
      </c>
      <c r="M117" s="588" t="s">
        <v>539</v>
      </c>
      <c r="N117" s="586">
        <v>1187.5212457696816</v>
      </c>
      <c r="O117" s="587">
        <v>1863.4336196079837</v>
      </c>
      <c r="P117" s="588">
        <v>350.87662527333072</v>
      </c>
      <c r="Q117" s="588">
        <v>1265.1739130434785</v>
      </c>
      <c r="R117" s="588">
        <v>43.593204980418847</v>
      </c>
      <c r="S117" s="588" t="s">
        <v>539</v>
      </c>
      <c r="T117" s="586">
        <v>196.78249916229305</v>
      </c>
      <c r="U117" s="589">
        <v>1856.4262424595213</v>
      </c>
      <c r="V117" s="590" t="s">
        <v>582</v>
      </c>
      <c r="W117" s="591" t="s">
        <v>470</v>
      </c>
      <c r="X117" s="500">
        <f t="shared" si="7"/>
        <v>0</v>
      </c>
      <c r="Y117" s="500">
        <f t="shared" si="8"/>
        <v>0</v>
      </c>
      <c r="Z117" s="352"/>
      <c r="AA117" s="542">
        <f t="shared" si="5"/>
        <v>266.31090917646878</v>
      </c>
      <c r="AB117" s="542">
        <f t="shared" si="6"/>
        <v>298.45201367518439</v>
      </c>
      <c r="AC117" s="354">
        <f t="shared" si="9"/>
        <v>0</v>
      </c>
      <c r="AD117" s="642"/>
      <c r="AE117" s="631"/>
      <c r="AF117" s="631"/>
      <c r="AG117" s="631"/>
      <c r="AH117" s="631"/>
      <c r="AI117" s="631"/>
      <c r="AJ117" s="631"/>
      <c r="AK117" s="631"/>
      <c r="AL117" s="631"/>
      <c r="AM117" s="631"/>
      <c r="AN117" s="631"/>
      <c r="AO117" s="631"/>
      <c r="AP117" s="631"/>
      <c r="AQ117" s="631"/>
      <c r="AR117" s="631"/>
      <c r="AS117" s="631"/>
      <c r="AT117" s="631"/>
      <c r="AU117" s="631"/>
      <c r="AV117" s="631"/>
      <c r="AW117" s="631"/>
      <c r="AX117" s="631"/>
      <c r="AY117" s="631"/>
      <c r="AZ117" s="631"/>
    </row>
    <row r="118" spans="2:52" x14ac:dyDescent="0.25">
      <c r="B118" s="594">
        <v>7138</v>
      </c>
      <c r="C118" s="595" t="s">
        <v>93</v>
      </c>
      <c r="D118" s="596">
        <v>396.84033423923501</v>
      </c>
      <c r="E118" s="596">
        <v>717.35224362712268</v>
      </c>
      <c r="F118" s="596">
        <v>78.810507694039572</v>
      </c>
      <c r="G118" s="596" t="s">
        <v>539</v>
      </c>
      <c r="H118" s="597">
        <v>826.84963403642098</v>
      </c>
      <c r="I118" s="598">
        <v>2019.8527195968181</v>
      </c>
      <c r="J118" s="599">
        <v>171.23306014817189</v>
      </c>
      <c r="K118" s="599">
        <v>195.22824547183279</v>
      </c>
      <c r="L118" s="599">
        <v>57.866663579934894</v>
      </c>
      <c r="M118" s="599" t="s">
        <v>539</v>
      </c>
      <c r="N118" s="597">
        <v>801.59154090988864</v>
      </c>
      <c r="O118" s="598">
        <v>1225.9195101098283</v>
      </c>
      <c r="P118" s="599">
        <v>225.60727409106312</v>
      </c>
      <c r="Q118" s="599">
        <v>522.12399815528988</v>
      </c>
      <c r="R118" s="599">
        <v>20.943844114104678</v>
      </c>
      <c r="S118" s="599" t="s">
        <v>539</v>
      </c>
      <c r="T118" s="597">
        <v>25.258093126532394</v>
      </c>
      <c r="U118" s="600">
        <v>793.93320948698999</v>
      </c>
      <c r="V118" s="601" t="s">
        <v>582</v>
      </c>
      <c r="W118" s="602" t="s">
        <v>582</v>
      </c>
      <c r="X118" s="500">
        <f t="shared" si="7"/>
        <v>0</v>
      </c>
      <c r="Y118" s="500">
        <f t="shared" si="8"/>
        <v>0</v>
      </c>
      <c r="Z118" s="352"/>
      <c r="AA118" s="542">
        <f t="shared" si="5"/>
        <v>171.23306014817189</v>
      </c>
      <c r="AB118" s="542">
        <f t="shared" si="6"/>
        <v>195.22824547183279</v>
      </c>
      <c r="AC118" s="354">
        <f t="shared" si="9"/>
        <v>0</v>
      </c>
      <c r="AD118" s="642"/>
      <c r="AE118" s="631"/>
      <c r="AF118" s="631"/>
      <c r="AG118" s="631"/>
      <c r="AH118" s="631"/>
      <c r="AI118" s="631"/>
      <c r="AJ118" s="631"/>
      <c r="AK118" s="631"/>
      <c r="AL118" s="631"/>
      <c r="AM118" s="631"/>
      <c r="AN118" s="631"/>
      <c r="AO118" s="631"/>
      <c r="AP118" s="631"/>
      <c r="AQ118" s="631"/>
      <c r="AR118" s="631"/>
      <c r="AS118" s="631"/>
      <c r="AT118" s="631"/>
      <c r="AU118" s="631"/>
      <c r="AV118" s="631"/>
      <c r="AW118" s="631"/>
      <c r="AX118" s="631"/>
      <c r="AY118" s="631"/>
      <c r="AZ118" s="631"/>
    </row>
    <row r="119" spans="2:52" x14ac:dyDescent="0.25">
      <c r="B119" s="593">
        <v>7140</v>
      </c>
      <c r="C119" s="592" t="s">
        <v>94</v>
      </c>
      <c r="D119" s="585">
        <v>554.33192666650734</v>
      </c>
      <c r="E119" s="585">
        <v>628.28431274176705</v>
      </c>
      <c r="F119" s="585">
        <v>109.13110160606571</v>
      </c>
      <c r="G119" s="585" t="s">
        <v>539</v>
      </c>
      <c r="H119" s="586">
        <v>1545.232833348025</v>
      </c>
      <c r="I119" s="587">
        <v>2836.9801743623648</v>
      </c>
      <c r="J119" s="588">
        <v>239.18927576478558</v>
      </c>
      <c r="K119" s="588">
        <v>170.98830473277104</v>
      </c>
      <c r="L119" s="588">
        <v>86.242017533214977</v>
      </c>
      <c r="M119" s="588" t="s">
        <v>539</v>
      </c>
      <c r="N119" s="586">
        <v>1512.8548187722001</v>
      </c>
      <c r="O119" s="587">
        <v>2009.2744168029717</v>
      </c>
      <c r="P119" s="588">
        <v>315.14265090172177</v>
      </c>
      <c r="Q119" s="588">
        <v>457.29600800899601</v>
      </c>
      <c r="R119" s="588">
        <v>22.889084072850736</v>
      </c>
      <c r="S119" s="588" t="s">
        <v>539</v>
      </c>
      <c r="T119" s="586">
        <v>32.378014575824913</v>
      </c>
      <c r="U119" s="589">
        <v>827.70575755939342</v>
      </c>
      <c r="V119" s="590" t="s">
        <v>582</v>
      </c>
      <c r="W119" s="591" t="s">
        <v>582</v>
      </c>
      <c r="X119" s="500">
        <f t="shared" si="7"/>
        <v>0</v>
      </c>
      <c r="Y119" s="500">
        <f t="shared" si="8"/>
        <v>0</v>
      </c>
      <c r="Z119" s="352"/>
      <c r="AA119" s="542">
        <f t="shared" si="5"/>
        <v>239.18927576478558</v>
      </c>
      <c r="AB119" s="542">
        <f t="shared" si="6"/>
        <v>170.98830473277104</v>
      </c>
      <c r="AC119" s="354">
        <f t="shared" si="9"/>
        <v>0</v>
      </c>
      <c r="AD119" s="642"/>
      <c r="AE119" s="631"/>
      <c r="AF119" s="631"/>
      <c r="AG119" s="631"/>
      <c r="AH119" s="631"/>
      <c r="AI119" s="631"/>
      <c r="AJ119" s="631"/>
      <c r="AK119" s="631"/>
      <c r="AL119" s="631"/>
      <c r="AM119" s="631"/>
      <c r="AN119" s="631"/>
      <c r="AO119" s="631"/>
      <c r="AP119" s="631"/>
      <c r="AQ119" s="631"/>
      <c r="AR119" s="631"/>
      <c r="AS119" s="631"/>
      <c r="AT119" s="631"/>
      <c r="AU119" s="631"/>
      <c r="AV119" s="631"/>
      <c r="AW119" s="631"/>
      <c r="AX119" s="631"/>
      <c r="AY119" s="631"/>
      <c r="AZ119" s="631"/>
    </row>
    <row r="120" spans="2:52" x14ac:dyDescent="0.25">
      <c r="B120" s="594">
        <v>7141</v>
      </c>
      <c r="C120" s="595" t="s">
        <v>95</v>
      </c>
      <c r="D120" s="596">
        <v>380.17894501037875</v>
      </c>
      <c r="E120" s="596">
        <v>502.1760227060177</v>
      </c>
      <c r="F120" s="596">
        <v>82.095282503626152</v>
      </c>
      <c r="G120" s="596" t="s">
        <v>539</v>
      </c>
      <c r="H120" s="597">
        <v>973.40290226520381</v>
      </c>
      <c r="I120" s="598">
        <v>1937.8531524852265</v>
      </c>
      <c r="J120" s="599">
        <v>164.04381949438056</v>
      </c>
      <c r="K120" s="599">
        <v>136.66778727171504</v>
      </c>
      <c r="L120" s="599">
        <v>63.899958168576092</v>
      </c>
      <c r="M120" s="599" t="s">
        <v>539</v>
      </c>
      <c r="N120" s="597">
        <v>937.75965848841292</v>
      </c>
      <c r="O120" s="598">
        <v>1302.3712234230845</v>
      </c>
      <c r="P120" s="599">
        <v>216.1351255159982</v>
      </c>
      <c r="Q120" s="599">
        <v>365.50823543430266</v>
      </c>
      <c r="R120" s="599">
        <v>18.19532433505006</v>
      </c>
      <c r="S120" s="599" t="s">
        <v>539</v>
      </c>
      <c r="T120" s="597">
        <v>35.643243776790925</v>
      </c>
      <c r="U120" s="600">
        <v>635.48192906214172</v>
      </c>
      <c r="V120" s="601" t="s">
        <v>582</v>
      </c>
      <c r="W120" s="602" t="s">
        <v>582</v>
      </c>
      <c r="X120" s="500">
        <f t="shared" si="7"/>
        <v>0</v>
      </c>
      <c r="Y120" s="500">
        <f t="shared" si="8"/>
        <v>0</v>
      </c>
      <c r="Z120" s="352"/>
      <c r="AA120" s="542">
        <f t="shared" si="5"/>
        <v>164.04381949438056</v>
      </c>
      <c r="AB120" s="542">
        <f t="shared" si="6"/>
        <v>136.66778727171504</v>
      </c>
      <c r="AC120" s="354">
        <f t="shared" si="9"/>
        <v>0</v>
      </c>
      <c r="AD120" s="642"/>
      <c r="AE120" s="631"/>
      <c r="AF120" s="631"/>
      <c r="AG120" s="631"/>
      <c r="AH120" s="631"/>
      <c r="AI120" s="631"/>
      <c r="AJ120" s="631"/>
      <c r="AK120" s="631"/>
      <c r="AL120" s="631"/>
      <c r="AM120" s="631"/>
      <c r="AN120" s="631"/>
      <c r="AO120" s="631"/>
      <c r="AP120" s="631"/>
      <c r="AQ120" s="631"/>
      <c r="AR120" s="631"/>
      <c r="AS120" s="631"/>
      <c r="AT120" s="631"/>
      <c r="AU120" s="631"/>
      <c r="AV120" s="631"/>
      <c r="AW120" s="631"/>
      <c r="AX120" s="631"/>
      <c r="AY120" s="631"/>
      <c r="AZ120" s="631"/>
    </row>
    <row r="121" spans="2:52" x14ac:dyDescent="0.25">
      <c r="B121" s="593">
        <v>7143</v>
      </c>
      <c r="C121" s="592" t="s">
        <v>96</v>
      </c>
      <c r="D121" s="585">
        <v>661.04301892788851</v>
      </c>
      <c r="E121" s="585">
        <v>882.739064193231</v>
      </c>
      <c r="F121" s="585">
        <v>120.33504089612214</v>
      </c>
      <c r="G121" s="585" t="s">
        <v>539</v>
      </c>
      <c r="H121" s="586">
        <v>1357.0321935359461</v>
      </c>
      <c r="I121" s="587">
        <v>3021.1493175531878</v>
      </c>
      <c r="J121" s="588">
        <v>285.23415906703241</v>
      </c>
      <c r="K121" s="588">
        <v>240.23846059296852</v>
      </c>
      <c r="L121" s="588">
        <v>91.785640556010179</v>
      </c>
      <c r="M121" s="588" t="s">
        <v>539</v>
      </c>
      <c r="N121" s="586">
        <v>1348.292404555707</v>
      </c>
      <c r="O121" s="587">
        <v>1965.5506647717179</v>
      </c>
      <c r="P121" s="588">
        <v>375.8088598608561</v>
      </c>
      <c r="Q121" s="588">
        <v>642.50060360026248</v>
      </c>
      <c r="R121" s="588">
        <v>28.549400340111958</v>
      </c>
      <c r="S121" s="588" t="s">
        <v>539</v>
      </c>
      <c r="T121" s="586">
        <v>8.7397889802390818</v>
      </c>
      <c r="U121" s="589">
        <v>1055.5986527814698</v>
      </c>
      <c r="V121" s="590" t="s">
        <v>582</v>
      </c>
      <c r="W121" s="591" t="s">
        <v>582</v>
      </c>
      <c r="X121" s="500">
        <f t="shared" si="7"/>
        <v>0</v>
      </c>
      <c r="Y121" s="500">
        <f t="shared" si="8"/>
        <v>0</v>
      </c>
      <c r="Z121" s="352"/>
      <c r="AA121" s="542">
        <f t="shared" si="5"/>
        <v>285.23415906703241</v>
      </c>
      <c r="AB121" s="542">
        <f t="shared" si="6"/>
        <v>240.23846059296852</v>
      </c>
      <c r="AC121" s="354">
        <f t="shared" si="9"/>
        <v>0</v>
      </c>
      <c r="AD121" s="642"/>
      <c r="AE121" s="631"/>
      <c r="AF121" s="631"/>
      <c r="AG121" s="631"/>
      <c r="AH121" s="631"/>
      <c r="AI121" s="631"/>
      <c r="AJ121" s="631"/>
      <c r="AK121" s="631"/>
      <c r="AL121" s="631"/>
      <c r="AM121" s="631"/>
      <c r="AN121" s="631"/>
      <c r="AO121" s="631"/>
      <c r="AP121" s="631"/>
      <c r="AQ121" s="631"/>
      <c r="AR121" s="631"/>
      <c r="AS121" s="631"/>
      <c r="AT121" s="631"/>
      <c r="AU121" s="631"/>
      <c r="AV121" s="631"/>
      <c r="AW121" s="631"/>
      <c r="AX121" s="631"/>
      <c r="AY121" s="631"/>
      <c r="AZ121" s="631"/>
    </row>
    <row r="122" spans="2:52" x14ac:dyDescent="0.25">
      <c r="B122" s="594">
        <v>7231</v>
      </c>
      <c r="C122" s="595" t="s">
        <v>97</v>
      </c>
      <c r="D122" s="596">
        <v>640.85146335846753</v>
      </c>
      <c r="E122" s="596">
        <v>513.40665857211297</v>
      </c>
      <c r="F122" s="596">
        <v>109.84377466990662</v>
      </c>
      <c r="G122" s="596" t="s">
        <v>539</v>
      </c>
      <c r="H122" s="597">
        <v>1646.0239194627636</v>
      </c>
      <c r="I122" s="598">
        <v>2910.1258160632506</v>
      </c>
      <c r="J122" s="599">
        <v>276.52168316426923</v>
      </c>
      <c r="K122" s="599">
        <v>139.72421785396955</v>
      </c>
      <c r="L122" s="599">
        <v>88.375730752602294</v>
      </c>
      <c r="M122" s="599" t="s">
        <v>539</v>
      </c>
      <c r="N122" s="597">
        <v>1573.1524759362073</v>
      </c>
      <c r="O122" s="598">
        <v>2077.7741077070486</v>
      </c>
      <c r="P122" s="599">
        <v>364.32978019419829</v>
      </c>
      <c r="Q122" s="599">
        <v>373.68244071814343</v>
      </c>
      <c r="R122" s="599">
        <v>21.468043917304328</v>
      </c>
      <c r="S122" s="599" t="s">
        <v>539</v>
      </c>
      <c r="T122" s="597">
        <v>72.871443526556178</v>
      </c>
      <c r="U122" s="600">
        <v>832.35170835620227</v>
      </c>
      <c r="V122" s="601" t="s">
        <v>582</v>
      </c>
      <c r="W122" s="602" t="s">
        <v>582</v>
      </c>
      <c r="X122" s="500">
        <f t="shared" si="7"/>
        <v>0</v>
      </c>
      <c r="Y122" s="500">
        <f t="shared" si="8"/>
        <v>0</v>
      </c>
      <c r="Z122" s="352"/>
      <c r="AA122" s="542">
        <f t="shared" si="5"/>
        <v>276.52168316426923</v>
      </c>
      <c r="AB122" s="542">
        <f t="shared" si="6"/>
        <v>139.72421785396955</v>
      </c>
      <c r="AC122" s="354">
        <f t="shared" si="9"/>
        <v>0</v>
      </c>
      <c r="AD122" s="642"/>
      <c r="AE122" s="631"/>
      <c r="AF122" s="631"/>
      <c r="AG122" s="631"/>
      <c r="AH122" s="631"/>
      <c r="AI122" s="631"/>
      <c r="AJ122" s="631"/>
      <c r="AK122" s="631"/>
      <c r="AL122" s="631"/>
      <c r="AM122" s="631"/>
      <c r="AN122" s="631"/>
      <c r="AO122" s="631"/>
      <c r="AP122" s="631"/>
      <c r="AQ122" s="631"/>
      <c r="AR122" s="631"/>
      <c r="AS122" s="631"/>
      <c r="AT122" s="631"/>
      <c r="AU122" s="631"/>
      <c r="AV122" s="631"/>
      <c r="AW122" s="631"/>
      <c r="AX122" s="631"/>
      <c r="AY122" s="631"/>
      <c r="AZ122" s="631"/>
    </row>
    <row r="123" spans="2:52" x14ac:dyDescent="0.25">
      <c r="B123" s="593">
        <v>7232</v>
      </c>
      <c r="C123" s="592" t="s">
        <v>98</v>
      </c>
      <c r="D123" s="585">
        <v>2481.4098703405944</v>
      </c>
      <c r="E123" s="585">
        <v>626.15055523875196</v>
      </c>
      <c r="F123" s="585">
        <v>262.59783713306007</v>
      </c>
      <c r="G123" s="585" t="s">
        <v>539</v>
      </c>
      <c r="H123" s="586">
        <v>5314.6659047841658</v>
      </c>
      <c r="I123" s="587">
        <v>8684.824167496572</v>
      </c>
      <c r="J123" s="588">
        <v>1070.706198236765</v>
      </c>
      <c r="K123" s="588">
        <v>170.40760015245263</v>
      </c>
      <c r="L123" s="588">
        <v>215.551263893059</v>
      </c>
      <c r="M123" s="588" t="s">
        <v>539</v>
      </c>
      <c r="N123" s="586">
        <v>4771.7121356986972</v>
      </c>
      <c r="O123" s="587">
        <v>6228.3771979809735</v>
      </c>
      <c r="P123" s="588">
        <v>1410.7036721038294</v>
      </c>
      <c r="Q123" s="588">
        <v>455.74295508629933</v>
      </c>
      <c r="R123" s="588">
        <v>47.046573240001067</v>
      </c>
      <c r="S123" s="588" t="s">
        <v>539</v>
      </c>
      <c r="T123" s="586">
        <v>542.95376908546825</v>
      </c>
      <c r="U123" s="589">
        <v>2456.4469695155981</v>
      </c>
      <c r="V123" s="590" t="s">
        <v>582</v>
      </c>
      <c r="W123" s="591" t="s">
        <v>582</v>
      </c>
      <c r="X123" s="500">
        <f t="shared" si="7"/>
        <v>0</v>
      </c>
      <c r="Y123" s="500">
        <f t="shared" si="8"/>
        <v>0</v>
      </c>
      <c r="Z123" s="352"/>
      <c r="AA123" s="542">
        <f t="shared" si="5"/>
        <v>1070.706198236765</v>
      </c>
      <c r="AB123" s="542">
        <f t="shared" si="6"/>
        <v>170.40760015245263</v>
      </c>
      <c r="AC123" s="354">
        <f t="shared" si="9"/>
        <v>0</v>
      </c>
      <c r="AD123" s="642"/>
      <c r="AE123" s="631"/>
      <c r="AF123" s="631"/>
      <c r="AG123" s="631"/>
      <c r="AH123" s="631"/>
      <c r="AI123" s="631"/>
      <c r="AJ123" s="631"/>
      <c r="AK123" s="631"/>
      <c r="AL123" s="631"/>
      <c r="AM123" s="631"/>
      <c r="AN123" s="631"/>
      <c r="AO123" s="631"/>
      <c r="AP123" s="631"/>
      <c r="AQ123" s="631"/>
      <c r="AR123" s="631"/>
      <c r="AS123" s="631"/>
      <c r="AT123" s="631"/>
      <c r="AU123" s="631"/>
      <c r="AV123" s="631"/>
      <c r="AW123" s="631"/>
      <c r="AX123" s="631"/>
      <c r="AY123" s="631"/>
      <c r="AZ123" s="631"/>
    </row>
    <row r="124" spans="2:52" x14ac:dyDescent="0.25">
      <c r="B124" s="594">
        <v>7233</v>
      </c>
      <c r="C124" s="595" t="s">
        <v>99</v>
      </c>
      <c r="D124" s="596">
        <v>775.71717345622631</v>
      </c>
      <c r="E124" s="596">
        <v>383.78880485052281</v>
      </c>
      <c r="F124" s="596">
        <v>111.05649992646826</v>
      </c>
      <c r="G124" s="596" t="s">
        <v>539</v>
      </c>
      <c r="H124" s="597">
        <v>1758.0919369083854</v>
      </c>
      <c r="I124" s="598">
        <v>3028.6544151416028</v>
      </c>
      <c r="J124" s="599">
        <v>334.7150326214682</v>
      </c>
      <c r="K124" s="599">
        <v>104.4485685635434</v>
      </c>
      <c r="L124" s="599">
        <v>89.262834919549491</v>
      </c>
      <c r="M124" s="599" t="s">
        <v>539</v>
      </c>
      <c r="N124" s="597">
        <v>1729.872853849191</v>
      </c>
      <c r="O124" s="598">
        <v>2258.2992899537521</v>
      </c>
      <c r="P124" s="599">
        <v>441.00214083475811</v>
      </c>
      <c r="Q124" s="599">
        <v>279.3402362869794</v>
      </c>
      <c r="R124" s="599">
        <v>21.793665006918772</v>
      </c>
      <c r="S124" s="599" t="s">
        <v>539</v>
      </c>
      <c r="T124" s="597">
        <v>28.219083059194443</v>
      </c>
      <c r="U124" s="600">
        <v>770.35512518785072</v>
      </c>
      <c r="V124" s="601" t="s">
        <v>582</v>
      </c>
      <c r="W124" s="602" t="s">
        <v>582</v>
      </c>
      <c r="X124" s="500">
        <f t="shared" si="7"/>
        <v>0</v>
      </c>
      <c r="Y124" s="500">
        <f t="shared" si="8"/>
        <v>0</v>
      </c>
      <c r="Z124" s="352"/>
      <c r="AA124" s="542">
        <f t="shared" si="5"/>
        <v>334.7150326214682</v>
      </c>
      <c r="AB124" s="542">
        <f t="shared" si="6"/>
        <v>104.4485685635434</v>
      </c>
      <c r="AC124" s="354">
        <f t="shared" si="9"/>
        <v>0</v>
      </c>
      <c r="AD124" s="642"/>
      <c r="AE124" s="631"/>
      <c r="AF124" s="631"/>
      <c r="AG124" s="631"/>
      <c r="AH124" s="631"/>
      <c r="AI124" s="631"/>
      <c r="AJ124" s="631"/>
      <c r="AK124" s="631"/>
      <c r="AL124" s="631"/>
      <c r="AM124" s="631"/>
      <c r="AN124" s="631"/>
      <c r="AO124" s="631"/>
      <c r="AP124" s="631"/>
      <c r="AQ124" s="631"/>
      <c r="AR124" s="631"/>
      <c r="AS124" s="631"/>
      <c r="AT124" s="631"/>
      <c r="AU124" s="631"/>
      <c r="AV124" s="631"/>
      <c r="AW124" s="631"/>
      <c r="AX124" s="631"/>
      <c r="AY124" s="631"/>
      <c r="AZ124" s="631"/>
    </row>
    <row r="125" spans="2:52" x14ac:dyDescent="0.25">
      <c r="B125" s="593" t="s">
        <v>636</v>
      </c>
      <c r="C125" s="592" t="s">
        <v>701</v>
      </c>
      <c r="D125" s="585">
        <v>648.64671318731223</v>
      </c>
      <c r="E125" s="585">
        <v>872.06124332810089</v>
      </c>
      <c r="F125" s="585">
        <v>129.05905146821334</v>
      </c>
      <c r="G125" s="585" t="s">
        <v>539</v>
      </c>
      <c r="H125" s="586">
        <v>1588.7850946249309</v>
      </c>
      <c r="I125" s="587">
        <v>3238.5521026085571</v>
      </c>
      <c r="J125" s="588">
        <v>279.88526384810143</v>
      </c>
      <c r="K125" s="588">
        <v>237.3324792546772</v>
      </c>
      <c r="L125" s="588">
        <v>99.901167189108548</v>
      </c>
      <c r="M125" s="588" t="s">
        <v>539</v>
      </c>
      <c r="N125" s="586">
        <v>1569.1218931225922</v>
      </c>
      <c r="O125" s="587">
        <v>2186.2408034144792</v>
      </c>
      <c r="P125" s="588">
        <v>368.7614493392108</v>
      </c>
      <c r="Q125" s="588">
        <v>634.72876407342369</v>
      </c>
      <c r="R125" s="588">
        <v>29.157884279104792</v>
      </c>
      <c r="S125" s="588" t="s">
        <v>539</v>
      </c>
      <c r="T125" s="586">
        <v>19.663201502338794</v>
      </c>
      <c r="U125" s="589">
        <v>1052.3112991940779</v>
      </c>
      <c r="V125" s="590" t="s">
        <v>582</v>
      </c>
      <c r="W125" s="591" t="s">
        <v>582</v>
      </c>
      <c r="X125" s="500">
        <f t="shared" si="7"/>
        <v>0</v>
      </c>
      <c r="Y125" s="500">
        <f t="shared" si="8"/>
        <v>0</v>
      </c>
      <c r="Z125" s="352"/>
      <c r="AA125" s="542">
        <f t="shared" si="5"/>
        <v>279.88526384810143</v>
      </c>
      <c r="AB125" s="542">
        <f t="shared" si="6"/>
        <v>237.3324792546772</v>
      </c>
      <c r="AC125" s="354">
        <f t="shared" si="9"/>
        <v>0</v>
      </c>
      <c r="AD125" s="642"/>
      <c r="AE125" s="631"/>
      <c r="AF125" s="631"/>
      <c r="AG125" s="631"/>
      <c r="AH125" s="631"/>
      <c r="AI125" s="631"/>
      <c r="AJ125" s="631"/>
      <c r="AK125" s="631"/>
      <c r="AL125" s="631"/>
      <c r="AM125" s="631"/>
      <c r="AN125" s="631"/>
      <c r="AO125" s="631"/>
      <c r="AP125" s="631"/>
      <c r="AQ125" s="631"/>
      <c r="AR125" s="631"/>
      <c r="AS125" s="631"/>
      <c r="AT125" s="631"/>
      <c r="AU125" s="631"/>
      <c r="AV125" s="631"/>
      <c r="AW125" s="631"/>
      <c r="AX125" s="631"/>
      <c r="AY125" s="631"/>
      <c r="AZ125" s="631"/>
    </row>
    <row r="126" spans="2:52" x14ac:dyDescent="0.25">
      <c r="B126" s="594" t="s">
        <v>637</v>
      </c>
      <c r="C126" s="595" t="s">
        <v>702</v>
      </c>
      <c r="D126" s="596">
        <v>341.54063146647019</v>
      </c>
      <c r="E126" s="596">
        <v>1118.8041366423515</v>
      </c>
      <c r="F126" s="596">
        <v>143.19952369345739</v>
      </c>
      <c r="G126" s="596" t="s">
        <v>539</v>
      </c>
      <c r="H126" s="597">
        <v>1469.5932331037</v>
      </c>
      <c r="I126" s="598">
        <v>3073.1375249059793</v>
      </c>
      <c r="J126" s="599">
        <v>147.37173226874216</v>
      </c>
      <c r="K126" s="599">
        <v>187.25631055539486</v>
      </c>
      <c r="L126" s="599">
        <v>104.28033001669968</v>
      </c>
      <c r="M126" s="599" t="s">
        <v>539</v>
      </c>
      <c r="N126" s="597">
        <v>651.01303361777286</v>
      </c>
      <c r="O126" s="598">
        <v>1089.9214064586097</v>
      </c>
      <c r="P126" s="599">
        <v>194.16889919772802</v>
      </c>
      <c r="Q126" s="599">
        <v>931.54782608695666</v>
      </c>
      <c r="R126" s="599">
        <v>38.919193676757715</v>
      </c>
      <c r="S126" s="599" t="s">
        <v>539</v>
      </c>
      <c r="T126" s="597">
        <v>818.5801994859271</v>
      </c>
      <c r="U126" s="600">
        <v>1983.2161184473696</v>
      </c>
      <c r="V126" s="601" t="s">
        <v>582</v>
      </c>
      <c r="W126" s="602" t="s">
        <v>470</v>
      </c>
      <c r="X126" s="500">
        <f t="shared" si="7"/>
        <v>0</v>
      </c>
      <c r="Y126" s="500">
        <f t="shared" si="8"/>
        <v>0</v>
      </c>
      <c r="Z126" s="352"/>
      <c r="AA126" s="542">
        <f t="shared" si="5"/>
        <v>147.37173226874216</v>
      </c>
      <c r="AB126" s="542">
        <f t="shared" si="6"/>
        <v>187.25631055539486</v>
      </c>
      <c r="AC126" s="354">
        <f t="shared" si="9"/>
        <v>0</v>
      </c>
      <c r="AD126" s="642"/>
      <c r="AE126" s="631"/>
      <c r="AF126" s="631"/>
      <c r="AG126" s="631"/>
      <c r="AH126" s="631"/>
      <c r="AI126" s="631"/>
      <c r="AJ126" s="631"/>
      <c r="AK126" s="631"/>
      <c r="AL126" s="631"/>
      <c r="AM126" s="631"/>
      <c r="AN126" s="631"/>
      <c r="AO126" s="631"/>
      <c r="AP126" s="631"/>
      <c r="AQ126" s="631"/>
      <c r="AR126" s="631"/>
      <c r="AS126" s="631"/>
      <c r="AT126" s="631"/>
      <c r="AU126" s="631"/>
      <c r="AV126" s="631"/>
      <c r="AW126" s="631"/>
      <c r="AX126" s="631"/>
      <c r="AY126" s="631"/>
      <c r="AZ126" s="631"/>
    </row>
    <row r="127" spans="2:52" x14ac:dyDescent="0.25">
      <c r="B127" s="593" t="s">
        <v>638</v>
      </c>
      <c r="C127" s="592" t="s">
        <v>703</v>
      </c>
      <c r="D127" s="585">
        <v>108.90021641447234</v>
      </c>
      <c r="E127" s="585">
        <v>529.09848490508557</v>
      </c>
      <c r="F127" s="585">
        <v>63.364428196793291</v>
      </c>
      <c r="G127" s="585" t="s">
        <v>539</v>
      </c>
      <c r="H127" s="586">
        <v>501.45784716411771</v>
      </c>
      <c r="I127" s="587">
        <v>1202.8209766804689</v>
      </c>
      <c r="J127" s="588">
        <v>46.989470823816895</v>
      </c>
      <c r="K127" s="588">
        <v>143.99476659825888</v>
      </c>
      <c r="L127" s="588">
        <v>46.683115228386029</v>
      </c>
      <c r="M127" s="588" t="s">
        <v>539</v>
      </c>
      <c r="N127" s="586">
        <v>235.75785962844247</v>
      </c>
      <c r="O127" s="587">
        <v>473.42521227890427</v>
      </c>
      <c r="P127" s="588">
        <v>61.910745590655445</v>
      </c>
      <c r="Q127" s="588">
        <v>385.10371830682669</v>
      </c>
      <c r="R127" s="588">
        <v>16.681312968407262</v>
      </c>
      <c r="S127" s="588" t="s">
        <v>539</v>
      </c>
      <c r="T127" s="586">
        <v>265.69998753567523</v>
      </c>
      <c r="U127" s="589">
        <v>729.39576440156463</v>
      </c>
      <c r="V127" s="590" t="s">
        <v>582</v>
      </c>
      <c r="W127" s="591" t="s">
        <v>582</v>
      </c>
      <c r="X127" s="500">
        <f t="shared" si="7"/>
        <v>0</v>
      </c>
      <c r="Y127" s="500">
        <f t="shared" si="8"/>
        <v>0</v>
      </c>
      <c r="Z127" s="352"/>
      <c r="AA127" s="542">
        <f t="shared" si="5"/>
        <v>46.989470823816895</v>
      </c>
      <c r="AB127" s="542">
        <f t="shared" si="6"/>
        <v>143.99476659825888</v>
      </c>
      <c r="AC127" s="354">
        <f t="shared" si="9"/>
        <v>0</v>
      </c>
      <c r="AD127" s="642"/>
      <c r="AE127" s="631"/>
      <c r="AF127" s="631"/>
      <c r="AG127" s="631"/>
      <c r="AH127" s="631"/>
      <c r="AI127" s="631"/>
      <c r="AJ127" s="631"/>
      <c r="AK127" s="631"/>
      <c r="AL127" s="631"/>
      <c r="AM127" s="631"/>
      <c r="AN127" s="631"/>
      <c r="AO127" s="631"/>
      <c r="AP127" s="631"/>
      <c r="AQ127" s="631"/>
      <c r="AR127" s="631"/>
      <c r="AS127" s="631"/>
      <c r="AT127" s="631"/>
      <c r="AU127" s="631"/>
      <c r="AV127" s="631"/>
      <c r="AW127" s="631"/>
      <c r="AX127" s="631"/>
      <c r="AY127" s="631"/>
      <c r="AZ127" s="631"/>
    </row>
    <row r="128" spans="2:52" x14ac:dyDescent="0.25">
      <c r="B128" s="594">
        <v>7333</v>
      </c>
      <c r="C128" s="595" t="s">
        <v>100</v>
      </c>
      <c r="D128" s="596">
        <v>312.25814391523625</v>
      </c>
      <c r="E128" s="596">
        <v>417.6320347612513</v>
      </c>
      <c r="F128" s="596">
        <v>78.917314692555223</v>
      </c>
      <c r="G128" s="596" t="s">
        <v>539</v>
      </c>
      <c r="H128" s="597">
        <v>987.61614229867632</v>
      </c>
      <c r="I128" s="598">
        <v>1796.4236356677191</v>
      </c>
      <c r="J128" s="599">
        <v>134.73660040453564</v>
      </c>
      <c r="K128" s="599">
        <v>113.65904285322273</v>
      </c>
      <c r="L128" s="599">
        <v>63.160042161649109</v>
      </c>
      <c r="M128" s="599" t="s">
        <v>539</v>
      </c>
      <c r="N128" s="597">
        <v>825.51825514454674</v>
      </c>
      <c r="O128" s="598">
        <v>1137.0739405639542</v>
      </c>
      <c r="P128" s="599">
        <v>177.52154351070061</v>
      </c>
      <c r="Q128" s="599">
        <v>303.97299190802858</v>
      </c>
      <c r="R128" s="599">
        <v>15.757272530906114</v>
      </c>
      <c r="S128" s="599" t="s">
        <v>539</v>
      </c>
      <c r="T128" s="597">
        <v>162.09788715412961</v>
      </c>
      <c r="U128" s="600">
        <v>659.34969510376493</v>
      </c>
      <c r="V128" s="601" t="s">
        <v>582</v>
      </c>
      <c r="W128" s="602" t="s">
        <v>582</v>
      </c>
      <c r="X128" s="500">
        <f t="shared" si="7"/>
        <v>0</v>
      </c>
      <c r="Y128" s="500">
        <f t="shared" si="8"/>
        <v>0</v>
      </c>
      <c r="Z128" s="352"/>
      <c r="AA128" s="542">
        <f t="shared" si="5"/>
        <v>134.73660040453564</v>
      </c>
      <c r="AB128" s="542">
        <f t="shared" si="6"/>
        <v>113.65904285322273</v>
      </c>
      <c r="AC128" s="354">
        <f t="shared" si="9"/>
        <v>0</v>
      </c>
      <c r="AD128" s="642"/>
      <c r="AE128" s="631"/>
      <c r="AF128" s="631"/>
      <c r="AG128" s="631"/>
      <c r="AH128" s="631"/>
      <c r="AI128" s="631"/>
      <c r="AJ128" s="631"/>
      <c r="AK128" s="631"/>
      <c r="AL128" s="631"/>
      <c r="AM128" s="631"/>
      <c r="AN128" s="631"/>
      <c r="AO128" s="631"/>
      <c r="AP128" s="631"/>
      <c r="AQ128" s="631"/>
      <c r="AR128" s="631"/>
      <c r="AS128" s="631"/>
      <c r="AT128" s="631"/>
      <c r="AU128" s="631"/>
      <c r="AV128" s="631"/>
      <c r="AW128" s="631"/>
      <c r="AX128" s="631"/>
      <c r="AY128" s="631"/>
      <c r="AZ128" s="631"/>
    </row>
    <row r="129" spans="2:52" x14ac:dyDescent="0.25">
      <c r="B129" s="593">
        <v>7334</v>
      </c>
      <c r="C129" s="592" t="s">
        <v>101</v>
      </c>
      <c r="D129" s="585">
        <v>151.21669904179916</v>
      </c>
      <c r="E129" s="585">
        <v>712.12508079752024</v>
      </c>
      <c r="F129" s="585">
        <v>52.705903535179395</v>
      </c>
      <c r="G129" s="585" t="s">
        <v>539</v>
      </c>
      <c r="H129" s="586">
        <v>883.47978923839207</v>
      </c>
      <c r="I129" s="587">
        <v>1799.527472612891</v>
      </c>
      <c r="J129" s="588">
        <v>65.248655160195085</v>
      </c>
      <c r="K129" s="588">
        <v>149.62942862360717</v>
      </c>
      <c r="L129" s="588">
        <v>38.652061187700447</v>
      </c>
      <c r="M129" s="588" t="s">
        <v>539</v>
      </c>
      <c r="N129" s="586">
        <v>581.63292596463145</v>
      </c>
      <c r="O129" s="587">
        <v>835.1630709361342</v>
      </c>
      <c r="P129" s="588">
        <v>85.968043881604075</v>
      </c>
      <c r="Q129" s="588">
        <v>562.49565217391307</v>
      </c>
      <c r="R129" s="588">
        <v>14.053842347478948</v>
      </c>
      <c r="S129" s="588" t="s">
        <v>539</v>
      </c>
      <c r="T129" s="586">
        <v>301.84686327376062</v>
      </c>
      <c r="U129" s="589">
        <v>964.36440167675676</v>
      </c>
      <c r="V129" s="590" t="s">
        <v>582</v>
      </c>
      <c r="W129" s="591" t="s">
        <v>470</v>
      </c>
      <c r="X129" s="500">
        <f t="shared" si="7"/>
        <v>0</v>
      </c>
      <c r="Y129" s="500">
        <f t="shared" si="8"/>
        <v>0</v>
      </c>
      <c r="Z129" s="352"/>
      <c r="AA129" s="542">
        <f t="shared" si="5"/>
        <v>65.248655160195085</v>
      </c>
      <c r="AB129" s="542">
        <f t="shared" si="6"/>
        <v>149.62942862360717</v>
      </c>
      <c r="AC129" s="354">
        <f t="shared" si="9"/>
        <v>0</v>
      </c>
      <c r="AD129" s="642"/>
      <c r="AE129" s="631"/>
      <c r="AF129" s="631"/>
      <c r="AG129" s="631"/>
      <c r="AH129" s="631"/>
      <c r="AI129" s="631"/>
      <c r="AJ129" s="631"/>
      <c r="AK129" s="631"/>
      <c r="AL129" s="631"/>
      <c r="AM129" s="631"/>
      <c r="AN129" s="631"/>
      <c r="AO129" s="631"/>
      <c r="AP129" s="631"/>
      <c r="AQ129" s="631"/>
      <c r="AR129" s="631"/>
      <c r="AS129" s="631"/>
      <c r="AT129" s="631"/>
      <c r="AU129" s="631"/>
      <c r="AV129" s="631"/>
      <c r="AW129" s="631"/>
      <c r="AX129" s="631"/>
      <c r="AY129" s="631"/>
      <c r="AZ129" s="631"/>
    </row>
    <row r="130" spans="2:52" x14ac:dyDescent="0.25">
      <c r="B130" s="594" t="s">
        <v>639</v>
      </c>
      <c r="C130" s="595" t="s">
        <v>704</v>
      </c>
      <c r="D130" s="596">
        <v>361.3281533126837</v>
      </c>
      <c r="E130" s="596">
        <v>763.60656070796256</v>
      </c>
      <c r="F130" s="596">
        <v>89.273984677090922</v>
      </c>
      <c r="G130" s="596" t="s">
        <v>539</v>
      </c>
      <c r="H130" s="597">
        <v>861.10853022588333</v>
      </c>
      <c r="I130" s="598">
        <v>2075.3172289236204</v>
      </c>
      <c r="J130" s="599">
        <v>155.90987122825965</v>
      </c>
      <c r="K130" s="599">
        <v>207.81641153587327</v>
      </c>
      <c r="L130" s="599">
        <v>64.294575927170911</v>
      </c>
      <c r="M130" s="599" t="s">
        <v>539</v>
      </c>
      <c r="N130" s="597">
        <v>798.75333881662948</v>
      </c>
      <c r="O130" s="598">
        <v>1226.7741975079334</v>
      </c>
      <c r="P130" s="599">
        <v>205.41828208442405</v>
      </c>
      <c r="Q130" s="599">
        <v>555.79014917208929</v>
      </c>
      <c r="R130" s="599">
        <v>24.979408749920012</v>
      </c>
      <c r="S130" s="599" t="s">
        <v>539</v>
      </c>
      <c r="T130" s="597">
        <v>62.355191409253898</v>
      </c>
      <c r="U130" s="600">
        <v>848.54303141568721</v>
      </c>
      <c r="V130" s="601" t="s">
        <v>582</v>
      </c>
      <c r="W130" s="602" t="s">
        <v>582</v>
      </c>
      <c r="X130" s="500">
        <f t="shared" si="7"/>
        <v>0</v>
      </c>
      <c r="Y130" s="500">
        <f t="shared" si="8"/>
        <v>0</v>
      </c>
      <c r="Z130" s="352"/>
      <c r="AA130" s="542">
        <f t="shared" si="5"/>
        <v>155.90987122825965</v>
      </c>
      <c r="AB130" s="542">
        <f t="shared" si="6"/>
        <v>207.81641153587327</v>
      </c>
      <c r="AC130" s="354">
        <f t="shared" si="9"/>
        <v>0</v>
      </c>
      <c r="AD130" s="642"/>
      <c r="AE130" s="631"/>
      <c r="AF130" s="631"/>
      <c r="AG130" s="631"/>
      <c r="AH130" s="631"/>
      <c r="AI130" s="631"/>
      <c r="AJ130" s="631"/>
      <c r="AK130" s="631"/>
      <c r="AL130" s="631"/>
      <c r="AM130" s="631"/>
      <c r="AN130" s="631"/>
      <c r="AO130" s="631"/>
      <c r="AP130" s="631"/>
      <c r="AQ130" s="631"/>
      <c r="AR130" s="631"/>
      <c r="AS130" s="631"/>
      <c r="AT130" s="631"/>
      <c r="AU130" s="631"/>
      <c r="AV130" s="631"/>
      <c r="AW130" s="631"/>
      <c r="AX130" s="631"/>
      <c r="AY130" s="631"/>
      <c r="AZ130" s="631"/>
    </row>
    <row r="131" spans="2:52" x14ac:dyDescent="0.25">
      <c r="B131" s="593" t="s">
        <v>640</v>
      </c>
      <c r="C131" s="592" t="s">
        <v>102</v>
      </c>
      <c r="D131" s="585">
        <v>358.15869551130362</v>
      </c>
      <c r="E131" s="585">
        <v>223.66806235400261</v>
      </c>
      <c r="F131" s="585">
        <v>68.814397499000378</v>
      </c>
      <c r="G131" s="585" t="s">
        <v>539</v>
      </c>
      <c r="H131" s="586">
        <v>940.73941083781415</v>
      </c>
      <c r="I131" s="587">
        <v>1591.3805662021209</v>
      </c>
      <c r="J131" s="588">
        <v>154.54227849255341</v>
      </c>
      <c r="K131" s="588">
        <v>60.871522699459263</v>
      </c>
      <c r="L131" s="588">
        <v>55.334800985622039</v>
      </c>
      <c r="M131" s="588" t="s">
        <v>539</v>
      </c>
      <c r="N131" s="586">
        <v>937.51770460493265</v>
      </c>
      <c r="O131" s="587">
        <v>1208.2663067825674</v>
      </c>
      <c r="P131" s="588">
        <v>203.61641701875021</v>
      </c>
      <c r="Q131" s="588">
        <v>162.79653965454335</v>
      </c>
      <c r="R131" s="588">
        <v>13.47959651337834</v>
      </c>
      <c r="S131" s="588" t="s">
        <v>539</v>
      </c>
      <c r="T131" s="586">
        <v>3.2217062328815045</v>
      </c>
      <c r="U131" s="589">
        <v>383.11425941955343</v>
      </c>
      <c r="V131" s="590" t="s">
        <v>582</v>
      </c>
      <c r="W131" s="591" t="s">
        <v>582</v>
      </c>
      <c r="X131" s="500">
        <f t="shared" si="7"/>
        <v>0</v>
      </c>
      <c r="Y131" s="500">
        <f t="shared" si="8"/>
        <v>0</v>
      </c>
      <c r="Z131" s="352"/>
      <c r="AA131" s="542">
        <f t="shared" si="5"/>
        <v>154.54227849255341</v>
      </c>
      <c r="AB131" s="542">
        <f t="shared" si="6"/>
        <v>60.871522699459263</v>
      </c>
      <c r="AC131" s="354">
        <f t="shared" si="9"/>
        <v>0</v>
      </c>
      <c r="AD131" s="642"/>
      <c r="AE131" s="631"/>
      <c r="AF131" s="631"/>
      <c r="AG131" s="631"/>
      <c r="AH131" s="631"/>
      <c r="AI131" s="631"/>
      <c r="AJ131" s="631"/>
      <c r="AK131" s="631"/>
      <c r="AL131" s="631"/>
      <c r="AM131" s="631"/>
      <c r="AN131" s="631"/>
      <c r="AO131" s="631"/>
      <c r="AP131" s="631"/>
      <c r="AQ131" s="631"/>
      <c r="AR131" s="631"/>
      <c r="AS131" s="631"/>
      <c r="AT131" s="631"/>
      <c r="AU131" s="631"/>
      <c r="AV131" s="631"/>
      <c r="AW131" s="631"/>
      <c r="AX131" s="631"/>
      <c r="AY131" s="631"/>
      <c r="AZ131" s="631"/>
    </row>
    <row r="132" spans="2:52" x14ac:dyDescent="0.25">
      <c r="B132" s="594" t="s">
        <v>641</v>
      </c>
      <c r="C132" s="595" t="s">
        <v>705</v>
      </c>
      <c r="D132" s="596">
        <v>126.54575699699689</v>
      </c>
      <c r="E132" s="596">
        <v>548.50672041305518</v>
      </c>
      <c r="F132" s="596">
        <v>73.584071280136968</v>
      </c>
      <c r="G132" s="596" t="s">
        <v>539</v>
      </c>
      <c r="H132" s="597">
        <v>577.40354266070506</v>
      </c>
      <c r="I132" s="598">
        <v>1326.040091350894</v>
      </c>
      <c r="J132" s="599">
        <v>54.60336399752066</v>
      </c>
      <c r="K132" s="599">
        <v>149.27674041180222</v>
      </c>
      <c r="L132" s="599">
        <v>54.883876492149405</v>
      </c>
      <c r="M132" s="599" t="s">
        <v>539</v>
      </c>
      <c r="N132" s="597">
        <v>540.71089009817194</v>
      </c>
      <c r="O132" s="598">
        <v>799.47487099964428</v>
      </c>
      <c r="P132" s="599">
        <v>71.942392999476226</v>
      </c>
      <c r="Q132" s="599">
        <v>399.22998000125295</v>
      </c>
      <c r="R132" s="599">
        <v>18.700194787987563</v>
      </c>
      <c r="S132" s="599" t="s">
        <v>539</v>
      </c>
      <c r="T132" s="597">
        <v>36.692652562533098</v>
      </c>
      <c r="U132" s="600">
        <v>526.56522035124988</v>
      </c>
      <c r="V132" s="601" t="s">
        <v>582</v>
      </c>
      <c r="W132" s="602" t="s">
        <v>582</v>
      </c>
      <c r="X132" s="500">
        <f t="shared" si="7"/>
        <v>0</v>
      </c>
      <c r="Y132" s="500">
        <f t="shared" si="8"/>
        <v>0</v>
      </c>
      <c r="Z132" s="352"/>
      <c r="AA132" s="542">
        <f t="shared" si="5"/>
        <v>54.60336399752066</v>
      </c>
      <c r="AB132" s="542">
        <f t="shared" si="6"/>
        <v>149.27674041180222</v>
      </c>
      <c r="AC132" s="354">
        <f t="shared" si="9"/>
        <v>0</v>
      </c>
      <c r="AD132" s="642"/>
      <c r="AE132" s="631"/>
      <c r="AF132" s="631"/>
      <c r="AG132" s="631"/>
      <c r="AH132" s="631"/>
      <c r="AI132" s="631"/>
      <c r="AJ132" s="631"/>
      <c r="AK132" s="631"/>
      <c r="AL132" s="631"/>
      <c r="AM132" s="631"/>
      <c r="AN132" s="631"/>
      <c r="AO132" s="631"/>
      <c r="AP132" s="631"/>
      <c r="AQ132" s="631"/>
      <c r="AR132" s="631"/>
      <c r="AS132" s="631"/>
      <c r="AT132" s="631"/>
      <c r="AU132" s="631"/>
      <c r="AV132" s="631"/>
      <c r="AW132" s="631"/>
      <c r="AX132" s="631"/>
      <c r="AY132" s="631"/>
      <c r="AZ132" s="631"/>
    </row>
    <row r="133" spans="2:52" x14ac:dyDescent="0.25">
      <c r="B133" s="593" t="s">
        <v>642</v>
      </c>
      <c r="C133" s="592" t="s">
        <v>706</v>
      </c>
      <c r="D133" s="585">
        <v>437.80873341779625</v>
      </c>
      <c r="E133" s="585">
        <v>2903.226956534204</v>
      </c>
      <c r="F133" s="585">
        <v>878.18444859051067</v>
      </c>
      <c r="G133" s="585" t="s">
        <v>539</v>
      </c>
      <c r="H133" s="586">
        <v>1923.7737899984736</v>
      </c>
      <c r="I133" s="587">
        <v>6142.9939285409837</v>
      </c>
      <c r="J133" s="588">
        <v>188.91055851578443</v>
      </c>
      <c r="K133" s="588">
        <v>95.009565229856435</v>
      </c>
      <c r="L133" s="588">
        <v>502.28837140086785</v>
      </c>
      <c r="M133" s="588" t="s">
        <v>539</v>
      </c>
      <c r="N133" s="586">
        <v>292.72785187177737</v>
      </c>
      <c r="O133" s="587">
        <v>1078.9363470182861</v>
      </c>
      <c r="P133" s="588">
        <v>248.89817490201182</v>
      </c>
      <c r="Q133" s="588">
        <v>2808.2173913043475</v>
      </c>
      <c r="R133" s="588">
        <v>375.89607718964282</v>
      </c>
      <c r="S133" s="588" t="s">
        <v>539</v>
      </c>
      <c r="T133" s="586">
        <v>1631.0459381266962</v>
      </c>
      <c r="U133" s="589">
        <v>5064.0575815226985</v>
      </c>
      <c r="V133" s="590" t="s">
        <v>582</v>
      </c>
      <c r="W133" s="591" t="s">
        <v>470</v>
      </c>
      <c r="X133" s="500">
        <f t="shared" si="7"/>
        <v>0</v>
      </c>
      <c r="Y133" s="500">
        <f t="shared" si="8"/>
        <v>0</v>
      </c>
      <c r="Z133" s="352"/>
      <c r="AA133" s="542">
        <f t="shared" ref="AA133:AA196" si="10">D133-P133</f>
        <v>188.91055851578443</v>
      </c>
      <c r="AB133" s="542">
        <f t="shared" ref="AB133:AB196" si="11">E133-Q133</f>
        <v>95.009565229856435</v>
      </c>
      <c r="AC133" s="354">
        <f t="shared" si="9"/>
        <v>0</v>
      </c>
      <c r="AD133" s="642"/>
      <c r="AE133" s="631"/>
      <c r="AF133" s="631"/>
      <c r="AG133" s="631"/>
      <c r="AH133" s="631"/>
      <c r="AI133" s="631"/>
      <c r="AJ133" s="631"/>
      <c r="AK133" s="631"/>
      <c r="AL133" s="631"/>
      <c r="AM133" s="631"/>
      <c r="AN133" s="631"/>
      <c r="AO133" s="631"/>
      <c r="AP133" s="631"/>
      <c r="AQ133" s="631"/>
      <c r="AR133" s="631"/>
      <c r="AS133" s="631"/>
      <c r="AT133" s="631"/>
      <c r="AU133" s="631"/>
      <c r="AV133" s="631"/>
      <c r="AW133" s="631"/>
      <c r="AX133" s="631"/>
      <c r="AY133" s="631"/>
      <c r="AZ133" s="631"/>
    </row>
    <row r="134" spans="2:52" x14ac:dyDescent="0.25">
      <c r="B134" s="594" t="s">
        <v>643</v>
      </c>
      <c r="C134" s="595" t="s">
        <v>707</v>
      </c>
      <c r="D134" s="596">
        <v>298.78875165316333</v>
      </c>
      <c r="E134" s="596">
        <v>1510.3757128683983</v>
      </c>
      <c r="F134" s="596">
        <v>132.18588521032882</v>
      </c>
      <c r="G134" s="596" t="s">
        <v>539</v>
      </c>
      <c r="H134" s="597">
        <v>849.23250663948102</v>
      </c>
      <c r="I134" s="598">
        <v>2790.5828563713712</v>
      </c>
      <c r="J134" s="599">
        <v>128.9246779350307</v>
      </c>
      <c r="K134" s="599">
        <v>213.58006069448493</v>
      </c>
      <c r="L134" s="599">
        <v>92.752749458147832</v>
      </c>
      <c r="M134" s="599" t="s">
        <v>539</v>
      </c>
      <c r="N134" s="597">
        <v>584.33769895231706</v>
      </c>
      <c r="O134" s="598">
        <v>1019.5951870399805</v>
      </c>
      <c r="P134" s="599">
        <v>169.86407371813263</v>
      </c>
      <c r="Q134" s="599">
        <v>1296.7956521739134</v>
      </c>
      <c r="R134" s="599">
        <v>39.433135752180988</v>
      </c>
      <c r="S134" s="599" t="s">
        <v>539</v>
      </c>
      <c r="T134" s="597">
        <v>264.89480768716396</v>
      </c>
      <c r="U134" s="600">
        <v>1770.9876693313909</v>
      </c>
      <c r="V134" s="601" t="s">
        <v>582</v>
      </c>
      <c r="W134" s="602" t="s">
        <v>470</v>
      </c>
      <c r="X134" s="500">
        <f t="shared" ref="X134:X197" si="12">IF(P134&gt;D134, D134-P134, 0)</f>
        <v>0</v>
      </c>
      <c r="Y134" s="500">
        <f t="shared" ref="Y134:Y197" si="13">IF(Q134&gt;E134, E134-Q134, 0)</f>
        <v>0</v>
      </c>
      <c r="Z134" s="352"/>
      <c r="AA134" s="542">
        <f t="shared" si="10"/>
        <v>128.9246779350307</v>
      </c>
      <c r="AB134" s="542">
        <f t="shared" si="11"/>
        <v>213.58006069448493</v>
      </c>
      <c r="AC134" s="354">
        <f t="shared" ref="AC134:AC197" si="14">J134-AA134</f>
        <v>0</v>
      </c>
      <c r="AD134" s="642"/>
      <c r="AE134" s="631"/>
      <c r="AF134" s="631"/>
      <c r="AG134" s="631"/>
      <c r="AH134" s="631"/>
      <c r="AI134" s="631"/>
      <c r="AJ134" s="631"/>
      <c r="AK134" s="631"/>
      <c r="AL134" s="631"/>
      <c r="AM134" s="631"/>
      <c r="AN134" s="631"/>
      <c r="AO134" s="631"/>
      <c r="AP134" s="631"/>
      <c r="AQ134" s="631"/>
      <c r="AR134" s="631"/>
      <c r="AS134" s="631"/>
      <c r="AT134" s="631"/>
      <c r="AU134" s="631"/>
      <c r="AV134" s="631"/>
      <c r="AW134" s="631"/>
      <c r="AX134" s="631"/>
      <c r="AY134" s="631"/>
      <c r="AZ134" s="631"/>
    </row>
    <row r="135" spans="2:52" x14ac:dyDescent="0.25">
      <c r="B135" s="593" t="s">
        <v>644</v>
      </c>
      <c r="C135" s="592" t="s">
        <v>708</v>
      </c>
      <c r="D135" s="585">
        <v>538.11445628980584</v>
      </c>
      <c r="E135" s="585">
        <v>580.25755120829524</v>
      </c>
      <c r="F135" s="585">
        <v>103.66630940022786</v>
      </c>
      <c r="G135" s="585" t="s">
        <v>539</v>
      </c>
      <c r="H135" s="586">
        <v>1099.0919581862645</v>
      </c>
      <c r="I135" s="587">
        <v>2321.1302750845934</v>
      </c>
      <c r="J135" s="588">
        <v>232.1915821311772</v>
      </c>
      <c r="K135" s="588">
        <v>157.91776585431802</v>
      </c>
      <c r="L135" s="588">
        <v>77.493842549582226</v>
      </c>
      <c r="M135" s="588" t="s">
        <v>539</v>
      </c>
      <c r="N135" s="586">
        <v>1097.1425246439278</v>
      </c>
      <c r="O135" s="587">
        <v>1564.7457151790054</v>
      </c>
      <c r="P135" s="588">
        <v>305.92287415862864</v>
      </c>
      <c r="Q135" s="588">
        <v>422.33978535397722</v>
      </c>
      <c r="R135" s="588">
        <v>26.172466850645634</v>
      </c>
      <c r="S135" s="588" t="s">
        <v>539</v>
      </c>
      <c r="T135" s="586">
        <v>1.9494335423367961</v>
      </c>
      <c r="U135" s="589">
        <v>756.38455990558828</v>
      </c>
      <c r="V135" s="590" t="s">
        <v>582</v>
      </c>
      <c r="W135" s="591" t="s">
        <v>582</v>
      </c>
      <c r="X135" s="500">
        <f t="shared" si="12"/>
        <v>0</v>
      </c>
      <c r="Y135" s="500">
        <f t="shared" si="13"/>
        <v>0</v>
      </c>
      <c r="Z135" s="352"/>
      <c r="AA135" s="542">
        <f t="shared" si="10"/>
        <v>232.1915821311772</v>
      </c>
      <c r="AB135" s="542">
        <f t="shared" si="11"/>
        <v>157.91776585431802</v>
      </c>
      <c r="AC135" s="354">
        <f t="shared" si="14"/>
        <v>0</v>
      </c>
      <c r="AD135" s="642"/>
      <c r="AE135" s="631"/>
      <c r="AF135" s="631"/>
      <c r="AG135" s="631"/>
      <c r="AH135" s="631"/>
      <c r="AI135" s="631"/>
      <c r="AJ135" s="631"/>
      <c r="AK135" s="631"/>
      <c r="AL135" s="631"/>
      <c r="AM135" s="631"/>
      <c r="AN135" s="631"/>
      <c r="AO135" s="631"/>
      <c r="AP135" s="631"/>
      <c r="AQ135" s="631"/>
      <c r="AR135" s="631"/>
      <c r="AS135" s="631"/>
      <c r="AT135" s="631"/>
      <c r="AU135" s="631"/>
      <c r="AV135" s="631"/>
      <c r="AW135" s="631"/>
      <c r="AX135" s="631"/>
      <c r="AY135" s="631"/>
      <c r="AZ135" s="631"/>
    </row>
    <row r="136" spans="2:52" x14ac:dyDescent="0.25">
      <c r="B136" s="594">
        <v>8115</v>
      </c>
      <c r="C136" s="595" t="s">
        <v>103</v>
      </c>
      <c r="D136" s="596">
        <v>467.3376022477911</v>
      </c>
      <c r="E136" s="596">
        <v>1274.4744839074847</v>
      </c>
      <c r="F136" s="596">
        <v>111.36297090461981</v>
      </c>
      <c r="G136" s="596" t="s">
        <v>539</v>
      </c>
      <c r="H136" s="597">
        <v>1028.4372729185684</v>
      </c>
      <c r="I136" s="598">
        <v>2881.612329978464</v>
      </c>
      <c r="J136" s="599">
        <v>192.70086978305852</v>
      </c>
      <c r="K136" s="599">
        <v>177.23970129878899</v>
      </c>
      <c r="L136" s="599">
        <v>77.885314398223414</v>
      </c>
      <c r="M136" s="599" t="s">
        <v>539</v>
      </c>
      <c r="N136" s="597">
        <v>935.87393085414885</v>
      </c>
      <c r="O136" s="598">
        <v>1383.6998163342198</v>
      </c>
      <c r="P136" s="599">
        <v>274.63673246473257</v>
      </c>
      <c r="Q136" s="599">
        <v>1097.2347826086957</v>
      </c>
      <c r="R136" s="599">
        <v>33.4776565063964</v>
      </c>
      <c r="S136" s="599" t="s">
        <v>539</v>
      </c>
      <c r="T136" s="597">
        <v>92.563342064419587</v>
      </c>
      <c r="U136" s="600">
        <v>1497.9125136442444</v>
      </c>
      <c r="V136" s="601" t="s">
        <v>469</v>
      </c>
      <c r="W136" s="602" t="s">
        <v>470</v>
      </c>
      <c r="X136" s="500">
        <f t="shared" si="12"/>
        <v>0</v>
      </c>
      <c r="Y136" s="500">
        <f t="shared" si="13"/>
        <v>0</v>
      </c>
      <c r="Z136" s="352"/>
      <c r="AA136" s="542">
        <f t="shared" si="10"/>
        <v>192.70086978305852</v>
      </c>
      <c r="AB136" s="542">
        <f t="shared" si="11"/>
        <v>177.23970129878899</v>
      </c>
      <c r="AC136" s="354">
        <f t="shared" si="14"/>
        <v>0</v>
      </c>
      <c r="AD136" s="642"/>
      <c r="AE136" s="631"/>
      <c r="AF136" s="631"/>
      <c r="AG136" s="631"/>
      <c r="AH136" s="631"/>
      <c r="AI136" s="631"/>
      <c r="AJ136" s="631"/>
      <c r="AK136" s="631"/>
      <c r="AL136" s="631"/>
      <c r="AM136" s="631"/>
      <c r="AN136" s="631"/>
      <c r="AO136" s="631"/>
      <c r="AP136" s="631"/>
      <c r="AQ136" s="631"/>
      <c r="AR136" s="631"/>
      <c r="AS136" s="631"/>
      <c r="AT136" s="631"/>
      <c r="AU136" s="631"/>
      <c r="AV136" s="631"/>
      <c r="AW136" s="631"/>
      <c r="AX136" s="631"/>
      <c r="AY136" s="631"/>
      <c r="AZ136" s="631"/>
    </row>
    <row r="137" spans="2:52" x14ac:dyDescent="0.25">
      <c r="B137" s="593">
        <v>8116</v>
      </c>
      <c r="C137" s="592" t="s">
        <v>105</v>
      </c>
      <c r="D137" s="585">
        <v>433.51475028556803</v>
      </c>
      <c r="E137" s="585">
        <v>1365.0884164504482</v>
      </c>
      <c r="F137" s="585">
        <v>120.93426033860325</v>
      </c>
      <c r="G137" s="585" t="s">
        <v>539</v>
      </c>
      <c r="H137" s="586">
        <v>916.81462924055677</v>
      </c>
      <c r="I137" s="587">
        <v>2836.352056315176</v>
      </c>
      <c r="J137" s="588">
        <v>178.75443585538966</v>
      </c>
      <c r="K137" s="588">
        <v>128.55363384175234</v>
      </c>
      <c r="L137" s="588">
        <v>83.040062451799642</v>
      </c>
      <c r="M137" s="588" t="s">
        <v>539</v>
      </c>
      <c r="N137" s="586">
        <v>853.30989180487097</v>
      </c>
      <c r="O137" s="587">
        <v>1243.6580239538125</v>
      </c>
      <c r="P137" s="588">
        <v>254.76031443017837</v>
      </c>
      <c r="Q137" s="588">
        <v>1236.5347826086959</v>
      </c>
      <c r="R137" s="588">
        <v>37.89419788680361</v>
      </c>
      <c r="S137" s="588" t="s">
        <v>539</v>
      </c>
      <c r="T137" s="586">
        <v>63.504737435685797</v>
      </c>
      <c r="U137" s="589">
        <v>1592.6940323613635</v>
      </c>
      <c r="V137" s="590" t="s">
        <v>469</v>
      </c>
      <c r="W137" s="591" t="s">
        <v>470</v>
      </c>
      <c r="X137" s="500">
        <f t="shared" si="12"/>
        <v>0</v>
      </c>
      <c r="Y137" s="500">
        <f t="shared" si="13"/>
        <v>0</v>
      </c>
      <c r="Z137" s="352"/>
      <c r="AA137" s="542">
        <f t="shared" si="10"/>
        <v>178.75443585538966</v>
      </c>
      <c r="AB137" s="542">
        <f t="shared" si="11"/>
        <v>128.55363384175234</v>
      </c>
      <c r="AC137" s="354">
        <f t="shared" si="14"/>
        <v>0</v>
      </c>
      <c r="AD137" s="642"/>
      <c r="AE137" s="631"/>
      <c r="AF137" s="631"/>
      <c r="AG137" s="631"/>
      <c r="AH137" s="631"/>
      <c r="AI137" s="631"/>
      <c r="AJ137" s="631"/>
      <c r="AK137" s="631"/>
      <c r="AL137" s="631"/>
      <c r="AM137" s="631"/>
      <c r="AN137" s="631"/>
      <c r="AO137" s="631"/>
      <c r="AP137" s="631"/>
      <c r="AQ137" s="631"/>
      <c r="AR137" s="631"/>
      <c r="AS137" s="631"/>
      <c r="AT137" s="631"/>
      <c r="AU137" s="631"/>
      <c r="AV137" s="631"/>
      <c r="AW137" s="631"/>
      <c r="AX137" s="631"/>
      <c r="AY137" s="631"/>
      <c r="AZ137" s="631"/>
    </row>
    <row r="138" spans="2:52" x14ac:dyDescent="0.25">
      <c r="B138" s="594">
        <v>8117</v>
      </c>
      <c r="C138" s="595" t="s">
        <v>106</v>
      </c>
      <c r="D138" s="596">
        <v>979.73070417100132</v>
      </c>
      <c r="E138" s="596">
        <v>878.63589738036444</v>
      </c>
      <c r="F138" s="596">
        <v>128.83195659390952</v>
      </c>
      <c r="G138" s="596" t="s">
        <v>539</v>
      </c>
      <c r="H138" s="597">
        <v>1614.4261283526566</v>
      </c>
      <c r="I138" s="598">
        <v>3601.6246864979321</v>
      </c>
      <c r="J138" s="599">
        <v>403.97981660122821</v>
      </c>
      <c r="K138" s="599">
        <v>193.1837234673211</v>
      </c>
      <c r="L138" s="599">
        <v>95.418090665316626</v>
      </c>
      <c r="M138" s="599" t="s">
        <v>539</v>
      </c>
      <c r="N138" s="597">
        <v>1574.2829795413359</v>
      </c>
      <c r="O138" s="598">
        <v>2266.8646102752018</v>
      </c>
      <c r="P138" s="599">
        <v>575.75088756977311</v>
      </c>
      <c r="Q138" s="599">
        <v>685.45217391304334</v>
      </c>
      <c r="R138" s="599">
        <v>33.413865928592898</v>
      </c>
      <c r="S138" s="599" t="s">
        <v>539</v>
      </c>
      <c r="T138" s="597">
        <v>40.143148811320678</v>
      </c>
      <c r="U138" s="600">
        <v>1334.76007622273</v>
      </c>
      <c r="V138" s="601" t="s">
        <v>469</v>
      </c>
      <c r="W138" s="602" t="s">
        <v>470</v>
      </c>
      <c r="X138" s="500">
        <f t="shared" si="12"/>
        <v>0</v>
      </c>
      <c r="Y138" s="500">
        <f t="shared" si="13"/>
        <v>0</v>
      </c>
      <c r="Z138" s="352"/>
      <c r="AA138" s="542">
        <f t="shared" si="10"/>
        <v>403.97981660122821</v>
      </c>
      <c r="AB138" s="542">
        <f t="shared" si="11"/>
        <v>193.1837234673211</v>
      </c>
      <c r="AC138" s="354">
        <f t="shared" si="14"/>
        <v>0</v>
      </c>
      <c r="AD138" s="642"/>
      <c r="AE138" s="631"/>
      <c r="AF138" s="631"/>
      <c r="AG138" s="631"/>
      <c r="AH138" s="631"/>
      <c r="AI138" s="631"/>
      <c r="AJ138" s="631"/>
      <c r="AK138" s="631"/>
      <c r="AL138" s="631"/>
      <c r="AM138" s="631"/>
      <c r="AN138" s="631"/>
      <c r="AO138" s="631"/>
      <c r="AP138" s="631"/>
      <c r="AQ138" s="631"/>
      <c r="AR138" s="631"/>
      <c r="AS138" s="631"/>
      <c r="AT138" s="631"/>
      <c r="AU138" s="631"/>
      <c r="AV138" s="631"/>
      <c r="AW138" s="631"/>
      <c r="AX138" s="631"/>
      <c r="AY138" s="631"/>
      <c r="AZ138" s="631"/>
    </row>
    <row r="139" spans="2:52" x14ac:dyDescent="0.25">
      <c r="B139" s="593" t="s">
        <v>645</v>
      </c>
      <c r="C139" s="592" t="s">
        <v>709</v>
      </c>
      <c r="D139" s="585">
        <v>868.89494171694707</v>
      </c>
      <c r="E139" s="585">
        <v>2698.4989474969611</v>
      </c>
      <c r="F139" s="585">
        <v>242.25623437988847</v>
      </c>
      <c r="G139" s="585" t="s">
        <v>539</v>
      </c>
      <c r="H139" s="586">
        <v>1554.4794163210317</v>
      </c>
      <c r="I139" s="587">
        <v>5364.1295399148285</v>
      </c>
      <c r="J139" s="588">
        <v>358.27806325367663</v>
      </c>
      <c r="K139" s="588">
        <v>263.74677358391773</v>
      </c>
      <c r="L139" s="588">
        <v>160.99138331455572</v>
      </c>
      <c r="M139" s="588" t="s">
        <v>539</v>
      </c>
      <c r="N139" s="586">
        <v>1192.7965963956938</v>
      </c>
      <c r="O139" s="587">
        <v>1975.812816547844</v>
      </c>
      <c r="P139" s="588">
        <v>510.61687846327044</v>
      </c>
      <c r="Q139" s="588">
        <v>2434.7521739130434</v>
      </c>
      <c r="R139" s="588">
        <v>81.264851065332749</v>
      </c>
      <c r="S139" s="588" t="s">
        <v>539</v>
      </c>
      <c r="T139" s="586">
        <v>361.68281992533798</v>
      </c>
      <c r="U139" s="589">
        <v>3388.3167233669847</v>
      </c>
      <c r="V139" s="590" t="s">
        <v>469</v>
      </c>
      <c r="W139" s="591" t="s">
        <v>470</v>
      </c>
      <c r="X139" s="500">
        <f t="shared" si="12"/>
        <v>0</v>
      </c>
      <c r="Y139" s="500">
        <f t="shared" si="13"/>
        <v>0</v>
      </c>
      <c r="Z139" s="352"/>
      <c r="AA139" s="542">
        <f t="shared" si="10"/>
        <v>358.27806325367663</v>
      </c>
      <c r="AB139" s="542">
        <f t="shared" si="11"/>
        <v>263.74677358391773</v>
      </c>
      <c r="AC139" s="354">
        <f t="shared" si="14"/>
        <v>0</v>
      </c>
      <c r="AD139" s="642"/>
      <c r="AE139" s="631"/>
      <c r="AF139" s="631"/>
      <c r="AG139" s="631"/>
      <c r="AH139" s="631"/>
      <c r="AI139" s="631"/>
      <c r="AJ139" s="631"/>
      <c r="AK139" s="631"/>
      <c r="AL139" s="631"/>
      <c r="AM139" s="631"/>
      <c r="AN139" s="631"/>
      <c r="AO139" s="631"/>
      <c r="AP139" s="631"/>
      <c r="AQ139" s="631"/>
      <c r="AR139" s="631"/>
      <c r="AS139" s="631"/>
      <c r="AT139" s="631"/>
      <c r="AU139" s="631"/>
      <c r="AV139" s="631"/>
      <c r="AW139" s="631"/>
      <c r="AX139" s="631"/>
      <c r="AY139" s="631"/>
      <c r="AZ139" s="631"/>
    </row>
    <row r="140" spans="2:52" x14ac:dyDescent="0.25">
      <c r="B140" s="594">
        <v>8119</v>
      </c>
      <c r="C140" s="595" t="s">
        <v>107</v>
      </c>
      <c r="D140" s="596">
        <v>752.0783826184894</v>
      </c>
      <c r="E140" s="596">
        <v>919.06581957650212</v>
      </c>
      <c r="F140" s="596">
        <v>124.36258829227364</v>
      </c>
      <c r="G140" s="596" t="s">
        <v>539</v>
      </c>
      <c r="H140" s="597">
        <v>1519.3273417788155</v>
      </c>
      <c r="I140" s="598">
        <v>3314.8341322660808</v>
      </c>
      <c r="J140" s="599">
        <v>310.1102025143191</v>
      </c>
      <c r="K140" s="599">
        <v>284.34842827215437</v>
      </c>
      <c r="L140" s="599">
        <v>92.232712636400464</v>
      </c>
      <c r="M140" s="599" t="s">
        <v>539</v>
      </c>
      <c r="N140" s="597">
        <v>1346.8735924717928</v>
      </c>
      <c r="O140" s="598">
        <v>2033.5649358946666</v>
      </c>
      <c r="P140" s="599">
        <v>441.9681801041703</v>
      </c>
      <c r="Q140" s="599">
        <v>634.71739130434776</v>
      </c>
      <c r="R140" s="599">
        <v>32.129875655873178</v>
      </c>
      <c r="S140" s="599" t="s">
        <v>539</v>
      </c>
      <c r="T140" s="597">
        <v>172.45374930702263</v>
      </c>
      <c r="U140" s="600">
        <v>1281.269196371414</v>
      </c>
      <c r="V140" s="601" t="s">
        <v>469</v>
      </c>
      <c r="W140" s="602" t="s">
        <v>470</v>
      </c>
      <c r="X140" s="500">
        <f t="shared" si="12"/>
        <v>0</v>
      </c>
      <c r="Y140" s="500">
        <f t="shared" si="13"/>
        <v>0</v>
      </c>
      <c r="Z140" s="352"/>
      <c r="AA140" s="542">
        <f t="shared" si="10"/>
        <v>310.1102025143191</v>
      </c>
      <c r="AB140" s="542">
        <f t="shared" si="11"/>
        <v>284.34842827215437</v>
      </c>
      <c r="AC140" s="354">
        <f t="shared" si="14"/>
        <v>0</v>
      </c>
      <c r="AD140" s="642"/>
      <c r="AE140" s="631"/>
      <c r="AF140" s="631"/>
      <c r="AG140" s="631"/>
      <c r="AH140" s="631"/>
      <c r="AI140" s="631"/>
      <c r="AJ140" s="631"/>
      <c r="AK140" s="631"/>
      <c r="AL140" s="631"/>
      <c r="AM140" s="631"/>
      <c r="AN140" s="631"/>
      <c r="AO140" s="631"/>
      <c r="AP140" s="631"/>
      <c r="AQ140" s="631"/>
      <c r="AR140" s="631"/>
      <c r="AS140" s="631"/>
      <c r="AT140" s="631"/>
      <c r="AU140" s="631"/>
      <c r="AV140" s="631"/>
      <c r="AW140" s="631"/>
      <c r="AX140" s="631"/>
      <c r="AY140" s="631"/>
      <c r="AZ140" s="631"/>
    </row>
    <row r="141" spans="2:52" x14ac:dyDescent="0.25">
      <c r="B141" s="593" t="s">
        <v>646</v>
      </c>
      <c r="C141" s="592" t="s">
        <v>710</v>
      </c>
      <c r="D141" s="585">
        <v>743.83979384547706</v>
      </c>
      <c r="E141" s="585">
        <v>1422.4731233471673</v>
      </c>
      <c r="F141" s="585">
        <v>183.59309412196205</v>
      </c>
      <c r="G141" s="585" t="s">
        <v>539</v>
      </c>
      <c r="H141" s="586">
        <v>1990.7081614228505</v>
      </c>
      <c r="I141" s="587">
        <v>4340.614172737457</v>
      </c>
      <c r="J141" s="588">
        <v>306.71312251324821</v>
      </c>
      <c r="K141" s="588">
        <v>260.22964508629775</v>
      </c>
      <c r="L141" s="588">
        <v>137.16550575338968</v>
      </c>
      <c r="M141" s="588" t="s">
        <v>539</v>
      </c>
      <c r="N141" s="586">
        <v>1830.0704004680576</v>
      </c>
      <c r="O141" s="587">
        <v>2534.178673820993</v>
      </c>
      <c r="P141" s="588">
        <v>437.12667133222885</v>
      </c>
      <c r="Q141" s="588">
        <v>1162.2434782608696</v>
      </c>
      <c r="R141" s="588">
        <v>46.427588368572373</v>
      </c>
      <c r="S141" s="588" t="s">
        <v>539</v>
      </c>
      <c r="T141" s="586">
        <v>160.63776095479278</v>
      </c>
      <c r="U141" s="589">
        <v>1806.4354989164635</v>
      </c>
      <c r="V141" s="590" t="s">
        <v>469</v>
      </c>
      <c r="W141" s="591" t="s">
        <v>470</v>
      </c>
      <c r="X141" s="500">
        <f t="shared" si="12"/>
        <v>0</v>
      </c>
      <c r="Y141" s="500">
        <f t="shared" si="13"/>
        <v>0</v>
      </c>
      <c r="Z141" s="352"/>
      <c r="AA141" s="542">
        <f t="shared" si="10"/>
        <v>306.71312251324821</v>
      </c>
      <c r="AB141" s="542">
        <f t="shared" si="11"/>
        <v>260.22964508629775</v>
      </c>
      <c r="AC141" s="354">
        <f t="shared" si="14"/>
        <v>0</v>
      </c>
      <c r="AD141" s="642"/>
      <c r="AE141" s="631"/>
      <c r="AF141" s="631"/>
      <c r="AG141" s="631"/>
      <c r="AH141" s="631"/>
      <c r="AI141" s="631"/>
      <c r="AJ141" s="631"/>
      <c r="AK141" s="631"/>
      <c r="AL141" s="631"/>
      <c r="AM141" s="631"/>
      <c r="AN141" s="631"/>
      <c r="AO141" s="631"/>
      <c r="AP141" s="631"/>
      <c r="AQ141" s="631"/>
      <c r="AR141" s="631"/>
      <c r="AS141" s="631"/>
      <c r="AT141" s="631"/>
      <c r="AU141" s="631"/>
      <c r="AV141" s="631"/>
      <c r="AW141" s="631"/>
      <c r="AX141" s="631"/>
      <c r="AY141" s="631"/>
      <c r="AZ141" s="631"/>
    </row>
    <row r="142" spans="2:52" x14ac:dyDescent="0.25">
      <c r="B142" s="594">
        <v>8126</v>
      </c>
      <c r="C142" s="595" t="s">
        <v>108</v>
      </c>
      <c r="D142" s="596">
        <v>1335.4936198071341</v>
      </c>
      <c r="E142" s="596">
        <v>485.31573743025069</v>
      </c>
      <c r="F142" s="596">
        <v>125.78965517825391</v>
      </c>
      <c r="G142" s="596" t="s">
        <v>539</v>
      </c>
      <c r="H142" s="597">
        <v>2119.1765264810269</v>
      </c>
      <c r="I142" s="598">
        <v>4065.7755388966657</v>
      </c>
      <c r="J142" s="599">
        <v>550.67424681591933</v>
      </c>
      <c r="K142" s="599">
        <v>214.41627917197832</v>
      </c>
      <c r="L142" s="599">
        <v>101.31462455982222</v>
      </c>
      <c r="M142" s="599" t="s">
        <v>539</v>
      </c>
      <c r="N142" s="597">
        <v>1957.5445044410671</v>
      </c>
      <c r="O142" s="598">
        <v>2823.9496549887872</v>
      </c>
      <c r="P142" s="599">
        <v>784.81937299121478</v>
      </c>
      <c r="Q142" s="599">
        <v>270.89945825827238</v>
      </c>
      <c r="R142" s="599">
        <v>24.475030618431688</v>
      </c>
      <c r="S142" s="599" t="s">
        <v>539</v>
      </c>
      <c r="T142" s="597">
        <v>161.63202203995991</v>
      </c>
      <c r="U142" s="600">
        <v>1241.825883907879</v>
      </c>
      <c r="V142" s="601" t="s">
        <v>469</v>
      </c>
      <c r="W142" s="602" t="s">
        <v>582</v>
      </c>
      <c r="X142" s="500">
        <f t="shared" si="12"/>
        <v>0</v>
      </c>
      <c r="Y142" s="500">
        <f t="shared" si="13"/>
        <v>0</v>
      </c>
      <c r="Z142" s="352"/>
      <c r="AA142" s="542">
        <f t="shared" si="10"/>
        <v>550.67424681591933</v>
      </c>
      <c r="AB142" s="542">
        <f t="shared" si="11"/>
        <v>214.41627917197832</v>
      </c>
      <c r="AC142" s="354">
        <f t="shared" si="14"/>
        <v>0</v>
      </c>
      <c r="AD142" s="642"/>
      <c r="AE142" s="631"/>
      <c r="AF142" s="631"/>
      <c r="AG142" s="631"/>
      <c r="AH142" s="631"/>
      <c r="AI142" s="631"/>
      <c r="AJ142" s="631"/>
      <c r="AK142" s="631"/>
      <c r="AL142" s="631"/>
      <c r="AM142" s="631"/>
      <c r="AN142" s="631"/>
      <c r="AO142" s="631"/>
      <c r="AP142" s="631"/>
      <c r="AQ142" s="631"/>
      <c r="AR142" s="631"/>
      <c r="AS142" s="631"/>
      <c r="AT142" s="631"/>
      <c r="AU142" s="631"/>
      <c r="AV142" s="631"/>
      <c r="AW142" s="631"/>
      <c r="AX142" s="631"/>
      <c r="AY142" s="631"/>
      <c r="AZ142" s="631"/>
    </row>
    <row r="143" spans="2:52" x14ac:dyDescent="0.25">
      <c r="B143" s="593">
        <v>8127</v>
      </c>
      <c r="C143" s="592" t="s">
        <v>109</v>
      </c>
      <c r="D143" s="585">
        <v>3675.6127570295903</v>
      </c>
      <c r="E143" s="585">
        <v>1171.2420962716133</v>
      </c>
      <c r="F143" s="585">
        <v>299.863145054472</v>
      </c>
      <c r="G143" s="585" t="s">
        <v>539</v>
      </c>
      <c r="H143" s="586">
        <v>4846.7082676267728</v>
      </c>
      <c r="I143" s="587">
        <v>9993.426265982449</v>
      </c>
      <c r="J143" s="588">
        <v>1515.593378017456</v>
      </c>
      <c r="K143" s="588">
        <v>440.28992235856981</v>
      </c>
      <c r="L143" s="588">
        <v>234.7968387646861</v>
      </c>
      <c r="M143" s="588" t="s">
        <v>539</v>
      </c>
      <c r="N143" s="586">
        <v>4049.176825299809</v>
      </c>
      <c r="O143" s="587">
        <v>6239.8569644405206</v>
      </c>
      <c r="P143" s="588">
        <v>2160.0193790121343</v>
      </c>
      <c r="Q143" s="588">
        <v>730.95217391304345</v>
      </c>
      <c r="R143" s="588">
        <v>65.066306289785899</v>
      </c>
      <c r="S143" s="588" t="s">
        <v>539</v>
      </c>
      <c r="T143" s="586">
        <v>797.53144232696377</v>
      </c>
      <c r="U143" s="589">
        <v>3753.5693015419279</v>
      </c>
      <c r="V143" s="590" t="s">
        <v>469</v>
      </c>
      <c r="W143" s="591" t="s">
        <v>470</v>
      </c>
      <c r="X143" s="500">
        <f t="shared" si="12"/>
        <v>0</v>
      </c>
      <c r="Y143" s="500">
        <f t="shared" si="13"/>
        <v>0</v>
      </c>
      <c r="Z143" s="352"/>
      <c r="AA143" s="542">
        <f t="shared" si="10"/>
        <v>1515.593378017456</v>
      </c>
      <c r="AB143" s="542">
        <f t="shared" si="11"/>
        <v>440.28992235856981</v>
      </c>
      <c r="AC143" s="354">
        <f t="shared" si="14"/>
        <v>0</v>
      </c>
      <c r="AD143" s="642"/>
      <c r="AE143" s="631"/>
      <c r="AF143" s="631"/>
      <c r="AG143" s="631"/>
      <c r="AH143" s="631"/>
      <c r="AI143" s="631"/>
      <c r="AJ143" s="631"/>
      <c r="AK143" s="631"/>
      <c r="AL143" s="631"/>
      <c r="AM143" s="631"/>
      <c r="AN143" s="631"/>
      <c r="AO143" s="631"/>
      <c r="AP143" s="631"/>
      <c r="AQ143" s="631"/>
      <c r="AR143" s="631"/>
      <c r="AS143" s="631"/>
      <c r="AT143" s="631"/>
      <c r="AU143" s="631"/>
      <c r="AV143" s="631"/>
      <c r="AW143" s="631"/>
      <c r="AX143" s="631"/>
      <c r="AY143" s="631"/>
      <c r="AZ143" s="631"/>
    </row>
    <row r="144" spans="2:52" x14ac:dyDescent="0.25">
      <c r="B144" s="594">
        <v>8128</v>
      </c>
      <c r="C144" s="595" t="s">
        <v>110</v>
      </c>
      <c r="D144" s="596">
        <v>1096.0607178240177</v>
      </c>
      <c r="E144" s="596">
        <v>588.94001399152876</v>
      </c>
      <c r="F144" s="596">
        <v>168.15709470919722</v>
      </c>
      <c r="G144" s="596" t="s">
        <v>539</v>
      </c>
      <c r="H144" s="597">
        <v>2298.2689529520667</v>
      </c>
      <c r="I144" s="598">
        <v>4151.4267794768102</v>
      </c>
      <c r="J144" s="599">
        <v>451.94705635465493</v>
      </c>
      <c r="K144" s="599">
        <v>260.19829302095337</v>
      </c>
      <c r="L144" s="599">
        <v>136.15927364587768</v>
      </c>
      <c r="M144" s="599" t="s">
        <v>539</v>
      </c>
      <c r="N144" s="597">
        <v>2220.0471749226222</v>
      </c>
      <c r="O144" s="598">
        <v>3068.3517979441085</v>
      </c>
      <c r="P144" s="599">
        <v>644.1136614693628</v>
      </c>
      <c r="Q144" s="599">
        <v>328.74172097057539</v>
      </c>
      <c r="R144" s="599">
        <v>31.997821063319549</v>
      </c>
      <c r="S144" s="599" t="s">
        <v>539</v>
      </c>
      <c r="T144" s="597">
        <v>78.221778029444323</v>
      </c>
      <c r="U144" s="600">
        <v>1083.0749815327022</v>
      </c>
      <c r="V144" s="601" t="s">
        <v>469</v>
      </c>
      <c r="W144" s="602" t="s">
        <v>582</v>
      </c>
      <c r="X144" s="500">
        <f t="shared" si="12"/>
        <v>0</v>
      </c>
      <c r="Y144" s="500">
        <f t="shared" si="13"/>
        <v>0</v>
      </c>
      <c r="Z144" s="352"/>
      <c r="AA144" s="542">
        <f t="shared" si="10"/>
        <v>451.94705635465493</v>
      </c>
      <c r="AB144" s="542">
        <f t="shared" si="11"/>
        <v>260.19829302095337</v>
      </c>
      <c r="AC144" s="354">
        <f t="shared" si="14"/>
        <v>0</v>
      </c>
      <c r="AD144" s="642"/>
      <c r="AE144" s="631"/>
      <c r="AF144" s="631"/>
      <c r="AG144" s="631"/>
      <c r="AH144" s="631"/>
      <c r="AI144" s="631"/>
      <c r="AJ144" s="631"/>
      <c r="AK144" s="631"/>
      <c r="AL144" s="631"/>
      <c r="AM144" s="631"/>
      <c r="AN144" s="631"/>
      <c r="AO144" s="631"/>
      <c r="AP144" s="631"/>
      <c r="AQ144" s="631"/>
      <c r="AR144" s="631"/>
      <c r="AS144" s="631"/>
      <c r="AT144" s="631"/>
      <c r="AU144" s="631"/>
      <c r="AV144" s="631"/>
      <c r="AW144" s="631"/>
      <c r="AX144" s="631"/>
      <c r="AY144" s="631"/>
      <c r="AZ144" s="631"/>
    </row>
    <row r="145" spans="2:52" x14ac:dyDescent="0.25">
      <c r="B145" s="593">
        <v>8135</v>
      </c>
      <c r="C145" s="592" t="s">
        <v>111</v>
      </c>
      <c r="D145" s="585">
        <v>746.75182198680409</v>
      </c>
      <c r="E145" s="585">
        <v>705.50075059287121</v>
      </c>
      <c r="F145" s="585">
        <v>101.38072362780787</v>
      </c>
      <c r="G145" s="585" t="s">
        <v>539</v>
      </c>
      <c r="H145" s="586">
        <v>1392.5212674558734</v>
      </c>
      <c r="I145" s="587">
        <v>2946.1545636633564</v>
      </c>
      <c r="J145" s="588">
        <v>307.91386123610602</v>
      </c>
      <c r="K145" s="588">
        <v>186.67901146243628</v>
      </c>
      <c r="L145" s="588">
        <v>75.989819787936028</v>
      </c>
      <c r="M145" s="588" t="s">
        <v>539</v>
      </c>
      <c r="N145" s="586">
        <v>1248.7381784647778</v>
      </c>
      <c r="O145" s="587">
        <v>1819.3208709512562</v>
      </c>
      <c r="P145" s="588">
        <v>438.83796075069807</v>
      </c>
      <c r="Q145" s="588">
        <v>518.82173913043493</v>
      </c>
      <c r="R145" s="588">
        <v>25.390903839871839</v>
      </c>
      <c r="S145" s="588" t="s">
        <v>539</v>
      </c>
      <c r="T145" s="586">
        <v>143.78308899109558</v>
      </c>
      <c r="U145" s="589">
        <v>1126.8336927121004</v>
      </c>
      <c r="V145" s="590" t="s">
        <v>469</v>
      </c>
      <c r="W145" s="591" t="s">
        <v>470</v>
      </c>
      <c r="X145" s="500">
        <f t="shared" si="12"/>
        <v>0</v>
      </c>
      <c r="Y145" s="500">
        <f t="shared" si="13"/>
        <v>0</v>
      </c>
      <c r="Z145" s="352"/>
      <c r="AA145" s="542">
        <f t="shared" si="10"/>
        <v>307.91386123610602</v>
      </c>
      <c r="AB145" s="542">
        <f t="shared" si="11"/>
        <v>186.67901146243628</v>
      </c>
      <c r="AC145" s="354">
        <f t="shared" si="14"/>
        <v>0</v>
      </c>
      <c r="AD145" s="642"/>
      <c r="AE145" s="631"/>
      <c r="AF145" s="631"/>
      <c r="AG145" s="631"/>
      <c r="AH145" s="631"/>
      <c r="AI145" s="631"/>
      <c r="AJ145" s="631"/>
      <c r="AK145" s="631"/>
      <c r="AL145" s="631"/>
      <c r="AM145" s="631"/>
      <c r="AN145" s="631"/>
      <c r="AO145" s="631"/>
      <c r="AP145" s="631"/>
      <c r="AQ145" s="631"/>
      <c r="AR145" s="631"/>
      <c r="AS145" s="631"/>
      <c r="AT145" s="631"/>
      <c r="AU145" s="631"/>
      <c r="AV145" s="631"/>
      <c r="AW145" s="631"/>
      <c r="AX145" s="631"/>
      <c r="AY145" s="631"/>
      <c r="AZ145" s="631"/>
    </row>
    <row r="146" spans="2:52" x14ac:dyDescent="0.25">
      <c r="B146" s="594">
        <v>8136</v>
      </c>
      <c r="C146" s="595" t="s">
        <v>112</v>
      </c>
      <c r="D146" s="596">
        <v>2270.425375226861</v>
      </c>
      <c r="E146" s="596">
        <v>1068.2647413008438</v>
      </c>
      <c r="F146" s="596">
        <v>244.66251520635396</v>
      </c>
      <c r="G146" s="596" t="s">
        <v>539</v>
      </c>
      <c r="H146" s="597">
        <v>3857.5571998103578</v>
      </c>
      <c r="I146" s="598">
        <v>7440.9098315444171</v>
      </c>
      <c r="J146" s="599">
        <v>936.18177197683667</v>
      </c>
      <c r="K146" s="599">
        <v>471.96769718035841</v>
      </c>
      <c r="L146" s="599">
        <v>191.14171744283078</v>
      </c>
      <c r="M146" s="599" t="s">
        <v>539</v>
      </c>
      <c r="N146" s="597">
        <v>3504.3522251463905</v>
      </c>
      <c r="O146" s="598">
        <v>5103.6434117464159</v>
      </c>
      <c r="P146" s="599">
        <v>1334.2436032500243</v>
      </c>
      <c r="Q146" s="599">
        <v>596.29704412048534</v>
      </c>
      <c r="R146" s="599">
        <v>53.520797763523177</v>
      </c>
      <c r="S146" s="599" t="s">
        <v>539</v>
      </c>
      <c r="T146" s="597">
        <v>353.20497466396733</v>
      </c>
      <c r="U146" s="600">
        <v>2337.2664197980002</v>
      </c>
      <c r="V146" s="601" t="s">
        <v>469</v>
      </c>
      <c r="W146" s="602" t="s">
        <v>582</v>
      </c>
      <c r="X146" s="500">
        <f t="shared" si="12"/>
        <v>0</v>
      </c>
      <c r="Y146" s="500">
        <f t="shared" si="13"/>
        <v>0</v>
      </c>
      <c r="Z146" s="352"/>
      <c r="AA146" s="542">
        <f t="shared" si="10"/>
        <v>936.18177197683667</v>
      </c>
      <c r="AB146" s="542">
        <f t="shared" si="11"/>
        <v>471.96769718035841</v>
      </c>
      <c r="AC146" s="354">
        <f t="shared" si="14"/>
        <v>0</v>
      </c>
      <c r="AD146" s="642"/>
      <c r="AE146" s="631"/>
      <c r="AF146" s="631"/>
      <c r="AG146" s="631"/>
      <c r="AH146" s="631"/>
      <c r="AI146" s="631"/>
      <c r="AJ146" s="631"/>
      <c r="AK146" s="631"/>
      <c r="AL146" s="631"/>
      <c r="AM146" s="631"/>
      <c r="AN146" s="631"/>
      <c r="AO146" s="631"/>
      <c r="AP146" s="631"/>
      <c r="AQ146" s="631"/>
      <c r="AR146" s="631"/>
      <c r="AS146" s="631"/>
      <c r="AT146" s="631"/>
      <c r="AU146" s="631"/>
      <c r="AV146" s="631"/>
      <c r="AW146" s="631"/>
      <c r="AX146" s="631"/>
      <c r="AY146" s="631"/>
      <c r="AZ146" s="631"/>
    </row>
    <row r="147" spans="2:52" x14ac:dyDescent="0.25">
      <c r="B147" s="593" t="s">
        <v>647</v>
      </c>
      <c r="C147" s="592" t="s">
        <v>711</v>
      </c>
      <c r="D147" s="585">
        <v>450.65206414733075</v>
      </c>
      <c r="E147" s="585">
        <v>3050.8775579892763</v>
      </c>
      <c r="F147" s="585">
        <v>211.3603088422812</v>
      </c>
      <c r="G147" s="585" t="s">
        <v>539</v>
      </c>
      <c r="H147" s="586">
        <v>1277.5103692051164</v>
      </c>
      <c r="I147" s="587">
        <v>4990.4003001840047</v>
      </c>
      <c r="J147" s="588">
        <v>185.82079488796751</v>
      </c>
      <c r="K147" s="588">
        <v>402.77755798927592</v>
      </c>
      <c r="L147" s="588">
        <v>143.49438208840473</v>
      </c>
      <c r="M147" s="588" t="s">
        <v>539</v>
      </c>
      <c r="N147" s="586">
        <v>1219.0182444459058</v>
      </c>
      <c r="O147" s="587">
        <v>1951.1109794115541</v>
      </c>
      <c r="P147" s="588">
        <v>264.83126925936324</v>
      </c>
      <c r="Q147" s="588">
        <v>2648.1000000000004</v>
      </c>
      <c r="R147" s="588">
        <v>67.865926753876465</v>
      </c>
      <c r="S147" s="588" t="s">
        <v>539</v>
      </c>
      <c r="T147" s="586">
        <v>58.492124759210668</v>
      </c>
      <c r="U147" s="589">
        <v>3039.2893207724505</v>
      </c>
      <c r="V147" s="590" t="s">
        <v>469</v>
      </c>
      <c r="W147" s="591" t="s">
        <v>470</v>
      </c>
      <c r="X147" s="500">
        <f t="shared" si="12"/>
        <v>0</v>
      </c>
      <c r="Y147" s="500">
        <f t="shared" si="13"/>
        <v>0</v>
      </c>
      <c r="Z147" s="352"/>
      <c r="AA147" s="542">
        <f t="shared" si="10"/>
        <v>185.82079488796751</v>
      </c>
      <c r="AB147" s="542">
        <f t="shared" si="11"/>
        <v>402.77755798927592</v>
      </c>
      <c r="AC147" s="354">
        <f t="shared" si="14"/>
        <v>0</v>
      </c>
      <c r="AD147" s="642"/>
      <c r="AE147" s="631"/>
      <c r="AF147" s="631"/>
      <c r="AG147" s="631"/>
      <c r="AH147" s="631"/>
      <c r="AI147" s="631"/>
      <c r="AJ147" s="631"/>
      <c r="AK147" s="631"/>
      <c r="AL147" s="631"/>
      <c r="AM147" s="631"/>
      <c r="AN147" s="631"/>
      <c r="AO147" s="631"/>
      <c r="AP147" s="631"/>
      <c r="AQ147" s="631"/>
      <c r="AR147" s="631"/>
      <c r="AS147" s="631"/>
      <c r="AT147" s="631"/>
      <c r="AU147" s="631"/>
      <c r="AV147" s="631"/>
      <c r="AW147" s="631"/>
      <c r="AX147" s="631"/>
      <c r="AY147" s="631"/>
      <c r="AZ147" s="631"/>
    </row>
    <row r="148" spans="2:52" x14ac:dyDescent="0.25">
      <c r="B148" s="594" t="s">
        <v>648</v>
      </c>
      <c r="C148" s="595" t="s">
        <v>712</v>
      </c>
      <c r="D148" s="596">
        <v>221.68883309374229</v>
      </c>
      <c r="E148" s="596">
        <v>980.12287988910646</v>
      </c>
      <c r="F148" s="596">
        <v>87.028716736078024</v>
      </c>
      <c r="G148" s="596" t="s">
        <v>539</v>
      </c>
      <c r="H148" s="597">
        <v>568.04457942548004</v>
      </c>
      <c r="I148" s="598">
        <v>1856.8850091444069</v>
      </c>
      <c r="J148" s="599">
        <v>91.410643510993793</v>
      </c>
      <c r="K148" s="599">
        <v>293.14896684562802</v>
      </c>
      <c r="L148" s="599">
        <v>60.988954358021878</v>
      </c>
      <c r="M148" s="599" t="s">
        <v>539</v>
      </c>
      <c r="N148" s="597">
        <v>567.76880095479783</v>
      </c>
      <c r="O148" s="598">
        <v>1013.3173656694414</v>
      </c>
      <c r="P148" s="599">
        <v>130.2781895827485</v>
      </c>
      <c r="Q148" s="599">
        <v>686.97391304347843</v>
      </c>
      <c r="R148" s="599">
        <v>26.039762378056146</v>
      </c>
      <c r="S148" s="599" t="s">
        <v>539</v>
      </c>
      <c r="T148" s="597">
        <v>0.27577847068224798</v>
      </c>
      <c r="U148" s="600">
        <v>843.56764347496528</v>
      </c>
      <c r="V148" s="601" t="s">
        <v>469</v>
      </c>
      <c r="W148" s="602" t="s">
        <v>470</v>
      </c>
      <c r="X148" s="500">
        <f t="shared" si="12"/>
        <v>0</v>
      </c>
      <c r="Y148" s="500">
        <f t="shared" si="13"/>
        <v>0</v>
      </c>
      <c r="Z148" s="352"/>
      <c r="AA148" s="542">
        <f t="shared" si="10"/>
        <v>91.410643510993793</v>
      </c>
      <c r="AB148" s="542">
        <f t="shared" si="11"/>
        <v>293.14896684562802</v>
      </c>
      <c r="AC148" s="354">
        <f t="shared" si="14"/>
        <v>0</v>
      </c>
      <c r="AD148" s="642"/>
      <c r="AE148" s="631"/>
      <c r="AF148" s="631"/>
      <c r="AG148" s="631"/>
      <c r="AH148" s="631"/>
      <c r="AI148" s="631"/>
      <c r="AJ148" s="631"/>
      <c r="AK148" s="631"/>
      <c r="AL148" s="631"/>
      <c r="AM148" s="631"/>
      <c r="AN148" s="631"/>
      <c r="AO148" s="631"/>
      <c r="AP148" s="631"/>
      <c r="AQ148" s="631"/>
      <c r="AR148" s="631"/>
      <c r="AS148" s="631"/>
      <c r="AT148" s="631"/>
      <c r="AU148" s="631"/>
      <c r="AV148" s="631"/>
      <c r="AW148" s="631"/>
      <c r="AX148" s="631"/>
      <c r="AY148" s="631"/>
      <c r="AZ148" s="631"/>
    </row>
    <row r="149" spans="2:52" x14ac:dyDescent="0.25">
      <c r="B149" s="593">
        <v>8225</v>
      </c>
      <c r="C149" s="592" t="s">
        <v>113</v>
      </c>
      <c r="D149" s="585">
        <v>804.37184422007408</v>
      </c>
      <c r="E149" s="585">
        <v>564.46414231576762</v>
      </c>
      <c r="F149" s="585">
        <v>138.76611366885308</v>
      </c>
      <c r="G149" s="585" t="s">
        <v>539</v>
      </c>
      <c r="H149" s="586">
        <v>1778.6163755375112</v>
      </c>
      <c r="I149" s="587">
        <v>3286.2184757422056</v>
      </c>
      <c r="J149" s="588">
        <v>331.67276346837934</v>
      </c>
      <c r="K149" s="588">
        <v>249.38466195678092</v>
      </c>
      <c r="L149" s="588">
        <v>108.34020520946687</v>
      </c>
      <c r="M149" s="588" t="s">
        <v>539</v>
      </c>
      <c r="N149" s="586">
        <v>1769.7760297675213</v>
      </c>
      <c r="O149" s="587">
        <v>2459.1736604021485</v>
      </c>
      <c r="P149" s="588">
        <v>472.69908075169474</v>
      </c>
      <c r="Q149" s="588">
        <v>315.0794803589867</v>
      </c>
      <c r="R149" s="588">
        <v>30.425908459386207</v>
      </c>
      <c r="S149" s="588" t="s">
        <v>539</v>
      </c>
      <c r="T149" s="586">
        <v>8.8403457699899928</v>
      </c>
      <c r="U149" s="589">
        <v>827.04481534005765</v>
      </c>
      <c r="V149" s="590" t="s">
        <v>469</v>
      </c>
      <c r="W149" s="591" t="s">
        <v>582</v>
      </c>
      <c r="X149" s="500">
        <f t="shared" si="12"/>
        <v>0</v>
      </c>
      <c r="Y149" s="500">
        <f t="shared" si="13"/>
        <v>0</v>
      </c>
      <c r="Z149" s="352"/>
      <c r="AA149" s="542">
        <f t="shared" si="10"/>
        <v>331.67276346837934</v>
      </c>
      <c r="AB149" s="542">
        <f t="shared" si="11"/>
        <v>249.38466195678092</v>
      </c>
      <c r="AC149" s="354">
        <f t="shared" si="14"/>
        <v>0</v>
      </c>
      <c r="AD149" s="642"/>
      <c r="AE149" s="631"/>
      <c r="AF149" s="631"/>
      <c r="AG149" s="631"/>
      <c r="AH149" s="631"/>
      <c r="AI149" s="631"/>
      <c r="AJ149" s="631"/>
      <c r="AK149" s="631"/>
      <c r="AL149" s="631"/>
      <c r="AM149" s="631"/>
      <c r="AN149" s="631"/>
      <c r="AO149" s="631"/>
      <c r="AP149" s="631"/>
      <c r="AQ149" s="631"/>
      <c r="AR149" s="631"/>
      <c r="AS149" s="631"/>
      <c r="AT149" s="631"/>
      <c r="AU149" s="631"/>
      <c r="AV149" s="631"/>
      <c r="AW149" s="631"/>
      <c r="AX149" s="631"/>
      <c r="AY149" s="631"/>
      <c r="AZ149" s="631"/>
    </row>
    <row r="150" spans="2:52" x14ac:dyDescent="0.25">
      <c r="B150" s="594" t="s">
        <v>649</v>
      </c>
      <c r="C150" s="595" t="s">
        <v>713</v>
      </c>
      <c r="D150" s="596">
        <v>857.9416998604238</v>
      </c>
      <c r="E150" s="596">
        <v>3670.8187658844681</v>
      </c>
      <c r="F150" s="596">
        <v>276.44429614873462</v>
      </c>
      <c r="G150" s="596" t="s">
        <v>539</v>
      </c>
      <c r="H150" s="597">
        <v>1657.170361220974</v>
      </c>
      <c r="I150" s="598">
        <v>6462.3751231146007</v>
      </c>
      <c r="J150" s="599">
        <v>353.76162968928071</v>
      </c>
      <c r="K150" s="599">
        <v>570.51876588446839</v>
      </c>
      <c r="L150" s="599">
        <v>182.29953012656409</v>
      </c>
      <c r="M150" s="599" t="s">
        <v>539</v>
      </c>
      <c r="N150" s="597">
        <v>1443.5599171105966</v>
      </c>
      <c r="O150" s="598">
        <v>2550.1398428109096</v>
      </c>
      <c r="P150" s="599">
        <v>504.18007017114309</v>
      </c>
      <c r="Q150" s="599">
        <v>3100.2999999999997</v>
      </c>
      <c r="R150" s="599">
        <v>94.144766022170529</v>
      </c>
      <c r="S150" s="599" t="s">
        <v>539</v>
      </c>
      <c r="T150" s="597">
        <v>213.61044411037724</v>
      </c>
      <c r="U150" s="600">
        <v>3912.2352803036906</v>
      </c>
      <c r="V150" s="601" t="s">
        <v>469</v>
      </c>
      <c r="W150" s="602" t="s">
        <v>470</v>
      </c>
      <c r="X150" s="500">
        <f t="shared" si="12"/>
        <v>0</v>
      </c>
      <c r="Y150" s="500">
        <f t="shared" si="13"/>
        <v>0</v>
      </c>
      <c r="Z150" s="352"/>
      <c r="AA150" s="542">
        <f t="shared" si="10"/>
        <v>353.76162968928071</v>
      </c>
      <c r="AB150" s="542">
        <f t="shared" si="11"/>
        <v>570.51876588446839</v>
      </c>
      <c r="AC150" s="354">
        <f t="shared" si="14"/>
        <v>0</v>
      </c>
      <c r="AD150" s="642"/>
      <c r="AE150" s="631"/>
      <c r="AF150" s="631"/>
      <c r="AG150" s="631"/>
      <c r="AH150" s="631"/>
      <c r="AI150" s="631"/>
      <c r="AJ150" s="631"/>
      <c r="AK150" s="631"/>
      <c r="AL150" s="631"/>
      <c r="AM150" s="631"/>
      <c r="AN150" s="631"/>
      <c r="AO150" s="631"/>
      <c r="AP150" s="631"/>
      <c r="AQ150" s="631"/>
      <c r="AR150" s="631"/>
      <c r="AS150" s="631"/>
      <c r="AT150" s="631"/>
      <c r="AU150" s="631"/>
      <c r="AV150" s="631"/>
      <c r="AW150" s="631"/>
      <c r="AX150" s="631"/>
      <c r="AY150" s="631"/>
      <c r="AZ150" s="631"/>
    </row>
    <row r="151" spans="2:52" x14ac:dyDescent="0.25">
      <c r="B151" s="593">
        <v>8235</v>
      </c>
      <c r="C151" s="592" t="s">
        <v>114</v>
      </c>
      <c r="D151" s="585">
        <v>376.48438805297923</v>
      </c>
      <c r="E151" s="585">
        <v>355.44352156111734</v>
      </c>
      <c r="F151" s="585">
        <v>65.828520656363708</v>
      </c>
      <c r="G151" s="585" t="s">
        <v>539</v>
      </c>
      <c r="H151" s="586">
        <v>764.89194271299289</v>
      </c>
      <c r="I151" s="587">
        <v>1562.6483729834531</v>
      </c>
      <c r="J151" s="588">
        <v>155.23867261826896</v>
      </c>
      <c r="K151" s="588">
        <v>157.03772095351204</v>
      </c>
      <c r="L151" s="588">
        <v>50.388042911563694</v>
      </c>
      <c r="M151" s="588" t="s">
        <v>539</v>
      </c>
      <c r="N151" s="586">
        <v>764.89194271299289</v>
      </c>
      <c r="O151" s="587">
        <v>1127.5563791963377</v>
      </c>
      <c r="P151" s="588">
        <v>221.24571543471026</v>
      </c>
      <c r="Q151" s="588">
        <v>198.4058006076053</v>
      </c>
      <c r="R151" s="588">
        <v>15.440477744800013</v>
      </c>
      <c r="S151" s="588" t="s">
        <v>539</v>
      </c>
      <c r="T151" s="586">
        <v>0</v>
      </c>
      <c r="U151" s="589">
        <v>435.0919937871156</v>
      </c>
      <c r="V151" s="590" t="s">
        <v>469</v>
      </c>
      <c r="W151" s="591" t="s">
        <v>582</v>
      </c>
      <c r="X151" s="500">
        <f t="shared" si="12"/>
        <v>0</v>
      </c>
      <c r="Y151" s="500">
        <f t="shared" si="13"/>
        <v>0</v>
      </c>
      <c r="Z151" s="352"/>
      <c r="AA151" s="542">
        <f t="shared" si="10"/>
        <v>155.23867261826896</v>
      </c>
      <c r="AB151" s="542">
        <f t="shared" si="11"/>
        <v>157.03772095351204</v>
      </c>
      <c r="AC151" s="354">
        <f t="shared" si="14"/>
        <v>0</v>
      </c>
      <c r="AD151" s="642"/>
      <c r="AE151" s="631"/>
      <c r="AF151" s="631"/>
      <c r="AG151" s="631"/>
      <c r="AH151" s="631"/>
      <c r="AI151" s="631"/>
      <c r="AJ151" s="631"/>
      <c r="AK151" s="631"/>
      <c r="AL151" s="631"/>
      <c r="AM151" s="631"/>
      <c r="AN151" s="631"/>
      <c r="AO151" s="631"/>
      <c r="AP151" s="631"/>
      <c r="AQ151" s="631"/>
      <c r="AR151" s="631"/>
      <c r="AS151" s="631"/>
      <c r="AT151" s="631"/>
      <c r="AU151" s="631"/>
      <c r="AV151" s="631"/>
      <c r="AW151" s="631"/>
      <c r="AX151" s="631"/>
      <c r="AY151" s="631"/>
      <c r="AZ151" s="631"/>
    </row>
    <row r="152" spans="2:52" x14ac:dyDescent="0.25">
      <c r="B152" s="594" t="s">
        <v>650</v>
      </c>
      <c r="C152" s="595" t="s">
        <v>714</v>
      </c>
      <c r="D152" s="596">
        <v>386.08449417688024</v>
      </c>
      <c r="E152" s="596">
        <v>947.80431730136183</v>
      </c>
      <c r="F152" s="596">
        <v>100.79542986817999</v>
      </c>
      <c r="G152" s="596" t="s">
        <v>539</v>
      </c>
      <c r="H152" s="597">
        <v>880.1478130730062</v>
      </c>
      <c r="I152" s="598">
        <v>2314.8320544194285</v>
      </c>
      <c r="J152" s="599">
        <v>159.19715742922264</v>
      </c>
      <c r="K152" s="599">
        <v>200.14344773614448</v>
      </c>
      <c r="L152" s="599">
        <v>71.487179323635345</v>
      </c>
      <c r="M152" s="599" t="s">
        <v>539</v>
      </c>
      <c r="N152" s="597">
        <v>849.64463357695286</v>
      </c>
      <c r="O152" s="598">
        <v>1280.4724180659555</v>
      </c>
      <c r="P152" s="599">
        <v>226.8873367476576</v>
      </c>
      <c r="Q152" s="599">
        <v>747.66086956521735</v>
      </c>
      <c r="R152" s="599">
        <v>29.308250544544649</v>
      </c>
      <c r="S152" s="599" t="s">
        <v>539</v>
      </c>
      <c r="T152" s="597">
        <v>30.503179496053356</v>
      </c>
      <c r="U152" s="600">
        <v>1034.359636353473</v>
      </c>
      <c r="V152" s="601" t="s">
        <v>469</v>
      </c>
      <c r="W152" s="602" t="s">
        <v>470</v>
      </c>
      <c r="X152" s="500">
        <f t="shared" si="12"/>
        <v>0</v>
      </c>
      <c r="Y152" s="500">
        <f t="shared" si="13"/>
        <v>0</v>
      </c>
      <c r="Z152" s="352"/>
      <c r="AA152" s="542">
        <f t="shared" si="10"/>
        <v>159.19715742922264</v>
      </c>
      <c r="AB152" s="542">
        <f t="shared" si="11"/>
        <v>200.14344773614448</v>
      </c>
      <c r="AC152" s="354">
        <f t="shared" si="14"/>
        <v>0</v>
      </c>
      <c r="AD152" s="642"/>
      <c r="AE152" s="631"/>
      <c r="AF152" s="631"/>
      <c r="AG152" s="631"/>
      <c r="AH152" s="631"/>
      <c r="AI152" s="631"/>
      <c r="AJ152" s="631"/>
      <c r="AK152" s="631"/>
      <c r="AL152" s="631"/>
      <c r="AM152" s="631"/>
      <c r="AN152" s="631"/>
      <c r="AO152" s="631"/>
      <c r="AP152" s="631"/>
      <c r="AQ152" s="631"/>
      <c r="AR152" s="631"/>
      <c r="AS152" s="631"/>
      <c r="AT152" s="631"/>
      <c r="AU152" s="631"/>
      <c r="AV152" s="631"/>
      <c r="AW152" s="631"/>
      <c r="AX152" s="631"/>
      <c r="AY152" s="631"/>
      <c r="AZ152" s="631"/>
    </row>
    <row r="153" spans="2:52" x14ac:dyDescent="0.25">
      <c r="B153" s="593">
        <v>8237</v>
      </c>
      <c r="C153" s="592" t="s">
        <v>115</v>
      </c>
      <c r="D153" s="585">
        <v>423.43058671678716</v>
      </c>
      <c r="E153" s="585">
        <v>460.33822511661634</v>
      </c>
      <c r="F153" s="585">
        <v>76.290753751136094</v>
      </c>
      <c r="G153" s="585" t="s">
        <v>539</v>
      </c>
      <c r="H153" s="586">
        <v>868.6694876911705</v>
      </c>
      <c r="I153" s="587">
        <v>1828.7290532757102</v>
      </c>
      <c r="J153" s="588">
        <v>174.59635595470928</v>
      </c>
      <c r="K153" s="588">
        <v>203.38101936025328</v>
      </c>
      <c r="L153" s="588">
        <v>57.873338702454305</v>
      </c>
      <c r="M153" s="588" t="s">
        <v>539</v>
      </c>
      <c r="N153" s="586">
        <v>866.9244406169048</v>
      </c>
      <c r="O153" s="587">
        <v>1302.7751546343216</v>
      </c>
      <c r="P153" s="588">
        <v>248.83423076207788</v>
      </c>
      <c r="Q153" s="588">
        <v>256.95720575636307</v>
      </c>
      <c r="R153" s="588">
        <v>18.417415048681789</v>
      </c>
      <c r="S153" s="588" t="s">
        <v>539</v>
      </c>
      <c r="T153" s="586">
        <v>1.7450470742656812</v>
      </c>
      <c r="U153" s="589">
        <v>525.95389864138849</v>
      </c>
      <c r="V153" s="590" t="s">
        <v>469</v>
      </c>
      <c r="W153" s="591" t="s">
        <v>582</v>
      </c>
      <c r="X153" s="500">
        <f t="shared" si="12"/>
        <v>0</v>
      </c>
      <c r="Y153" s="500">
        <f t="shared" si="13"/>
        <v>0</v>
      </c>
      <c r="Z153" s="352"/>
      <c r="AA153" s="542">
        <f t="shared" si="10"/>
        <v>174.59635595470928</v>
      </c>
      <c r="AB153" s="542">
        <f t="shared" si="11"/>
        <v>203.38101936025328</v>
      </c>
      <c r="AC153" s="354">
        <f t="shared" si="14"/>
        <v>0</v>
      </c>
      <c r="AD153" s="642"/>
      <c r="AE153" s="631"/>
      <c r="AF153" s="631"/>
      <c r="AG153" s="631"/>
      <c r="AH153" s="631"/>
      <c r="AI153" s="631"/>
      <c r="AJ153" s="631"/>
      <c r="AK153" s="631"/>
      <c r="AL153" s="631"/>
      <c r="AM153" s="631"/>
      <c r="AN153" s="631"/>
      <c r="AO153" s="631"/>
      <c r="AP153" s="631"/>
      <c r="AQ153" s="631"/>
      <c r="AR153" s="631"/>
      <c r="AS153" s="631"/>
      <c r="AT153" s="631"/>
      <c r="AU153" s="631"/>
      <c r="AV153" s="631"/>
      <c r="AW153" s="631"/>
      <c r="AX153" s="631"/>
      <c r="AY153" s="631"/>
      <c r="AZ153" s="631"/>
    </row>
    <row r="154" spans="2:52" x14ac:dyDescent="0.25">
      <c r="B154" s="594" t="s">
        <v>651</v>
      </c>
      <c r="C154" s="595" t="s">
        <v>715</v>
      </c>
      <c r="D154" s="596">
        <v>906.11717809481377</v>
      </c>
      <c r="E154" s="596">
        <v>1544.7040410602685</v>
      </c>
      <c r="F154" s="596">
        <v>195.88391463514424</v>
      </c>
      <c r="G154" s="596" t="s">
        <v>539</v>
      </c>
      <c r="H154" s="597">
        <v>2210.3436814031525</v>
      </c>
      <c r="I154" s="598">
        <v>4857.0488151933787</v>
      </c>
      <c r="J154" s="599">
        <v>373.62619122537444</v>
      </c>
      <c r="K154" s="599">
        <v>494.3692584515727</v>
      </c>
      <c r="L154" s="599">
        <v>143.87809644149888</v>
      </c>
      <c r="M154" s="599" t="s">
        <v>539</v>
      </c>
      <c r="N154" s="597">
        <v>1914.2037957122975</v>
      </c>
      <c r="O154" s="598">
        <v>2926.0773418307435</v>
      </c>
      <c r="P154" s="599">
        <v>532.49098686943933</v>
      </c>
      <c r="Q154" s="599">
        <v>1050.3347826086958</v>
      </c>
      <c r="R154" s="599">
        <v>52.005818193645354</v>
      </c>
      <c r="S154" s="599" t="s">
        <v>539</v>
      </c>
      <c r="T154" s="597">
        <v>296.13988569085495</v>
      </c>
      <c r="U154" s="600">
        <v>1930.9714733626354</v>
      </c>
      <c r="V154" s="601" t="s">
        <v>469</v>
      </c>
      <c r="W154" s="602" t="s">
        <v>470</v>
      </c>
      <c r="X154" s="500">
        <f t="shared" si="12"/>
        <v>0</v>
      </c>
      <c r="Y154" s="500">
        <f t="shared" si="13"/>
        <v>0</v>
      </c>
      <c r="Z154" s="352"/>
      <c r="AA154" s="542">
        <f t="shared" si="10"/>
        <v>373.62619122537444</v>
      </c>
      <c r="AB154" s="542">
        <f t="shared" si="11"/>
        <v>494.3692584515727</v>
      </c>
      <c r="AC154" s="354">
        <f t="shared" si="14"/>
        <v>0</v>
      </c>
      <c r="AD154" s="642"/>
      <c r="AE154" s="631"/>
      <c r="AF154" s="631"/>
      <c r="AG154" s="631"/>
      <c r="AH154" s="631"/>
      <c r="AI154" s="631"/>
      <c r="AJ154" s="631"/>
      <c r="AK154" s="631"/>
      <c r="AL154" s="631"/>
      <c r="AM154" s="631"/>
      <c r="AN154" s="631"/>
      <c r="AO154" s="631"/>
      <c r="AP154" s="631"/>
      <c r="AQ154" s="631"/>
      <c r="AR154" s="631"/>
      <c r="AS154" s="631"/>
      <c r="AT154" s="631"/>
      <c r="AU154" s="631"/>
      <c r="AV154" s="631"/>
      <c r="AW154" s="631"/>
      <c r="AX154" s="631"/>
      <c r="AY154" s="631"/>
      <c r="AZ154" s="631"/>
    </row>
    <row r="155" spans="2:52" x14ac:dyDescent="0.25">
      <c r="B155" s="593">
        <v>8316</v>
      </c>
      <c r="C155" s="592" t="s">
        <v>116</v>
      </c>
      <c r="D155" s="585">
        <v>447.73535805461319</v>
      </c>
      <c r="E155" s="585">
        <v>505.24313660768559</v>
      </c>
      <c r="F155" s="585">
        <v>78.49744467221818</v>
      </c>
      <c r="G155" s="585" t="s">
        <v>539</v>
      </c>
      <c r="H155" s="586">
        <v>911.80024570087073</v>
      </c>
      <c r="I155" s="587">
        <v>1943.2761850353877</v>
      </c>
      <c r="J155" s="588">
        <v>184.61812726981555</v>
      </c>
      <c r="K155" s="588">
        <v>223.22035959975221</v>
      </c>
      <c r="L155" s="588">
        <v>60.633354294260357</v>
      </c>
      <c r="M155" s="588" t="s">
        <v>539</v>
      </c>
      <c r="N155" s="586">
        <v>803.97540926211354</v>
      </c>
      <c r="O155" s="587">
        <v>1272.4472504259415</v>
      </c>
      <c r="P155" s="588">
        <v>263.11723078479764</v>
      </c>
      <c r="Q155" s="588">
        <v>282.02277700793337</v>
      </c>
      <c r="R155" s="588">
        <v>17.864090377957822</v>
      </c>
      <c r="S155" s="588" t="s">
        <v>539</v>
      </c>
      <c r="T155" s="586">
        <v>107.82483643875722</v>
      </c>
      <c r="U155" s="589">
        <v>670.82893460944604</v>
      </c>
      <c r="V155" s="590" t="s">
        <v>469</v>
      </c>
      <c r="W155" s="591" t="s">
        <v>582</v>
      </c>
      <c r="X155" s="500">
        <f t="shared" si="12"/>
        <v>0</v>
      </c>
      <c r="Y155" s="500">
        <f t="shared" si="13"/>
        <v>0</v>
      </c>
      <c r="Z155" s="352"/>
      <c r="AA155" s="542">
        <f t="shared" si="10"/>
        <v>184.61812726981555</v>
      </c>
      <c r="AB155" s="542">
        <f t="shared" si="11"/>
        <v>223.22035959975221</v>
      </c>
      <c r="AC155" s="354">
        <f t="shared" si="14"/>
        <v>0</v>
      </c>
      <c r="AD155" s="642"/>
      <c r="AE155" s="631"/>
      <c r="AF155" s="631"/>
      <c r="AG155" s="631"/>
      <c r="AH155" s="631"/>
      <c r="AI155" s="631"/>
      <c r="AJ155" s="631"/>
      <c r="AK155" s="631"/>
      <c r="AL155" s="631"/>
      <c r="AM155" s="631"/>
      <c r="AN155" s="631"/>
      <c r="AO155" s="631"/>
      <c r="AP155" s="631"/>
      <c r="AQ155" s="631"/>
      <c r="AR155" s="631"/>
      <c r="AS155" s="631"/>
      <c r="AT155" s="631"/>
      <c r="AU155" s="631"/>
      <c r="AV155" s="631"/>
      <c r="AW155" s="631"/>
      <c r="AX155" s="631"/>
      <c r="AY155" s="631"/>
      <c r="AZ155" s="631"/>
    </row>
    <row r="156" spans="2:52" x14ac:dyDescent="0.25">
      <c r="B156" s="594">
        <v>8317</v>
      </c>
      <c r="C156" s="595" t="s">
        <v>117</v>
      </c>
      <c r="D156" s="596">
        <v>970.12206482124702</v>
      </c>
      <c r="E156" s="596">
        <v>1745.0811214516737</v>
      </c>
      <c r="F156" s="596">
        <v>219.48697597459895</v>
      </c>
      <c r="G156" s="596" t="s">
        <v>539</v>
      </c>
      <c r="H156" s="597">
        <v>1983.0196752981926</v>
      </c>
      <c r="I156" s="598">
        <v>4917.7098375457126</v>
      </c>
      <c r="J156" s="599">
        <v>400.01781322032411</v>
      </c>
      <c r="K156" s="599">
        <v>578.54633884297823</v>
      </c>
      <c r="L156" s="599">
        <v>161.61354650359354</v>
      </c>
      <c r="M156" s="599" t="s">
        <v>539</v>
      </c>
      <c r="N156" s="597">
        <v>1912.9904488955031</v>
      </c>
      <c r="O156" s="598">
        <v>3053.1681474623992</v>
      </c>
      <c r="P156" s="599">
        <v>570.10425160092291</v>
      </c>
      <c r="Q156" s="599">
        <v>1166.5347826086954</v>
      </c>
      <c r="R156" s="599">
        <v>57.873429471005409</v>
      </c>
      <c r="S156" s="599" t="s">
        <v>539</v>
      </c>
      <c r="T156" s="597">
        <v>70.029226402689488</v>
      </c>
      <c r="U156" s="600">
        <v>1864.5416900833134</v>
      </c>
      <c r="V156" s="601" t="s">
        <v>469</v>
      </c>
      <c r="W156" s="602" t="s">
        <v>470</v>
      </c>
      <c r="X156" s="500">
        <f t="shared" si="12"/>
        <v>0</v>
      </c>
      <c r="Y156" s="500">
        <f t="shared" si="13"/>
        <v>0</v>
      </c>
      <c r="Z156" s="352"/>
      <c r="AA156" s="542">
        <f t="shared" si="10"/>
        <v>400.01781322032411</v>
      </c>
      <c r="AB156" s="542">
        <f t="shared" si="11"/>
        <v>578.54633884297823</v>
      </c>
      <c r="AC156" s="354">
        <f t="shared" si="14"/>
        <v>0</v>
      </c>
      <c r="AD156" s="642"/>
      <c r="AE156" s="631"/>
      <c r="AF156" s="631"/>
      <c r="AG156" s="631"/>
      <c r="AH156" s="631"/>
      <c r="AI156" s="631"/>
      <c r="AJ156" s="631"/>
      <c r="AK156" s="631"/>
      <c r="AL156" s="631"/>
      <c r="AM156" s="631"/>
      <c r="AN156" s="631"/>
      <c r="AO156" s="631"/>
      <c r="AP156" s="631"/>
      <c r="AQ156" s="631"/>
      <c r="AR156" s="631"/>
      <c r="AS156" s="631"/>
      <c r="AT156" s="631"/>
      <c r="AU156" s="631"/>
      <c r="AV156" s="631"/>
      <c r="AW156" s="631"/>
      <c r="AX156" s="631"/>
      <c r="AY156" s="631"/>
      <c r="AZ156" s="631"/>
    </row>
    <row r="157" spans="2:52" x14ac:dyDescent="0.25">
      <c r="B157" s="593">
        <v>8325</v>
      </c>
      <c r="C157" s="592" t="s">
        <v>118</v>
      </c>
      <c r="D157" s="585">
        <v>751.62955484218571</v>
      </c>
      <c r="E157" s="585">
        <v>672.99692383803131</v>
      </c>
      <c r="F157" s="585">
        <v>110.1167541069177</v>
      </c>
      <c r="G157" s="585" t="s">
        <v>539</v>
      </c>
      <c r="H157" s="586">
        <v>1609.4800675904057</v>
      </c>
      <c r="I157" s="587">
        <v>3144.2233003775405</v>
      </c>
      <c r="J157" s="588">
        <v>309.9251339419198</v>
      </c>
      <c r="K157" s="588">
        <v>238.75344557716187</v>
      </c>
      <c r="L157" s="588">
        <v>84.156908203510255</v>
      </c>
      <c r="M157" s="588" t="s">
        <v>539</v>
      </c>
      <c r="N157" s="586">
        <v>1600.8838984035863</v>
      </c>
      <c r="O157" s="587">
        <v>2233.7193861261785</v>
      </c>
      <c r="P157" s="588">
        <v>441.70442090026592</v>
      </c>
      <c r="Q157" s="588">
        <v>434.24347826086944</v>
      </c>
      <c r="R157" s="588">
        <v>25.959845903407441</v>
      </c>
      <c r="S157" s="588" t="s">
        <v>539</v>
      </c>
      <c r="T157" s="586">
        <v>8.5961691868194929</v>
      </c>
      <c r="U157" s="589">
        <v>910.50391425136229</v>
      </c>
      <c r="V157" s="590" t="s">
        <v>469</v>
      </c>
      <c r="W157" s="591" t="s">
        <v>470</v>
      </c>
      <c r="X157" s="500">
        <f t="shared" si="12"/>
        <v>0</v>
      </c>
      <c r="Y157" s="500">
        <f t="shared" si="13"/>
        <v>0</v>
      </c>
      <c r="Z157" s="352"/>
      <c r="AA157" s="542">
        <f t="shared" si="10"/>
        <v>309.9251339419198</v>
      </c>
      <c r="AB157" s="542">
        <f t="shared" si="11"/>
        <v>238.75344557716187</v>
      </c>
      <c r="AC157" s="354">
        <f t="shared" si="14"/>
        <v>0</v>
      </c>
      <c r="AD157" s="642"/>
      <c r="AE157" s="631"/>
      <c r="AF157" s="631"/>
      <c r="AG157" s="631"/>
      <c r="AH157" s="631"/>
      <c r="AI157" s="631"/>
      <c r="AJ157" s="631"/>
      <c r="AK157" s="631"/>
      <c r="AL157" s="631"/>
      <c r="AM157" s="631"/>
      <c r="AN157" s="631"/>
      <c r="AO157" s="631"/>
      <c r="AP157" s="631"/>
      <c r="AQ157" s="631"/>
      <c r="AR157" s="631"/>
      <c r="AS157" s="631"/>
      <c r="AT157" s="631"/>
      <c r="AU157" s="631"/>
      <c r="AV157" s="631"/>
      <c r="AW157" s="631"/>
      <c r="AX157" s="631"/>
      <c r="AY157" s="631"/>
      <c r="AZ157" s="631"/>
    </row>
    <row r="158" spans="2:52" x14ac:dyDescent="0.25">
      <c r="B158" s="594">
        <v>8326</v>
      </c>
      <c r="C158" s="595" t="s">
        <v>119</v>
      </c>
      <c r="D158" s="596">
        <v>972.49568101042814</v>
      </c>
      <c r="E158" s="596">
        <v>676.10096135161086</v>
      </c>
      <c r="F158" s="596">
        <v>133.66509141372146</v>
      </c>
      <c r="G158" s="596" t="s">
        <v>539</v>
      </c>
      <c r="H158" s="597">
        <v>1876.0173824221088</v>
      </c>
      <c r="I158" s="598">
        <v>3658.2791161978694</v>
      </c>
      <c r="J158" s="599">
        <v>400.9965444458586</v>
      </c>
      <c r="K158" s="599">
        <v>298.70667958391624</v>
      </c>
      <c r="L158" s="599">
        <v>104.1277040160476</v>
      </c>
      <c r="M158" s="599" t="s">
        <v>539</v>
      </c>
      <c r="N158" s="597">
        <v>1862.2584553840959</v>
      </c>
      <c r="O158" s="598">
        <v>2666.0893834299186</v>
      </c>
      <c r="P158" s="599">
        <v>571.49913656456954</v>
      </c>
      <c r="Q158" s="599">
        <v>377.39428176769462</v>
      </c>
      <c r="R158" s="599">
        <v>29.537387397673854</v>
      </c>
      <c r="S158" s="599" t="s">
        <v>539</v>
      </c>
      <c r="T158" s="597">
        <v>13.758927038012972</v>
      </c>
      <c r="U158" s="600">
        <v>992.18973276795111</v>
      </c>
      <c r="V158" s="601" t="s">
        <v>469</v>
      </c>
      <c r="W158" s="602" t="s">
        <v>582</v>
      </c>
      <c r="X158" s="500">
        <f t="shared" si="12"/>
        <v>0</v>
      </c>
      <c r="Y158" s="500">
        <f t="shared" si="13"/>
        <v>0</v>
      </c>
      <c r="Z158" s="352"/>
      <c r="AA158" s="542">
        <f t="shared" si="10"/>
        <v>400.9965444458586</v>
      </c>
      <c r="AB158" s="542">
        <f t="shared" si="11"/>
        <v>298.70667958391624</v>
      </c>
      <c r="AC158" s="354">
        <f t="shared" si="14"/>
        <v>0</v>
      </c>
      <c r="AD158" s="642"/>
      <c r="AE158" s="631"/>
      <c r="AF158" s="631"/>
      <c r="AG158" s="631"/>
      <c r="AH158" s="631"/>
      <c r="AI158" s="631"/>
      <c r="AJ158" s="631"/>
      <c r="AK158" s="631"/>
      <c r="AL158" s="631"/>
      <c r="AM158" s="631"/>
      <c r="AN158" s="631"/>
      <c r="AO158" s="631"/>
      <c r="AP158" s="631"/>
      <c r="AQ158" s="631"/>
      <c r="AR158" s="631"/>
      <c r="AS158" s="631"/>
      <c r="AT158" s="631"/>
      <c r="AU158" s="631"/>
      <c r="AV158" s="631"/>
      <c r="AW158" s="631"/>
      <c r="AX158" s="631"/>
      <c r="AY158" s="631"/>
      <c r="AZ158" s="631"/>
    </row>
    <row r="159" spans="2:52" x14ac:dyDescent="0.25">
      <c r="B159" s="593">
        <v>8327</v>
      </c>
      <c r="C159" s="592" t="s">
        <v>120</v>
      </c>
      <c r="D159" s="585">
        <v>550.3403592760352</v>
      </c>
      <c r="E159" s="585">
        <v>448.35570205008446</v>
      </c>
      <c r="F159" s="585">
        <v>85.55897023622893</v>
      </c>
      <c r="G159" s="585" t="s">
        <v>539</v>
      </c>
      <c r="H159" s="586">
        <v>1155.0247574708935</v>
      </c>
      <c r="I159" s="587">
        <v>2239.2797890332422</v>
      </c>
      <c r="J159" s="588">
        <v>226.92602820558545</v>
      </c>
      <c r="K159" s="588">
        <v>198.08704718324879</v>
      </c>
      <c r="L159" s="588">
        <v>66.022459208288168</v>
      </c>
      <c r="M159" s="588" t="s">
        <v>539</v>
      </c>
      <c r="N159" s="586">
        <v>1141.1810449288701</v>
      </c>
      <c r="O159" s="587">
        <v>1632.2165795259925</v>
      </c>
      <c r="P159" s="588">
        <v>323.41433107044975</v>
      </c>
      <c r="Q159" s="588">
        <v>250.26865486683567</v>
      </c>
      <c r="R159" s="588">
        <v>19.536511027940762</v>
      </c>
      <c r="S159" s="588" t="s">
        <v>539</v>
      </c>
      <c r="T159" s="586">
        <v>13.843712542023402</v>
      </c>
      <c r="U159" s="589">
        <v>607.06320950724944</v>
      </c>
      <c r="V159" s="590" t="s">
        <v>469</v>
      </c>
      <c r="W159" s="591" t="s">
        <v>582</v>
      </c>
      <c r="X159" s="500">
        <f t="shared" si="12"/>
        <v>0</v>
      </c>
      <c r="Y159" s="500">
        <f t="shared" si="13"/>
        <v>0</v>
      </c>
      <c r="Z159" s="352"/>
      <c r="AA159" s="542">
        <f t="shared" si="10"/>
        <v>226.92602820558545</v>
      </c>
      <c r="AB159" s="542">
        <f t="shared" si="11"/>
        <v>198.08704718324879</v>
      </c>
      <c r="AC159" s="354">
        <f t="shared" si="14"/>
        <v>0</v>
      </c>
      <c r="AD159" s="642"/>
      <c r="AE159" s="631"/>
      <c r="AF159" s="631"/>
      <c r="AG159" s="631"/>
      <c r="AH159" s="631"/>
      <c r="AI159" s="631"/>
      <c r="AJ159" s="631"/>
      <c r="AK159" s="631"/>
      <c r="AL159" s="631"/>
      <c r="AM159" s="631"/>
      <c r="AN159" s="631"/>
      <c r="AO159" s="631"/>
      <c r="AP159" s="631"/>
      <c r="AQ159" s="631"/>
      <c r="AR159" s="631"/>
      <c r="AS159" s="631"/>
      <c r="AT159" s="631"/>
      <c r="AU159" s="631"/>
      <c r="AV159" s="631"/>
      <c r="AW159" s="631"/>
      <c r="AX159" s="631"/>
      <c r="AY159" s="631"/>
      <c r="AZ159" s="631"/>
    </row>
    <row r="160" spans="2:52" x14ac:dyDescent="0.25">
      <c r="B160" s="594">
        <v>8335</v>
      </c>
      <c r="C160" s="595" t="s">
        <v>121</v>
      </c>
      <c r="D160" s="596">
        <v>921.4145092179341</v>
      </c>
      <c r="E160" s="596">
        <v>810.07372900334065</v>
      </c>
      <c r="F160" s="596">
        <v>128.78965496546886</v>
      </c>
      <c r="G160" s="596" t="s">
        <v>539</v>
      </c>
      <c r="H160" s="597">
        <v>1877.3260196029289</v>
      </c>
      <c r="I160" s="598">
        <v>3737.6039127896724</v>
      </c>
      <c r="J160" s="599">
        <v>379.93385617381091</v>
      </c>
      <c r="K160" s="599">
        <v>307.29112030768835</v>
      </c>
      <c r="L160" s="599">
        <v>98.925086294117122</v>
      </c>
      <c r="M160" s="599" t="s">
        <v>539</v>
      </c>
      <c r="N160" s="597">
        <v>1510.2842758430338</v>
      </c>
      <c r="O160" s="598">
        <v>2296.4343386186501</v>
      </c>
      <c r="P160" s="599">
        <v>541.48065304412319</v>
      </c>
      <c r="Q160" s="599">
        <v>502.7826086956523</v>
      </c>
      <c r="R160" s="599">
        <v>29.864568671351734</v>
      </c>
      <c r="S160" s="599" t="s">
        <v>539</v>
      </c>
      <c r="T160" s="597">
        <v>367.04174375989521</v>
      </c>
      <c r="U160" s="600">
        <v>1441.1695741710223</v>
      </c>
      <c r="V160" s="601" t="s">
        <v>469</v>
      </c>
      <c r="W160" s="602" t="s">
        <v>470</v>
      </c>
      <c r="X160" s="500">
        <f t="shared" si="12"/>
        <v>0</v>
      </c>
      <c r="Y160" s="500">
        <f t="shared" si="13"/>
        <v>0</v>
      </c>
      <c r="Z160" s="352"/>
      <c r="AA160" s="542">
        <f t="shared" si="10"/>
        <v>379.93385617381091</v>
      </c>
      <c r="AB160" s="542">
        <f t="shared" si="11"/>
        <v>307.29112030768835</v>
      </c>
      <c r="AC160" s="354">
        <f t="shared" si="14"/>
        <v>0</v>
      </c>
      <c r="AD160" s="642"/>
      <c r="AE160" s="631"/>
      <c r="AF160" s="631"/>
      <c r="AG160" s="631"/>
      <c r="AH160" s="631"/>
      <c r="AI160" s="631"/>
      <c r="AJ160" s="631"/>
      <c r="AK160" s="631"/>
      <c r="AL160" s="631"/>
      <c r="AM160" s="631"/>
      <c r="AN160" s="631"/>
      <c r="AO160" s="631"/>
      <c r="AP160" s="631"/>
      <c r="AQ160" s="631"/>
      <c r="AR160" s="631"/>
      <c r="AS160" s="631"/>
      <c r="AT160" s="631"/>
      <c r="AU160" s="631"/>
      <c r="AV160" s="631"/>
      <c r="AW160" s="631"/>
      <c r="AX160" s="631"/>
      <c r="AY160" s="631"/>
      <c r="AZ160" s="631"/>
    </row>
    <row r="161" spans="2:52" x14ac:dyDescent="0.25">
      <c r="B161" s="593">
        <v>8336</v>
      </c>
      <c r="C161" s="592" t="s">
        <v>122</v>
      </c>
      <c r="D161" s="585">
        <v>408.38406257800358</v>
      </c>
      <c r="E161" s="585">
        <v>650.57390334418164</v>
      </c>
      <c r="F161" s="585">
        <v>89.519552458258232</v>
      </c>
      <c r="G161" s="585" t="s">
        <v>539</v>
      </c>
      <c r="H161" s="586">
        <v>886.92428411020637</v>
      </c>
      <c r="I161" s="587">
        <v>2035.4018024906497</v>
      </c>
      <c r="J161" s="588">
        <v>168.39210815866309</v>
      </c>
      <c r="K161" s="588">
        <v>277.38259899635557</v>
      </c>
      <c r="L161" s="588">
        <v>66.005788664624617</v>
      </c>
      <c r="M161" s="588" t="s">
        <v>539</v>
      </c>
      <c r="N161" s="586">
        <v>882.60934436590367</v>
      </c>
      <c r="O161" s="587">
        <v>1394.389840185547</v>
      </c>
      <c r="P161" s="588">
        <v>239.99195441934049</v>
      </c>
      <c r="Q161" s="588">
        <v>373.19130434782608</v>
      </c>
      <c r="R161" s="588">
        <v>23.513763793633615</v>
      </c>
      <c r="S161" s="588" t="s">
        <v>539</v>
      </c>
      <c r="T161" s="586">
        <v>4.3149397443027357</v>
      </c>
      <c r="U161" s="589">
        <v>641.01196230510288</v>
      </c>
      <c r="V161" s="590" t="s">
        <v>469</v>
      </c>
      <c r="W161" s="591" t="s">
        <v>470</v>
      </c>
      <c r="X161" s="500">
        <f t="shared" si="12"/>
        <v>0</v>
      </c>
      <c r="Y161" s="500">
        <f t="shared" si="13"/>
        <v>0</v>
      </c>
      <c r="Z161" s="352"/>
      <c r="AA161" s="542">
        <f t="shared" si="10"/>
        <v>168.39210815866309</v>
      </c>
      <c r="AB161" s="542">
        <f t="shared" si="11"/>
        <v>277.38259899635557</v>
      </c>
      <c r="AC161" s="354">
        <f t="shared" si="14"/>
        <v>0</v>
      </c>
      <c r="AD161" s="642"/>
      <c r="AE161" s="631"/>
      <c r="AF161" s="631"/>
      <c r="AG161" s="631"/>
      <c r="AH161" s="631"/>
      <c r="AI161" s="631"/>
      <c r="AJ161" s="631"/>
      <c r="AK161" s="631"/>
      <c r="AL161" s="631"/>
      <c r="AM161" s="631"/>
      <c r="AN161" s="631"/>
      <c r="AO161" s="631"/>
      <c r="AP161" s="631"/>
      <c r="AQ161" s="631"/>
      <c r="AR161" s="631"/>
      <c r="AS161" s="631"/>
      <c r="AT161" s="631"/>
      <c r="AU161" s="631"/>
      <c r="AV161" s="631"/>
      <c r="AW161" s="631"/>
      <c r="AX161" s="631"/>
      <c r="AY161" s="631"/>
      <c r="AZ161" s="631"/>
    </row>
    <row r="162" spans="2:52" x14ac:dyDescent="0.25">
      <c r="B162" s="594">
        <v>8337</v>
      </c>
      <c r="C162" s="595" t="s">
        <v>123</v>
      </c>
      <c r="D162" s="596">
        <v>944.01681440717414</v>
      </c>
      <c r="E162" s="596">
        <v>495.3307865033243</v>
      </c>
      <c r="F162" s="596">
        <v>129.3013832577212</v>
      </c>
      <c r="G162" s="596" t="s">
        <v>539</v>
      </c>
      <c r="H162" s="597">
        <v>1844.2086970341804</v>
      </c>
      <c r="I162" s="598">
        <v>3412.8576812024003</v>
      </c>
      <c r="J162" s="599">
        <v>389.2536366667988</v>
      </c>
      <c r="K162" s="599">
        <v>218.84100598867633</v>
      </c>
      <c r="L162" s="599">
        <v>102.00249824468746</v>
      </c>
      <c r="M162" s="599" t="s">
        <v>539</v>
      </c>
      <c r="N162" s="597">
        <v>1843.9948025186145</v>
      </c>
      <c r="O162" s="598">
        <v>2554.0919434187772</v>
      </c>
      <c r="P162" s="599">
        <v>554.76317774037534</v>
      </c>
      <c r="Q162" s="599">
        <v>276.48978051464798</v>
      </c>
      <c r="R162" s="599">
        <v>27.29888501303374</v>
      </c>
      <c r="S162" s="599" t="s">
        <v>539</v>
      </c>
      <c r="T162" s="597">
        <v>0.21389451556585654</v>
      </c>
      <c r="U162" s="600">
        <v>858.76573778362285</v>
      </c>
      <c r="V162" s="601" t="s">
        <v>469</v>
      </c>
      <c r="W162" s="602" t="s">
        <v>582</v>
      </c>
      <c r="X162" s="500">
        <f t="shared" si="12"/>
        <v>0</v>
      </c>
      <c r="Y162" s="500">
        <f t="shared" si="13"/>
        <v>0</v>
      </c>
      <c r="Z162" s="352"/>
      <c r="AA162" s="542">
        <f t="shared" si="10"/>
        <v>389.2536366667988</v>
      </c>
      <c r="AB162" s="542">
        <f t="shared" si="11"/>
        <v>218.84100598867633</v>
      </c>
      <c r="AC162" s="354">
        <f t="shared" si="14"/>
        <v>0</v>
      </c>
      <c r="AD162" s="642"/>
      <c r="AE162" s="631"/>
      <c r="AF162" s="631"/>
      <c r="AG162" s="631"/>
      <c r="AH162" s="631"/>
      <c r="AI162" s="631"/>
      <c r="AJ162" s="631"/>
      <c r="AK162" s="631"/>
      <c r="AL162" s="631"/>
      <c r="AM162" s="631"/>
      <c r="AN162" s="631"/>
      <c r="AO162" s="631"/>
      <c r="AP162" s="631"/>
      <c r="AQ162" s="631"/>
      <c r="AR162" s="631"/>
      <c r="AS162" s="631"/>
      <c r="AT162" s="631"/>
      <c r="AU162" s="631"/>
      <c r="AV162" s="631"/>
      <c r="AW162" s="631"/>
      <c r="AX162" s="631"/>
      <c r="AY162" s="631"/>
      <c r="AZ162" s="631"/>
    </row>
    <row r="163" spans="2:52" x14ac:dyDescent="0.25">
      <c r="B163" s="593">
        <v>8415</v>
      </c>
      <c r="C163" s="592" t="s">
        <v>124</v>
      </c>
      <c r="D163" s="585">
        <v>1024.1328030443917</v>
      </c>
      <c r="E163" s="585">
        <v>841.67035140058272</v>
      </c>
      <c r="F163" s="585">
        <v>153.10533109711895</v>
      </c>
      <c r="G163" s="585" t="s">
        <v>539</v>
      </c>
      <c r="H163" s="586">
        <v>2280.0587893016045</v>
      </c>
      <c r="I163" s="587">
        <v>4298.9672748436979</v>
      </c>
      <c r="J163" s="588">
        <v>422.28847191152568</v>
      </c>
      <c r="K163" s="588">
        <v>356.44861227014786</v>
      </c>
      <c r="L163" s="588">
        <v>117.35406900856842</v>
      </c>
      <c r="M163" s="588" t="s">
        <v>539</v>
      </c>
      <c r="N163" s="586">
        <v>2240.6668022309664</v>
      </c>
      <c r="O163" s="587">
        <v>3136.757955421208</v>
      </c>
      <c r="P163" s="588">
        <v>601.84433113286605</v>
      </c>
      <c r="Q163" s="588">
        <v>485.22173913043486</v>
      </c>
      <c r="R163" s="588">
        <v>35.751262088550533</v>
      </c>
      <c r="S163" s="588" t="s">
        <v>539</v>
      </c>
      <c r="T163" s="586">
        <v>39.391987070637946</v>
      </c>
      <c r="U163" s="589">
        <v>1162.2093194224892</v>
      </c>
      <c r="V163" s="590" t="s">
        <v>469</v>
      </c>
      <c r="W163" s="591" t="s">
        <v>470</v>
      </c>
      <c r="X163" s="500">
        <f t="shared" si="12"/>
        <v>0</v>
      </c>
      <c r="Y163" s="500">
        <f t="shared" si="13"/>
        <v>0</v>
      </c>
      <c r="Z163" s="352"/>
      <c r="AA163" s="542">
        <f t="shared" si="10"/>
        <v>422.28847191152568</v>
      </c>
      <c r="AB163" s="542">
        <f t="shared" si="11"/>
        <v>356.44861227014786</v>
      </c>
      <c r="AC163" s="354">
        <f t="shared" si="14"/>
        <v>0</v>
      </c>
      <c r="AD163" s="642"/>
      <c r="AE163" s="631"/>
      <c r="AF163" s="631"/>
      <c r="AG163" s="631"/>
      <c r="AH163" s="631"/>
      <c r="AI163" s="631"/>
      <c r="AJ163" s="631"/>
      <c r="AK163" s="631"/>
      <c r="AL163" s="631"/>
      <c r="AM163" s="631"/>
      <c r="AN163" s="631"/>
      <c r="AO163" s="631"/>
      <c r="AP163" s="631"/>
      <c r="AQ163" s="631"/>
      <c r="AR163" s="631"/>
      <c r="AS163" s="631"/>
      <c r="AT163" s="631"/>
      <c r="AU163" s="631"/>
      <c r="AV163" s="631"/>
      <c r="AW163" s="631"/>
      <c r="AX163" s="631"/>
      <c r="AY163" s="631"/>
      <c r="AZ163" s="631"/>
    </row>
    <row r="164" spans="2:52" x14ac:dyDescent="0.25">
      <c r="B164" s="594">
        <v>8416</v>
      </c>
      <c r="C164" s="595" t="s">
        <v>125</v>
      </c>
      <c r="D164" s="596">
        <v>358.80312954185575</v>
      </c>
      <c r="E164" s="596">
        <v>702.74372019141515</v>
      </c>
      <c r="F164" s="596">
        <v>90.137248235710487</v>
      </c>
      <c r="G164" s="596" t="s">
        <v>539</v>
      </c>
      <c r="H164" s="597">
        <v>803.20166529180688</v>
      </c>
      <c r="I164" s="598">
        <v>1954.8857632607883</v>
      </c>
      <c r="J164" s="599">
        <v>147.94802474922366</v>
      </c>
      <c r="K164" s="599">
        <v>141.19154627837156</v>
      </c>
      <c r="L164" s="599">
        <v>64.157613237088796</v>
      </c>
      <c r="M164" s="599" t="s">
        <v>539</v>
      </c>
      <c r="N164" s="597">
        <v>741.33338622519534</v>
      </c>
      <c r="O164" s="598">
        <v>1094.6305704898793</v>
      </c>
      <c r="P164" s="599">
        <v>210.85510479263209</v>
      </c>
      <c r="Q164" s="599">
        <v>561.55217391304359</v>
      </c>
      <c r="R164" s="599">
        <v>25.979634998621691</v>
      </c>
      <c r="S164" s="599" t="s">
        <v>539</v>
      </c>
      <c r="T164" s="597">
        <v>61.868279066611585</v>
      </c>
      <c r="U164" s="600">
        <v>860.25519277090893</v>
      </c>
      <c r="V164" s="601" t="s">
        <v>469</v>
      </c>
      <c r="W164" s="602" t="s">
        <v>470</v>
      </c>
      <c r="X164" s="500">
        <f t="shared" si="12"/>
        <v>0</v>
      </c>
      <c r="Y164" s="500">
        <f t="shared" si="13"/>
        <v>0</v>
      </c>
      <c r="Z164" s="352"/>
      <c r="AA164" s="542">
        <f t="shared" si="10"/>
        <v>147.94802474922366</v>
      </c>
      <c r="AB164" s="542">
        <f t="shared" si="11"/>
        <v>141.19154627837156</v>
      </c>
      <c r="AC164" s="354">
        <f t="shared" si="14"/>
        <v>0</v>
      </c>
      <c r="AD164" s="642"/>
      <c r="AE164" s="631"/>
      <c r="AF164" s="631"/>
      <c r="AG164" s="631"/>
      <c r="AH164" s="631"/>
      <c r="AI164" s="631"/>
      <c r="AJ164" s="631"/>
      <c r="AK164" s="631"/>
      <c r="AL164" s="631"/>
      <c r="AM164" s="631"/>
      <c r="AN164" s="631"/>
      <c r="AO164" s="631"/>
      <c r="AP164" s="631"/>
      <c r="AQ164" s="631"/>
      <c r="AR164" s="631"/>
      <c r="AS164" s="631"/>
      <c r="AT164" s="631"/>
      <c r="AU164" s="631"/>
      <c r="AV164" s="631"/>
      <c r="AW164" s="631"/>
      <c r="AX164" s="631"/>
      <c r="AY164" s="631"/>
      <c r="AZ164" s="631"/>
    </row>
    <row r="165" spans="2:52" x14ac:dyDescent="0.25">
      <c r="B165" s="593">
        <v>8417</v>
      </c>
      <c r="C165" s="592" t="s">
        <v>126</v>
      </c>
      <c r="D165" s="585">
        <v>547.21994121472835</v>
      </c>
      <c r="E165" s="585">
        <v>553.26477079943902</v>
      </c>
      <c r="F165" s="585">
        <v>104.26080311746776</v>
      </c>
      <c r="G165" s="585" t="s">
        <v>539</v>
      </c>
      <c r="H165" s="586">
        <v>1286.0592070793605</v>
      </c>
      <c r="I165" s="587">
        <v>2490.8047222109954</v>
      </c>
      <c r="J165" s="588">
        <v>225.63936248126015</v>
      </c>
      <c r="K165" s="588">
        <v>244.43669224471091</v>
      </c>
      <c r="L165" s="588">
        <v>80.587590335236484</v>
      </c>
      <c r="M165" s="588" t="s">
        <v>539</v>
      </c>
      <c r="N165" s="586">
        <v>1283.3701288251705</v>
      </c>
      <c r="O165" s="587">
        <v>1834.033773886378</v>
      </c>
      <c r="P165" s="588">
        <v>321.5805787334682</v>
      </c>
      <c r="Q165" s="588">
        <v>308.82807855472811</v>
      </c>
      <c r="R165" s="588">
        <v>23.673212782231275</v>
      </c>
      <c r="S165" s="588" t="s">
        <v>539</v>
      </c>
      <c r="T165" s="586">
        <v>2.6890782541899281</v>
      </c>
      <c r="U165" s="589">
        <v>656.77094832461751</v>
      </c>
      <c r="V165" s="590" t="s">
        <v>469</v>
      </c>
      <c r="W165" s="591" t="s">
        <v>582</v>
      </c>
      <c r="X165" s="500">
        <f t="shared" si="12"/>
        <v>0</v>
      </c>
      <c r="Y165" s="500">
        <f t="shared" si="13"/>
        <v>0</v>
      </c>
      <c r="Z165" s="352"/>
      <c r="AA165" s="542">
        <f t="shared" si="10"/>
        <v>225.63936248126015</v>
      </c>
      <c r="AB165" s="542">
        <f t="shared" si="11"/>
        <v>244.43669224471091</v>
      </c>
      <c r="AC165" s="354">
        <f t="shared" si="14"/>
        <v>0</v>
      </c>
      <c r="AD165" s="642"/>
      <c r="AE165" s="631"/>
      <c r="AF165" s="631"/>
      <c r="AG165" s="631"/>
      <c r="AH165" s="631"/>
      <c r="AI165" s="631"/>
      <c r="AJ165" s="631"/>
      <c r="AK165" s="631"/>
      <c r="AL165" s="631"/>
      <c r="AM165" s="631"/>
      <c r="AN165" s="631"/>
      <c r="AO165" s="631"/>
      <c r="AP165" s="631"/>
      <c r="AQ165" s="631"/>
      <c r="AR165" s="631"/>
      <c r="AS165" s="631"/>
      <c r="AT165" s="631"/>
      <c r="AU165" s="631"/>
      <c r="AV165" s="631"/>
      <c r="AW165" s="631"/>
      <c r="AX165" s="631"/>
      <c r="AY165" s="631"/>
      <c r="AZ165" s="631"/>
    </row>
    <row r="166" spans="2:52" x14ac:dyDescent="0.25">
      <c r="B166" s="594" t="s">
        <v>652</v>
      </c>
      <c r="C166" s="595" t="s">
        <v>716</v>
      </c>
      <c r="D166" s="596">
        <v>2846.2590328114898</v>
      </c>
      <c r="E166" s="596">
        <v>1550.661067732588</v>
      </c>
      <c r="F166" s="596">
        <v>286.84809868283452</v>
      </c>
      <c r="G166" s="596" t="s">
        <v>539</v>
      </c>
      <c r="H166" s="597">
        <v>4819.2351772085667</v>
      </c>
      <c r="I166" s="598">
        <v>9503.0033764354775</v>
      </c>
      <c r="J166" s="599">
        <v>1173.6196458675897</v>
      </c>
      <c r="K166" s="599">
        <v>358.1958503412834</v>
      </c>
      <c r="L166" s="599">
        <v>223.22486150166014</v>
      </c>
      <c r="M166" s="599" t="s">
        <v>539</v>
      </c>
      <c r="N166" s="597">
        <v>3845.5397385646902</v>
      </c>
      <c r="O166" s="598">
        <v>5600.5800962752237</v>
      </c>
      <c r="P166" s="599">
        <v>1672.6393869439</v>
      </c>
      <c r="Q166" s="599">
        <v>1192.4652173913046</v>
      </c>
      <c r="R166" s="599">
        <v>63.623237181174375</v>
      </c>
      <c r="S166" s="599" t="s">
        <v>539</v>
      </c>
      <c r="T166" s="597">
        <v>973.6954386438764</v>
      </c>
      <c r="U166" s="600">
        <v>3902.4232801602552</v>
      </c>
      <c r="V166" s="601" t="s">
        <v>469</v>
      </c>
      <c r="W166" s="602" t="s">
        <v>470</v>
      </c>
      <c r="X166" s="500">
        <f t="shared" si="12"/>
        <v>0</v>
      </c>
      <c r="Y166" s="500">
        <f t="shared" si="13"/>
        <v>0</v>
      </c>
      <c r="Z166" s="352"/>
      <c r="AA166" s="542">
        <f t="shared" si="10"/>
        <v>1173.6196458675897</v>
      </c>
      <c r="AB166" s="542">
        <f t="shared" si="11"/>
        <v>358.1958503412834</v>
      </c>
      <c r="AC166" s="354">
        <f t="shared" si="14"/>
        <v>0</v>
      </c>
      <c r="AD166" s="642"/>
      <c r="AE166" s="631"/>
      <c r="AF166" s="631"/>
      <c r="AG166" s="631"/>
      <c r="AH166" s="631"/>
      <c r="AI166" s="631"/>
      <c r="AJ166" s="631"/>
      <c r="AK166" s="631"/>
      <c r="AL166" s="631"/>
      <c r="AM166" s="631"/>
      <c r="AN166" s="631"/>
      <c r="AO166" s="631"/>
      <c r="AP166" s="631"/>
      <c r="AQ166" s="631"/>
      <c r="AR166" s="631"/>
      <c r="AS166" s="631"/>
      <c r="AT166" s="631"/>
      <c r="AU166" s="631"/>
      <c r="AV166" s="631"/>
      <c r="AW166" s="631"/>
      <c r="AX166" s="631"/>
      <c r="AY166" s="631"/>
      <c r="AZ166" s="631"/>
    </row>
    <row r="167" spans="2:52" x14ac:dyDescent="0.25">
      <c r="B167" s="593">
        <v>8426</v>
      </c>
      <c r="C167" s="592" t="s">
        <v>127</v>
      </c>
      <c r="D167" s="585">
        <v>2945.007106133573</v>
      </c>
      <c r="E167" s="585">
        <v>803.72096524585584</v>
      </c>
      <c r="F167" s="585">
        <v>267.41858820901194</v>
      </c>
      <c r="G167" s="585" t="s">
        <v>539</v>
      </c>
      <c r="H167" s="586">
        <v>5402.180255614795</v>
      </c>
      <c r="I167" s="587">
        <v>9418.3269152032353</v>
      </c>
      <c r="J167" s="588">
        <v>1214.3371903729796</v>
      </c>
      <c r="K167" s="588">
        <v>355.09019298038857</v>
      </c>
      <c r="L167" s="588">
        <v>216.85880306613777</v>
      </c>
      <c r="M167" s="588" t="s">
        <v>539</v>
      </c>
      <c r="N167" s="586">
        <v>3824.3945575151397</v>
      </c>
      <c r="O167" s="587">
        <v>5610.6807439346458</v>
      </c>
      <c r="P167" s="588">
        <v>1730.6699157605933</v>
      </c>
      <c r="Q167" s="588">
        <v>448.63077226546727</v>
      </c>
      <c r="R167" s="588">
        <v>50.559785142874176</v>
      </c>
      <c r="S167" s="588" t="s">
        <v>539</v>
      </c>
      <c r="T167" s="586">
        <v>1577.7856980996553</v>
      </c>
      <c r="U167" s="589">
        <v>3807.64617126859</v>
      </c>
      <c r="V167" s="590" t="s">
        <v>469</v>
      </c>
      <c r="W167" s="591" t="s">
        <v>582</v>
      </c>
      <c r="X167" s="500">
        <f t="shared" si="12"/>
        <v>0</v>
      </c>
      <c r="Y167" s="500">
        <f t="shared" si="13"/>
        <v>0</v>
      </c>
      <c r="Z167" s="352"/>
      <c r="AA167" s="542">
        <f t="shared" si="10"/>
        <v>1214.3371903729796</v>
      </c>
      <c r="AB167" s="542">
        <f t="shared" si="11"/>
        <v>355.09019298038857</v>
      </c>
      <c r="AC167" s="354">
        <f t="shared" si="14"/>
        <v>0</v>
      </c>
      <c r="AD167" s="642"/>
      <c r="AE167" s="631"/>
      <c r="AF167" s="631"/>
      <c r="AG167" s="631"/>
      <c r="AH167" s="631"/>
      <c r="AI167" s="631"/>
      <c r="AJ167" s="631"/>
      <c r="AK167" s="631"/>
      <c r="AL167" s="631"/>
      <c r="AM167" s="631"/>
      <c r="AN167" s="631"/>
      <c r="AO167" s="631"/>
      <c r="AP167" s="631"/>
      <c r="AQ167" s="631"/>
      <c r="AR167" s="631"/>
      <c r="AS167" s="631"/>
      <c r="AT167" s="631"/>
      <c r="AU167" s="631"/>
      <c r="AV167" s="631"/>
      <c r="AW167" s="631"/>
      <c r="AX167" s="631"/>
      <c r="AY167" s="631"/>
      <c r="AZ167" s="631"/>
    </row>
    <row r="168" spans="2:52" x14ac:dyDescent="0.25">
      <c r="B168" s="594">
        <v>8435</v>
      </c>
      <c r="C168" s="595" t="s">
        <v>128</v>
      </c>
      <c r="D168" s="596">
        <v>779.77846243385204</v>
      </c>
      <c r="E168" s="596">
        <v>825.2234679264468</v>
      </c>
      <c r="F168" s="596">
        <v>130.58622504750525</v>
      </c>
      <c r="G168" s="596" t="s">
        <v>539</v>
      </c>
      <c r="H168" s="597">
        <v>1594.2415285773072</v>
      </c>
      <c r="I168" s="598">
        <v>3329.8296839851114</v>
      </c>
      <c r="J168" s="599">
        <v>321.53198721087841</v>
      </c>
      <c r="K168" s="599">
        <v>194.49303314383815</v>
      </c>
      <c r="L168" s="599">
        <v>96.633136509512042</v>
      </c>
      <c r="M168" s="599" t="s">
        <v>539</v>
      </c>
      <c r="N168" s="597">
        <v>1550.3817846107459</v>
      </c>
      <c r="O168" s="598">
        <v>2163.0399414749745</v>
      </c>
      <c r="P168" s="599">
        <v>458.24647522297363</v>
      </c>
      <c r="Q168" s="599">
        <v>630.73043478260865</v>
      </c>
      <c r="R168" s="599">
        <v>33.95308853799321</v>
      </c>
      <c r="S168" s="599" t="s">
        <v>539</v>
      </c>
      <c r="T168" s="597">
        <v>43.859743966561375</v>
      </c>
      <c r="U168" s="600">
        <v>1166.7897425101369</v>
      </c>
      <c r="V168" s="601" t="s">
        <v>469</v>
      </c>
      <c r="W168" s="602" t="s">
        <v>470</v>
      </c>
      <c r="X168" s="500">
        <f t="shared" si="12"/>
        <v>0</v>
      </c>
      <c r="Y168" s="500">
        <f t="shared" si="13"/>
        <v>0</v>
      </c>
      <c r="Z168" s="352"/>
      <c r="AA168" s="542">
        <f t="shared" si="10"/>
        <v>321.53198721087841</v>
      </c>
      <c r="AB168" s="542">
        <f t="shared" si="11"/>
        <v>194.49303314383815</v>
      </c>
      <c r="AC168" s="354">
        <f t="shared" si="14"/>
        <v>0</v>
      </c>
      <c r="AD168" s="642"/>
      <c r="AE168" s="631"/>
      <c r="AF168" s="631"/>
      <c r="AG168" s="631"/>
      <c r="AH168" s="631"/>
      <c r="AI168" s="631"/>
      <c r="AJ168" s="631"/>
      <c r="AK168" s="631"/>
      <c r="AL168" s="631"/>
      <c r="AM168" s="631"/>
      <c r="AN168" s="631"/>
      <c r="AO168" s="631"/>
      <c r="AP168" s="631"/>
      <c r="AQ168" s="631"/>
      <c r="AR168" s="631"/>
      <c r="AS168" s="631"/>
      <c r="AT168" s="631"/>
      <c r="AU168" s="631"/>
      <c r="AV168" s="631"/>
      <c r="AW168" s="631"/>
      <c r="AX168" s="631"/>
      <c r="AY168" s="631"/>
      <c r="AZ168" s="631"/>
    </row>
    <row r="169" spans="2:52" x14ac:dyDescent="0.25">
      <c r="B169" s="593">
        <v>8436</v>
      </c>
      <c r="C169" s="592" t="s">
        <v>129</v>
      </c>
      <c r="D169" s="585">
        <v>3893.4595581779963</v>
      </c>
      <c r="E169" s="585">
        <v>1161.5089981322803</v>
      </c>
      <c r="F169" s="585">
        <v>336.75928744253071</v>
      </c>
      <c r="G169" s="585" t="s">
        <v>539</v>
      </c>
      <c r="H169" s="586">
        <v>7322.5072980021805</v>
      </c>
      <c r="I169" s="587">
        <v>12714.235141754987</v>
      </c>
      <c r="J169" s="588">
        <v>1605.4198072601357</v>
      </c>
      <c r="K169" s="588">
        <v>513.16373732901809</v>
      </c>
      <c r="L169" s="588">
        <v>273.60294562708992</v>
      </c>
      <c r="M169" s="588" t="s">
        <v>539</v>
      </c>
      <c r="N169" s="586">
        <v>6332.9041641037584</v>
      </c>
      <c r="O169" s="587">
        <v>8725.0906543200017</v>
      </c>
      <c r="P169" s="588">
        <v>2288.0397509178606</v>
      </c>
      <c r="Q169" s="588">
        <v>648.34526080326225</v>
      </c>
      <c r="R169" s="588">
        <v>63.156341815440783</v>
      </c>
      <c r="S169" s="588" t="s">
        <v>539</v>
      </c>
      <c r="T169" s="586">
        <v>989.60313389842202</v>
      </c>
      <c r="U169" s="589">
        <v>3989.1444874349854</v>
      </c>
      <c r="V169" s="590" t="s">
        <v>469</v>
      </c>
      <c r="W169" s="591" t="s">
        <v>582</v>
      </c>
      <c r="X169" s="500">
        <f t="shared" si="12"/>
        <v>0</v>
      </c>
      <c r="Y169" s="500">
        <f t="shared" si="13"/>
        <v>0</v>
      </c>
      <c r="Z169" s="352"/>
      <c r="AA169" s="542">
        <f t="shared" si="10"/>
        <v>1605.4198072601357</v>
      </c>
      <c r="AB169" s="542">
        <f t="shared" si="11"/>
        <v>513.16373732901809</v>
      </c>
      <c r="AC169" s="354">
        <f t="shared" si="14"/>
        <v>0</v>
      </c>
      <c r="AD169" s="642"/>
      <c r="AE169" s="631"/>
      <c r="AF169" s="631"/>
      <c r="AG169" s="631"/>
      <c r="AH169" s="631"/>
      <c r="AI169" s="631"/>
      <c r="AJ169" s="631"/>
      <c r="AK169" s="631"/>
      <c r="AL169" s="631"/>
      <c r="AM169" s="631"/>
      <c r="AN169" s="631"/>
      <c r="AO169" s="631"/>
      <c r="AP169" s="631"/>
      <c r="AQ169" s="631"/>
      <c r="AR169" s="631"/>
      <c r="AS169" s="631"/>
      <c r="AT169" s="631"/>
      <c r="AU169" s="631"/>
      <c r="AV169" s="631"/>
      <c r="AW169" s="631"/>
      <c r="AX169" s="631"/>
      <c r="AY169" s="631"/>
      <c r="AZ169" s="631"/>
    </row>
    <row r="170" spans="2:52" x14ac:dyDescent="0.25">
      <c r="B170" s="594">
        <v>8437</v>
      </c>
      <c r="C170" s="595" t="s">
        <v>130</v>
      </c>
      <c r="D170" s="596">
        <v>1524.2285560333589</v>
      </c>
      <c r="E170" s="596">
        <v>477.70953373947464</v>
      </c>
      <c r="F170" s="596">
        <v>170.23763243571557</v>
      </c>
      <c r="G170" s="596" t="s">
        <v>539</v>
      </c>
      <c r="H170" s="597">
        <v>3071.2263705136547</v>
      </c>
      <c r="I170" s="598">
        <v>5243.4020927222036</v>
      </c>
      <c r="J170" s="599">
        <v>628.49675926583734</v>
      </c>
      <c r="K170" s="599">
        <v>211.05579903870267</v>
      </c>
      <c r="L170" s="599">
        <v>137.33319771272795</v>
      </c>
      <c r="M170" s="599" t="s">
        <v>539</v>
      </c>
      <c r="N170" s="597">
        <v>2742.9913610498907</v>
      </c>
      <c r="O170" s="598">
        <v>3719.8771170671589</v>
      </c>
      <c r="P170" s="599">
        <v>895.73179676752159</v>
      </c>
      <c r="Q170" s="599">
        <v>266.65373470077196</v>
      </c>
      <c r="R170" s="599">
        <v>32.904434722987617</v>
      </c>
      <c r="S170" s="599" t="s">
        <v>539</v>
      </c>
      <c r="T170" s="597">
        <v>328.23500946376419</v>
      </c>
      <c r="U170" s="600">
        <v>1523.5249756550452</v>
      </c>
      <c r="V170" s="601" t="s">
        <v>469</v>
      </c>
      <c r="W170" s="602" t="s">
        <v>582</v>
      </c>
      <c r="X170" s="500">
        <f t="shared" si="12"/>
        <v>0</v>
      </c>
      <c r="Y170" s="500">
        <f t="shared" si="13"/>
        <v>0</v>
      </c>
      <c r="Z170" s="352"/>
      <c r="AA170" s="542">
        <f t="shared" si="10"/>
        <v>628.49675926583734</v>
      </c>
      <c r="AB170" s="542">
        <f t="shared" si="11"/>
        <v>211.05579903870267</v>
      </c>
      <c r="AC170" s="354">
        <f t="shared" si="14"/>
        <v>0</v>
      </c>
      <c r="AD170" s="642"/>
      <c r="AE170" s="631"/>
      <c r="AF170" s="631"/>
      <c r="AG170" s="631"/>
      <c r="AH170" s="631"/>
      <c r="AI170" s="631"/>
      <c r="AJ170" s="631"/>
      <c r="AK170" s="631"/>
      <c r="AL170" s="631"/>
      <c r="AM170" s="631"/>
      <c r="AN170" s="631"/>
      <c r="AO170" s="631"/>
      <c r="AP170" s="631"/>
      <c r="AQ170" s="631"/>
      <c r="AR170" s="631"/>
      <c r="AS170" s="631"/>
      <c r="AT170" s="631"/>
      <c r="AU170" s="631"/>
      <c r="AV170" s="631"/>
      <c r="AW170" s="631"/>
      <c r="AX170" s="631"/>
      <c r="AY170" s="631"/>
      <c r="AZ170" s="631"/>
    </row>
    <row r="171" spans="2:52" x14ac:dyDescent="0.25">
      <c r="B171" s="593">
        <v>9171</v>
      </c>
      <c r="C171" s="592" t="s">
        <v>131</v>
      </c>
      <c r="D171" s="585">
        <v>1437.6931574524237</v>
      </c>
      <c r="E171" s="585">
        <v>877.65625199383487</v>
      </c>
      <c r="F171" s="585">
        <v>174.54892839407796</v>
      </c>
      <c r="G171" s="585" t="s">
        <v>539</v>
      </c>
      <c r="H171" s="586">
        <v>2313.3796888935758</v>
      </c>
      <c r="I171" s="587">
        <v>4803.2780267339122</v>
      </c>
      <c r="J171" s="588">
        <v>378.56630715566007</v>
      </c>
      <c r="K171" s="588">
        <v>259.76929547209568</v>
      </c>
      <c r="L171" s="588">
        <v>125.08822060432004</v>
      </c>
      <c r="M171" s="588" t="s">
        <v>539</v>
      </c>
      <c r="N171" s="586">
        <v>1667.4862230818262</v>
      </c>
      <c r="O171" s="587">
        <v>2430.9100463139021</v>
      </c>
      <c r="P171" s="588">
        <v>1059.1268502967637</v>
      </c>
      <c r="Q171" s="588">
        <v>617.88695652173919</v>
      </c>
      <c r="R171" s="588">
        <v>49.460707789757919</v>
      </c>
      <c r="S171" s="588" t="s">
        <v>539</v>
      </c>
      <c r="T171" s="586">
        <v>645.89346581174948</v>
      </c>
      <c r="U171" s="589">
        <v>2372.3679804200101</v>
      </c>
      <c r="V171" s="590" t="s">
        <v>469</v>
      </c>
      <c r="W171" s="591" t="s">
        <v>470</v>
      </c>
      <c r="X171" s="500">
        <f t="shared" si="12"/>
        <v>0</v>
      </c>
      <c r="Y171" s="500">
        <f t="shared" si="13"/>
        <v>0</v>
      </c>
      <c r="Z171" s="352"/>
      <c r="AA171" s="542">
        <f t="shared" si="10"/>
        <v>378.56630715566007</v>
      </c>
      <c r="AB171" s="542">
        <f t="shared" si="11"/>
        <v>259.76929547209568</v>
      </c>
      <c r="AC171" s="354">
        <f t="shared" si="14"/>
        <v>0</v>
      </c>
      <c r="AD171" s="642"/>
      <c r="AE171" s="631"/>
      <c r="AF171" s="631"/>
      <c r="AG171" s="631"/>
      <c r="AH171" s="631"/>
      <c r="AI171" s="631"/>
      <c r="AJ171" s="631"/>
      <c r="AK171" s="631"/>
      <c r="AL171" s="631"/>
      <c r="AM171" s="631"/>
      <c r="AN171" s="631"/>
      <c r="AO171" s="631"/>
      <c r="AP171" s="631"/>
      <c r="AQ171" s="631"/>
      <c r="AR171" s="631"/>
      <c r="AS171" s="631"/>
      <c r="AT171" s="631"/>
      <c r="AU171" s="631"/>
      <c r="AV171" s="631"/>
      <c r="AW171" s="631"/>
      <c r="AX171" s="631"/>
      <c r="AY171" s="631"/>
      <c r="AZ171" s="631"/>
    </row>
    <row r="172" spans="2:52" x14ac:dyDescent="0.25">
      <c r="B172" s="594">
        <v>9172</v>
      </c>
      <c r="C172" s="595" t="s">
        <v>133</v>
      </c>
      <c r="D172" s="596">
        <v>747.91285360013433</v>
      </c>
      <c r="E172" s="596">
        <v>429.00566673855167</v>
      </c>
      <c r="F172" s="596">
        <v>74.463707730851112</v>
      </c>
      <c r="G172" s="596" t="s">
        <v>539</v>
      </c>
      <c r="H172" s="597">
        <v>1383.3417848467332</v>
      </c>
      <c r="I172" s="598">
        <v>2634.7240129162701</v>
      </c>
      <c r="J172" s="599">
        <v>196.93674244326655</v>
      </c>
      <c r="K172" s="599">
        <v>162.84880055249459</v>
      </c>
      <c r="L172" s="599">
        <v>58.51575323182206</v>
      </c>
      <c r="M172" s="599" t="s">
        <v>539</v>
      </c>
      <c r="N172" s="597">
        <v>1379.5941989511457</v>
      </c>
      <c r="O172" s="598">
        <v>1797.8954951787291</v>
      </c>
      <c r="P172" s="599">
        <v>550.97611115686777</v>
      </c>
      <c r="Q172" s="599">
        <v>266.15686618605707</v>
      </c>
      <c r="R172" s="599">
        <v>15.947954499029052</v>
      </c>
      <c r="S172" s="599" t="s">
        <v>539</v>
      </c>
      <c r="T172" s="597">
        <v>3.7475858955875632</v>
      </c>
      <c r="U172" s="600">
        <v>836.82851773754146</v>
      </c>
      <c r="V172" s="601" t="s">
        <v>469</v>
      </c>
      <c r="W172" s="602" t="s">
        <v>582</v>
      </c>
      <c r="X172" s="500">
        <f t="shared" si="12"/>
        <v>0</v>
      </c>
      <c r="Y172" s="500">
        <f t="shared" si="13"/>
        <v>0</v>
      </c>
      <c r="Z172" s="352"/>
      <c r="AA172" s="542">
        <f t="shared" si="10"/>
        <v>196.93674244326655</v>
      </c>
      <c r="AB172" s="542">
        <f t="shared" si="11"/>
        <v>162.84880055249459</v>
      </c>
      <c r="AC172" s="354">
        <f t="shared" si="14"/>
        <v>0</v>
      </c>
      <c r="AD172" s="642"/>
      <c r="AE172" s="631"/>
      <c r="AF172" s="631"/>
      <c r="AG172" s="631"/>
      <c r="AH172" s="631"/>
      <c r="AI172" s="631"/>
      <c r="AJ172" s="631"/>
      <c r="AK172" s="631"/>
      <c r="AL172" s="631"/>
      <c r="AM172" s="631"/>
      <c r="AN172" s="631"/>
      <c r="AO172" s="631"/>
      <c r="AP172" s="631"/>
      <c r="AQ172" s="631"/>
      <c r="AR172" s="631"/>
      <c r="AS172" s="631"/>
      <c r="AT172" s="631"/>
      <c r="AU172" s="631"/>
      <c r="AV172" s="631"/>
      <c r="AW172" s="631"/>
      <c r="AX172" s="631"/>
      <c r="AY172" s="631"/>
      <c r="AZ172" s="631"/>
    </row>
    <row r="173" spans="2:52" x14ac:dyDescent="0.25">
      <c r="B173" s="593">
        <v>9173</v>
      </c>
      <c r="C173" s="592" t="s">
        <v>134</v>
      </c>
      <c r="D173" s="585">
        <v>931.37715565081771</v>
      </c>
      <c r="E173" s="585">
        <v>423.74199343748091</v>
      </c>
      <c r="F173" s="585">
        <v>103.18192050125975</v>
      </c>
      <c r="G173" s="585" t="s">
        <v>539</v>
      </c>
      <c r="H173" s="586">
        <v>2041.3037969423694</v>
      </c>
      <c r="I173" s="587">
        <v>3499.6048665319277</v>
      </c>
      <c r="J173" s="588">
        <v>245.24566216107928</v>
      </c>
      <c r="K173" s="588">
        <v>160.85073164562874</v>
      </c>
      <c r="L173" s="588">
        <v>81.663705824341861</v>
      </c>
      <c r="M173" s="588" t="s">
        <v>539</v>
      </c>
      <c r="N173" s="586">
        <v>2041.3037969423694</v>
      </c>
      <c r="O173" s="587">
        <v>2529.0638965734192</v>
      </c>
      <c r="P173" s="588">
        <v>686.13149348973843</v>
      </c>
      <c r="Q173" s="588">
        <v>262.89126179185217</v>
      </c>
      <c r="R173" s="588">
        <v>21.518214676917893</v>
      </c>
      <c r="S173" s="588" t="s">
        <v>539</v>
      </c>
      <c r="T173" s="586">
        <v>0</v>
      </c>
      <c r="U173" s="589">
        <v>970.54096995850853</v>
      </c>
      <c r="V173" s="590" t="s">
        <v>469</v>
      </c>
      <c r="W173" s="591" t="s">
        <v>582</v>
      </c>
      <c r="X173" s="500">
        <f t="shared" si="12"/>
        <v>0</v>
      </c>
      <c r="Y173" s="500">
        <f t="shared" si="13"/>
        <v>0</v>
      </c>
      <c r="Z173" s="352"/>
      <c r="AA173" s="542">
        <f t="shared" si="10"/>
        <v>245.24566216107928</v>
      </c>
      <c r="AB173" s="542">
        <f t="shared" si="11"/>
        <v>160.85073164562874</v>
      </c>
      <c r="AC173" s="354">
        <f t="shared" si="14"/>
        <v>0</v>
      </c>
      <c r="AD173" s="642"/>
      <c r="AE173" s="631"/>
      <c r="AF173" s="631"/>
      <c r="AG173" s="631"/>
      <c r="AH173" s="631"/>
      <c r="AI173" s="631"/>
      <c r="AJ173" s="631"/>
      <c r="AK173" s="631"/>
      <c r="AL173" s="631"/>
      <c r="AM173" s="631"/>
      <c r="AN173" s="631"/>
      <c r="AO173" s="631"/>
      <c r="AP173" s="631"/>
      <c r="AQ173" s="631"/>
      <c r="AR173" s="631"/>
      <c r="AS173" s="631"/>
      <c r="AT173" s="631"/>
      <c r="AU173" s="631"/>
      <c r="AV173" s="631"/>
      <c r="AW173" s="631"/>
      <c r="AX173" s="631"/>
      <c r="AY173" s="631"/>
      <c r="AZ173" s="631"/>
    </row>
    <row r="174" spans="2:52" x14ac:dyDescent="0.25">
      <c r="B174" s="594">
        <v>9174</v>
      </c>
      <c r="C174" s="595" t="s">
        <v>135</v>
      </c>
      <c r="D174" s="596">
        <v>991.17563016761881</v>
      </c>
      <c r="E174" s="596">
        <v>459.37420163399048</v>
      </c>
      <c r="F174" s="596">
        <v>113.02323357407032</v>
      </c>
      <c r="G174" s="596" t="s">
        <v>539</v>
      </c>
      <c r="H174" s="597">
        <v>2079.1616417559007</v>
      </c>
      <c r="I174" s="598">
        <v>3642.7347071315803</v>
      </c>
      <c r="J174" s="599">
        <v>260.99150302706835</v>
      </c>
      <c r="K174" s="599">
        <v>174.37657248114073</v>
      </c>
      <c r="L174" s="599">
        <v>90.614304916024807</v>
      </c>
      <c r="M174" s="599" t="s">
        <v>539</v>
      </c>
      <c r="N174" s="597">
        <v>1684.1378996838055</v>
      </c>
      <c r="O174" s="598">
        <v>2210.1202801080394</v>
      </c>
      <c r="P174" s="599">
        <v>730.18412714055046</v>
      </c>
      <c r="Q174" s="599">
        <v>284.99762915284975</v>
      </c>
      <c r="R174" s="599">
        <v>22.408928658045511</v>
      </c>
      <c r="S174" s="599" t="s">
        <v>539</v>
      </c>
      <c r="T174" s="597">
        <v>395.02374207209533</v>
      </c>
      <c r="U174" s="600">
        <v>1432.6144270235411</v>
      </c>
      <c r="V174" s="601" t="s">
        <v>469</v>
      </c>
      <c r="W174" s="602" t="s">
        <v>582</v>
      </c>
      <c r="X174" s="500">
        <f t="shared" si="12"/>
        <v>0</v>
      </c>
      <c r="Y174" s="500">
        <f t="shared" si="13"/>
        <v>0</v>
      </c>
      <c r="Z174" s="352"/>
      <c r="AA174" s="542">
        <f t="shared" si="10"/>
        <v>260.99150302706835</v>
      </c>
      <c r="AB174" s="542">
        <f t="shared" si="11"/>
        <v>174.37657248114073</v>
      </c>
      <c r="AC174" s="354">
        <f t="shared" si="14"/>
        <v>0</v>
      </c>
      <c r="AD174" s="642"/>
      <c r="AE174" s="631"/>
      <c r="AF174" s="631"/>
      <c r="AG174" s="631"/>
      <c r="AH174" s="631"/>
      <c r="AI174" s="631"/>
      <c r="AJ174" s="631"/>
      <c r="AK174" s="631"/>
      <c r="AL174" s="631"/>
      <c r="AM174" s="631"/>
      <c r="AN174" s="631"/>
      <c r="AO174" s="631"/>
      <c r="AP174" s="631"/>
      <c r="AQ174" s="631"/>
      <c r="AR174" s="631"/>
      <c r="AS174" s="631"/>
      <c r="AT174" s="631"/>
      <c r="AU174" s="631"/>
      <c r="AV174" s="631"/>
      <c r="AW174" s="631"/>
      <c r="AX174" s="631"/>
      <c r="AY174" s="631"/>
      <c r="AZ174" s="631"/>
    </row>
    <row r="175" spans="2:52" x14ac:dyDescent="0.25">
      <c r="B175" s="593">
        <v>9175</v>
      </c>
      <c r="C175" s="592" t="s">
        <v>136</v>
      </c>
      <c r="D175" s="585">
        <v>992.54600652323529</v>
      </c>
      <c r="E175" s="585">
        <v>450.05782190845025</v>
      </c>
      <c r="F175" s="585">
        <v>97.392345054716543</v>
      </c>
      <c r="G175" s="585" t="s">
        <v>539</v>
      </c>
      <c r="H175" s="586">
        <v>2010.4661597811905</v>
      </c>
      <c r="I175" s="587">
        <v>3550.4623332675928</v>
      </c>
      <c r="J175" s="588">
        <v>261.35234380430222</v>
      </c>
      <c r="K175" s="588">
        <v>170.84011275246212</v>
      </c>
      <c r="L175" s="588">
        <v>77.341624965914036</v>
      </c>
      <c r="M175" s="588" t="s">
        <v>539</v>
      </c>
      <c r="N175" s="586">
        <v>1729.4634876532896</v>
      </c>
      <c r="O175" s="587">
        <v>2238.9975691759678</v>
      </c>
      <c r="P175" s="588">
        <v>731.19366271893307</v>
      </c>
      <c r="Q175" s="588">
        <v>279.21770915598813</v>
      </c>
      <c r="R175" s="588">
        <v>20.050720088802507</v>
      </c>
      <c r="S175" s="588" t="s">
        <v>539</v>
      </c>
      <c r="T175" s="586">
        <v>281.00267212790089</v>
      </c>
      <c r="U175" s="589">
        <v>1311.4647640916246</v>
      </c>
      <c r="V175" s="590" t="s">
        <v>469</v>
      </c>
      <c r="W175" s="591" t="s">
        <v>582</v>
      </c>
      <c r="X175" s="500">
        <f t="shared" si="12"/>
        <v>0</v>
      </c>
      <c r="Y175" s="500">
        <f t="shared" si="13"/>
        <v>0</v>
      </c>
      <c r="Z175" s="352"/>
      <c r="AA175" s="542">
        <f t="shared" si="10"/>
        <v>261.35234380430222</v>
      </c>
      <c r="AB175" s="542">
        <f t="shared" si="11"/>
        <v>170.84011275246212</v>
      </c>
      <c r="AC175" s="354">
        <f t="shared" si="14"/>
        <v>0</v>
      </c>
      <c r="AD175" s="642"/>
      <c r="AE175" s="631"/>
      <c r="AF175" s="631"/>
      <c r="AG175" s="631"/>
      <c r="AH175" s="631"/>
      <c r="AI175" s="631"/>
      <c r="AJ175" s="631"/>
      <c r="AK175" s="631"/>
      <c r="AL175" s="631"/>
      <c r="AM175" s="631"/>
      <c r="AN175" s="631"/>
      <c r="AO175" s="631"/>
      <c r="AP175" s="631"/>
      <c r="AQ175" s="631"/>
      <c r="AR175" s="631"/>
      <c r="AS175" s="631"/>
      <c r="AT175" s="631"/>
      <c r="AU175" s="631"/>
      <c r="AV175" s="631"/>
      <c r="AW175" s="631"/>
      <c r="AX175" s="631"/>
      <c r="AY175" s="631"/>
      <c r="AZ175" s="631"/>
    </row>
    <row r="176" spans="2:52" x14ac:dyDescent="0.25">
      <c r="B176" s="594" t="s">
        <v>653</v>
      </c>
      <c r="C176" s="595" t="s">
        <v>717</v>
      </c>
      <c r="D176" s="596">
        <v>924.12223436061629</v>
      </c>
      <c r="E176" s="596">
        <v>1293.6839726317744</v>
      </c>
      <c r="F176" s="596">
        <v>177.03336142617954</v>
      </c>
      <c r="G176" s="596" t="s">
        <v>539</v>
      </c>
      <c r="H176" s="597">
        <v>2383.7205901875986</v>
      </c>
      <c r="I176" s="598">
        <v>4778.5601586061694</v>
      </c>
      <c r="J176" s="599">
        <v>243.33533188837828</v>
      </c>
      <c r="K176" s="599">
        <v>491.07715718231293</v>
      </c>
      <c r="L176" s="599">
        <v>135.74296614520597</v>
      </c>
      <c r="M176" s="599" t="s">
        <v>539</v>
      </c>
      <c r="N176" s="597">
        <v>2117.4032723983405</v>
      </c>
      <c r="O176" s="598">
        <v>2987.5587276142378</v>
      </c>
      <c r="P176" s="599">
        <v>680.78690247223801</v>
      </c>
      <c r="Q176" s="599">
        <v>802.60681544946146</v>
      </c>
      <c r="R176" s="599">
        <v>41.29039528097357</v>
      </c>
      <c r="S176" s="599" t="s">
        <v>539</v>
      </c>
      <c r="T176" s="597">
        <v>266.31731778925825</v>
      </c>
      <c r="U176" s="600">
        <v>1791.0014309919316</v>
      </c>
      <c r="V176" s="601" t="s">
        <v>469</v>
      </c>
      <c r="W176" s="602" t="s">
        <v>582</v>
      </c>
      <c r="X176" s="500">
        <f t="shared" si="12"/>
        <v>0</v>
      </c>
      <c r="Y176" s="500">
        <f t="shared" si="13"/>
        <v>0</v>
      </c>
      <c r="Z176" s="352"/>
      <c r="AA176" s="542">
        <f t="shared" si="10"/>
        <v>243.33533188837828</v>
      </c>
      <c r="AB176" s="542">
        <f t="shared" si="11"/>
        <v>491.07715718231293</v>
      </c>
      <c r="AC176" s="354">
        <f t="shared" si="14"/>
        <v>0</v>
      </c>
      <c r="AD176" s="642"/>
      <c r="AE176" s="631"/>
      <c r="AF176" s="631"/>
      <c r="AG176" s="631"/>
      <c r="AH176" s="631"/>
      <c r="AI176" s="631"/>
      <c r="AJ176" s="631"/>
      <c r="AK176" s="631"/>
      <c r="AL176" s="631"/>
      <c r="AM176" s="631"/>
      <c r="AN176" s="631"/>
      <c r="AO176" s="631"/>
      <c r="AP176" s="631"/>
      <c r="AQ176" s="631"/>
      <c r="AR176" s="631"/>
      <c r="AS176" s="631"/>
      <c r="AT176" s="631"/>
      <c r="AU176" s="631"/>
      <c r="AV176" s="631"/>
      <c r="AW176" s="631"/>
      <c r="AX176" s="631"/>
      <c r="AY176" s="631"/>
      <c r="AZ176" s="631"/>
    </row>
    <row r="177" spans="2:52" x14ac:dyDescent="0.25">
      <c r="B177" s="593">
        <v>9177</v>
      </c>
      <c r="C177" s="592" t="s">
        <v>137</v>
      </c>
      <c r="D177" s="585">
        <v>2363.2377920585</v>
      </c>
      <c r="E177" s="585">
        <v>497.88972948988715</v>
      </c>
      <c r="F177" s="585">
        <v>203.07703921511575</v>
      </c>
      <c r="G177" s="585" t="s">
        <v>539</v>
      </c>
      <c r="H177" s="586">
        <v>4609.9209965173259</v>
      </c>
      <c r="I177" s="587">
        <v>7674.1255572808286</v>
      </c>
      <c r="J177" s="588">
        <v>622.27617849665353</v>
      </c>
      <c r="K177" s="588">
        <v>188.99690969407879</v>
      </c>
      <c r="L177" s="588">
        <v>166.09362627537391</v>
      </c>
      <c r="M177" s="588" t="s">
        <v>539</v>
      </c>
      <c r="N177" s="586">
        <v>2910.0275591646046</v>
      </c>
      <c r="O177" s="587">
        <v>3887.3942736307108</v>
      </c>
      <c r="P177" s="588">
        <v>1740.9616135618464</v>
      </c>
      <c r="Q177" s="588">
        <v>308.89281979580835</v>
      </c>
      <c r="R177" s="588">
        <v>36.983412939741839</v>
      </c>
      <c r="S177" s="588" t="s">
        <v>539</v>
      </c>
      <c r="T177" s="586">
        <v>1699.8934373527213</v>
      </c>
      <c r="U177" s="589">
        <v>3786.7312836501178</v>
      </c>
      <c r="V177" s="590" t="s">
        <v>469</v>
      </c>
      <c r="W177" s="591" t="s">
        <v>582</v>
      </c>
      <c r="X177" s="500">
        <f t="shared" si="12"/>
        <v>0</v>
      </c>
      <c r="Y177" s="500">
        <f t="shared" si="13"/>
        <v>0</v>
      </c>
      <c r="Z177" s="352"/>
      <c r="AA177" s="542">
        <f t="shared" si="10"/>
        <v>622.27617849665353</v>
      </c>
      <c r="AB177" s="542">
        <f t="shared" si="11"/>
        <v>188.99690969407879</v>
      </c>
      <c r="AC177" s="354">
        <f t="shared" si="14"/>
        <v>0</v>
      </c>
      <c r="AD177" s="642"/>
      <c r="AE177" s="631"/>
      <c r="AF177" s="631"/>
      <c r="AG177" s="631"/>
      <c r="AH177" s="631"/>
      <c r="AI177" s="631"/>
      <c r="AJ177" s="631"/>
      <c r="AK177" s="631"/>
      <c r="AL177" s="631"/>
      <c r="AM177" s="631"/>
      <c r="AN177" s="631"/>
      <c r="AO177" s="631"/>
      <c r="AP177" s="631"/>
      <c r="AQ177" s="631"/>
      <c r="AR177" s="631"/>
      <c r="AS177" s="631"/>
      <c r="AT177" s="631"/>
      <c r="AU177" s="631"/>
      <c r="AV177" s="631"/>
      <c r="AW177" s="631"/>
      <c r="AX177" s="631"/>
      <c r="AY177" s="631"/>
      <c r="AZ177" s="631"/>
    </row>
    <row r="178" spans="2:52" x14ac:dyDescent="0.25">
      <c r="B178" s="594">
        <v>9178</v>
      </c>
      <c r="C178" s="595" t="s">
        <v>138</v>
      </c>
      <c r="D178" s="596">
        <v>931.19514080966462</v>
      </c>
      <c r="E178" s="596">
        <v>1011.7189728056128</v>
      </c>
      <c r="F178" s="596">
        <v>201.1893682852542</v>
      </c>
      <c r="G178" s="596" t="s">
        <v>539</v>
      </c>
      <c r="H178" s="597">
        <v>2144.8374138431645</v>
      </c>
      <c r="I178" s="598">
        <v>4288.9408957436963</v>
      </c>
      <c r="J178" s="599">
        <v>245.19773490629223</v>
      </c>
      <c r="K178" s="599">
        <v>286.21462497952587</v>
      </c>
      <c r="L178" s="599">
        <v>143.52187902119687</v>
      </c>
      <c r="M178" s="599" t="s">
        <v>539</v>
      </c>
      <c r="N178" s="597">
        <v>1782.5573843691973</v>
      </c>
      <c r="O178" s="598">
        <v>2457.4916232762121</v>
      </c>
      <c r="P178" s="599">
        <v>685.9974059033724</v>
      </c>
      <c r="Q178" s="599">
        <v>725.50434782608693</v>
      </c>
      <c r="R178" s="599">
        <v>57.667489264057338</v>
      </c>
      <c r="S178" s="599" t="s">
        <v>539</v>
      </c>
      <c r="T178" s="597">
        <v>362.28002947396732</v>
      </c>
      <c r="U178" s="600">
        <v>1831.449272467484</v>
      </c>
      <c r="V178" s="601" t="s">
        <v>469</v>
      </c>
      <c r="W178" s="602" t="s">
        <v>470</v>
      </c>
      <c r="X178" s="500">
        <f t="shared" si="12"/>
        <v>0</v>
      </c>
      <c r="Y178" s="500">
        <f t="shared" si="13"/>
        <v>0</v>
      </c>
      <c r="Z178" s="352"/>
      <c r="AA178" s="542">
        <f t="shared" si="10"/>
        <v>245.19773490629223</v>
      </c>
      <c r="AB178" s="542">
        <f t="shared" si="11"/>
        <v>286.21462497952587</v>
      </c>
      <c r="AC178" s="354">
        <f t="shared" si="14"/>
        <v>0</v>
      </c>
      <c r="AD178" s="642"/>
      <c r="AE178" s="631"/>
      <c r="AF178" s="631"/>
      <c r="AG178" s="631"/>
      <c r="AH178" s="631"/>
      <c r="AI178" s="631"/>
      <c r="AJ178" s="631"/>
      <c r="AK178" s="631"/>
      <c r="AL178" s="631"/>
      <c r="AM178" s="631"/>
      <c r="AN178" s="631"/>
      <c r="AO178" s="631"/>
      <c r="AP178" s="631"/>
      <c r="AQ178" s="631"/>
      <c r="AR178" s="631"/>
      <c r="AS178" s="631"/>
      <c r="AT178" s="631"/>
      <c r="AU178" s="631"/>
      <c r="AV178" s="631"/>
      <c r="AW178" s="631"/>
      <c r="AX178" s="631"/>
      <c r="AY178" s="631"/>
      <c r="AZ178" s="631"/>
    </row>
    <row r="179" spans="2:52" x14ac:dyDescent="0.25">
      <c r="B179" s="593">
        <v>9179</v>
      </c>
      <c r="C179" s="592" t="s">
        <v>139</v>
      </c>
      <c r="D179" s="585">
        <v>489.09032121900503</v>
      </c>
      <c r="E179" s="585">
        <v>662.42721566244745</v>
      </c>
      <c r="F179" s="585">
        <v>91.283593312670234</v>
      </c>
      <c r="G179" s="585" t="s">
        <v>539</v>
      </c>
      <c r="H179" s="586">
        <v>1116.0869766081619</v>
      </c>
      <c r="I179" s="587">
        <v>2358.8881068022847</v>
      </c>
      <c r="J179" s="588">
        <v>128.78486331363194</v>
      </c>
      <c r="K179" s="588">
        <v>117.46199827114322</v>
      </c>
      <c r="L179" s="588">
        <v>66.55802935545897</v>
      </c>
      <c r="M179" s="588" t="s">
        <v>539</v>
      </c>
      <c r="N179" s="586">
        <v>1073.5474955236296</v>
      </c>
      <c r="O179" s="587">
        <v>1386.3523864638637</v>
      </c>
      <c r="P179" s="588">
        <v>360.30545790537309</v>
      </c>
      <c r="Q179" s="588">
        <v>544.96521739130424</v>
      </c>
      <c r="R179" s="588">
        <v>24.725563957211264</v>
      </c>
      <c r="S179" s="588" t="s">
        <v>539</v>
      </c>
      <c r="T179" s="586">
        <v>42.539481084532397</v>
      </c>
      <c r="U179" s="589">
        <v>972.53572033842113</v>
      </c>
      <c r="V179" s="590" t="s">
        <v>469</v>
      </c>
      <c r="W179" s="591" t="s">
        <v>470</v>
      </c>
      <c r="X179" s="500">
        <f t="shared" si="12"/>
        <v>0</v>
      </c>
      <c r="Y179" s="500">
        <f t="shared" si="13"/>
        <v>0</v>
      </c>
      <c r="Z179" s="352"/>
      <c r="AA179" s="542">
        <f t="shared" si="10"/>
        <v>128.78486331363194</v>
      </c>
      <c r="AB179" s="542">
        <f t="shared" si="11"/>
        <v>117.46199827114322</v>
      </c>
      <c r="AC179" s="354">
        <f t="shared" si="14"/>
        <v>0</v>
      </c>
      <c r="AD179" s="642"/>
      <c r="AE179" s="631"/>
      <c r="AF179" s="631"/>
      <c r="AG179" s="631"/>
      <c r="AH179" s="631"/>
      <c r="AI179" s="631"/>
      <c r="AJ179" s="631"/>
      <c r="AK179" s="631"/>
      <c r="AL179" s="631"/>
      <c r="AM179" s="631"/>
      <c r="AN179" s="631"/>
      <c r="AO179" s="631"/>
      <c r="AP179" s="631"/>
      <c r="AQ179" s="631"/>
      <c r="AR179" s="631"/>
      <c r="AS179" s="631"/>
      <c r="AT179" s="631"/>
      <c r="AU179" s="631"/>
      <c r="AV179" s="631"/>
      <c r="AW179" s="631"/>
      <c r="AX179" s="631"/>
      <c r="AY179" s="631"/>
      <c r="AZ179" s="631"/>
    </row>
    <row r="180" spans="2:52" x14ac:dyDescent="0.25">
      <c r="B180" s="594">
        <v>9180</v>
      </c>
      <c r="C180" s="595" t="s">
        <v>140</v>
      </c>
      <c r="D180" s="596">
        <v>392.57462685552173</v>
      </c>
      <c r="E180" s="596">
        <v>300.56251565311732</v>
      </c>
      <c r="F180" s="596">
        <v>54.420231284605642</v>
      </c>
      <c r="G180" s="596" t="s">
        <v>539</v>
      </c>
      <c r="H180" s="597">
        <v>912.62975517252403</v>
      </c>
      <c r="I180" s="598">
        <v>1660.1871289657688</v>
      </c>
      <c r="J180" s="599">
        <v>103.37082429678605</v>
      </c>
      <c r="K180" s="599">
        <v>114.09230450790241</v>
      </c>
      <c r="L180" s="599">
        <v>42.182688516470051</v>
      </c>
      <c r="M180" s="599" t="s">
        <v>539</v>
      </c>
      <c r="N180" s="597">
        <v>912.62975517252403</v>
      </c>
      <c r="O180" s="598">
        <v>1172.2755724936826</v>
      </c>
      <c r="P180" s="599">
        <v>289.20380255873567</v>
      </c>
      <c r="Q180" s="599">
        <v>186.4702111452149</v>
      </c>
      <c r="R180" s="599">
        <v>12.23754276813559</v>
      </c>
      <c r="S180" s="599" t="s">
        <v>539</v>
      </c>
      <c r="T180" s="597">
        <v>0</v>
      </c>
      <c r="U180" s="600">
        <v>487.91155647208615</v>
      </c>
      <c r="V180" s="601" t="s">
        <v>469</v>
      </c>
      <c r="W180" s="602" t="s">
        <v>582</v>
      </c>
      <c r="X180" s="500">
        <f t="shared" si="12"/>
        <v>0</v>
      </c>
      <c r="Y180" s="500">
        <f t="shared" si="13"/>
        <v>0</v>
      </c>
      <c r="Z180" s="352"/>
      <c r="AA180" s="542">
        <f t="shared" si="10"/>
        <v>103.37082429678605</v>
      </c>
      <c r="AB180" s="542">
        <f t="shared" si="11"/>
        <v>114.09230450790241</v>
      </c>
      <c r="AC180" s="354">
        <f t="shared" si="14"/>
        <v>0</v>
      </c>
      <c r="AD180" s="642"/>
      <c r="AE180" s="631"/>
      <c r="AF180" s="631"/>
      <c r="AG180" s="631"/>
      <c r="AH180" s="631"/>
      <c r="AI180" s="631"/>
      <c r="AJ180" s="631"/>
      <c r="AK180" s="631"/>
      <c r="AL180" s="631"/>
      <c r="AM180" s="631"/>
      <c r="AN180" s="631"/>
      <c r="AO180" s="631"/>
      <c r="AP180" s="631"/>
      <c r="AQ180" s="631"/>
      <c r="AR180" s="631"/>
      <c r="AS180" s="631"/>
      <c r="AT180" s="631"/>
      <c r="AU180" s="631"/>
      <c r="AV180" s="631"/>
      <c r="AW180" s="631"/>
      <c r="AX180" s="631"/>
      <c r="AY180" s="631"/>
      <c r="AZ180" s="631"/>
    </row>
    <row r="181" spans="2:52" x14ac:dyDescent="0.25">
      <c r="B181" s="593">
        <v>9181</v>
      </c>
      <c r="C181" s="592" t="s">
        <v>141</v>
      </c>
      <c r="D181" s="585">
        <v>1061.0605094062648</v>
      </c>
      <c r="E181" s="585">
        <v>519.20639784052662</v>
      </c>
      <c r="F181" s="585">
        <v>122.34760810127293</v>
      </c>
      <c r="G181" s="585" t="s">
        <v>539</v>
      </c>
      <c r="H181" s="586">
        <v>2332.8577410739763</v>
      </c>
      <c r="I181" s="587">
        <v>4035.472256422041</v>
      </c>
      <c r="J181" s="588">
        <v>279.39324648829017</v>
      </c>
      <c r="K181" s="588">
        <v>197.08863001811949</v>
      </c>
      <c r="L181" s="588">
        <v>98.209801203258365</v>
      </c>
      <c r="M181" s="588" t="s">
        <v>539</v>
      </c>
      <c r="N181" s="586">
        <v>2184.6546891798444</v>
      </c>
      <c r="O181" s="587">
        <v>2759.3463668895124</v>
      </c>
      <c r="P181" s="588">
        <v>781.66726291797465</v>
      </c>
      <c r="Q181" s="588">
        <v>322.11776782240713</v>
      </c>
      <c r="R181" s="588">
        <v>24.13780689801456</v>
      </c>
      <c r="S181" s="588" t="s">
        <v>539</v>
      </c>
      <c r="T181" s="586">
        <v>148.20305189413182</v>
      </c>
      <c r="U181" s="589">
        <v>1276.1258895325282</v>
      </c>
      <c r="V181" s="590" t="s">
        <v>469</v>
      </c>
      <c r="W181" s="591" t="s">
        <v>582</v>
      </c>
      <c r="X181" s="500">
        <f t="shared" si="12"/>
        <v>0</v>
      </c>
      <c r="Y181" s="500">
        <f t="shared" si="13"/>
        <v>0</v>
      </c>
      <c r="Z181" s="352"/>
      <c r="AA181" s="542">
        <f t="shared" si="10"/>
        <v>279.39324648829017</v>
      </c>
      <c r="AB181" s="542">
        <f t="shared" si="11"/>
        <v>197.08863001811949</v>
      </c>
      <c r="AC181" s="354">
        <f t="shared" si="14"/>
        <v>0</v>
      </c>
      <c r="AD181" s="642"/>
      <c r="AE181" s="631"/>
      <c r="AF181" s="631"/>
      <c r="AG181" s="631"/>
      <c r="AH181" s="631"/>
      <c r="AI181" s="631"/>
      <c r="AJ181" s="631"/>
      <c r="AK181" s="631"/>
      <c r="AL181" s="631"/>
      <c r="AM181" s="631"/>
      <c r="AN181" s="631"/>
      <c r="AO181" s="631"/>
      <c r="AP181" s="631"/>
      <c r="AQ181" s="631"/>
      <c r="AR181" s="631"/>
      <c r="AS181" s="631"/>
      <c r="AT181" s="631"/>
      <c r="AU181" s="631"/>
      <c r="AV181" s="631"/>
      <c r="AW181" s="631"/>
      <c r="AX181" s="631"/>
      <c r="AY181" s="631"/>
      <c r="AZ181" s="631"/>
    </row>
    <row r="182" spans="2:52" x14ac:dyDescent="0.25">
      <c r="B182" s="594">
        <v>9182</v>
      </c>
      <c r="C182" s="595" t="s">
        <v>142</v>
      </c>
      <c r="D182" s="596">
        <v>805.78510529821381</v>
      </c>
      <c r="E182" s="596">
        <v>482.12672295092568</v>
      </c>
      <c r="F182" s="596">
        <v>85.423468977992144</v>
      </c>
      <c r="G182" s="596" t="s">
        <v>539</v>
      </c>
      <c r="H182" s="597">
        <v>1681.71139678182</v>
      </c>
      <c r="I182" s="598">
        <v>3055.0466940089518</v>
      </c>
      <c r="J182" s="599">
        <v>212.17537976901303</v>
      </c>
      <c r="K182" s="599">
        <v>183.01333673224332</v>
      </c>
      <c r="L182" s="599">
        <v>67.961756601857431</v>
      </c>
      <c r="M182" s="599" t="s">
        <v>539</v>
      </c>
      <c r="N182" s="597">
        <v>1681.71139678182</v>
      </c>
      <c r="O182" s="598">
        <v>2144.8618698849336</v>
      </c>
      <c r="P182" s="599">
        <v>593.60972552920077</v>
      </c>
      <c r="Q182" s="599">
        <v>299.11338621868236</v>
      </c>
      <c r="R182" s="599">
        <v>17.461712376134713</v>
      </c>
      <c r="S182" s="599" t="s">
        <v>539</v>
      </c>
      <c r="T182" s="597">
        <v>0</v>
      </c>
      <c r="U182" s="600">
        <v>910.18482412401795</v>
      </c>
      <c r="V182" s="601" t="s">
        <v>469</v>
      </c>
      <c r="W182" s="602" t="s">
        <v>582</v>
      </c>
      <c r="X182" s="500">
        <f t="shared" si="12"/>
        <v>0</v>
      </c>
      <c r="Y182" s="500">
        <f t="shared" si="13"/>
        <v>0</v>
      </c>
      <c r="Z182" s="352"/>
      <c r="AA182" s="542">
        <f t="shared" si="10"/>
        <v>212.17537976901303</v>
      </c>
      <c r="AB182" s="542">
        <f t="shared" si="11"/>
        <v>183.01333673224332</v>
      </c>
      <c r="AC182" s="354">
        <f t="shared" si="14"/>
        <v>0</v>
      </c>
      <c r="AD182" s="642"/>
      <c r="AE182" s="631"/>
      <c r="AF182" s="631"/>
      <c r="AG182" s="631"/>
      <c r="AH182" s="631"/>
      <c r="AI182" s="631"/>
      <c r="AJ182" s="631"/>
      <c r="AK182" s="631"/>
      <c r="AL182" s="631"/>
      <c r="AM182" s="631"/>
      <c r="AN182" s="631"/>
      <c r="AO182" s="631"/>
      <c r="AP182" s="631"/>
      <c r="AQ182" s="631"/>
      <c r="AR182" s="631"/>
      <c r="AS182" s="631"/>
      <c r="AT182" s="631"/>
      <c r="AU182" s="631"/>
      <c r="AV182" s="631"/>
      <c r="AW182" s="631"/>
      <c r="AX182" s="631"/>
      <c r="AY182" s="631"/>
      <c r="AZ182" s="631"/>
    </row>
    <row r="183" spans="2:52" x14ac:dyDescent="0.25">
      <c r="B183" s="593">
        <v>9183</v>
      </c>
      <c r="C183" s="592" t="s">
        <v>143</v>
      </c>
      <c r="D183" s="585">
        <v>2094.5116955907943</v>
      </c>
      <c r="E183" s="585">
        <v>499.17415571629556</v>
      </c>
      <c r="F183" s="585">
        <v>179.90362213260511</v>
      </c>
      <c r="G183" s="585" t="s">
        <v>539</v>
      </c>
      <c r="H183" s="586">
        <v>3790.9960559204001</v>
      </c>
      <c r="I183" s="587">
        <v>6564.5855293600944</v>
      </c>
      <c r="J183" s="588">
        <v>551.51654147062732</v>
      </c>
      <c r="K183" s="588">
        <v>189.4844726485706</v>
      </c>
      <c r="L183" s="588">
        <v>145.92183445934981</v>
      </c>
      <c r="M183" s="588" t="s">
        <v>539</v>
      </c>
      <c r="N183" s="586">
        <v>2489.7301269656796</v>
      </c>
      <c r="O183" s="587">
        <v>3376.652975544227</v>
      </c>
      <c r="P183" s="588">
        <v>1542.9951541201669</v>
      </c>
      <c r="Q183" s="588">
        <v>309.68968306772496</v>
      </c>
      <c r="R183" s="588">
        <v>33.981787673255297</v>
      </c>
      <c r="S183" s="588" t="s">
        <v>539</v>
      </c>
      <c r="T183" s="586">
        <v>1301.2659289547205</v>
      </c>
      <c r="U183" s="589">
        <v>3187.9325538158673</v>
      </c>
      <c r="V183" s="590" t="s">
        <v>469</v>
      </c>
      <c r="W183" s="591" t="s">
        <v>582</v>
      </c>
      <c r="X183" s="500">
        <f t="shared" si="12"/>
        <v>0</v>
      </c>
      <c r="Y183" s="500">
        <f t="shared" si="13"/>
        <v>0</v>
      </c>
      <c r="Z183" s="352"/>
      <c r="AA183" s="542">
        <f t="shared" si="10"/>
        <v>551.51654147062732</v>
      </c>
      <c r="AB183" s="542">
        <f t="shared" si="11"/>
        <v>189.4844726485706</v>
      </c>
      <c r="AC183" s="354">
        <f t="shared" si="14"/>
        <v>0</v>
      </c>
      <c r="AD183" s="642"/>
      <c r="AE183" s="631"/>
      <c r="AF183" s="631"/>
      <c r="AG183" s="631"/>
      <c r="AH183" s="631"/>
      <c r="AI183" s="631"/>
      <c r="AJ183" s="631"/>
      <c r="AK183" s="631"/>
      <c r="AL183" s="631"/>
      <c r="AM183" s="631"/>
      <c r="AN183" s="631"/>
      <c r="AO183" s="631"/>
      <c r="AP183" s="631"/>
      <c r="AQ183" s="631"/>
      <c r="AR183" s="631"/>
      <c r="AS183" s="631"/>
      <c r="AT183" s="631"/>
      <c r="AU183" s="631"/>
      <c r="AV183" s="631"/>
      <c r="AW183" s="631"/>
      <c r="AX183" s="631"/>
      <c r="AY183" s="631"/>
      <c r="AZ183" s="631"/>
    </row>
    <row r="184" spans="2:52" x14ac:dyDescent="0.25">
      <c r="B184" s="594" t="s">
        <v>654</v>
      </c>
      <c r="C184" s="595" t="s">
        <v>718</v>
      </c>
      <c r="D184" s="596">
        <v>538.0655055924351</v>
      </c>
      <c r="E184" s="596">
        <v>3542.2484129783716</v>
      </c>
      <c r="F184" s="596">
        <v>222.65998515943838</v>
      </c>
      <c r="G184" s="596" t="s">
        <v>539</v>
      </c>
      <c r="H184" s="597">
        <v>1090.8823609045241</v>
      </c>
      <c r="I184" s="598">
        <v>5393.8562646347691</v>
      </c>
      <c r="J184" s="599">
        <v>141.68076853124484</v>
      </c>
      <c r="K184" s="599">
        <v>413.49189123924089</v>
      </c>
      <c r="L184" s="599">
        <v>139.65799977328552</v>
      </c>
      <c r="M184" s="599" t="s">
        <v>539</v>
      </c>
      <c r="N184" s="597">
        <v>1087.4728769923049</v>
      </c>
      <c r="O184" s="598">
        <v>1782.3035365360763</v>
      </c>
      <c r="P184" s="599">
        <v>396.38473706119026</v>
      </c>
      <c r="Q184" s="599">
        <v>3128.7565217391307</v>
      </c>
      <c r="R184" s="599">
        <v>83.001985386152853</v>
      </c>
      <c r="S184" s="599" t="s">
        <v>539</v>
      </c>
      <c r="T184" s="597">
        <v>3.4094839122192226</v>
      </c>
      <c r="U184" s="600">
        <v>3611.5527280986926</v>
      </c>
      <c r="V184" s="601" t="s">
        <v>469</v>
      </c>
      <c r="W184" s="602" t="s">
        <v>470</v>
      </c>
      <c r="X184" s="500">
        <f t="shared" si="12"/>
        <v>0</v>
      </c>
      <c r="Y184" s="500">
        <f t="shared" si="13"/>
        <v>0</v>
      </c>
      <c r="Z184" s="352"/>
      <c r="AA184" s="542">
        <f t="shared" si="10"/>
        <v>141.68076853124484</v>
      </c>
      <c r="AB184" s="542">
        <f t="shared" si="11"/>
        <v>413.49189123924089</v>
      </c>
      <c r="AC184" s="354">
        <f t="shared" si="14"/>
        <v>0</v>
      </c>
      <c r="AD184" s="642"/>
      <c r="AE184" s="631"/>
      <c r="AF184" s="631"/>
      <c r="AG184" s="631"/>
      <c r="AH184" s="631"/>
      <c r="AI184" s="631"/>
      <c r="AJ184" s="631"/>
      <c r="AK184" s="631"/>
      <c r="AL184" s="631"/>
      <c r="AM184" s="631"/>
      <c r="AN184" s="631"/>
      <c r="AO184" s="631"/>
      <c r="AP184" s="631"/>
      <c r="AQ184" s="631"/>
      <c r="AR184" s="631"/>
      <c r="AS184" s="631"/>
      <c r="AT184" s="631"/>
      <c r="AU184" s="631"/>
      <c r="AV184" s="631"/>
      <c r="AW184" s="631"/>
      <c r="AX184" s="631"/>
      <c r="AY184" s="631"/>
      <c r="AZ184" s="631"/>
    </row>
    <row r="185" spans="2:52" x14ac:dyDescent="0.25">
      <c r="B185" s="593">
        <v>9185</v>
      </c>
      <c r="C185" s="592" t="s">
        <v>145</v>
      </c>
      <c r="D185" s="585">
        <v>902.02097441941885</v>
      </c>
      <c r="E185" s="585">
        <v>385.34942725197578</v>
      </c>
      <c r="F185" s="585">
        <v>137.19834432069683</v>
      </c>
      <c r="G185" s="585" t="s">
        <v>539</v>
      </c>
      <c r="H185" s="586">
        <v>1888.7305304377785</v>
      </c>
      <c r="I185" s="587">
        <v>3313.2992764298697</v>
      </c>
      <c r="J185" s="588">
        <v>237.51573657622396</v>
      </c>
      <c r="K185" s="588">
        <v>146.27707018103081</v>
      </c>
      <c r="L185" s="588">
        <v>104.62177661740843</v>
      </c>
      <c r="M185" s="588" t="s">
        <v>539</v>
      </c>
      <c r="N185" s="586">
        <v>1278.1216769849684</v>
      </c>
      <c r="O185" s="587">
        <v>1766.5362603596316</v>
      </c>
      <c r="P185" s="588">
        <v>664.50523784319489</v>
      </c>
      <c r="Q185" s="588">
        <v>239.07235707094497</v>
      </c>
      <c r="R185" s="588">
        <v>32.576567703288404</v>
      </c>
      <c r="S185" s="588" t="s">
        <v>539</v>
      </c>
      <c r="T185" s="586">
        <v>610.60885345281019</v>
      </c>
      <c r="U185" s="589">
        <v>1546.7630160702383</v>
      </c>
      <c r="V185" s="590" t="s">
        <v>469</v>
      </c>
      <c r="W185" s="591" t="s">
        <v>582</v>
      </c>
      <c r="X185" s="500">
        <f t="shared" si="12"/>
        <v>0</v>
      </c>
      <c r="Y185" s="500">
        <f t="shared" si="13"/>
        <v>0</v>
      </c>
      <c r="Z185" s="352"/>
      <c r="AA185" s="542">
        <f t="shared" si="10"/>
        <v>237.51573657622396</v>
      </c>
      <c r="AB185" s="542">
        <f t="shared" si="11"/>
        <v>146.27707018103081</v>
      </c>
      <c r="AC185" s="354">
        <f t="shared" si="14"/>
        <v>0</v>
      </c>
      <c r="AD185" s="642"/>
      <c r="AE185" s="631"/>
      <c r="AF185" s="631"/>
      <c r="AG185" s="631"/>
      <c r="AH185" s="631"/>
      <c r="AI185" s="631"/>
      <c r="AJ185" s="631"/>
      <c r="AK185" s="631"/>
      <c r="AL185" s="631"/>
      <c r="AM185" s="631"/>
      <c r="AN185" s="631"/>
      <c r="AO185" s="631"/>
      <c r="AP185" s="631"/>
      <c r="AQ185" s="631"/>
      <c r="AR185" s="631"/>
      <c r="AS185" s="631"/>
      <c r="AT185" s="631"/>
      <c r="AU185" s="631"/>
      <c r="AV185" s="631"/>
      <c r="AW185" s="631"/>
      <c r="AX185" s="631"/>
      <c r="AY185" s="631"/>
      <c r="AZ185" s="631"/>
    </row>
    <row r="186" spans="2:52" x14ac:dyDescent="0.25">
      <c r="B186" s="594">
        <v>9186</v>
      </c>
      <c r="C186" s="595" t="s">
        <v>146</v>
      </c>
      <c r="D186" s="596">
        <v>766.30574319570678</v>
      </c>
      <c r="E186" s="596">
        <v>692.84303170114686</v>
      </c>
      <c r="F186" s="596">
        <v>126.87671248530968</v>
      </c>
      <c r="G186" s="596" t="s">
        <v>539</v>
      </c>
      <c r="H186" s="597">
        <v>1864.7344921394651</v>
      </c>
      <c r="I186" s="598">
        <v>3450.7599795216283</v>
      </c>
      <c r="J186" s="599">
        <v>201.77986787376926</v>
      </c>
      <c r="K186" s="599">
        <v>172.56042300549473</v>
      </c>
      <c r="L186" s="599">
        <v>97.592135367409767</v>
      </c>
      <c r="M186" s="599" t="s">
        <v>539</v>
      </c>
      <c r="N186" s="597">
        <v>1448.6967384351894</v>
      </c>
      <c r="O186" s="598">
        <v>1920.6291646818631</v>
      </c>
      <c r="P186" s="599">
        <v>564.52587532193752</v>
      </c>
      <c r="Q186" s="599">
        <v>520.28260869565213</v>
      </c>
      <c r="R186" s="599">
        <v>29.284577117899914</v>
      </c>
      <c r="S186" s="599" t="s">
        <v>539</v>
      </c>
      <c r="T186" s="597">
        <v>416.03775370427576</v>
      </c>
      <c r="U186" s="600">
        <v>1530.1308148397654</v>
      </c>
      <c r="V186" s="601" t="s">
        <v>469</v>
      </c>
      <c r="W186" s="602" t="s">
        <v>470</v>
      </c>
      <c r="X186" s="500">
        <f t="shared" si="12"/>
        <v>0</v>
      </c>
      <c r="Y186" s="500">
        <f t="shared" si="13"/>
        <v>0</v>
      </c>
      <c r="Z186" s="352"/>
      <c r="AA186" s="542">
        <f t="shared" si="10"/>
        <v>201.77986787376926</v>
      </c>
      <c r="AB186" s="542">
        <f t="shared" si="11"/>
        <v>172.56042300549473</v>
      </c>
      <c r="AC186" s="354">
        <f t="shared" si="14"/>
        <v>0</v>
      </c>
      <c r="AD186" s="642"/>
      <c r="AE186" s="631"/>
      <c r="AF186" s="631"/>
      <c r="AG186" s="631"/>
      <c r="AH186" s="631"/>
      <c r="AI186" s="631"/>
      <c r="AJ186" s="631"/>
      <c r="AK186" s="631"/>
      <c r="AL186" s="631"/>
      <c r="AM186" s="631"/>
      <c r="AN186" s="631"/>
      <c r="AO186" s="631"/>
      <c r="AP186" s="631"/>
      <c r="AQ186" s="631"/>
      <c r="AR186" s="631"/>
      <c r="AS186" s="631"/>
      <c r="AT186" s="631"/>
      <c r="AU186" s="631"/>
      <c r="AV186" s="631"/>
      <c r="AW186" s="631"/>
      <c r="AX186" s="631"/>
      <c r="AY186" s="631"/>
      <c r="AZ186" s="631"/>
    </row>
    <row r="187" spans="2:52" x14ac:dyDescent="0.25">
      <c r="B187" s="593" t="s">
        <v>655</v>
      </c>
      <c r="C187" s="592" t="s">
        <v>719</v>
      </c>
      <c r="D187" s="585">
        <v>3309.8272409791853</v>
      </c>
      <c r="E187" s="585">
        <v>1478.8674156240556</v>
      </c>
      <c r="F187" s="585">
        <v>296.25838395641506</v>
      </c>
      <c r="G187" s="585" t="s">
        <v>539</v>
      </c>
      <c r="H187" s="586">
        <v>5986.531360459433</v>
      </c>
      <c r="I187" s="587">
        <v>11071.48440101909</v>
      </c>
      <c r="J187" s="588">
        <v>871.52746707161032</v>
      </c>
      <c r="K187" s="588">
        <v>449.44132866753375</v>
      </c>
      <c r="L187" s="588">
        <v>232.29193560722877</v>
      </c>
      <c r="M187" s="588" t="s">
        <v>539</v>
      </c>
      <c r="N187" s="586">
        <v>5340.6549486646581</v>
      </c>
      <c r="O187" s="587">
        <v>6893.9156800110313</v>
      </c>
      <c r="P187" s="588">
        <v>2438.2997739075749</v>
      </c>
      <c r="Q187" s="588">
        <v>1029.4260869565219</v>
      </c>
      <c r="R187" s="588">
        <v>63.966448349186294</v>
      </c>
      <c r="S187" s="588" t="s">
        <v>539</v>
      </c>
      <c r="T187" s="586">
        <v>645.87641179477487</v>
      </c>
      <c r="U187" s="589">
        <v>4177.5687210080578</v>
      </c>
      <c r="V187" s="590" t="s">
        <v>469</v>
      </c>
      <c r="W187" s="591" t="s">
        <v>470</v>
      </c>
      <c r="X187" s="500">
        <f t="shared" si="12"/>
        <v>0</v>
      </c>
      <c r="Y187" s="500">
        <f t="shared" si="13"/>
        <v>0</v>
      </c>
      <c r="Z187" s="352"/>
      <c r="AA187" s="542">
        <f t="shared" si="10"/>
        <v>871.52746707161032</v>
      </c>
      <c r="AB187" s="542">
        <f t="shared" si="11"/>
        <v>449.44132866753375</v>
      </c>
      <c r="AC187" s="354">
        <f t="shared" si="14"/>
        <v>0</v>
      </c>
      <c r="AD187" s="642"/>
      <c r="AE187" s="631"/>
      <c r="AF187" s="631"/>
      <c r="AG187" s="631"/>
      <c r="AH187" s="631"/>
      <c r="AI187" s="631"/>
      <c r="AJ187" s="631"/>
      <c r="AK187" s="631"/>
      <c r="AL187" s="631"/>
      <c r="AM187" s="631"/>
      <c r="AN187" s="631"/>
      <c r="AO187" s="631"/>
      <c r="AP187" s="631"/>
      <c r="AQ187" s="631"/>
      <c r="AR187" s="631"/>
      <c r="AS187" s="631"/>
      <c r="AT187" s="631"/>
      <c r="AU187" s="631"/>
      <c r="AV187" s="631"/>
      <c r="AW187" s="631"/>
      <c r="AX187" s="631"/>
      <c r="AY187" s="631"/>
      <c r="AZ187" s="631"/>
    </row>
    <row r="188" spans="2:52" x14ac:dyDescent="0.25">
      <c r="B188" s="594">
        <v>9188</v>
      </c>
      <c r="C188" s="595" t="s">
        <v>147</v>
      </c>
      <c r="D188" s="596">
        <v>363.77759754537186</v>
      </c>
      <c r="E188" s="596">
        <v>357.77325613485374</v>
      </c>
      <c r="F188" s="596">
        <v>51.143128403765409</v>
      </c>
      <c r="G188" s="596" t="s">
        <v>539</v>
      </c>
      <c r="H188" s="597">
        <v>709.61322661846941</v>
      </c>
      <c r="I188" s="598">
        <v>1482.3072087024605</v>
      </c>
      <c r="J188" s="599">
        <v>95.788131851957132</v>
      </c>
      <c r="K188" s="599">
        <v>135.80926814849852</v>
      </c>
      <c r="L188" s="599">
        <v>39.349830491563168</v>
      </c>
      <c r="M188" s="599" t="s">
        <v>539</v>
      </c>
      <c r="N188" s="597">
        <v>709.23369703543415</v>
      </c>
      <c r="O188" s="598">
        <v>980.18092752745292</v>
      </c>
      <c r="P188" s="599">
        <v>267.98946569341473</v>
      </c>
      <c r="Q188" s="599">
        <v>221.96398798635522</v>
      </c>
      <c r="R188" s="599">
        <v>11.793297912202242</v>
      </c>
      <c r="S188" s="599" t="s">
        <v>539</v>
      </c>
      <c r="T188" s="597">
        <v>0.37952958303521583</v>
      </c>
      <c r="U188" s="600">
        <v>502.12628117500742</v>
      </c>
      <c r="V188" s="601" t="s">
        <v>469</v>
      </c>
      <c r="W188" s="602" t="s">
        <v>582</v>
      </c>
      <c r="X188" s="500">
        <f t="shared" si="12"/>
        <v>0</v>
      </c>
      <c r="Y188" s="500">
        <f t="shared" si="13"/>
        <v>0</v>
      </c>
      <c r="Z188" s="352"/>
      <c r="AA188" s="542">
        <f t="shared" si="10"/>
        <v>95.788131851957132</v>
      </c>
      <c r="AB188" s="542">
        <f t="shared" si="11"/>
        <v>135.80926814849852</v>
      </c>
      <c r="AC188" s="354">
        <f t="shared" si="14"/>
        <v>0</v>
      </c>
      <c r="AD188" s="642"/>
      <c r="AE188" s="631"/>
      <c r="AF188" s="631"/>
      <c r="AG188" s="631"/>
      <c r="AH188" s="631"/>
      <c r="AI188" s="631"/>
      <c r="AJ188" s="631"/>
      <c r="AK188" s="631"/>
      <c r="AL188" s="631"/>
      <c r="AM188" s="631"/>
      <c r="AN188" s="631"/>
      <c r="AO188" s="631"/>
      <c r="AP188" s="631"/>
      <c r="AQ188" s="631"/>
      <c r="AR188" s="631"/>
      <c r="AS188" s="631"/>
      <c r="AT188" s="631"/>
      <c r="AU188" s="631"/>
      <c r="AV188" s="631"/>
      <c r="AW188" s="631"/>
      <c r="AX188" s="631"/>
      <c r="AY188" s="631"/>
      <c r="AZ188" s="631"/>
    </row>
    <row r="189" spans="2:52" x14ac:dyDescent="0.25">
      <c r="B189" s="593">
        <v>9189</v>
      </c>
      <c r="C189" s="592" t="s">
        <v>148</v>
      </c>
      <c r="D189" s="585">
        <v>2758.8087500906308</v>
      </c>
      <c r="E189" s="585">
        <v>746.45408073556132</v>
      </c>
      <c r="F189" s="585">
        <v>239.53152971327594</v>
      </c>
      <c r="G189" s="585" t="s">
        <v>539</v>
      </c>
      <c r="H189" s="586">
        <v>5332.5756933756929</v>
      </c>
      <c r="I189" s="587">
        <v>9077.3700539151614</v>
      </c>
      <c r="J189" s="588">
        <v>726.43598201523287</v>
      </c>
      <c r="K189" s="588">
        <v>283.35092316946657</v>
      </c>
      <c r="L189" s="588">
        <v>192.49537066561638</v>
      </c>
      <c r="M189" s="588" t="s">
        <v>539</v>
      </c>
      <c r="N189" s="586">
        <v>4864.9633005392143</v>
      </c>
      <c r="O189" s="587">
        <v>6067.2455763895296</v>
      </c>
      <c r="P189" s="588">
        <v>2032.372768075398</v>
      </c>
      <c r="Q189" s="588">
        <v>463.10315756609475</v>
      </c>
      <c r="R189" s="588">
        <v>47.036159047659567</v>
      </c>
      <c r="S189" s="588" t="s">
        <v>539</v>
      </c>
      <c r="T189" s="586">
        <v>467.61239283647848</v>
      </c>
      <c r="U189" s="589">
        <v>3010.1244775256309</v>
      </c>
      <c r="V189" s="590" t="s">
        <v>469</v>
      </c>
      <c r="W189" s="591" t="s">
        <v>582</v>
      </c>
      <c r="X189" s="500">
        <f t="shared" si="12"/>
        <v>0</v>
      </c>
      <c r="Y189" s="500">
        <f t="shared" si="13"/>
        <v>0</v>
      </c>
      <c r="Z189" s="352"/>
      <c r="AA189" s="542">
        <f t="shared" si="10"/>
        <v>726.43598201523287</v>
      </c>
      <c r="AB189" s="542">
        <f t="shared" si="11"/>
        <v>283.35092316946657</v>
      </c>
      <c r="AC189" s="354">
        <f t="shared" si="14"/>
        <v>0</v>
      </c>
      <c r="AD189" s="642"/>
      <c r="AE189" s="631"/>
      <c r="AF189" s="631"/>
      <c r="AG189" s="631"/>
      <c r="AH189" s="631"/>
      <c r="AI189" s="631"/>
      <c r="AJ189" s="631"/>
      <c r="AK189" s="631"/>
      <c r="AL189" s="631"/>
      <c r="AM189" s="631"/>
      <c r="AN189" s="631"/>
      <c r="AO189" s="631"/>
      <c r="AP189" s="631"/>
      <c r="AQ189" s="631"/>
      <c r="AR189" s="631"/>
      <c r="AS189" s="631"/>
      <c r="AT189" s="631"/>
      <c r="AU189" s="631"/>
      <c r="AV189" s="631"/>
      <c r="AW189" s="631"/>
      <c r="AX189" s="631"/>
      <c r="AY189" s="631"/>
      <c r="AZ189" s="631"/>
    </row>
    <row r="190" spans="2:52" x14ac:dyDescent="0.25">
      <c r="B190" s="594">
        <v>9190</v>
      </c>
      <c r="C190" s="595" t="s">
        <v>149</v>
      </c>
      <c r="D190" s="596">
        <v>1671.9830922037024</v>
      </c>
      <c r="E190" s="596">
        <v>661.47714947180907</v>
      </c>
      <c r="F190" s="596">
        <v>175.54053503460779</v>
      </c>
      <c r="G190" s="596" t="s">
        <v>539</v>
      </c>
      <c r="H190" s="597">
        <v>3526.6294423739023</v>
      </c>
      <c r="I190" s="598">
        <v>6035.6302190840215</v>
      </c>
      <c r="J190" s="599">
        <v>440.25838306405285</v>
      </c>
      <c r="K190" s="599">
        <v>251.09402680691255</v>
      </c>
      <c r="L190" s="599">
        <v>138.58882054083489</v>
      </c>
      <c r="M190" s="599" t="s">
        <v>539</v>
      </c>
      <c r="N190" s="597">
        <v>3440.0480262504334</v>
      </c>
      <c r="O190" s="598">
        <v>4269.9892566622339</v>
      </c>
      <c r="P190" s="599">
        <v>1231.7247091396496</v>
      </c>
      <c r="Q190" s="599">
        <v>410.38312266489652</v>
      </c>
      <c r="R190" s="599">
        <v>36.951714493772897</v>
      </c>
      <c r="S190" s="599" t="s">
        <v>539</v>
      </c>
      <c r="T190" s="597">
        <v>86.581416123468827</v>
      </c>
      <c r="U190" s="600">
        <v>1765.6409624217879</v>
      </c>
      <c r="V190" s="601" t="s">
        <v>469</v>
      </c>
      <c r="W190" s="602" t="s">
        <v>582</v>
      </c>
      <c r="X190" s="500">
        <f t="shared" si="12"/>
        <v>0</v>
      </c>
      <c r="Y190" s="500">
        <f t="shared" si="13"/>
        <v>0</v>
      </c>
      <c r="Z190" s="352"/>
      <c r="AA190" s="542">
        <f t="shared" si="10"/>
        <v>440.25838306405285</v>
      </c>
      <c r="AB190" s="542">
        <f t="shared" si="11"/>
        <v>251.09402680691255</v>
      </c>
      <c r="AC190" s="354">
        <f t="shared" si="14"/>
        <v>0</v>
      </c>
      <c r="AD190" s="642"/>
      <c r="AE190" s="631"/>
      <c r="AF190" s="631"/>
      <c r="AG190" s="631"/>
      <c r="AH190" s="631"/>
      <c r="AI190" s="631"/>
      <c r="AJ190" s="631"/>
      <c r="AK190" s="631"/>
      <c r="AL190" s="631"/>
      <c r="AM190" s="631"/>
      <c r="AN190" s="631"/>
      <c r="AO190" s="631"/>
      <c r="AP190" s="631"/>
      <c r="AQ190" s="631"/>
      <c r="AR190" s="631"/>
      <c r="AS190" s="631"/>
      <c r="AT190" s="631"/>
      <c r="AU190" s="631"/>
      <c r="AV190" s="631"/>
      <c r="AW190" s="631"/>
      <c r="AX190" s="631"/>
      <c r="AY190" s="631"/>
      <c r="AZ190" s="631"/>
    </row>
    <row r="191" spans="2:52" x14ac:dyDescent="0.25">
      <c r="B191" s="593">
        <v>9271</v>
      </c>
      <c r="C191" s="592" t="s">
        <v>150</v>
      </c>
      <c r="D191" s="585">
        <v>975.52552577089648</v>
      </c>
      <c r="E191" s="585">
        <v>567.8216024280498</v>
      </c>
      <c r="F191" s="585">
        <v>125.22537703147124</v>
      </c>
      <c r="G191" s="585" t="s">
        <v>539</v>
      </c>
      <c r="H191" s="586">
        <v>2215.9208083626704</v>
      </c>
      <c r="I191" s="587">
        <v>3884.4933135930878</v>
      </c>
      <c r="J191" s="588">
        <v>256.87059433569914</v>
      </c>
      <c r="K191" s="588">
        <v>215.54276330703266</v>
      </c>
      <c r="L191" s="588">
        <v>100.79452059835111</v>
      </c>
      <c r="M191" s="588" t="s">
        <v>539</v>
      </c>
      <c r="N191" s="586">
        <v>1885.7031482201558</v>
      </c>
      <c r="O191" s="587">
        <v>2458.9110264612386</v>
      </c>
      <c r="P191" s="588">
        <v>718.65493143519734</v>
      </c>
      <c r="Q191" s="588">
        <v>352.27883912101714</v>
      </c>
      <c r="R191" s="588">
        <v>24.430856433120127</v>
      </c>
      <c r="S191" s="588" t="s">
        <v>539</v>
      </c>
      <c r="T191" s="586">
        <v>330.21766014251472</v>
      </c>
      <c r="U191" s="589">
        <v>1425.5822871318494</v>
      </c>
      <c r="V191" s="590" t="s">
        <v>469</v>
      </c>
      <c r="W191" s="591" t="s">
        <v>582</v>
      </c>
      <c r="X191" s="500">
        <f t="shared" si="12"/>
        <v>0</v>
      </c>
      <c r="Y191" s="500">
        <f t="shared" si="13"/>
        <v>0</v>
      </c>
      <c r="Z191" s="352"/>
      <c r="AA191" s="542">
        <f t="shared" si="10"/>
        <v>256.87059433569914</v>
      </c>
      <c r="AB191" s="542">
        <f t="shared" si="11"/>
        <v>215.54276330703266</v>
      </c>
      <c r="AC191" s="354">
        <f t="shared" si="14"/>
        <v>0</v>
      </c>
      <c r="AD191" s="642"/>
      <c r="AE191" s="631"/>
      <c r="AF191" s="631"/>
      <c r="AG191" s="631"/>
      <c r="AH191" s="631"/>
      <c r="AI191" s="631"/>
      <c r="AJ191" s="631"/>
      <c r="AK191" s="631"/>
      <c r="AL191" s="631"/>
      <c r="AM191" s="631"/>
      <c r="AN191" s="631"/>
      <c r="AO191" s="631"/>
      <c r="AP191" s="631"/>
      <c r="AQ191" s="631"/>
      <c r="AR191" s="631"/>
      <c r="AS191" s="631"/>
      <c r="AT191" s="631"/>
      <c r="AU191" s="631"/>
      <c r="AV191" s="631"/>
      <c r="AW191" s="631"/>
      <c r="AX191" s="631"/>
      <c r="AY191" s="631"/>
      <c r="AZ191" s="631"/>
    </row>
    <row r="192" spans="2:52" x14ac:dyDescent="0.25">
      <c r="B192" s="594">
        <v>9272</v>
      </c>
      <c r="C192" s="595" t="s">
        <v>151</v>
      </c>
      <c r="D192" s="596">
        <v>889.74879933447539</v>
      </c>
      <c r="E192" s="596">
        <v>323.66126263596311</v>
      </c>
      <c r="F192" s="596">
        <v>99.255838599127046</v>
      </c>
      <c r="G192" s="596" t="s">
        <v>539</v>
      </c>
      <c r="H192" s="597">
        <v>2058.9489480496845</v>
      </c>
      <c r="I192" s="598">
        <v>3371.6148486192501</v>
      </c>
      <c r="J192" s="599">
        <v>234.28428765501803</v>
      </c>
      <c r="K192" s="599">
        <v>122.8604946090239</v>
      </c>
      <c r="L192" s="599">
        <v>80.503041300965577</v>
      </c>
      <c r="M192" s="599" t="s">
        <v>539</v>
      </c>
      <c r="N192" s="597">
        <v>1976.3203108470204</v>
      </c>
      <c r="O192" s="598">
        <v>2413.9681344120281</v>
      </c>
      <c r="P192" s="599">
        <v>655.46451167945736</v>
      </c>
      <c r="Q192" s="599">
        <v>200.80076802693921</v>
      </c>
      <c r="R192" s="599">
        <v>18.752797298161468</v>
      </c>
      <c r="S192" s="599" t="s">
        <v>539</v>
      </c>
      <c r="T192" s="597">
        <v>82.628637202664081</v>
      </c>
      <c r="U192" s="600">
        <v>957.64671420722209</v>
      </c>
      <c r="V192" s="601" t="s">
        <v>469</v>
      </c>
      <c r="W192" s="602" t="s">
        <v>582</v>
      </c>
      <c r="X192" s="500">
        <f t="shared" si="12"/>
        <v>0</v>
      </c>
      <c r="Y192" s="500">
        <f t="shared" si="13"/>
        <v>0</v>
      </c>
      <c r="Z192" s="352"/>
      <c r="AA192" s="542">
        <f t="shared" si="10"/>
        <v>234.28428765501803</v>
      </c>
      <c r="AB192" s="542">
        <f t="shared" si="11"/>
        <v>122.8604946090239</v>
      </c>
      <c r="AC192" s="354">
        <f t="shared" si="14"/>
        <v>0</v>
      </c>
      <c r="AD192" s="642"/>
      <c r="AE192" s="631"/>
      <c r="AF192" s="631"/>
      <c r="AG192" s="631"/>
      <c r="AH192" s="631"/>
      <c r="AI192" s="631"/>
      <c r="AJ192" s="631"/>
      <c r="AK192" s="631"/>
      <c r="AL192" s="631"/>
      <c r="AM192" s="631"/>
      <c r="AN192" s="631"/>
      <c r="AO192" s="631"/>
      <c r="AP192" s="631"/>
      <c r="AQ192" s="631"/>
      <c r="AR192" s="631"/>
      <c r="AS192" s="631"/>
      <c r="AT192" s="631"/>
      <c r="AU192" s="631"/>
      <c r="AV192" s="631"/>
      <c r="AW192" s="631"/>
      <c r="AX192" s="631"/>
      <c r="AY192" s="631"/>
      <c r="AZ192" s="631"/>
    </row>
    <row r="193" spans="2:52" x14ac:dyDescent="0.25">
      <c r="B193" s="593">
        <v>9273</v>
      </c>
      <c r="C193" s="592" t="s">
        <v>152</v>
      </c>
      <c r="D193" s="585">
        <v>945.53699962972337</v>
      </c>
      <c r="E193" s="585">
        <v>903.16403770196484</v>
      </c>
      <c r="F193" s="585">
        <v>133.61282779484435</v>
      </c>
      <c r="G193" s="585" t="s">
        <v>539</v>
      </c>
      <c r="H193" s="586">
        <v>2461.3148401360713</v>
      </c>
      <c r="I193" s="587">
        <v>4443.6287052626039</v>
      </c>
      <c r="J193" s="588">
        <v>248.9741627922524</v>
      </c>
      <c r="K193" s="588">
        <v>342.83738338483829</v>
      </c>
      <c r="L193" s="588">
        <v>106.26846409165822</v>
      </c>
      <c r="M193" s="588" t="s">
        <v>539</v>
      </c>
      <c r="N193" s="586">
        <v>1488.1397796262561</v>
      </c>
      <c r="O193" s="587">
        <v>2186.2197898950049</v>
      </c>
      <c r="P193" s="588">
        <v>696.56283683747097</v>
      </c>
      <c r="Q193" s="588">
        <v>560.32665431712655</v>
      </c>
      <c r="R193" s="588">
        <v>27.344363703186133</v>
      </c>
      <c r="S193" s="588" t="s">
        <v>539</v>
      </c>
      <c r="T193" s="586">
        <v>973.17506050981524</v>
      </c>
      <c r="U193" s="589">
        <v>2257.4089153675991</v>
      </c>
      <c r="V193" s="590" t="s">
        <v>469</v>
      </c>
      <c r="W193" s="591" t="s">
        <v>582</v>
      </c>
      <c r="X193" s="500">
        <f t="shared" si="12"/>
        <v>0</v>
      </c>
      <c r="Y193" s="500">
        <f t="shared" si="13"/>
        <v>0</v>
      </c>
      <c r="Z193" s="352"/>
      <c r="AA193" s="542">
        <f t="shared" si="10"/>
        <v>248.9741627922524</v>
      </c>
      <c r="AB193" s="542">
        <f t="shared" si="11"/>
        <v>342.83738338483829</v>
      </c>
      <c r="AC193" s="354">
        <f t="shared" si="14"/>
        <v>0</v>
      </c>
      <c r="AD193" s="642"/>
      <c r="AE193" s="631"/>
      <c r="AF193" s="631"/>
      <c r="AG193" s="631"/>
      <c r="AH193" s="631"/>
      <c r="AI193" s="631"/>
      <c r="AJ193" s="631"/>
      <c r="AK193" s="631"/>
      <c r="AL193" s="631"/>
      <c r="AM193" s="631"/>
      <c r="AN193" s="631"/>
      <c r="AO193" s="631"/>
      <c r="AP193" s="631"/>
      <c r="AQ193" s="631"/>
      <c r="AR193" s="631"/>
      <c r="AS193" s="631"/>
      <c r="AT193" s="631"/>
      <c r="AU193" s="631"/>
      <c r="AV193" s="631"/>
      <c r="AW193" s="631"/>
      <c r="AX193" s="631"/>
      <c r="AY193" s="631"/>
      <c r="AZ193" s="631"/>
    </row>
    <row r="194" spans="2:52" x14ac:dyDescent="0.25">
      <c r="B194" s="594" t="s">
        <v>656</v>
      </c>
      <c r="C194" s="595" t="s">
        <v>720</v>
      </c>
      <c r="D194" s="596">
        <v>3372.1445808885614</v>
      </c>
      <c r="E194" s="596">
        <v>823.7446421433574</v>
      </c>
      <c r="F194" s="596">
        <v>272.09305467628747</v>
      </c>
      <c r="G194" s="596" t="s">
        <v>539</v>
      </c>
      <c r="H194" s="597">
        <v>5478.5626776010358</v>
      </c>
      <c r="I194" s="598">
        <v>9946.5449553092421</v>
      </c>
      <c r="J194" s="599">
        <v>887.93656321216667</v>
      </c>
      <c r="K194" s="599">
        <v>312.69010489864218</v>
      </c>
      <c r="L194" s="599">
        <v>220.09885715435738</v>
      </c>
      <c r="M194" s="599" t="s">
        <v>539</v>
      </c>
      <c r="N194" s="597">
        <v>3428.5447097211618</v>
      </c>
      <c r="O194" s="598">
        <v>4849.2702349863284</v>
      </c>
      <c r="P194" s="599">
        <v>2484.2080176763948</v>
      </c>
      <c r="Q194" s="599">
        <v>511.05453724471522</v>
      </c>
      <c r="R194" s="599">
        <v>51.99419752193009</v>
      </c>
      <c r="S194" s="599" t="s">
        <v>539</v>
      </c>
      <c r="T194" s="597">
        <v>2050.017967879874</v>
      </c>
      <c r="U194" s="600">
        <v>5097.2747203229137</v>
      </c>
      <c r="V194" s="601" t="s">
        <v>469</v>
      </c>
      <c r="W194" s="602" t="s">
        <v>582</v>
      </c>
      <c r="X194" s="500">
        <f t="shared" si="12"/>
        <v>0</v>
      </c>
      <c r="Y194" s="500">
        <f t="shared" si="13"/>
        <v>0</v>
      </c>
      <c r="Z194" s="352"/>
      <c r="AA194" s="542">
        <f t="shared" si="10"/>
        <v>887.93656321216667</v>
      </c>
      <c r="AB194" s="542">
        <f t="shared" si="11"/>
        <v>312.69010489864218</v>
      </c>
      <c r="AC194" s="354">
        <f t="shared" si="14"/>
        <v>0</v>
      </c>
      <c r="AD194" s="642"/>
      <c r="AE194" s="631"/>
      <c r="AF194" s="631"/>
      <c r="AG194" s="631"/>
      <c r="AH194" s="631"/>
      <c r="AI194" s="631"/>
      <c r="AJ194" s="631"/>
      <c r="AK194" s="631"/>
      <c r="AL194" s="631"/>
      <c r="AM194" s="631"/>
      <c r="AN194" s="631"/>
      <c r="AO194" s="631"/>
      <c r="AP194" s="631"/>
      <c r="AQ194" s="631"/>
      <c r="AR194" s="631"/>
      <c r="AS194" s="631"/>
      <c r="AT194" s="631"/>
      <c r="AU194" s="631"/>
      <c r="AV194" s="631"/>
      <c r="AW194" s="631"/>
      <c r="AX194" s="631"/>
      <c r="AY194" s="631"/>
      <c r="AZ194" s="631"/>
    </row>
    <row r="195" spans="2:52" x14ac:dyDescent="0.25">
      <c r="B195" s="593" t="s">
        <v>657</v>
      </c>
      <c r="C195" s="592" t="s">
        <v>721</v>
      </c>
      <c r="D195" s="585">
        <v>3194.7334601060711</v>
      </c>
      <c r="E195" s="585">
        <v>1068.7720503381311</v>
      </c>
      <c r="F195" s="585">
        <v>270.43175525424027</v>
      </c>
      <c r="G195" s="585" t="s">
        <v>539</v>
      </c>
      <c r="H195" s="586">
        <v>5728.7055630423492</v>
      </c>
      <c r="I195" s="587">
        <v>10262.642828740791</v>
      </c>
      <c r="J195" s="588">
        <v>841.22153748165238</v>
      </c>
      <c r="K195" s="588">
        <v>405.70150922427092</v>
      </c>
      <c r="L195" s="588">
        <v>219.18015078128363</v>
      </c>
      <c r="M195" s="588" t="s">
        <v>539</v>
      </c>
      <c r="N195" s="586">
        <v>4219.4086831670793</v>
      </c>
      <c r="O195" s="587">
        <v>5685.511880654286</v>
      </c>
      <c r="P195" s="588">
        <v>2353.5119226244187</v>
      </c>
      <c r="Q195" s="588">
        <v>663.07054111386014</v>
      </c>
      <c r="R195" s="588">
        <v>51.251604472956643</v>
      </c>
      <c r="S195" s="588" t="s">
        <v>539</v>
      </c>
      <c r="T195" s="586">
        <v>1509.29687987527</v>
      </c>
      <c r="U195" s="589">
        <v>4577.1309480865057</v>
      </c>
      <c r="V195" s="590" t="s">
        <v>469</v>
      </c>
      <c r="W195" s="591" t="s">
        <v>582</v>
      </c>
      <c r="X195" s="500">
        <f t="shared" si="12"/>
        <v>0</v>
      </c>
      <c r="Y195" s="500">
        <f t="shared" si="13"/>
        <v>0</v>
      </c>
      <c r="Z195" s="352"/>
      <c r="AA195" s="542">
        <f t="shared" si="10"/>
        <v>841.22153748165238</v>
      </c>
      <c r="AB195" s="542">
        <f t="shared" si="11"/>
        <v>405.70150922427092</v>
      </c>
      <c r="AC195" s="354">
        <f t="shared" si="14"/>
        <v>0</v>
      </c>
      <c r="AD195" s="642"/>
      <c r="AE195" s="631"/>
      <c r="AF195" s="631"/>
      <c r="AG195" s="631"/>
      <c r="AH195" s="631"/>
      <c r="AI195" s="631"/>
      <c r="AJ195" s="631"/>
      <c r="AK195" s="631"/>
      <c r="AL195" s="631"/>
      <c r="AM195" s="631"/>
      <c r="AN195" s="631"/>
      <c r="AO195" s="631"/>
      <c r="AP195" s="631"/>
      <c r="AQ195" s="631"/>
      <c r="AR195" s="631"/>
      <c r="AS195" s="631"/>
      <c r="AT195" s="631"/>
      <c r="AU195" s="631"/>
      <c r="AV195" s="631"/>
      <c r="AW195" s="631"/>
      <c r="AX195" s="631"/>
      <c r="AY195" s="631"/>
      <c r="AZ195" s="631"/>
    </row>
    <row r="196" spans="2:52" x14ac:dyDescent="0.25">
      <c r="B196" s="594">
        <v>9276</v>
      </c>
      <c r="C196" s="595" t="s">
        <v>153</v>
      </c>
      <c r="D196" s="596">
        <v>874.71495813837055</v>
      </c>
      <c r="E196" s="596">
        <v>354.22607822441631</v>
      </c>
      <c r="F196" s="596">
        <v>92.502278675721826</v>
      </c>
      <c r="G196" s="596" t="s">
        <v>539</v>
      </c>
      <c r="H196" s="597">
        <v>1606.6749570758291</v>
      </c>
      <c r="I196" s="598">
        <v>2928.1182721143377</v>
      </c>
      <c r="J196" s="599">
        <v>230.32565036550136</v>
      </c>
      <c r="K196" s="599">
        <v>134.46277388782229</v>
      </c>
      <c r="L196" s="599">
        <v>74.226116686040598</v>
      </c>
      <c r="M196" s="599" t="s">
        <v>539</v>
      </c>
      <c r="N196" s="597">
        <v>1572.6294393509459</v>
      </c>
      <c r="O196" s="598">
        <v>2011.6439802903101</v>
      </c>
      <c r="P196" s="599">
        <v>644.38930777286919</v>
      </c>
      <c r="Q196" s="599">
        <v>219.76330433659402</v>
      </c>
      <c r="R196" s="599">
        <v>18.276161989681228</v>
      </c>
      <c r="S196" s="599" t="s">
        <v>539</v>
      </c>
      <c r="T196" s="597">
        <v>34.045517724883226</v>
      </c>
      <c r="U196" s="600">
        <v>916.47429182402766</v>
      </c>
      <c r="V196" s="601" t="s">
        <v>469</v>
      </c>
      <c r="W196" s="602" t="s">
        <v>582</v>
      </c>
      <c r="X196" s="500">
        <f t="shared" si="12"/>
        <v>0</v>
      </c>
      <c r="Y196" s="500">
        <f t="shared" si="13"/>
        <v>0</v>
      </c>
      <c r="Z196" s="352"/>
      <c r="AA196" s="542">
        <f t="shared" si="10"/>
        <v>230.32565036550136</v>
      </c>
      <c r="AB196" s="542">
        <f t="shared" si="11"/>
        <v>134.46277388782229</v>
      </c>
      <c r="AC196" s="354">
        <f t="shared" si="14"/>
        <v>0</v>
      </c>
      <c r="AD196" s="642"/>
      <c r="AE196" s="631"/>
      <c r="AF196" s="631"/>
      <c r="AG196" s="631"/>
      <c r="AH196" s="631"/>
      <c r="AI196" s="631"/>
      <c r="AJ196" s="631"/>
      <c r="AK196" s="631"/>
      <c r="AL196" s="631"/>
      <c r="AM196" s="631"/>
      <c r="AN196" s="631"/>
      <c r="AO196" s="631"/>
      <c r="AP196" s="631"/>
      <c r="AQ196" s="631"/>
      <c r="AR196" s="631"/>
      <c r="AS196" s="631"/>
      <c r="AT196" s="631"/>
      <c r="AU196" s="631"/>
      <c r="AV196" s="631"/>
      <c r="AW196" s="631"/>
      <c r="AX196" s="631"/>
      <c r="AY196" s="631"/>
      <c r="AZ196" s="631"/>
    </row>
    <row r="197" spans="2:52" x14ac:dyDescent="0.25">
      <c r="B197" s="593">
        <v>9277</v>
      </c>
      <c r="C197" s="592" t="s">
        <v>154</v>
      </c>
      <c r="D197" s="585">
        <v>3127.8490649698274</v>
      </c>
      <c r="E197" s="585">
        <v>598.26237057433934</v>
      </c>
      <c r="F197" s="585">
        <v>257.84933537633316</v>
      </c>
      <c r="G197" s="585" t="s">
        <v>539</v>
      </c>
      <c r="H197" s="586">
        <v>5387.761121516086</v>
      </c>
      <c r="I197" s="587">
        <v>9371.7218924365861</v>
      </c>
      <c r="J197" s="588">
        <v>823.60986677026449</v>
      </c>
      <c r="K197" s="588">
        <v>227.09795468295664</v>
      </c>
      <c r="L197" s="588">
        <v>211.97001239220103</v>
      </c>
      <c r="M197" s="588" t="s">
        <v>539</v>
      </c>
      <c r="N197" s="586">
        <v>3425.7719678133117</v>
      </c>
      <c r="O197" s="587">
        <v>4688.449801658734</v>
      </c>
      <c r="P197" s="588">
        <v>2304.2391981995629</v>
      </c>
      <c r="Q197" s="588">
        <v>371.1644158913827</v>
      </c>
      <c r="R197" s="588">
        <v>45.879322984132131</v>
      </c>
      <c r="S197" s="588" t="s">
        <v>539</v>
      </c>
      <c r="T197" s="586">
        <v>1961.989153702774</v>
      </c>
      <c r="U197" s="589">
        <v>4683.2720907778521</v>
      </c>
      <c r="V197" s="590" t="s">
        <v>469</v>
      </c>
      <c r="W197" s="591" t="s">
        <v>582</v>
      </c>
      <c r="X197" s="500">
        <f t="shared" si="12"/>
        <v>0</v>
      </c>
      <c r="Y197" s="500">
        <f t="shared" si="13"/>
        <v>0</v>
      </c>
      <c r="Z197" s="352"/>
      <c r="AA197" s="542">
        <f t="shared" ref="AA197:AA260" si="15">D197-P197</f>
        <v>823.60986677026449</v>
      </c>
      <c r="AB197" s="542">
        <f t="shared" ref="AB197:AB260" si="16">E197-Q197</f>
        <v>227.09795468295664</v>
      </c>
      <c r="AC197" s="354">
        <f t="shared" si="14"/>
        <v>0</v>
      </c>
      <c r="AD197" s="642"/>
      <c r="AE197" s="631"/>
      <c r="AF197" s="631"/>
      <c r="AG197" s="631"/>
      <c r="AH197" s="631"/>
      <c r="AI197" s="631"/>
      <c r="AJ197" s="631"/>
      <c r="AK197" s="631"/>
      <c r="AL197" s="631"/>
      <c r="AM197" s="631"/>
      <c r="AN197" s="631"/>
      <c r="AO197" s="631"/>
      <c r="AP197" s="631"/>
      <c r="AQ197" s="631"/>
      <c r="AR197" s="631"/>
      <c r="AS197" s="631"/>
      <c r="AT197" s="631"/>
      <c r="AU197" s="631"/>
      <c r="AV197" s="631"/>
      <c r="AW197" s="631"/>
      <c r="AX197" s="631"/>
      <c r="AY197" s="631"/>
      <c r="AZ197" s="631"/>
    </row>
    <row r="198" spans="2:52" x14ac:dyDescent="0.25">
      <c r="B198" s="594" t="s">
        <v>658</v>
      </c>
      <c r="C198" s="595" t="s">
        <v>722</v>
      </c>
      <c r="D198" s="596">
        <v>1490.0127025604525</v>
      </c>
      <c r="E198" s="596">
        <v>700.03091984257253</v>
      </c>
      <c r="F198" s="596">
        <v>199.90082742725104</v>
      </c>
      <c r="G198" s="596" t="s">
        <v>539</v>
      </c>
      <c r="H198" s="597">
        <v>3307.3893907048355</v>
      </c>
      <c r="I198" s="598">
        <v>5697.3338405351114</v>
      </c>
      <c r="J198" s="599">
        <v>392.34283303042116</v>
      </c>
      <c r="K198" s="599">
        <v>265.72888072244695</v>
      </c>
      <c r="L198" s="599">
        <v>160.94850174326064</v>
      </c>
      <c r="M198" s="599" t="s">
        <v>539</v>
      </c>
      <c r="N198" s="597">
        <v>2338.3530437147742</v>
      </c>
      <c r="O198" s="598">
        <v>3157.3732592109031</v>
      </c>
      <c r="P198" s="599">
        <v>1097.6698695300313</v>
      </c>
      <c r="Q198" s="599">
        <v>434.30203912012558</v>
      </c>
      <c r="R198" s="599">
        <v>38.952325683990409</v>
      </c>
      <c r="S198" s="599" t="s">
        <v>539</v>
      </c>
      <c r="T198" s="597">
        <v>969.03634699006113</v>
      </c>
      <c r="U198" s="600">
        <v>2539.9605813242083</v>
      </c>
      <c r="V198" s="601" t="s">
        <v>469</v>
      </c>
      <c r="W198" s="602" t="s">
        <v>582</v>
      </c>
      <c r="X198" s="500">
        <f t="shared" ref="X198:X261" si="17">IF(P198&gt;D198, D198-P198, 0)</f>
        <v>0</v>
      </c>
      <c r="Y198" s="500">
        <f t="shared" ref="Y198:Y261" si="18">IF(Q198&gt;E198, E198-Q198, 0)</f>
        <v>0</v>
      </c>
      <c r="Z198" s="352"/>
      <c r="AA198" s="542">
        <f t="shared" si="15"/>
        <v>392.34283303042116</v>
      </c>
      <c r="AB198" s="542">
        <f t="shared" si="16"/>
        <v>265.72888072244695</v>
      </c>
      <c r="AC198" s="354">
        <f t="shared" ref="AC198:AC261" si="19">J198-AA198</f>
        <v>0</v>
      </c>
      <c r="AD198" s="642"/>
      <c r="AE198" s="631"/>
      <c r="AF198" s="631"/>
      <c r="AG198" s="631"/>
      <c r="AH198" s="631"/>
      <c r="AI198" s="631"/>
      <c r="AJ198" s="631"/>
      <c r="AK198" s="631"/>
      <c r="AL198" s="631"/>
      <c r="AM198" s="631"/>
      <c r="AN198" s="631"/>
      <c r="AO198" s="631"/>
      <c r="AP198" s="631"/>
      <c r="AQ198" s="631"/>
      <c r="AR198" s="631"/>
      <c r="AS198" s="631"/>
      <c r="AT198" s="631"/>
      <c r="AU198" s="631"/>
      <c r="AV198" s="631"/>
      <c r="AW198" s="631"/>
      <c r="AX198" s="631"/>
      <c r="AY198" s="631"/>
      <c r="AZ198" s="631"/>
    </row>
    <row r="199" spans="2:52" x14ac:dyDescent="0.25">
      <c r="B199" s="593">
        <v>9279</v>
      </c>
      <c r="C199" s="592" t="s">
        <v>155</v>
      </c>
      <c r="D199" s="585">
        <v>1682.0257215609649</v>
      </c>
      <c r="E199" s="585">
        <v>490.02411240349886</v>
      </c>
      <c r="F199" s="585">
        <v>157.13109734013466</v>
      </c>
      <c r="G199" s="585" t="s">
        <v>539</v>
      </c>
      <c r="H199" s="586">
        <v>3268.8248698973043</v>
      </c>
      <c r="I199" s="587">
        <v>5598.0058012019026</v>
      </c>
      <c r="J199" s="588">
        <v>442.90275894509887</v>
      </c>
      <c r="K199" s="588">
        <v>186.01115354344</v>
      </c>
      <c r="L199" s="588">
        <v>127.60256224756624</v>
      </c>
      <c r="M199" s="588" t="s">
        <v>539</v>
      </c>
      <c r="N199" s="586">
        <v>1894.7973630012609</v>
      </c>
      <c r="O199" s="587">
        <v>2651.3138377373662</v>
      </c>
      <c r="P199" s="588">
        <v>1239.1229626158661</v>
      </c>
      <c r="Q199" s="588">
        <v>304.01295886005886</v>
      </c>
      <c r="R199" s="588">
        <v>29.528535092568418</v>
      </c>
      <c r="S199" s="588" t="s">
        <v>539</v>
      </c>
      <c r="T199" s="586">
        <v>1374.0275068960434</v>
      </c>
      <c r="U199" s="589">
        <v>2946.6919634645369</v>
      </c>
      <c r="V199" s="590" t="s">
        <v>469</v>
      </c>
      <c r="W199" s="591" t="s">
        <v>582</v>
      </c>
      <c r="X199" s="500">
        <f t="shared" si="17"/>
        <v>0</v>
      </c>
      <c r="Y199" s="500">
        <f t="shared" si="18"/>
        <v>0</v>
      </c>
      <c r="Z199" s="352"/>
      <c r="AA199" s="542">
        <f t="shared" si="15"/>
        <v>442.90275894509887</v>
      </c>
      <c r="AB199" s="542">
        <f t="shared" si="16"/>
        <v>186.01115354344</v>
      </c>
      <c r="AC199" s="354">
        <f t="shared" si="19"/>
        <v>0</v>
      </c>
      <c r="AD199" s="642"/>
      <c r="AE199" s="631"/>
      <c r="AF199" s="631"/>
      <c r="AG199" s="631"/>
      <c r="AH199" s="631"/>
      <c r="AI199" s="631"/>
      <c r="AJ199" s="631"/>
      <c r="AK199" s="631"/>
      <c r="AL199" s="631"/>
      <c r="AM199" s="631"/>
      <c r="AN199" s="631"/>
      <c r="AO199" s="631"/>
      <c r="AP199" s="631"/>
      <c r="AQ199" s="631"/>
      <c r="AR199" s="631"/>
      <c r="AS199" s="631"/>
      <c r="AT199" s="631"/>
      <c r="AU199" s="631"/>
      <c r="AV199" s="631"/>
      <c r="AW199" s="631"/>
      <c r="AX199" s="631"/>
      <c r="AY199" s="631"/>
      <c r="AZ199" s="631"/>
    </row>
    <row r="200" spans="2:52" x14ac:dyDescent="0.25">
      <c r="B200" s="594" t="s">
        <v>659</v>
      </c>
      <c r="C200" s="595" t="s">
        <v>723</v>
      </c>
      <c r="D200" s="596">
        <v>1391.2964803269558</v>
      </c>
      <c r="E200" s="596">
        <v>627.86932029409252</v>
      </c>
      <c r="F200" s="596">
        <v>164.65593468260087</v>
      </c>
      <c r="G200" s="596" t="s">
        <v>539</v>
      </c>
      <c r="H200" s="597">
        <v>2766.1947629702408</v>
      </c>
      <c r="I200" s="598">
        <v>4950.0164982738897</v>
      </c>
      <c r="J200" s="599">
        <v>366.34936181329954</v>
      </c>
      <c r="K200" s="599">
        <v>238.3366319865321</v>
      </c>
      <c r="L200" s="599">
        <v>131.21054738698371</v>
      </c>
      <c r="M200" s="599" t="s">
        <v>539</v>
      </c>
      <c r="N200" s="597">
        <v>2522.2747229946781</v>
      </c>
      <c r="O200" s="598">
        <v>3258.1712641814934</v>
      </c>
      <c r="P200" s="599">
        <v>1024.9471185136563</v>
      </c>
      <c r="Q200" s="599">
        <v>389.53268830756042</v>
      </c>
      <c r="R200" s="599">
        <v>33.445387295617167</v>
      </c>
      <c r="S200" s="599" t="s">
        <v>539</v>
      </c>
      <c r="T200" s="597">
        <v>243.92003997556293</v>
      </c>
      <c r="U200" s="600">
        <v>1691.8452340923968</v>
      </c>
      <c r="V200" s="601" t="s">
        <v>469</v>
      </c>
      <c r="W200" s="602" t="s">
        <v>582</v>
      </c>
      <c r="X200" s="500">
        <f t="shared" si="17"/>
        <v>0</v>
      </c>
      <c r="Y200" s="500">
        <f t="shared" si="18"/>
        <v>0</v>
      </c>
      <c r="Z200" s="352"/>
      <c r="AA200" s="542">
        <f t="shared" si="15"/>
        <v>366.34936181329954</v>
      </c>
      <c r="AB200" s="542">
        <f t="shared" si="16"/>
        <v>238.3366319865321</v>
      </c>
      <c r="AC200" s="354">
        <f t="shared" si="19"/>
        <v>0</v>
      </c>
      <c r="AD200" s="642"/>
      <c r="AE200" s="631"/>
      <c r="AF200" s="631"/>
      <c r="AG200" s="631"/>
      <c r="AH200" s="631"/>
      <c r="AI200" s="631"/>
      <c r="AJ200" s="631"/>
      <c r="AK200" s="631"/>
      <c r="AL200" s="631"/>
      <c r="AM200" s="631"/>
      <c r="AN200" s="631"/>
      <c r="AO200" s="631"/>
      <c r="AP200" s="631"/>
      <c r="AQ200" s="631"/>
      <c r="AR200" s="631"/>
      <c r="AS200" s="631"/>
      <c r="AT200" s="631"/>
      <c r="AU200" s="631"/>
      <c r="AV200" s="631"/>
      <c r="AW200" s="631"/>
      <c r="AX200" s="631"/>
      <c r="AY200" s="631"/>
      <c r="AZ200" s="631"/>
    </row>
    <row r="201" spans="2:52" x14ac:dyDescent="0.25">
      <c r="B201" s="593">
        <v>9372</v>
      </c>
      <c r="C201" s="592" t="s">
        <v>156</v>
      </c>
      <c r="D201" s="585">
        <v>2381.5874989383151</v>
      </c>
      <c r="E201" s="585">
        <v>566.80774798413609</v>
      </c>
      <c r="F201" s="585">
        <v>222.44282549145817</v>
      </c>
      <c r="G201" s="585" t="s">
        <v>539</v>
      </c>
      <c r="H201" s="586">
        <v>4564.5430353482916</v>
      </c>
      <c r="I201" s="587">
        <v>7735.3811077622013</v>
      </c>
      <c r="J201" s="588">
        <v>627.10793326634985</v>
      </c>
      <c r="K201" s="588">
        <v>215.15790829711784</v>
      </c>
      <c r="L201" s="588">
        <v>182.46210972467102</v>
      </c>
      <c r="M201" s="588" t="s">
        <v>539</v>
      </c>
      <c r="N201" s="586">
        <v>3262.3519342396962</v>
      </c>
      <c r="O201" s="587">
        <v>4287.0798855278344</v>
      </c>
      <c r="P201" s="588">
        <v>1754.4795656719652</v>
      </c>
      <c r="Q201" s="588">
        <v>351.64983968701824</v>
      </c>
      <c r="R201" s="588">
        <v>39.980715766787142</v>
      </c>
      <c r="S201" s="588" t="s">
        <v>539</v>
      </c>
      <c r="T201" s="586">
        <v>1302.1911011085954</v>
      </c>
      <c r="U201" s="589">
        <v>3448.3012222343659</v>
      </c>
      <c r="V201" s="590" t="s">
        <v>469</v>
      </c>
      <c r="W201" s="591" t="s">
        <v>582</v>
      </c>
      <c r="X201" s="500">
        <f t="shared" si="17"/>
        <v>0</v>
      </c>
      <c r="Y201" s="500">
        <f t="shared" si="18"/>
        <v>0</v>
      </c>
      <c r="Z201" s="352"/>
      <c r="AA201" s="542">
        <f t="shared" si="15"/>
        <v>627.10793326634985</v>
      </c>
      <c r="AB201" s="542">
        <f t="shared" si="16"/>
        <v>215.15790829711784</v>
      </c>
      <c r="AC201" s="354">
        <f t="shared" si="19"/>
        <v>0</v>
      </c>
      <c r="AD201" s="642"/>
      <c r="AE201" s="631"/>
      <c r="AF201" s="631"/>
      <c r="AG201" s="631"/>
      <c r="AH201" s="631"/>
      <c r="AI201" s="631"/>
      <c r="AJ201" s="631"/>
      <c r="AK201" s="631"/>
      <c r="AL201" s="631"/>
      <c r="AM201" s="631"/>
      <c r="AN201" s="631"/>
      <c r="AO201" s="631"/>
      <c r="AP201" s="631"/>
      <c r="AQ201" s="631"/>
      <c r="AR201" s="631"/>
      <c r="AS201" s="631"/>
      <c r="AT201" s="631"/>
      <c r="AU201" s="631"/>
      <c r="AV201" s="631"/>
      <c r="AW201" s="631"/>
      <c r="AX201" s="631"/>
      <c r="AY201" s="631"/>
      <c r="AZ201" s="631"/>
    </row>
    <row r="202" spans="2:52" x14ac:dyDescent="0.25">
      <c r="B202" s="594">
        <v>9373</v>
      </c>
      <c r="C202" s="595" t="s">
        <v>157</v>
      </c>
      <c r="D202" s="596">
        <v>1344.2102170859766</v>
      </c>
      <c r="E202" s="596">
        <v>729.8075706418432</v>
      </c>
      <c r="F202" s="596">
        <v>175.04410069689922</v>
      </c>
      <c r="G202" s="596" t="s">
        <v>539</v>
      </c>
      <c r="H202" s="597">
        <v>3080.4971862528655</v>
      </c>
      <c r="I202" s="598">
        <v>5329.5590746775842</v>
      </c>
      <c r="J202" s="599">
        <v>353.95083803894784</v>
      </c>
      <c r="K202" s="599">
        <v>277.03197586334841</v>
      </c>
      <c r="L202" s="599">
        <v>140.02062981535443</v>
      </c>
      <c r="M202" s="599" t="s">
        <v>539</v>
      </c>
      <c r="N202" s="597">
        <v>2808.0449694119911</v>
      </c>
      <c r="O202" s="598">
        <v>3579.0484131296416</v>
      </c>
      <c r="P202" s="599">
        <v>990.2593790470288</v>
      </c>
      <c r="Q202" s="599">
        <v>452.77559477849479</v>
      </c>
      <c r="R202" s="599">
        <v>35.023470881544796</v>
      </c>
      <c r="S202" s="599" t="s">
        <v>539</v>
      </c>
      <c r="T202" s="597">
        <v>272.45221684087426</v>
      </c>
      <c r="U202" s="600">
        <v>1750.5106615479426</v>
      </c>
      <c r="V202" s="601" t="s">
        <v>469</v>
      </c>
      <c r="W202" s="602" t="s">
        <v>582</v>
      </c>
      <c r="X202" s="500">
        <f t="shared" si="17"/>
        <v>0</v>
      </c>
      <c r="Y202" s="500">
        <f t="shared" si="18"/>
        <v>0</v>
      </c>
      <c r="Z202" s="352"/>
      <c r="AA202" s="542">
        <f t="shared" si="15"/>
        <v>353.95083803894784</v>
      </c>
      <c r="AB202" s="542">
        <f t="shared" si="16"/>
        <v>277.03197586334841</v>
      </c>
      <c r="AC202" s="354">
        <f t="shared" si="19"/>
        <v>0</v>
      </c>
      <c r="AD202" s="642"/>
      <c r="AE202" s="631"/>
      <c r="AF202" s="631"/>
      <c r="AG202" s="631"/>
      <c r="AH202" s="631"/>
      <c r="AI202" s="631"/>
      <c r="AJ202" s="631"/>
      <c r="AK202" s="631"/>
      <c r="AL202" s="631"/>
      <c r="AM202" s="631"/>
      <c r="AN202" s="631"/>
      <c r="AO202" s="631"/>
      <c r="AP202" s="631"/>
      <c r="AQ202" s="631"/>
      <c r="AR202" s="631"/>
      <c r="AS202" s="631"/>
      <c r="AT202" s="631"/>
      <c r="AU202" s="631"/>
      <c r="AV202" s="631"/>
      <c r="AW202" s="631"/>
      <c r="AX202" s="631"/>
      <c r="AY202" s="631"/>
      <c r="AZ202" s="631"/>
    </row>
    <row r="203" spans="2:52" x14ac:dyDescent="0.25">
      <c r="B203" s="593" t="s">
        <v>660</v>
      </c>
      <c r="C203" s="592" t="s">
        <v>724</v>
      </c>
      <c r="D203" s="585">
        <v>1649.9196690621072</v>
      </c>
      <c r="E203" s="585">
        <v>868.26803916864162</v>
      </c>
      <c r="F203" s="585">
        <v>177.55704910591265</v>
      </c>
      <c r="G203" s="585" t="s">
        <v>539</v>
      </c>
      <c r="H203" s="586">
        <v>3074.5151959147311</v>
      </c>
      <c r="I203" s="587">
        <v>5770.2599532513923</v>
      </c>
      <c r="J203" s="588">
        <v>434.44875075229697</v>
      </c>
      <c r="K203" s="588">
        <v>329.59100473339595</v>
      </c>
      <c r="L203" s="588">
        <v>142.6760239985839</v>
      </c>
      <c r="M203" s="588" t="s">
        <v>539</v>
      </c>
      <c r="N203" s="586">
        <v>2514.6695233432365</v>
      </c>
      <c r="O203" s="587">
        <v>3421.3853028275134</v>
      </c>
      <c r="P203" s="588">
        <v>1215.4709183098103</v>
      </c>
      <c r="Q203" s="588">
        <v>538.67703443524567</v>
      </c>
      <c r="R203" s="588">
        <v>34.881025107328753</v>
      </c>
      <c r="S203" s="588" t="s">
        <v>539</v>
      </c>
      <c r="T203" s="586">
        <v>559.84567257149445</v>
      </c>
      <c r="U203" s="589">
        <v>2348.8746504238793</v>
      </c>
      <c r="V203" s="590" t="s">
        <v>469</v>
      </c>
      <c r="W203" s="591" t="s">
        <v>582</v>
      </c>
      <c r="X203" s="500">
        <f t="shared" si="17"/>
        <v>0</v>
      </c>
      <c r="Y203" s="500">
        <f t="shared" si="18"/>
        <v>0</v>
      </c>
      <c r="Z203" s="352"/>
      <c r="AA203" s="542">
        <f t="shared" si="15"/>
        <v>434.44875075229697</v>
      </c>
      <c r="AB203" s="542">
        <f t="shared" si="16"/>
        <v>329.59100473339595</v>
      </c>
      <c r="AC203" s="354">
        <f t="shared" si="19"/>
        <v>0</v>
      </c>
      <c r="AD203" s="642"/>
      <c r="AE203" s="631"/>
      <c r="AF203" s="631"/>
      <c r="AG203" s="631"/>
      <c r="AH203" s="631"/>
      <c r="AI203" s="631"/>
      <c r="AJ203" s="631"/>
      <c r="AK203" s="631"/>
      <c r="AL203" s="631"/>
      <c r="AM203" s="631"/>
      <c r="AN203" s="631"/>
      <c r="AO203" s="631"/>
      <c r="AP203" s="631"/>
      <c r="AQ203" s="631"/>
      <c r="AR203" s="631"/>
      <c r="AS203" s="631"/>
      <c r="AT203" s="631"/>
      <c r="AU203" s="631"/>
      <c r="AV203" s="631"/>
      <c r="AW203" s="631"/>
      <c r="AX203" s="631"/>
      <c r="AY203" s="631"/>
      <c r="AZ203" s="631"/>
    </row>
    <row r="204" spans="2:52" x14ac:dyDescent="0.25">
      <c r="B204" s="594" t="s">
        <v>661</v>
      </c>
      <c r="C204" s="595" t="s">
        <v>725</v>
      </c>
      <c r="D204" s="596">
        <v>1507.9923438364424</v>
      </c>
      <c r="E204" s="596">
        <v>1201.0995166673986</v>
      </c>
      <c r="F204" s="596">
        <v>208.00024928266535</v>
      </c>
      <c r="G204" s="596" t="s">
        <v>539</v>
      </c>
      <c r="H204" s="597">
        <v>3136.8592936843252</v>
      </c>
      <c r="I204" s="598">
        <v>6053.9514034708318</v>
      </c>
      <c r="J204" s="599">
        <v>397.07714394130858</v>
      </c>
      <c r="K204" s="599">
        <v>455.93247548562022</v>
      </c>
      <c r="L204" s="599">
        <v>163.81082427611076</v>
      </c>
      <c r="M204" s="599" t="s">
        <v>539</v>
      </c>
      <c r="N204" s="597">
        <v>2258.2215755197462</v>
      </c>
      <c r="O204" s="598">
        <v>3275.0420192227857</v>
      </c>
      <c r="P204" s="599">
        <v>1110.9151998951338</v>
      </c>
      <c r="Q204" s="599">
        <v>745.16704118177836</v>
      </c>
      <c r="R204" s="599">
        <v>44.189425006554586</v>
      </c>
      <c r="S204" s="599" t="s">
        <v>539</v>
      </c>
      <c r="T204" s="597">
        <v>878.63771816457904</v>
      </c>
      <c r="U204" s="600">
        <v>2778.9093842480456</v>
      </c>
      <c r="V204" s="601" t="s">
        <v>469</v>
      </c>
      <c r="W204" s="602" t="s">
        <v>582</v>
      </c>
      <c r="X204" s="500">
        <f t="shared" si="17"/>
        <v>0</v>
      </c>
      <c r="Y204" s="500">
        <f t="shared" si="18"/>
        <v>0</v>
      </c>
      <c r="Z204" s="352"/>
      <c r="AA204" s="542">
        <f t="shared" si="15"/>
        <v>397.07714394130858</v>
      </c>
      <c r="AB204" s="542">
        <f t="shared" si="16"/>
        <v>455.93247548562022</v>
      </c>
      <c r="AC204" s="354">
        <f t="shared" si="19"/>
        <v>0</v>
      </c>
      <c r="AD204" s="642"/>
      <c r="AE204" s="631"/>
      <c r="AF204" s="631"/>
      <c r="AG204" s="631"/>
      <c r="AH204" s="631"/>
      <c r="AI204" s="631"/>
      <c r="AJ204" s="631"/>
      <c r="AK204" s="631"/>
      <c r="AL204" s="631"/>
      <c r="AM204" s="631"/>
      <c r="AN204" s="631"/>
      <c r="AO204" s="631"/>
      <c r="AP204" s="631"/>
      <c r="AQ204" s="631"/>
      <c r="AR204" s="631"/>
      <c r="AS204" s="631"/>
      <c r="AT204" s="631"/>
      <c r="AU204" s="631"/>
      <c r="AV204" s="631"/>
      <c r="AW204" s="631"/>
      <c r="AX204" s="631"/>
      <c r="AY204" s="631"/>
      <c r="AZ204" s="631"/>
    </row>
    <row r="205" spans="2:52" x14ac:dyDescent="0.25">
      <c r="B205" s="593">
        <v>9376</v>
      </c>
      <c r="C205" s="592" t="s">
        <v>158</v>
      </c>
      <c r="D205" s="585">
        <v>1989.4296719339743</v>
      </c>
      <c r="E205" s="585">
        <v>872.56754020835103</v>
      </c>
      <c r="F205" s="585">
        <v>193.12074654024235</v>
      </c>
      <c r="G205" s="585" t="s">
        <v>539</v>
      </c>
      <c r="H205" s="586">
        <v>3526.1420207367805</v>
      </c>
      <c r="I205" s="587">
        <v>6581.2599794193484</v>
      </c>
      <c r="J205" s="588">
        <v>523.84685866105156</v>
      </c>
      <c r="K205" s="588">
        <v>331.22307778411766</v>
      </c>
      <c r="L205" s="588">
        <v>155.34995892908111</v>
      </c>
      <c r="M205" s="588" t="s">
        <v>539</v>
      </c>
      <c r="N205" s="586">
        <v>2590.0612054350295</v>
      </c>
      <c r="O205" s="587">
        <v>3600.4811008092797</v>
      </c>
      <c r="P205" s="588">
        <v>1465.5828132729227</v>
      </c>
      <c r="Q205" s="588">
        <v>541.34446242423337</v>
      </c>
      <c r="R205" s="588">
        <v>37.770787611161239</v>
      </c>
      <c r="S205" s="588" t="s">
        <v>539</v>
      </c>
      <c r="T205" s="586">
        <v>936.08081530175116</v>
      </c>
      <c r="U205" s="589">
        <v>2980.7788786100687</v>
      </c>
      <c r="V205" s="590" t="s">
        <v>469</v>
      </c>
      <c r="W205" s="591" t="s">
        <v>582</v>
      </c>
      <c r="X205" s="500">
        <f t="shared" si="17"/>
        <v>0</v>
      </c>
      <c r="Y205" s="500">
        <f t="shared" si="18"/>
        <v>0</v>
      </c>
      <c r="Z205" s="352"/>
      <c r="AA205" s="542">
        <f t="shared" si="15"/>
        <v>523.84685866105156</v>
      </c>
      <c r="AB205" s="542">
        <f t="shared" si="16"/>
        <v>331.22307778411766</v>
      </c>
      <c r="AC205" s="354">
        <f t="shared" si="19"/>
        <v>0</v>
      </c>
      <c r="AD205" s="642"/>
      <c r="AE205" s="631"/>
      <c r="AF205" s="631"/>
      <c r="AG205" s="631"/>
      <c r="AH205" s="631"/>
      <c r="AI205" s="631"/>
      <c r="AJ205" s="631"/>
      <c r="AK205" s="631"/>
      <c r="AL205" s="631"/>
      <c r="AM205" s="631"/>
      <c r="AN205" s="631"/>
      <c r="AO205" s="631"/>
      <c r="AP205" s="631"/>
      <c r="AQ205" s="631"/>
      <c r="AR205" s="631"/>
      <c r="AS205" s="631"/>
      <c r="AT205" s="631"/>
      <c r="AU205" s="631"/>
      <c r="AV205" s="631"/>
      <c r="AW205" s="631"/>
      <c r="AX205" s="631"/>
      <c r="AY205" s="631"/>
      <c r="AZ205" s="631"/>
    </row>
    <row r="206" spans="2:52" x14ac:dyDescent="0.25">
      <c r="B206" s="594">
        <v>9377</v>
      </c>
      <c r="C206" s="595" t="s">
        <v>159</v>
      </c>
      <c r="D206" s="596">
        <v>1414.1547389279635</v>
      </c>
      <c r="E206" s="596">
        <v>599.71279973770766</v>
      </c>
      <c r="F206" s="596">
        <v>138.18095624069448</v>
      </c>
      <c r="G206" s="596" t="s">
        <v>539</v>
      </c>
      <c r="H206" s="597">
        <v>2764.2617657715355</v>
      </c>
      <c r="I206" s="598">
        <v>4916.3102606779012</v>
      </c>
      <c r="J206" s="599">
        <v>372.36828629780234</v>
      </c>
      <c r="K206" s="599">
        <v>227.64853167494971</v>
      </c>
      <c r="L206" s="599">
        <v>113.13474514606163</v>
      </c>
      <c r="M206" s="599" t="s">
        <v>539</v>
      </c>
      <c r="N206" s="597">
        <v>2253.4554936172303</v>
      </c>
      <c r="O206" s="598">
        <v>2966.6070567360439</v>
      </c>
      <c r="P206" s="599">
        <v>1041.7864526301612</v>
      </c>
      <c r="Q206" s="599">
        <v>372.06426806275795</v>
      </c>
      <c r="R206" s="599">
        <v>25.046211094632852</v>
      </c>
      <c r="S206" s="599" t="s">
        <v>539</v>
      </c>
      <c r="T206" s="597">
        <v>510.80627215430496</v>
      </c>
      <c r="U206" s="600">
        <v>1949.7032039418568</v>
      </c>
      <c r="V206" s="601" t="s">
        <v>469</v>
      </c>
      <c r="W206" s="602" t="s">
        <v>582</v>
      </c>
      <c r="X206" s="500">
        <f t="shared" si="17"/>
        <v>0</v>
      </c>
      <c r="Y206" s="500">
        <f t="shared" si="18"/>
        <v>0</v>
      </c>
      <c r="Z206" s="352"/>
      <c r="AA206" s="542">
        <f t="shared" si="15"/>
        <v>372.36828629780234</v>
      </c>
      <c r="AB206" s="542">
        <f t="shared" si="16"/>
        <v>227.64853167494971</v>
      </c>
      <c r="AC206" s="354">
        <f t="shared" si="19"/>
        <v>0</v>
      </c>
      <c r="AD206" s="642"/>
      <c r="AE206" s="631"/>
      <c r="AF206" s="631"/>
      <c r="AG206" s="631"/>
      <c r="AH206" s="631"/>
      <c r="AI206" s="631"/>
      <c r="AJ206" s="631"/>
      <c r="AK206" s="631"/>
      <c r="AL206" s="631"/>
      <c r="AM206" s="631"/>
      <c r="AN206" s="631"/>
      <c r="AO206" s="631"/>
      <c r="AP206" s="631"/>
      <c r="AQ206" s="631"/>
      <c r="AR206" s="631"/>
      <c r="AS206" s="631"/>
      <c r="AT206" s="631"/>
      <c r="AU206" s="631"/>
      <c r="AV206" s="631"/>
      <c r="AW206" s="631"/>
      <c r="AX206" s="631"/>
      <c r="AY206" s="631"/>
      <c r="AZ206" s="631"/>
    </row>
    <row r="207" spans="2:52" x14ac:dyDescent="0.25">
      <c r="B207" s="593" t="s">
        <v>662</v>
      </c>
      <c r="C207" s="592" t="s">
        <v>726</v>
      </c>
      <c r="D207" s="585">
        <v>831.16840509131157</v>
      </c>
      <c r="E207" s="585">
        <v>893.48527003973686</v>
      </c>
      <c r="F207" s="585">
        <v>152.89009266779541</v>
      </c>
      <c r="G207" s="585" t="s">
        <v>539</v>
      </c>
      <c r="H207" s="586">
        <v>2108.7052214460923</v>
      </c>
      <c r="I207" s="587">
        <v>3986.2489892449362</v>
      </c>
      <c r="J207" s="588">
        <v>218.85918570930528</v>
      </c>
      <c r="K207" s="588">
        <v>339.16336267410327</v>
      </c>
      <c r="L207" s="588">
        <v>118.88172218851088</v>
      </c>
      <c r="M207" s="588" t="s">
        <v>539</v>
      </c>
      <c r="N207" s="586">
        <v>1864.2260207510089</v>
      </c>
      <c r="O207" s="587">
        <v>2541.1302913229283</v>
      </c>
      <c r="P207" s="588">
        <v>612.30921938200629</v>
      </c>
      <c r="Q207" s="588">
        <v>554.32190736563359</v>
      </c>
      <c r="R207" s="588">
        <v>34.008370479284537</v>
      </c>
      <c r="S207" s="588" t="s">
        <v>539</v>
      </c>
      <c r="T207" s="586">
        <v>244.47920069508339</v>
      </c>
      <c r="U207" s="589">
        <v>1445.1186979220079</v>
      </c>
      <c r="V207" s="590" t="s">
        <v>469</v>
      </c>
      <c r="W207" s="591" t="s">
        <v>582</v>
      </c>
      <c r="X207" s="500">
        <f t="shared" si="17"/>
        <v>0</v>
      </c>
      <c r="Y207" s="500">
        <f t="shared" si="18"/>
        <v>0</v>
      </c>
      <c r="Z207" s="352"/>
      <c r="AA207" s="542">
        <f t="shared" si="15"/>
        <v>218.85918570930528</v>
      </c>
      <c r="AB207" s="542">
        <f t="shared" si="16"/>
        <v>339.16336267410327</v>
      </c>
      <c r="AC207" s="354">
        <f t="shared" si="19"/>
        <v>0</v>
      </c>
      <c r="AD207" s="642"/>
      <c r="AE207" s="631"/>
      <c r="AF207" s="631"/>
      <c r="AG207" s="631"/>
      <c r="AH207" s="631"/>
      <c r="AI207" s="631"/>
      <c r="AJ207" s="631"/>
      <c r="AK207" s="631"/>
      <c r="AL207" s="631"/>
      <c r="AM207" s="631"/>
      <c r="AN207" s="631"/>
      <c r="AO207" s="631"/>
      <c r="AP207" s="631"/>
      <c r="AQ207" s="631"/>
      <c r="AR207" s="631"/>
      <c r="AS207" s="631"/>
      <c r="AT207" s="631"/>
      <c r="AU207" s="631"/>
      <c r="AV207" s="631"/>
      <c r="AW207" s="631"/>
      <c r="AX207" s="631"/>
      <c r="AY207" s="631"/>
      <c r="AZ207" s="631"/>
    </row>
    <row r="208" spans="2:52" x14ac:dyDescent="0.25">
      <c r="B208" s="594" t="s">
        <v>663</v>
      </c>
      <c r="C208" s="595" t="s">
        <v>727</v>
      </c>
      <c r="D208" s="596">
        <v>1429.3404392176594</v>
      </c>
      <c r="E208" s="596">
        <v>895.3918193927077</v>
      </c>
      <c r="F208" s="596">
        <v>174.23722966914801</v>
      </c>
      <c r="G208" s="596" t="s">
        <v>539</v>
      </c>
      <c r="H208" s="597">
        <v>3046.2546851838651</v>
      </c>
      <c r="I208" s="598">
        <v>5545.2241734633808</v>
      </c>
      <c r="J208" s="599">
        <v>376.36691037863875</v>
      </c>
      <c r="K208" s="599">
        <v>339.88708102888825</v>
      </c>
      <c r="L208" s="599">
        <v>138.21189363981381</v>
      </c>
      <c r="M208" s="599" t="s">
        <v>539</v>
      </c>
      <c r="N208" s="597">
        <v>2822.128251337308</v>
      </c>
      <c r="O208" s="598">
        <v>3676.5941363846487</v>
      </c>
      <c r="P208" s="599">
        <v>1052.9735288390207</v>
      </c>
      <c r="Q208" s="599">
        <v>555.50473836381946</v>
      </c>
      <c r="R208" s="599">
        <v>36.025336029334198</v>
      </c>
      <c r="S208" s="599" t="s">
        <v>539</v>
      </c>
      <c r="T208" s="597">
        <v>224.12643384655701</v>
      </c>
      <c r="U208" s="600">
        <v>1868.6300370787312</v>
      </c>
      <c r="V208" s="601" t="s">
        <v>469</v>
      </c>
      <c r="W208" s="602" t="s">
        <v>582</v>
      </c>
      <c r="X208" s="500">
        <f t="shared" si="17"/>
        <v>0</v>
      </c>
      <c r="Y208" s="500">
        <f t="shared" si="18"/>
        <v>0</v>
      </c>
      <c r="Z208" s="352"/>
      <c r="AA208" s="542">
        <f t="shared" si="15"/>
        <v>376.36691037863875</v>
      </c>
      <c r="AB208" s="542">
        <f t="shared" si="16"/>
        <v>339.88708102888825</v>
      </c>
      <c r="AC208" s="354">
        <f t="shared" si="19"/>
        <v>0</v>
      </c>
      <c r="AD208" s="642"/>
      <c r="AE208" s="631"/>
      <c r="AF208" s="631"/>
      <c r="AG208" s="631"/>
      <c r="AH208" s="631"/>
      <c r="AI208" s="631"/>
      <c r="AJ208" s="631"/>
      <c r="AK208" s="631"/>
      <c r="AL208" s="631"/>
      <c r="AM208" s="631"/>
      <c r="AN208" s="631"/>
      <c r="AO208" s="631"/>
      <c r="AP208" s="631"/>
      <c r="AQ208" s="631"/>
      <c r="AR208" s="631"/>
      <c r="AS208" s="631"/>
      <c r="AT208" s="631"/>
      <c r="AU208" s="631"/>
      <c r="AV208" s="631"/>
      <c r="AW208" s="631"/>
      <c r="AX208" s="631"/>
      <c r="AY208" s="631"/>
      <c r="AZ208" s="631"/>
    </row>
    <row r="209" spans="2:52" x14ac:dyDescent="0.25">
      <c r="B209" s="593" t="s">
        <v>664</v>
      </c>
      <c r="C209" s="592" t="s">
        <v>728</v>
      </c>
      <c r="D209" s="585">
        <v>781.90240068475578</v>
      </c>
      <c r="E209" s="585">
        <v>445.08215488028054</v>
      </c>
      <c r="F209" s="585">
        <v>100.90333512372518</v>
      </c>
      <c r="G209" s="585" t="s">
        <v>539</v>
      </c>
      <c r="H209" s="586">
        <v>1691.1673522745225</v>
      </c>
      <c r="I209" s="587">
        <v>3019.0552429632839</v>
      </c>
      <c r="J209" s="588">
        <v>205.88670318768527</v>
      </c>
      <c r="K209" s="588">
        <v>168.9513698515907</v>
      </c>
      <c r="L209" s="588">
        <v>78.891685178013418</v>
      </c>
      <c r="M209" s="588" t="s">
        <v>539</v>
      </c>
      <c r="N209" s="586">
        <v>1422.2218113086928</v>
      </c>
      <c r="O209" s="587">
        <v>1875.9515695259822</v>
      </c>
      <c r="P209" s="588">
        <v>576.01569749707051</v>
      </c>
      <c r="Q209" s="588">
        <v>276.13078502868984</v>
      </c>
      <c r="R209" s="588">
        <v>22.011649945711767</v>
      </c>
      <c r="S209" s="588" t="s">
        <v>539</v>
      </c>
      <c r="T209" s="586">
        <v>268.94554096582976</v>
      </c>
      <c r="U209" s="589">
        <v>1143.1036734373019</v>
      </c>
      <c r="V209" s="590" t="s">
        <v>469</v>
      </c>
      <c r="W209" s="591" t="s">
        <v>582</v>
      </c>
      <c r="X209" s="500">
        <f t="shared" si="17"/>
        <v>0</v>
      </c>
      <c r="Y209" s="500">
        <f t="shared" si="18"/>
        <v>0</v>
      </c>
      <c r="Z209" s="352"/>
      <c r="AA209" s="542">
        <f t="shared" si="15"/>
        <v>205.88670318768527</v>
      </c>
      <c r="AB209" s="542">
        <f t="shared" si="16"/>
        <v>168.9513698515907</v>
      </c>
      <c r="AC209" s="354">
        <f t="shared" si="19"/>
        <v>0</v>
      </c>
      <c r="AD209" s="642"/>
      <c r="AE209" s="631"/>
      <c r="AF209" s="631"/>
      <c r="AG209" s="631"/>
      <c r="AH209" s="631"/>
      <c r="AI209" s="631"/>
      <c r="AJ209" s="631"/>
      <c r="AK209" s="631"/>
      <c r="AL209" s="631"/>
      <c r="AM209" s="631"/>
      <c r="AN209" s="631"/>
      <c r="AO209" s="631"/>
      <c r="AP209" s="631"/>
      <c r="AQ209" s="631"/>
      <c r="AR209" s="631"/>
      <c r="AS209" s="631"/>
      <c r="AT209" s="631"/>
      <c r="AU209" s="631"/>
      <c r="AV209" s="631"/>
      <c r="AW209" s="631"/>
      <c r="AX209" s="631"/>
      <c r="AY209" s="631"/>
      <c r="AZ209" s="631"/>
    </row>
    <row r="210" spans="2:52" x14ac:dyDescent="0.25">
      <c r="B210" s="594">
        <v>9474</v>
      </c>
      <c r="C210" s="595" t="s">
        <v>160</v>
      </c>
      <c r="D210" s="596">
        <v>477.95153117234435</v>
      </c>
      <c r="E210" s="596">
        <v>374.46051064602341</v>
      </c>
      <c r="F210" s="596">
        <v>82.924882140125987</v>
      </c>
      <c r="G210" s="596" t="s">
        <v>539</v>
      </c>
      <c r="H210" s="597">
        <v>1191.7704806008953</v>
      </c>
      <c r="I210" s="598">
        <v>2127.1074045593891</v>
      </c>
      <c r="J210" s="599">
        <v>125.8518517789463</v>
      </c>
      <c r="K210" s="599">
        <v>142.14368186922522</v>
      </c>
      <c r="L210" s="599">
        <v>64.88028203956145</v>
      </c>
      <c r="M210" s="599" t="s">
        <v>539</v>
      </c>
      <c r="N210" s="597">
        <v>1119.2702462893592</v>
      </c>
      <c r="O210" s="598">
        <v>1452.1460619770924</v>
      </c>
      <c r="P210" s="599">
        <v>352.09967939339805</v>
      </c>
      <c r="Q210" s="599">
        <v>232.31682877679819</v>
      </c>
      <c r="R210" s="599">
        <v>18.044600100564537</v>
      </c>
      <c r="S210" s="599" t="s">
        <v>539</v>
      </c>
      <c r="T210" s="597">
        <v>72.500234311536204</v>
      </c>
      <c r="U210" s="600">
        <v>674.96134258229711</v>
      </c>
      <c r="V210" s="601" t="s">
        <v>469</v>
      </c>
      <c r="W210" s="602" t="s">
        <v>582</v>
      </c>
      <c r="X210" s="500">
        <f t="shared" si="17"/>
        <v>0</v>
      </c>
      <c r="Y210" s="500">
        <f t="shared" si="18"/>
        <v>0</v>
      </c>
      <c r="Z210" s="352"/>
      <c r="AA210" s="542">
        <f t="shared" si="15"/>
        <v>125.8518517789463</v>
      </c>
      <c r="AB210" s="542">
        <f t="shared" si="16"/>
        <v>142.14368186922522</v>
      </c>
      <c r="AC210" s="354">
        <f t="shared" si="19"/>
        <v>0</v>
      </c>
      <c r="AD210" s="642"/>
      <c r="AE210" s="631"/>
      <c r="AF210" s="631"/>
      <c r="AG210" s="631"/>
      <c r="AH210" s="631"/>
      <c r="AI210" s="631"/>
      <c r="AJ210" s="631"/>
      <c r="AK210" s="631"/>
      <c r="AL210" s="631"/>
      <c r="AM210" s="631"/>
      <c r="AN210" s="631"/>
      <c r="AO210" s="631"/>
      <c r="AP210" s="631"/>
      <c r="AQ210" s="631"/>
      <c r="AR210" s="631"/>
      <c r="AS210" s="631"/>
      <c r="AT210" s="631"/>
      <c r="AU210" s="631"/>
      <c r="AV210" s="631"/>
      <c r="AW210" s="631"/>
      <c r="AX210" s="631"/>
      <c r="AY210" s="631"/>
      <c r="AZ210" s="631"/>
    </row>
    <row r="211" spans="2:52" x14ac:dyDescent="0.25">
      <c r="B211" s="593" t="s">
        <v>665</v>
      </c>
      <c r="C211" s="592" t="s">
        <v>729</v>
      </c>
      <c r="D211" s="585">
        <v>1245.1154477891241</v>
      </c>
      <c r="E211" s="585">
        <v>765.81248939062493</v>
      </c>
      <c r="F211" s="585">
        <v>148.8290806044528</v>
      </c>
      <c r="G211" s="585">
        <v>1330.6925905532141</v>
      </c>
      <c r="H211" s="586">
        <v>2752.7170745213048</v>
      </c>
      <c r="I211" s="587">
        <v>6243.1666828587204</v>
      </c>
      <c r="J211" s="588">
        <v>327.8576896667139</v>
      </c>
      <c r="K211" s="588">
        <v>290.69929610367154</v>
      </c>
      <c r="L211" s="588">
        <v>118.19135677485717</v>
      </c>
      <c r="M211" s="588">
        <v>1129.0673378098631</v>
      </c>
      <c r="N211" s="586">
        <v>2548.3328907076084</v>
      </c>
      <c r="O211" s="587">
        <v>4414.1485710627148</v>
      </c>
      <c r="P211" s="588">
        <v>917.25775812241022</v>
      </c>
      <c r="Q211" s="588">
        <v>475.11319328695339</v>
      </c>
      <c r="R211" s="588">
        <v>30.637723829595629</v>
      </c>
      <c r="S211" s="588">
        <v>201.62525274335161</v>
      </c>
      <c r="T211" s="586">
        <v>204.38418381369621</v>
      </c>
      <c r="U211" s="589">
        <v>1829.0181117960071</v>
      </c>
      <c r="V211" s="590" t="s">
        <v>469</v>
      </c>
      <c r="W211" s="591" t="s">
        <v>582</v>
      </c>
      <c r="X211" s="500">
        <f t="shared" si="17"/>
        <v>0</v>
      </c>
      <c r="Y211" s="500">
        <f t="shared" si="18"/>
        <v>0</v>
      </c>
      <c r="Z211" s="352"/>
      <c r="AA211" s="542">
        <f t="shared" si="15"/>
        <v>327.8576896667139</v>
      </c>
      <c r="AB211" s="542">
        <f t="shared" si="16"/>
        <v>290.69929610367154</v>
      </c>
      <c r="AC211" s="354">
        <f t="shared" si="19"/>
        <v>0</v>
      </c>
      <c r="AD211" s="642"/>
      <c r="AE211" s="631"/>
      <c r="AF211" s="631"/>
      <c r="AG211" s="631"/>
      <c r="AH211" s="631"/>
      <c r="AI211" s="631"/>
      <c r="AJ211" s="631"/>
      <c r="AK211" s="631"/>
      <c r="AL211" s="631"/>
      <c r="AM211" s="631"/>
      <c r="AN211" s="631"/>
      <c r="AO211" s="631"/>
      <c r="AP211" s="631"/>
      <c r="AQ211" s="631"/>
      <c r="AR211" s="631"/>
      <c r="AS211" s="631"/>
      <c r="AT211" s="631"/>
      <c r="AU211" s="631"/>
      <c r="AV211" s="631"/>
      <c r="AW211" s="631"/>
      <c r="AX211" s="631"/>
      <c r="AY211" s="631"/>
      <c r="AZ211" s="631"/>
    </row>
    <row r="212" spans="2:52" x14ac:dyDescent="0.25">
      <c r="B212" s="594">
        <v>9476</v>
      </c>
      <c r="C212" s="595" t="s">
        <v>161</v>
      </c>
      <c r="D212" s="596">
        <v>319.43958007681181</v>
      </c>
      <c r="E212" s="596">
        <v>413.18971206149291</v>
      </c>
      <c r="F212" s="596">
        <v>61.529413957114556</v>
      </c>
      <c r="G212" s="596" t="s">
        <v>539</v>
      </c>
      <c r="H212" s="597">
        <v>682.26614370475784</v>
      </c>
      <c r="I212" s="598">
        <v>1476.4248498001771</v>
      </c>
      <c r="J212" s="599">
        <v>84.113262668174855</v>
      </c>
      <c r="K212" s="599">
        <v>156.84512869349027</v>
      </c>
      <c r="L212" s="599">
        <v>46.357852086165927</v>
      </c>
      <c r="M212" s="599" t="s">
        <v>539</v>
      </c>
      <c r="N212" s="597">
        <v>677.79822436798202</v>
      </c>
      <c r="O212" s="598">
        <v>965.1144678158131</v>
      </c>
      <c r="P212" s="599">
        <v>235.32631740863695</v>
      </c>
      <c r="Q212" s="599">
        <v>256.34458336800265</v>
      </c>
      <c r="R212" s="599">
        <v>15.171561870948629</v>
      </c>
      <c r="S212" s="599" t="s">
        <v>539</v>
      </c>
      <c r="T212" s="597">
        <v>4.4679193367758492</v>
      </c>
      <c r="U212" s="600">
        <v>511.31038198436403</v>
      </c>
      <c r="V212" s="601" t="s">
        <v>469</v>
      </c>
      <c r="W212" s="602" t="s">
        <v>582</v>
      </c>
      <c r="X212" s="500">
        <f t="shared" si="17"/>
        <v>0</v>
      </c>
      <c r="Y212" s="500">
        <f t="shared" si="18"/>
        <v>0</v>
      </c>
      <c r="Z212" s="352"/>
      <c r="AA212" s="542">
        <f t="shared" si="15"/>
        <v>84.113262668174855</v>
      </c>
      <c r="AB212" s="542">
        <f t="shared" si="16"/>
        <v>156.84512869349027</v>
      </c>
      <c r="AC212" s="354">
        <f t="shared" si="19"/>
        <v>0</v>
      </c>
      <c r="AD212" s="642"/>
      <c r="AE212" s="631"/>
      <c r="AF212" s="631"/>
      <c r="AG212" s="631"/>
      <c r="AH212" s="631"/>
      <c r="AI212" s="631"/>
      <c r="AJ212" s="631"/>
      <c r="AK212" s="631"/>
      <c r="AL212" s="631"/>
      <c r="AM212" s="631"/>
      <c r="AN212" s="631"/>
      <c r="AO212" s="631"/>
      <c r="AP212" s="631"/>
      <c r="AQ212" s="631"/>
      <c r="AR212" s="631"/>
      <c r="AS212" s="631"/>
      <c r="AT212" s="631"/>
      <c r="AU212" s="631"/>
      <c r="AV212" s="631"/>
      <c r="AW212" s="631"/>
      <c r="AX212" s="631"/>
      <c r="AY212" s="631"/>
      <c r="AZ212" s="631"/>
    </row>
    <row r="213" spans="2:52" x14ac:dyDescent="0.25">
      <c r="B213" s="593">
        <v>9477</v>
      </c>
      <c r="C213" s="592" t="s">
        <v>162</v>
      </c>
      <c r="D213" s="585">
        <v>615.53268838070721</v>
      </c>
      <c r="E213" s="585">
        <v>368.46759727642251</v>
      </c>
      <c r="F213" s="585">
        <v>86.061333498420055</v>
      </c>
      <c r="G213" s="585" t="s">
        <v>539</v>
      </c>
      <c r="H213" s="586">
        <v>1340.8137331887351</v>
      </c>
      <c r="I213" s="587">
        <v>2410.8753523442847</v>
      </c>
      <c r="J213" s="588">
        <v>162.07904695518528</v>
      </c>
      <c r="K213" s="588">
        <v>139.86879640798193</v>
      </c>
      <c r="L213" s="588">
        <v>68.863421934751585</v>
      </c>
      <c r="M213" s="588" t="s">
        <v>539</v>
      </c>
      <c r="N213" s="586">
        <v>1282.3977243382571</v>
      </c>
      <c r="O213" s="587">
        <v>1653.2089896361758</v>
      </c>
      <c r="P213" s="588">
        <v>453.45364142552194</v>
      </c>
      <c r="Q213" s="588">
        <v>228.59880086844058</v>
      </c>
      <c r="R213" s="588">
        <v>17.19791156366847</v>
      </c>
      <c r="S213" s="588" t="s">
        <v>539</v>
      </c>
      <c r="T213" s="586">
        <v>58.416008850478008</v>
      </c>
      <c r="U213" s="589">
        <v>757.66636270810886</v>
      </c>
      <c r="V213" s="590" t="s">
        <v>469</v>
      </c>
      <c r="W213" s="591" t="s">
        <v>582</v>
      </c>
      <c r="X213" s="500">
        <f t="shared" si="17"/>
        <v>0</v>
      </c>
      <c r="Y213" s="500">
        <f t="shared" si="18"/>
        <v>0</v>
      </c>
      <c r="Z213" s="352"/>
      <c r="AA213" s="542">
        <f t="shared" si="15"/>
        <v>162.07904695518528</v>
      </c>
      <c r="AB213" s="542">
        <f t="shared" si="16"/>
        <v>139.86879640798193</v>
      </c>
      <c r="AC213" s="354">
        <f t="shared" si="19"/>
        <v>0</v>
      </c>
      <c r="AD213" s="642"/>
      <c r="AE213" s="631"/>
      <c r="AF213" s="631"/>
      <c r="AG213" s="631"/>
      <c r="AH213" s="631"/>
      <c r="AI213" s="631"/>
      <c r="AJ213" s="631"/>
      <c r="AK213" s="631"/>
      <c r="AL213" s="631"/>
      <c r="AM213" s="631"/>
      <c r="AN213" s="631"/>
      <c r="AO213" s="631"/>
      <c r="AP213" s="631"/>
      <c r="AQ213" s="631"/>
      <c r="AR213" s="631"/>
      <c r="AS213" s="631"/>
      <c r="AT213" s="631"/>
      <c r="AU213" s="631"/>
      <c r="AV213" s="631"/>
      <c r="AW213" s="631"/>
      <c r="AX213" s="631"/>
      <c r="AY213" s="631"/>
      <c r="AZ213" s="631"/>
    </row>
    <row r="214" spans="2:52" x14ac:dyDescent="0.25">
      <c r="B214" s="594">
        <v>9478</v>
      </c>
      <c r="C214" s="595" t="s">
        <v>163</v>
      </c>
      <c r="D214" s="596">
        <v>433.31986047529767</v>
      </c>
      <c r="E214" s="596">
        <v>265.29943542412917</v>
      </c>
      <c r="F214" s="596">
        <v>65.775391522648746</v>
      </c>
      <c r="G214" s="596" t="s">
        <v>539</v>
      </c>
      <c r="H214" s="597">
        <v>936.49020780499461</v>
      </c>
      <c r="I214" s="598">
        <v>1700.88489522707</v>
      </c>
      <c r="J214" s="599">
        <v>114.09965926805751</v>
      </c>
      <c r="K214" s="599">
        <v>100.70658314264878</v>
      </c>
      <c r="L214" s="599">
        <v>52.26645109122876</v>
      </c>
      <c r="M214" s="599" t="s">
        <v>539</v>
      </c>
      <c r="N214" s="597">
        <v>838.38096043905193</v>
      </c>
      <c r="O214" s="598">
        <v>1105.4536539409869</v>
      </c>
      <c r="P214" s="599">
        <v>319.22020120724017</v>
      </c>
      <c r="Q214" s="599">
        <v>164.59285228148039</v>
      </c>
      <c r="R214" s="599">
        <v>13.508940431419987</v>
      </c>
      <c r="S214" s="599" t="s">
        <v>539</v>
      </c>
      <c r="T214" s="597">
        <v>98.109247365942664</v>
      </c>
      <c r="U214" s="600">
        <v>595.43124128608326</v>
      </c>
      <c r="V214" s="601" t="s">
        <v>469</v>
      </c>
      <c r="W214" s="602" t="s">
        <v>582</v>
      </c>
      <c r="X214" s="500">
        <f t="shared" si="17"/>
        <v>0</v>
      </c>
      <c r="Y214" s="500">
        <f t="shared" si="18"/>
        <v>0</v>
      </c>
      <c r="Z214" s="352"/>
      <c r="AA214" s="542">
        <f t="shared" si="15"/>
        <v>114.09965926805751</v>
      </c>
      <c r="AB214" s="542">
        <f t="shared" si="16"/>
        <v>100.70658314264878</v>
      </c>
      <c r="AC214" s="354">
        <f t="shared" si="19"/>
        <v>0</v>
      </c>
      <c r="AD214" s="642"/>
      <c r="AE214" s="631"/>
      <c r="AF214" s="631"/>
      <c r="AG214" s="631"/>
      <c r="AH214" s="631"/>
      <c r="AI214" s="631"/>
      <c r="AJ214" s="631"/>
      <c r="AK214" s="631"/>
      <c r="AL214" s="631"/>
      <c r="AM214" s="631"/>
      <c r="AN214" s="631"/>
      <c r="AO214" s="631"/>
      <c r="AP214" s="631"/>
      <c r="AQ214" s="631"/>
      <c r="AR214" s="631"/>
      <c r="AS214" s="631"/>
      <c r="AT214" s="631"/>
      <c r="AU214" s="631"/>
      <c r="AV214" s="631"/>
      <c r="AW214" s="631"/>
      <c r="AX214" s="631"/>
      <c r="AY214" s="631"/>
      <c r="AZ214" s="631"/>
    </row>
    <row r="215" spans="2:52" x14ac:dyDescent="0.25">
      <c r="B215" s="593">
        <v>9479</v>
      </c>
      <c r="C215" s="592" t="s">
        <v>164</v>
      </c>
      <c r="D215" s="585">
        <v>557.06551620854896</v>
      </c>
      <c r="E215" s="585">
        <v>425.05363871679077</v>
      </c>
      <c r="F215" s="585">
        <v>76.707342905049231</v>
      </c>
      <c r="G215" s="585">
        <v>713.61659607052741</v>
      </c>
      <c r="H215" s="586">
        <v>1137.9546677336873</v>
      </c>
      <c r="I215" s="587">
        <v>2910.3977616346037</v>
      </c>
      <c r="J215" s="588">
        <v>146.68375808960508</v>
      </c>
      <c r="K215" s="588">
        <v>161.34862684153563</v>
      </c>
      <c r="L215" s="588">
        <v>59.728277410100318</v>
      </c>
      <c r="M215" s="588">
        <v>713.61659607052741</v>
      </c>
      <c r="N215" s="586">
        <v>1073.85820141759</v>
      </c>
      <c r="O215" s="587">
        <v>2155.2354598293582</v>
      </c>
      <c r="P215" s="588">
        <v>410.38175811894388</v>
      </c>
      <c r="Q215" s="588">
        <v>263.70501187525514</v>
      </c>
      <c r="R215" s="588">
        <v>16.979065494948912</v>
      </c>
      <c r="S215" s="588">
        <v>0</v>
      </c>
      <c r="T215" s="586">
        <v>64.096466316097363</v>
      </c>
      <c r="U215" s="589">
        <v>755.16230180524531</v>
      </c>
      <c r="V215" s="590" t="s">
        <v>469</v>
      </c>
      <c r="W215" s="591" t="s">
        <v>582</v>
      </c>
      <c r="X215" s="500">
        <f t="shared" si="17"/>
        <v>0</v>
      </c>
      <c r="Y215" s="500">
        <f t="shared" si="18"/>
        <v>0</v>
      </c>
      <c r="Z215" s="352"/>
      <c r="AA215" s="542">
        <f t="shared" si="15"/>
        <v>146.68375808960508</v>
      </c>
      <c r="AB215" s="542">
        <f t="shared" si="16"/>
        <v>161.34862684153563</v>
      </c>
      <c r="AC215" s="354">
        <f t="shared" si="19"/>
        <v>0</v>
      </c>
      <c r="AD215" s="642"/>
      <c r="AE215" s="631"/>
      <c r="AF215" s="631"/>
      <c r="AG215" s="631"/>
      <c r="AH215" s="631"/>
      <c r="AI215" s="631"/>
      <c r="AJ215" s="631"/>
      <c r="AK215" s="631"/>
      <c r="AL215" s="631"/>
      <c r="AM215" s="631"/>
      <c r="AN215" s="631"/>
      <c r="AO215" s="631"/>
      <c r="AP215" s="631"/>
      <c r="AQ215" s="631"/>
      <c r="AR215" s="631"/>
      <c r="AS215" s="631"/>
      <c r="AT215" s="631"/>
      <c r="AU215" s="631"/>
      <c r="AV215" s="631"/>
      <c r="AW215" s="631"/>
      <c r="AX215" s="631"/>
      <c r="AY215" s="631"/>
      <c r="AZ215" s="631"/>
    </row>
    <row r="216" spans="2:52" x14ac:dyDescent="0.25">
      <c r="B216" s="594" t="s">
        <v>666</v>
      </c>
      <c r="C216" s="595" t="s">
        <v>730</v>
      </c>
      <c r="D216" s="596">
        <v>4010.0376926824833</v>
      </c>
      <c r="E216" s="596">
        <v>1225.7742412859373</v>
      </c>
      <c r="F216" s="596">
        <v>375.74349927325966</v>
      </c>
      <c r="G216" s="596" t="s">
        <v>539</v>
      </c>
      <c r="H216" s="597">
        <v>7441.1052047211369</v>
      </c>
      <c r="I216" s="598">
        <v>13052.660637962817</v>
      </c>
      <c r="J216" s="599">
        <v>1055.9034471331879</v>
      </c>
      <c r="K216" s="599">
        <v>465.29890026653334</v>
      </c>
      <c r="L216" s="599">
        <v>306.08906770938921</v>
      </c>
      <c r="M216" s="599" t="s">
        <v>539</v>
      </c>
      <c r="N216" s="597">
        <v>4913.5727889985719</v>
      </c>
      <c r="O216" s="598">
        <v>6740.8642041076828</v>
      </c>
      <c r="P216" s="599">
        <v>2954.1342455492954</v>
      </c>
      <c r="Q216" s="599">
        <v>760.47534101940391</v>
      </c>
      <c r="R216" s="599">
        <v>69.654431563870446</v>
      </c>
      <c r="S216" s="599" t="s">
        <v>539</v>
      </c>
      <c r="T216" s="597">
        <v>2527.5324157225655</v>
      </c>
      <c r="U216" s="600">
        <v>6311.7964338551355</v>
      </c>
      <c r="V216" s="601" t="s">
        <v>469</v>
      </c>
      <c r="W216" s="602" t="s">
        <v>582</v>
      </c>
      <c r="X216" s="500">
        <f t="shared" si="17"/>
        <v>0</v>
      </c>
      <c r="Y216" s="500">
        <f t="shared" si="18"/>
        <v>0</v>
      </c>
      <c r="Z216" s="352"/>
      <c r="AA216" s="542">
        <f t="shared" si="15"/>
        <v>1055.9034471331879</v>
      </c>
      <c r="AB216" s="542">
        <f t="shared" si="16"/>
        <v>465.29890026653334</v>
      </c>
      <c r="AC216" s="354">
        <f t="shared" si="19"/>
        <v>0</v>
      </c>
      <c r="AD216" s="642"/>
      <c r="AE216" s="631"/>
      <c r="AF216" s="631"/>
      <c r="AG216" s="631"/>
      <c r="AH216" s="631"/>
      <c r="AI216" s="631"/>
      <c r="AJ216" s="631"/>
      <c r="AK216" s="631"/>
      <c r="AL216" s="631"/>
      <c r="AM216" s="631"/>
      <c r="AN216" s="631"/>
      <c r="AO216" s="631"/>
      <c r="AP216" s="631"/>
      <c r="AQ216" s="631"/>
      <c r="AR216" s="631"/>
      <c r="AS216" s="631"/>
      <c r="AT216" s="631"/>
      <c r="AU216" s="631"/>
      <c r="AV216" s="631"/>
      <c r="AW216" s="631"/>
      <c r="AX216" s="631"/>
      <c r="AY216" s="631"/>
      <c r="AZ216" s="631"/>
    </row>
    <row r="217" spans="2:52" x14ac:dyDescent="0.25">
      <c r="B217" s="593" t="s">
        <v>667</v>
      </c>
      <c r="C217" s="592" t="s">
        <v>732</v>
      </c>
      <c r="D217" s="585">
        <v>506.02030640290673</v>
      </c>
      <c r="E217" s="585">
        <v>1053.4868319350969</v>
      </c>
      <c r="F217" s="585">
        <v>100.81256654864242</v>
      </c>
      <c r="G217" s="585" t="s">
        <v>539</v>
      </c>
      <c r="H217" s="586">
        <v>948.02289859711334</v>
      </c>
      <c r="I217" s="587">
        <v>2608.3426034837594</v>
      </c>
      <c r="J217" s="588">
        <v>133.24278393323516</v>
      </c>
      <c r="K217" s="588">
        <v>199.06074497857526</v>
      </c>
      <c r="L217" s="588">
        <v>72.518699854876118</v>
      </c>
      <c r="M217" s="588" t="s">
        <v>539</v>
      </c>
      <c r="N217" s="586">
        <v>798.67931347262765</v>
      </c>
      <c r="O217" s="587">
        <v>1203.5015422393142</v>
      </c>
      <c r="P217" s="588">
        <v>372.77752246967157</v>
      </c>
      <c r="Q217" s="588">
        <v>854.42608695652166</v>
      </c>
      <c r="R217" s="588">
        <v>28.293866693766304</v>
      </c>
      <c r="S217" s="588" t="s">
        <v>539</v>
      </c>
      <c r="T217" s="586">
        <v>149.34358512448568</v>
      </c>
      <c r="U217" s="589">
        <v>1404.8410612444454</v>
      </c>
      <c r="V217" s="590" t="s">
        <v>469</v>
      </c>
      <c r="W217" s="591" t="s">
        <v>470</v>
      </c>
      <c r="X217" s="500">
        <f t="shared" si="17"/>
        <v>0</v>
      </c>
      <c r="Y217" s="500">
        <f t="shared" si="18"/>
        <v>0</v>
      </c>
      <c r="Z217" s="352"/>
      <c r="AA217" s="542">
        <f t="shared" si="15"/>
        <v>133.24278393323516</v>
      </c>
      <c r="AB217" s="542">
        <f t="shared" si="16"/>
        <v>199.06074497857526</v>
      </c>
      <c r="AC217" s="354">
        <f t="shared" si="19"/>
        <v>0</v>
      </c>
      <c r="AD217" s="642"/>
      <c r="AE217" s="631"/>
      <c r="AF217" s="631"/>
      <c r="AG217" s="631"/>
      <c r="AH217" s="631"/>
      <c r="AI217" s="631"/>
      <c r="AJ217" s="631"/>
      <c r="AK217" s="631"/>
      <c r="AL217" s="631"/>
      <c r="AM217" s="631"/>
      <c r="AN217" s="631"/>
      <c r="AO217" s="631"/>
      <c r="AP217" s="631"/>
      <c r="AQ217" s="631"/>
      <c r="AR217" s="631"/>
      <c r="AS217" s="631"/>
      <c r="AT217" s="631"/>
      <c r="AU217" s="631"/>
      <c r="AV217" s="631"/>
      <c r="AW217" s="631"/>
      <c r="AX217" s="631"/>
      <c r="AY217" s="631"/>
      <c r="AZ217" s="631"/>
    </row>
    <row r="218" spans="2:52" x14ac:dyDescent="0.25">
      <c r="B218" s="594" t="s">
        <v>668</v>
      </c>
      <c r="C218" s="595" t="s">
        <v>731</v>
      </c>
      <c r="D218" s="596">
        <v>492.27564571896733</v>
      </c>
      <c r="E218" s="596">
        <v>466.61017312655548</v>
      </c>
      <c r="F218" s="596">
        <v>71.277469931739944</v>
      </c>
      <c r="G218" s="596" t="s">
        <v>539</v>
      </c>
      <c r="H218" s="597">
        <v>1195.8226132945463</v>
      </c>
      <c r="I218" s="598">
        <v>2225.9859020718091</v>
      </c>
      <c r="J218" s="599">
        <v>129.62360732990027</v>
      </c>
      <c r="K218" s="599">
        <v>117.67539051785974</v>
      </c>
      <c r="L218" s="599">
        <v>53.60475294104711</v>
      </c>
      <c r="M218" s="599" t="s">
        <v>539</v>
      </c>
      <c r="N218" s="597">
        <v>669.84495624951217</v>
      </c>
      <c r="O218" s="598">
        <v>970.74870703831925</v>
      </c>
      <c r="P218" s="599">
        <v>362.65203838906706</v>
      </c>
      <c r="Q218" s="599">
        <v>348.93478260869574</v>
      </c>
      <c r="R218" s="599">
        <v>17.672716990692834</v>
      </c>
      <c r="S218" s="599" t="s">
        <v>539</v>
      </c>
      <c r="T218" s="597">
        <v>525.97765704503411</v>
      </c>
      <c r="U218" s="600">
        <v>1255.2371950334896</v>
      </c>
      <c r="V218" s="601" t="s">
        <v>469</v>
      </c>
      <c r="W218" s="602" t="s">
        <v>470</v>
      </c>
      <c r="X218" s="500">
        <f t="shared" si="17"/>
        <v>0</v>
      </c>
      <c r="Y218" s="500">
        <f t="shared" si="18"/>
        <v>0</v>
      </c>
      <c r="Z218" s="352"/>
      <c r="AA218" s="542">
        <f t="shared" si="15"/>
        <v>129.62360732990027</v>
      </c>
      <c r="AB218" s="542">
        <f t="shared" si="16"/>
        <v>117.67539051785974</v>
      </c>
      <c r="AC218" s="354">
        <f t="shared" si="19"/>
        <v>0</v>
      </c>
      <c r="AD218" s="642"/>
      <c r="AE218" s="631"/>
      <c r="AF218" s="631"/>
      <c r="AG218" s="631"/>
      <c r="AH218" s="631"/>
      <c r="AI218" s="631"/>
      <c r="AJ218" s="631"/>
      <c r="AK218" s="631"/>
      <c r="AL218" s="631"/>
      <c r="AM218" s="631"/>
      <c r="AN218" s="631"/>
      <c r="AO218" s="631"/>
      <c r="AP218" s="631"/>
      <c r="AQ218" s="631"/>
      <c r="AR218" s="631"/>
      <c r="AS218" s="631"/>
      <c r="AT218" s="631"/>
      <c r="AU218" s="631"/>
      <c r="AV218" s="631"/>
      <c r="AW218" s="631"/>
      <c r="AX218" s="631"/>
      <c r="AY218" s="631"/>
      <c r="AZ218" s="631"/>
    </row>
    <row r="219" spans="2:52" x14ac:dyDescent="0.25">
      <c r="B219" s="593" t="s">
        <v>669</v>
      </c>
      <c r="C219" s="592" t="s">
        <v>733</v>
      </c>
      <c r="D219" s="585">
        <v>615.28882986526025</v>
      </c>
      <c r="E219" s="585">
        <v>1820.5492114768429</v>
      </c>
      <c r="F219" s="585">
        <v>152.99381630452004</v>
      </c>
      <c r="G219" s="585" t="s">
        <v>539</v>
      </c>
      <c r="H219" s="586">
        <v>1319.57273730718</v>
      </c>
      <c r="I219" s="587">
        <v>3908.4045949538031</v>
      </c>
      <c r="J219" s="588">
        <v>162.01483532756316</v>
      </c>
      <c r="K219" s="588">
        <v>288.97964625945133</v>
      </c>
      <c r="L219" s="588">
        <v>104.72523527962213</v>
      </c>
      <c r="M219" s="588" t="s">
        <v>539</v>
      </c>
      <c r="N219" s="586">
        <v>1270.8869521532674</v>
      </c>
      <c r="O219" s="587">
        <v>1826.6066690199041</v>
      </c>
      <c r="P219" s="588">
        <v>453.27399453769709</v>
      </c>
      <c r="Q219" s="588">
        <v>1531.5695652173915</v>
      </c>
      <c r="R219" s="588">
        <v>48.268581024897912</v>
      </c>
      <c r="S219" s="588" t="s">
        <v>539</v>
      </c>
      <c r="T219" s="586">
        <v>48.685785153912562</v>
      </c>
      <c r="U219" s="589">
        <v>2081.797925933899</v>
      </c>
      <c r="V219" s="590" t="s">
        <v>469</v>
      </c>
      <c r="W219" s="591" t="s">
        <v>470</v>
      </c>
      <c r="X219" s="500">
        <f t="shared" si="17"/>
        <v>0</v>
      </c>
      <c r="Y219" s="500">
        <f t="shared" si="18"/>
        <v>0</v>
      </c>
      <c r="Z219" s="352"/>
      <c r="AA219" s="542">
        <f t="shared" si="15"/>
        <v>162.01483532756316</v>
      </c>
      <c r="AB219" s="542">
        <f t="shared" si="16"/>
        <v>288.97964625945133</v>
      </c>
      <c r="AC219" s="354">
        <f t="shared" si="19"/>
        <v>0</v>
      </c>
      <c r="AD219" s="642"/>
      <c r="AE219" s="631"/>
      <c r="AF219" s="631"/>
      <c r="AG219" s="631"/>
      <c r="AH219" s="631"/>
      <c r="AI219" s="631"/>
      <c r="AJ219" s="631"/>
      <c r="AK219" s="631"/>
      <c r="AL219" s="631"/>
      <c r="AM219" s="631"/>
      <c r="AN219" s="631"/>
      <c r="AO219" s="631"/>
      <c r="AP219" s="631"/>
      <c r="AQ219" s="631"/>
      <c r="AR219" s="631"/>
      <c r="AS219" s="631"/>
      <c r="AT219" s="631"/>
      <c r="AU219" s="631"/>
      <c r="AV219" s="631"/>
      <c r="AW219" s="631"/>
      <c r="AX219" s="631"/>
      <c r="AY219" s="631"/>
      <c r="AZ219" s="631"/>
    </row>
    <row r="220" spans="2:52" x14ac:dyDescent="0.25">
      <c r="B220" s="594">
        <v>9575</v>
      </c>
      <c r="C220" s="595" t="s">
        <v>165</v>
      </c>
      <c r="D220" s="596">
        <v>2163.3913648897201</v>
      </c>
      <c r="E220" s="596">
        <v>516.62282923192856</v>
      </c>
      <c r="F220" s="596">
        <v>206.05525706056847</v>
      </c>
      <c r="G220" s="596" t="s">
        <v>539</v>
      </c>
      <c r="H220" s="597">
        <v>4031.8672994202493</v>
      </c>
      <c r="I220" s="598">
        <v>6917.9367506024664</v>
      </c>
      <c r="J220" s="599">
        <v>569.65359798329996</v>
      </c>
      <c r="K220" s="599">
        <v>196.10791791645005</v>
      </c>
      <c r="L220" s="599">
        <v>169.13328121537282</v>
      </c>
      <c r="M220" s="599" t="s">
        <v>539</v>
      </c>
      <c r="N220" s="597">
        <v>2390.9830529630317</v>
      </c>
      <c r="O220" s="598">
        <v>3325.8778500781546</v>
      </c>
      <c r="P220" s="599">
        <v>1593.7377669064201</v>
      </c>
      <c r="Q220" s="599">
        <v>320.51491131547851</v>
      </c>
      <c r="R220" s="599">
        <v>36.921975845195647</v>
      </c>
      <c r="S220" s="599" t="s">
        <v>539</v>
      </c>
      <c r="T220" s="597">
        <v>1640.8842464572176</v>
      </c>
      <c r="U220" s="600">
        <v>3592.0589005243119</v>
      </c>
      <c r="V220" s="601" t="s">
        <v>469</v>
      </c>
      <c r="W220" s="602" t="s">
        <v>582</v>
      </c>
      <c r="X220" s="500">
        <f t="shared" si="17"/>
        <v>0</v>
      </c>
      <c r="Y220" s="500">
        <f t="shared" si="18"/>
        <v>0</v>
      </c>
      <c r="Z220" s="352"/>
      <c r="AA220" s="542">
        <f t="shared" si="15"/>
        <v>569.65359798329996</v>
      </c>
      <c r="AB220" s="542">
        <f t="shared" si="16"/>
        <v>196.10791791645005</v>
      </c>
      <c r="AC220" s="354">
        <f t="shared" si="19"/>
        <v>0</v>
      </c>
      <c r="AD220" s="642"/>
      <c r="AE220" s="631"/>
      <c r="AF220" s="631"/>
      <c r="AG220" s="631"/>
      <c r="AH220" s="631"/>
      <c r="AI220" s="631"/>
      <c r="AJ220" s="631"/>
      <c r="AK220" s="631"/>
      <c r="AL220" s="631"/>
      <c r="AM220" s="631"/>
      <c r="AN220" s="631"/>
      <c r="AO220" s="631"/>
      <c r="AP220" s="631"/>
      <c r="AQ220" s="631"/>
      <c r="AR220" s="631"/>
      <c r="AS220" s="631"/>
      <c r="AT220" s="631"/>
      <c r="AU220" s="631"/>
      <c r="AV220" s="631"/>
      <c r="AW220" s="631"/>
      <c r="AX220" s="631"/>
      <c r="AY220" s="631"/>
      <c r="AZ220" s="631"/>
    </row>
    <row r="221" spans="2:52" x14ac:dyDescent="0.25">
      <c r="B221" s="593" t="s">
        <v>670</v>
      </c>
      <c r="C221" s="592" t="s">
        <v>734</v>
      </c>
      <c r="D221" s="585">
        <v>944.56884762942798</v>
      </c>
      <c r="E221" s="585">
        <v>902.03352979524925</v>
      </c>
      <c r="F221" s="585">
        <v>123.51850019263919</v>
      </c>
      <c r="G221" s="585" t="s">
        <v>539</v>
      </c>
      <c r="H221" s="586">
        <v>1698.55328161133</v>
      </c>
      <c r="I221" s="587">
        <v>3668.6741592286467</v>
      </c>
      <c r="J221" s="588">
        <v>248.71923375846143</v>
      </c>
      <c r="K221" s="588">
        <v>316.40744283872755</v>
      </c>
      <c r="L221" s="588">
        <v>95.963974148968845</v>
      </c>
      <c r="M221" s="588" t="s">
        <v>539</v>
      </c>
      <c r="N221" s="586">
        <v>1442.9333813896981</v>
      </c>
      <c r="O221" s="587">
        <v>2104.024032135856</v>
      </c>
      <c r="P221" s="588">
        <v>695.84961387096655</v>
      </c>
      <c r="Q221" s="588">
        <v>585.6260869565217</v>
      </c>
      <c r="R221" s="588">
        <v>27.55452604367035</v>
      </c>
      <c r="S221" s="588" t="s">
        <v>539</v>
      </c>
      <c r="T221" s="586">
        <v>255.61990022163201</v>
      </c>
      <c r="U221" s="589">
        <v>1564.6501270927906</v>
      </c>
      <c r="V221" s="590" t="s">
        <v>469</v>
      </c>
      <c r="W221" s="591" t="s">
        <v>470</v>
      </c>
      <c r="X221" s="500">
        <f t="shared" si="17"/>
        <v>0</v>
      </c>
      <c r="Y221" s="500">
        <f t="shared" si="18"/>
        <v>0</v>
      </c>
      <c r="Z221" s="352"/>
      <c r="AA221" s="542">
        <f t="shared" si="15"/>
        <v>248.71923375846143</v>
      </c>
      <c r="AB221" s="542">
        <f t="shared" si="16"/>
        <v>316.40744283872755</v>
      </c>
      <c r="AC221" s="354">
        <f t="shared" si="19"/>
        <v>0</v>
      </c>
      <c r="AD221" s="642"/>
      <c r="AE221" s="631"/>
      <c r="AF221" s="631"/>
      <c r="AG221" s="631"/>
      <c r="AH221" s="631"/>
      <c r="AI221" s="631"/>
      <c r="AJ221" s="631"/>
      <c r="AK221" s="631"/>
      <c r="AL221" s="631"/>
      <c r="AM221" s="631"/>
      <c r="AN221" s="631"/>
      <c r="AO221" s="631"/>
      <c r="AP221" s="631"/>
      <c r="AQ221" s="631"/>
      <c r="AR221" s="631"/>
      <c r="AS221" s="631"/>
      <c r="AT221" s="631"/>
      <c r="AU221" s="631"/>
      <c r="AV221" s="631"/>
      <c r="AW221" s="631"/>
      <c r="AX221" s="631"/>
      <c r="AY221" s="631"/>
      <c r="AZ221" s="631"/>
    </row>
    <row r="222" spans="2:52" x14ac:dyDescent="0.25">
      <c r="B222" s="594">
        <v>9577</v>
      </c>
      <c r="C222" s="595" t="s">
        <v>166</v>
      </c>
      <c r="D222" s="596">
        <v>1542.4795298777613</v>
      </c>
      <c r="E222" s="596">
        <v>378.02276494911519</v>
      </c>
      <c r="F222" s="596">
        <v>154.25744280947654</v>
      </c>
      <c r="G222" s="596" t="s">
        <v>539</v>
      </c>
      <c r="H222" s="597">
        <v>3073.5382058295781</v>
      </c>
      <c r="I222" s="598">
        <v>5148.2979434659319</v>
      </c>
      <c r="J222" s="599">
        <v>406.15814053378517</v>
      </c>
      <c r="K222" s="599">
        <v>143.4958990670344</v>
      </c>
      <c r="L222" s="599">
        <v>125.65037661294321</v>
      </c>
      <c r="M222" s="599" t="s">
        <v>539</v>
      </c>
      <c r="N222" s="597">
        <v>2068.7416368722502</v>
      </c>
      <c r="O222" s="598">
        <v>2744.0460530860128</v>
      </c>
      <c r="P222" s="599">
        <v>1136.3213893439761</v>
      </c>
      <c r="Q222" s="599">
        <v>234.52686588208078</v>
      </c>
      <c r="R222" s="599">
        <v>28.607066196533339</v>
      </c>
      <c r="S222" s="599" t="s">
        <v>539</v>
      </c>
      <c r="T222" s="597">
        <v>1004.7965689573281</v>
      </c>
      <c r="U222" s="600">
        <v>2404.2518903799182</v>
      </c>
      <c r="V222" s="601" t="s">
        <v>469</v>
      </c>
      <c r="W222" s="602" t="s">
        <v>582</v>
      </c>
      <c r="X222" s="500">
        <f t="shared" si="17"/>
        <v>0</v>
      </c>
      <c r="Y222" s="500">
        <f t="shared" si="18"/>
        <v>0</v>
      </c>
      <c r="Z222" s="352"/>
      <c r="AA222" s="542">
        <f t="shared" si="15"/>
        <v>406.15814053378517</v>
      </c>
      <c r="AB222" s="542">
        <f t="shared" si="16"/>
        <v>143.4958990670344</v>
      </c>
      <c r="AC222" s="354">
        <f t="shared" si="19"/>
        <v>0</v>
      </c>
      <c r="AD222" s="642"/>
      <c r="AE222" s="631"/>
      <c r="AF222" s="631"/>
      <c r="AG222" s="631"/>
      <c r="AH222" s="631"/>
      <c r="AI222" s="631"/>
      <c r="AJ222" s="631"/>
      <c r="AK222" s="631"/>
      <c r="AL222" s="631"/>
      <c r="AM222" s="631"/>
      <c r="AN222" s="631"/>
      <c r="AO222" s="631"/>
      <c r="AP222" s="631"/>
      <c r="AQ222" s="631"/>
      <c r="AR222" s="631"/>
      <c r="AS222" s="631"/>
      <c r="AT222" s="631"/>
      <c r="AU222" s="631"/>
      <c r="AV222" s="631"/>
      <c r="AW222" s="631"/>
      <c r="AX222" s="631"/>
      <c r="AY222" s="631"/>
      <c r="AZ222" s="631"/>
    </row>
    <row r="223" spans="2:52" x14ac:dyDescent="0.25">
      <c r="B223" s="593" t="s">
        <v>671</v>
      </c>
      <c r="C223" s="592" t="s">
        <v>735</v>
      </c>
      <c r="D223" s="585">
        <v>320.28487145915011</v>
      </c>
      <c r="E223" s="585">
        <v>1177.7751563932338</v>
      </c>
      <c r="F223" s="585">
        <v>92.10383418256977</v>
      </c>
      <c r="G223" s="585" t="s">
        <v>539</v>
      </c>
      <c r="H223" s="586">
        <v>810.26276152117021</v>
      </c>
      <c r="I223" s="587">
        <v>2400.4266235561236</v>
      </c>
      <c r="J223" s="588">
        <v>84.335840646948412</v>
      </c>
      <c r="K223" s="588">
        <v>250.76211291497293</v>
      </c>
      <c r="L223" s="588">
        <v>63.833601109511775</v>
      </c>
      <c r="M223" s="588" t="s">
        <v>539</v>
      </c>
      <c r="N223" s="586">
        <v>733.42972094045228</v>
      </c>
      <c r="O223" s="587">
        <v>1132.3612756118855</v>
      </c>
      <c r="P223" s="588">
        <v>235.9490308122017</v>
      </c>
      <c r="Q223" s="588">
        <v>927.0130434782609</v>
      </c>
      <c r="R223" s="588">
        <v>28.270233073057994</v>
      </c>
      <c r="S223" s="588" t="s">
        <v>539</v>
      </c>
      <c r="T223" s="586">
        <v>76.83304058071792</v>
      </c>
      <c r="U223" s="589">
        <v>1268.0653479442385</v>
      </c>
      <c r="V223" s="590" t="s">
        <v>469</v>
      </c>
      <c r="W223" s="591" t="s">
        <v>470</v>
      </c>
      <c r="X223" s="500">
        <f t="shared" si="17"/>
        <v>0</v>
      </c>
      <c r="Y223" s="500">
        <f t="shared" si="18"/>
        <v>0</v>
      </c>
      <c r="Z223" s="352"/>
      <c r="AA223" s="542">
        <f t="shared" si="15"/>
        <v>84.335840646948412</v>
      </c>
      <c r="AB223" s="542">
        <f t="shared" si="16"/>
        <v>250.76211291497293</v>
      </c>
      <c r="AC223" s="354">
        <f t="shared" si="19"/>
        <v>0</v>
      </c>
      <c r="AD223" s="642"/>
      <c r="AE223" s="631"/>
      <c r="AF223" s="631"/>
      <c r="AG223" s="631"/>
      <c r="AH223" s="631"/>
      <c r="AI223" s="631"/>
      <c r="AJ223" s="631"/>
      <c r="AK223" s="631"/>
      <c r="AL223" s="631"/>
      <c r="AM223" s="631"/>
      <c r="AN223" s="631"/>
      <c r="AO223" s="631"/>
      <c r="AP223" s="631"/>
      <c r="AQ223" s="631"/>
      <c r="AR223" s="631"/>
      <c r="AS223" s="631"/>
      <c r="AT223" s="631"/>
      <c r="AU223" s="631"/>
      <c r="AV223" s="631"/>
      <c r="AW223" s="631"/>
      <c r="AX223" s="631"/>
      <c r="AY223" s="631"/>
      <c r="AZ223" s="631"/>
    </row>
    <row r="224" spans="2:52" x14ac:dyDescent="0.25">
      <c r="B224" s="594">
        <v>9672</v>
      </c>
      <c r="C224" s="595" t="s">
        <v>167</v>
      </c>
      <c r="D224" s="596">
        <v>569.06399197787175</v>
      </c>
      <c r="E224" s="596">
        <v>505.65479563047802</v>
      </c>
      <c r="F224" s="596">
        <v>105.3815630801672</v>
      </c>
      <c r="G224" s="596" t="s">
        <v>539</v>
      </c>
      <c r="H224" s="597">
        <v>1332.4401579678547</v>
      </c>
      <c r="I224" s="598">
        <v>2512.5405086563715</v>
      </c>
      <c r="J224" s="599">
        <v>149.84313785012222</v>
      </c>
      <c r="K224" s="599">
        <v>191.9444971159873</v>
      </c>
      <c r="L224" s="599">
        <v>83.477570004529994</v>
      </c>
      <c r="M224" s="599" t="s">
        <v>539</v>
      </c>
      <c r="N224" s="597">
        <v>1287.5662793402214</v>
      </c>
      <c r="O224" s="598">
        <v>1712.831484310861</v>
      </c>
      <c r="P224" s="599">
        <v>419.22085412774953</v>
      </c>
      <c r="Q224" s="599">
        <v>313.71029851449072</v>
      </c>
      <c r="R224" s="599">
        <v>21.903993075637203</v>
      </c>
      <c r="S224" s="599" t="s">
        <v>539</v>
      </c>
      <c r="T224" s="597">
        <v>44.873878627633246</v>
      </c>
      <c r="U224" s="600">
        <v>799.70902434551067</v>
      </c>
      <c r="V224" s="601" t="s">
        <v>469</v>
      </c>
      <c r="W224" s="602" t="s">
        <v>582</v>
      </c>
      <c r="X224" s="500">
        <f t="shared" si="17"/>
        <v>0</v>
      </c>
      <c r="Y224" s="500">
        <f t="shared" si="18"/>
        <v>0</v>
      </c>
      <c r="Z224" s="352"/>
      <c r="AA224" s="542">
        <f t="shared" si="15"/>
        <v>149.84313785012222</v>
      </c>
      <c r="AB224" s="542">
        <f t="shared" si="16"/>
        <v>191.9444971159873</v>
      </c>
      <c r="AC224" s="354">
        <f t="shared" si="19"/>
        <v>0</v>
      </c>
      <c r="AD224" s="642"/>
      <c r="AE224" s="631"/>
      <c r="AF224" s="631"/>
      <c r="AG224" s="631"/>
      <c r="AH224" s="631"/>
      <c r="AI224" s="631"/>
      <c r="AJ224" s="631"/>
      <c r="AK224" s="631"/>
      <c r="AL224" s="631"/>
      <c r="AM224" s="631"/>
      <c r="AN224" s="631"/>
      <c r="AO224" s="631"/>
      <c r="AP224" s="631"/>
      <c r="AQ224" s="631"/>
      <c r="AR224" s="631"/>
      <c r="AS224" s="631"/>
      <c r="AT224" s="631"/>
      <c r="AU224" s="631"/>
      <c r="AV224" s="631"/>
      <c r="AW224" s="631"/>
      <c r="AX224" s="631"/>
      <c r="AY224" s="631"/>
      <c r="AZ224" s="631"/>
    </row>
    <row r="225" spans="2:52" x14ac:dyDescent="0.25">
      <c r="B225" s="593">
        <v>9673</v>
      </c>
      <c r="C225" s="592" t="s">
        <v>168</v>
      </c>
      <c r="D225" s="585">
        <v>574.47142634668865</v>
      </c>
      <c r="E225" s="585">
        <v>362.01837534000049</v>
      </c>
      <c r="F225" s="585">
        <v>114.34375876618476</v>
      </c>
      <c r="G225" s="585" t="s">
        <v>539</v>
      </c>
      <c r="H225" s="586">
        <v>1607.9408214719479</v>
      </c>
      <c r="I225" s="587">
        <v>2658.7743819248217</v>
      </c>
      <c r="J225" s="588">
        <v>151.26699693269381</v>
      </c>
      <c r="K225" s="588">
        <v>137.42069807672326</v>
      </c>
      <c r="L225" s="588">
        <v>92.389595893790769</v>
      </c>
      <c r="M225" s="588" t="s">
        <v>539</v>
      </c>
      <c r="N225" s="586">
        <v>1535.3971451918947</v>
      </c>
      <c r="O225" s="587">
        <v>1916.4744360951026</v>
      </c>
      <c r="P225" s="588">
        <v>423.20442941399483</v>
      </c>
      <c r="Q225" s="588">
        <v>224.59767726327723</v>
      </c>
      <c r="R225" s="588">
        <v>21.954162872393994</v>
      </c>
      <c r="S225" s="588" t="s">
        <v>539</v>
      </c>
      <c r="T225" s="586">
        <v>72.543676280053234</v>
      </c>
      <c r="U225" s="589">
        <v>742.29994582971926</v>
      </c>
      <c r="V225" s="590" t="s">
        <v>469</v>
      </c>
      <c r="W225" s="591" t="s">
        <v>582</v>
      </c>
      <c r="X225" s="500">
        <f t="shared" si="17"/>
        <v>0</v>
      </c>
      <c r="Y225" s="500">
        <f t="shared" si="18"/>
        <v>0</v>
      </c>
      <c r="Z225" s="352"/>
      <c r="AA225" s="542">
        <f t="shared" si="15"/>
        <v>151.26699693269381</v>
      </c>
      <c r="AB225" s="542">
        <f t="shared" si="16"/>
        <v>137.42069807672326</v>
      </c>
      <c r="AC225" s="354">
        <f t="shared" si="19"/>
        <v>0</v>
      </c>
      <c r="AD225" s="642"/>
      <c r="AE225" s="631"/>
      <c r="AF225" s="631"/>
      <c r="AG225" s="631"/>
      <c r="AH225" s="631"/>
      <c r="AI225" s="631"/>
      <c r="AJ225" s="631"/>
      <c r="AK225" s="631"/>
      <c r="AL225" s="631"/>
      <c r="AM225" s="631"/>
      <c r="AN225" s="631"/>
      <c r="AO225" s="631"/>
      <c r="AP225" s="631"/>
      <c r="AQ225" s="631"/>
      <c r="AR225" s="631"/>
      <c r="AS225" s="631"/>
      <c r="AT225" s="631"/>
      <c r="AU225" s="631"/>
      <c r="AV225" s="631"/>
      <c r="AW225" s="631"/>
      <c r="AX225" s="631"/>
      <c r="AY225" s="631"/>
      <c r="AZ225" s="631"/>
    </row>
    <row r="226" spans="2:52" x14ac:dyDescent="0.25">
      <c r="B226" s="594">
        <v>9674</v>
      </c>
      <c r="C226" s="595" t="s">
        <v>169</v>
      </c>
      <c r="D226" s="596">
        <v>779.25229026996738</v>
      </c>
      <c r="E226" s="596">
        <v>398.28921652856633</v>
      </c>
      <c r="F226" s="596">
        <v>110.73457176350027</v>
      </c>
      <c r="G226" s="596" t="s">
        <v>539</v>
      </c>
      <c r="H226" s="597">
        <v>1718.4347927589661</v>
      </c>
      <c r="I226" s="598">
        <v>3006.710871321</v>
      </c>
      <c r="J226" s="599">
        <v>205.18888911791601</v>
      </c>
      <c r="K226" s="599">
        <v>151.18896139010195</v>
      </c>
      <c r="L226" s="599">
        <v>89.513542417014705</v>
      </c>
      <c r="M226" s="599" t="s">
        <v>539</v>
      </c>
      <c r="N226" s="597">
        <v>1491.0159503819536</v>
      </c>
      <c r="O226" s="598">
        <v>1936.9073433069861</v>
      </c>
      <c r="P226" s="599">
        <v>574.06340115205137</v>
      </c>
      <c r="Q226" s="599">
        <v>247.10025513846438</v>
      </c>
      <c r="R226" s="599">
        <v>21.221029346485565</v>
      </c>
      <c r="S226" s="599" t="s">
        <v>539</v>
      </c>
      <c r="T226" s="597">
        <v>227.41884237701254</v>
      </c>
      <c r="U226" s="600">
        <v>1069.8035280140139</v>
      </c>
      <c r="V226" s="601" t="s">
        <v>469</v>
      </c>
      <c r="W226" s="602" t="s">
        <v>582</v>
      </c>
      <c r="X226" s="500">
        <f t="shared" si="17"/>
        <v>0</v>
      </c>
      <c r="Y226" s="500">
        <f t="shared" si="18"/>
        <v>0</v>
      </c>
      <c r="Z226" s="352"/>
      <c r="AA226" s="542">
        <f t="shared" si="15"/>
        <v>205.18888911791601</v>
      </c>
      <c r="AB226" s="542">
        <f t="shared" si="16"/>
        <v>151.18896139010195</v>
      </c>
      <c r="AC226" s="354">
        <f t="shared" si="19"/>
        <v>0</v>
      </c>
      <c r="AD226" s="642"/>
      <c r="AE226" s="631"/>
      <c r="AF226" s="631"/>
      <c r="AG226" s="631"/>
      <c r="AH226" s="631"/>
      <c r="AI226" s="631"/>
      <c r="AJ226" s="631"/>
      <c r="AK226" s="631"/>
      <c r="AL226" s="631"/>
      <c r="AM226" s="631"/>
      <c r="AN226" s="631"/>
      <c r="AO226" s="631"/>
      <c r="AP226" s="631"/>
      <c r="AQ226" s="631"/>
      <c r="AR226" s="631"/>
      <c r="AS226" s="631"/>
      <c r="AT226" s="631"/>
      <c r="AU226" s="631"/>
      <c r="AV226" s="631"/>
      <c r="AW226" s="631"/>
      <c r="AX226" s="631"/>
      <c r="AY226" s="631"/>
      <c r="AZ226" s="631"/>
    </row>
    <row r="227" spans="2:52" x14ac:dyDescent="0.25">
      <c r="B227" s="593">
        <v>9675</v>
      </c>
      <c r="C227" s="592" t="s">
        <v>170</v>
      </c>
      <c r="D227" s="585">
        <v>745.55516861798992</v>
      </c>
      <c r="E227" s="585">
        <v>628.94974723086534</v>
      </c>
      <c r="F227" s="585">
        <v>106.2117641558312</v>
      </c>
      <c r="G227" s="585" t="s">
        <v>539</v>
      </c>
      <c r="H227" s="586">
        <v>1599.3509230276113</v>
      </c>
      <c r="I227" s="587">
        <v>3080.0676030322975</v>
      </c>
      <c r="J227" s="588">
        <v>196.31592840342762</v>
      </c>
      <c r="K227" s="588">
        <v>230.10192114390895</v>
      </c>
      <c r="L227" s="588">
        <v>84.294301787265439</v>
      </c>
      <c r="M227" s="588" t="s">
        <v>539</v>
      </c>
      <c r="N227" s="586">
        <v>1025.5223346256994</v>
      </c>
      <c r="O227" s="587">
        <v>1536.2344859603013</v>
      </c>
      <c r="P227" s="588">
        <v>549.2392402145623</v>
      </c>
      <c r="Q227" s="588">
        <v>398.84782608695639</v>
      </c>
      <c r="R227" s="588">
        <v>21.917462368565765</v>
      </c>
      <c r="S227" s="588" t="s">
        <v>539</v>
      </c>
      <c r="T227" s="586">
        <v>573.82858840191182</v>
      </c>
      <c r="U227" s="589">
        <v>1543.8331170719962</v>
      </c>
      <c r="V227" s="590" t="s">
        <v>469</v>
      </c>
      <c r="W227" s="591" t="s">
        <v>470</v>
      </c>
      <c r="X227" s="500">
        <f t="shared" si="17"/>
        <v>0</v>
      </c>
      <c r="Y227" s="500">
        <f t="shared" si="18"/>
        <v>0</v>
      </c>
      <c r="Z227" s="352"/>
      <c r="AA227" s="542">
        <f t="shared" si="15"/>
        <v>196.31592840342762</v>
      </c>
      <c r="AB227" s="542">
        <f t="shared" si="16"/>
        <v>230.10192114390895</v>
      </c>
      <c r="AC227" s="354">
        <f t="shared" si="19"/>
        <v>0</v>
      </c>
      <c r="AD227" s="642"/>
      <c r="AE227" s="631"/>
      <c r="AF227" s="631"/>
      <c r="AG227" s="631"/>
      <c r="AH227" s="631"/>
      <c r="AI227" s="631"/>
      <c r="AJ227" s="631"/>
      <c r="AK227" s="631"/>
      <c r="AL227" s="631"/>
      <c r="AM227" s="631"/>
      <c r="AN227" s="631"/>
      <c r="AO227" s="631"/>
      <c r="AP227" s="631"/>
      <c r="AQ227" s="631"/>
      <c r="AR227" s="631"/>
      <c r="AS227" s="631"/>
      <c r="AT227" s="631"/>
      <c r="AU227" s="631"/>
      <c r="AV227" s="631"/>
      <c r="AW227" s="631"/>
      <c r="AX227" s="631"/>
      <c r="AY227" s="631"/>
      <c r="AZ227" s="631"/>
    </row>
    <row r="228" spans="2:52" x14ac:dyDescent="0.25">
      <c r="B228" s="594">
        <v>9676</v>
      </c>
      <c r="C228" s="595" t="s">
        <v>171</v>
      </c>
      <c r="D228" s="596">
        <v>348.56794316150638</v>
      </c>
      <c r="E228" s="596">
        <v>458.14090518974655</v>
      </c>
      <c r="F228" s="596">
        <v>68.430001880700161</v>
      </c>
      <c r="G228" s="596" t="s">
        <v>539</v>
      </c>
      <c r="H228" s="597">
        <v>739.61188758013384</v>
      </c>
      <c r="I228" s="598">
        <v>1614.750737812087</v>
      </c>
      <c r="J228" s="599">
        <v>91.783200296591929</v>
      </c>
      <c r="K228" s="599">
        <v>173.90841818332541</v>
      </c>
      <c r="L228" s="599">
        <v>50.616682728828479</v>
      </c>
      <c r="M228" s="599" t="s">
        <v>539</v>
      </c>
      <c r="N228" s="597">
        <v>710.70620572952578</v>
      </c>
      <c r="O228" s="598">
        <v>1027.0145069382716</v>
      </c>
      <c r="P228" s="599">
        <v>256.78474286491445</v>
      </c>
      <c r="Q228" s="599">
        <v>284.23248700642114</v>
      </c>
      <c r="R228" s="599">
        <v>17.813319151871681</v>
      </c>
      <c r="S228" s="599" t="s">
        <v>539</v>
      </c>
      <c r="T228" s="597">
        <v>28.905681850608101</v>
      </c>
      <c r="U228" s="600">
        <v>587.73623087381532</v>
      </c>
      <c r="V228" s="601" t="s">
        <v>469</v>
      </c>
      <c r="W228" s="602" t="s">
        <v>582</v>
      </c>
      <c r="X228" s="500">
        <f t="shared" si="17"/>
        <v>0</v>
      </c>
      <c r="Y228" s="500">
        <f t="shared" si="18"/>
        <v>0</v>
      </c>
      <c r="Z228" s="352"/>
      <c r="AA228" s="542">
        <f t="shared" si="15"/>
        <v>91.783200296591929</v>
      </c>
      <c r="AB228" s="542">
        <f t="shared" si="16"/>
        <v>173.90841818332541</v>
      </c>
      <c r="AC228" s="354">
        <f t="shared" si="19"/>
        <v>0</v>
      </c>
      <c r="AD228" s="642"/>
      <c r="AE228" s="631"/>
      <c r="AF228" s="631"/>
      <c r="AG228" s="631"/>
      <c r="AH228" s="631"/>
      <c r="AI228" s="631"/>
      <c r="AJ228" s="631"/>
      <c r="AK228" s="631"/>
      <c r="AL228" s="631"/>
      <c r="AM228" s="631"/>
      <c r="AN228" s="631"/>
      <c r="AO228" s="631"/>
      <c r="AP228" s="631"/>
      <c r="AQ228" s="631"/>
      <c r="AR228" s="631"/>
      <c r="AS228" s="631"/>
      <c r="AT228" s="631"/>
      <c r="AU228" s="631"/>
      <c r="AV228" s="631"/>
      <c r="AW228" s="631"/>
      <c r="AX228" s="631"/>
      <c r="AY228" s="631"/>
      <c r="AZ228" s="631"/>
    </row>
    <row r="229" spans="2:52" x14ac:dyDescent="0.25">
      <c r="B229" s="593">
        <v>9677</v>
      </c>
      <c r="C229" s="592" t="s">
        <v>172</v>
      </c>
      <c r="D229" s="585">
        <v>435.50584070097511</v>
      </c>
      <c r="E229" s="585">
        <v>843.4952907156221</v>
      </c>
      <c r="F229" s="585">
        <v>104.65668758939692</v>
      </c>
      <c r="G229" s="585" t="s">
        <v>539</v>
      </c>
      <c r="H229" s="586">
        <v>1110.9808814398698</v>
      </c>
      <c r="I229" s="587">
        <v>2494.6387004458638</v>
      </c>
      <c r="J229" s="588">
        <v>114.67526085401511</v>
      </c>
      <c r="K229" s="588">
        <v>320.18737050489653</v>
      </c>
      <c r="L229" s="588">
        <v>82.444431782789394</v>
      </c>
      <c r="M229" s="588" t="s">
        <v>539</v>
      </c>
      <c r="N229" s="586">
        <v>1093.8785709982631</v>
      </c>
      <c r="O229" s="587">
        <v>1611.1856341399641</v>
      </c>
      <c r="P229" s="588">
        <v>320.83057984696001</v>
      </c>
      <c r="Q229" s="588">
        <v>523.30792021072557</v>
      </c>
      <c r="R229" s="588">
        <v>22.21225580660753</v>
      </c>
      <c r="S229" s="588" t="s">
        <v>539</v>
      </c>
      <c r="T229" s="586">
        <v>17.102310441606825</v>
      </c>
      <c r="U229" s="589">
        <v>883.45306630590005</v>
      </c>
      <c r="V229" s="590" t="s">
        <v>469</v>
      </c>
      <c r="W229" s="591" t="s">
        <v>582</v>
      </c>
      <c r="X229" s="500">
        <f t="shared" si="17"/>
        <v>0</v>
      </c>
      <c r="Y229" s="500">
        <f t="shared" si="18"/>
        <v>0</v>
      </c>
      <c r="Z229" s="352"/>
      <c r="AA229" s="542">
        <f t="shared" si="15"/>
        <v>114.67526085401511</v>
      </c>
      <c r="AB229" s="542">
        <f t="shared" si="16"/>
        <v>320.18737050489653</v>
      </c>
      <c r="AC229" s="354">
        <f t="shared" si="19"/>
        <v>0</v>
      </c>
      <c r="AD229" s="642"/>
      <c r="AE229" s="631"/>
      <c r="AF229" s="631"/>
      <c r="AG229" s="631"/>
      <c r="AH229" s="631"/>
      <c r="AI229" s="631"/>
      <c r="AJ229" s="631"/>
      <c r="AK229" s="631"/>
      <c r="AL229" s="631"/>
      <c r="AM229" s="631"/>
      <c r="AN229" s="631"/>
      <c r="AO229" s="631"/>
      <c r="AP229" s="631"/>
      <c r="AQ229" s="631"/>
      <c r="AR229" s="631"/>
      <c r="AS229" s="631"/>
      <c r="AT229" s="631"/>
      <c r="AU229" s="631"/>
      <c r="AV229" s="631"/>
      <c r="AW229" s="631"/>
      <c r="AX229" s="631"/>
      <c r="AY229" s="631"/>
      <c r="AZ229" s="631"/>
    </row>
    <row r="230" spans="2:52" x14ac:dyDescent="0.25">
      <c r="B230" s="594" t="s">
        <v>672</v>
      </c>
      <c r="C230" s="595" t="s">
        <v>736</v>
      </c>
      <c r="D230" s="596">
        <v>670.83090362956807</v>
      </c>
      <c r="E230" s="596">
        <v>774.86098146421079</v>
      </c>
      <c r="F230" s="596">
        <v>130.82480548162854</v>
      </c>
      <c r="G230" s="596" t="s">
        <v>539</v>
      </c>
      <c r="H230" s="597">
        <v>1678.5952826570649</v>
      </c>
      <c r="I230" s="598">
        <v>3255.1119732324723</v>
      </c>
      <c r="J230" s="599">
        <v>176.63990163446533</v>
      </c>
      <c r="K230" s="599">
        <v>281.02619885551508</v>
      </c>
      <c r="L230" s="599">
        <v>101.59179804825744</v>
      </c>
      <c r="M230" s="599" t="s">
        <v>539</v>
      </c>
      <c r="N230" s="597">
        <v>1326.6072343545238</v>
      </c>
      <c r="O230" s="598">
        <v>1885.8651328927617</v>
      </c>
      <c r="P230" s="599">
        <v>494.19100199510274</v>
      </c>
      <c r="Q230" s="599">
        <v>493.83478260869572</v>
      </c>
      <c r="R230" s="599">
        <v>29.2330074333711</v>
      </c>
      <c r="S230" s="599" t="s">
        <v>539</v>
      </c>
      <c r="T230" s="597">
        <v>351.98804830254096</v>
      </c>
      <c r="U230" s="600">
        <v>1369.2468403397106</v>
      </c>
      <c r="V230" s="601" t="s">
        <v>469</v>
      </c>
      <c r="W230" s="602" t="s">
        <v>470</v>
      </c>
      <c r="X230" s="500">
        <f t="shared" si="17"/>
        <v>0</v>
      </c>
      <c r="Y230" s="500">
        <f t="shared" si="18"/>
        <v>0</v>
      </c>
      <c r="Z230" s="352"/>
      <c r="AA230" s="542">
        <f t="shared" si="15"/>
        <v>176.63990163446533</v>
      </c>
      <c r="AB230" s="542">
        <f t="shared" si="16"/>
        <v>281.02619885551508</v>
      </c>
      <c r="AC230" s="354">
        <f t="shared" si="19"/>
        <v>0</v>
      </c>
      <c r="AD230" s="642"/>
      <c r="AE230" s="631"/>
      <c r="AF230" s="631"/>
      <c r="AG230" s="631"/>
      <c r="AH230" s="631"/>
      <c r="AI230" s="631"/>
      <c r="AJ230" s="631"/>
      <c r="AK230" s="631"/>
      <c r="AL230" s="631"/>
      <c r="AM230" s="631"/>
      <c r="AN230" s="631"/>
      <c r="AO230" s="631"/>
      <c r="AP230" s="631"/>
      <c r="AQ230" s="631"/>
      <c r="AR230" s="631"/>
      <c r="AS230" s="631"/>
      <c r="AT230" s="631"/>
      <c r="AU230" s="631"/>
      <c r="AV230" s="631"/>
      <c r="AW230" s="631"/>
      <c r="AX230" s="631"/>
      <c r="AY230" s="631"/>
      <c r="AZ230" s="631"/>
    </row>
    <row r="231" spans="2:52" x14ac:dyDescent="0.25">
      <c r="B231" s="593" t="s">
        <v>673</v>
      </c>
      <c r="C231" s="592" t="s">
        <v>737</v>
      </c>
      <c r="D231" s="585">
        <v>911.43893901563149</v>
      </c>
      <c r="E231" s="585">
        <v>1145.0863386579856</v>
      </c>
      <c r="F231" s="585">
        <v>170.80539185214593</v>
      </c>
      <c r="G231" s="585" t="s">
        <v>539</v>
      </c>
      <c r="H231" s="586">
        <v>2302.1434704041981</v>
      </c>
      <c r="I231" s="587">
        <v>4529.474139929961</v>
      </c>
      <c r="J231" s="588">
        <v>239.99562879775237</v>
      </c>
      <c r="K231" s="588">
        <v>350.16025170146395</v>
      </c>
      <c r="L231" s="588">
        <v>130.76157579792908</v>
      </c>
      <c r="M231" s="588" t="s">
        <v>539</v>
      </c>
      <c r="N231" s="586">
        <v>1673.8097170626288</v>
      </c>
      <c r="O231" s="587">
        <v>2394.727173359774</v>
      </c>
      <c r="P231" s="588">
        <v>671.44331021787912</v>
      </c>
      <c r="Q231" s="588">
        <v>794.92608695652166</v>
      </c>
      <c r="R231" s="588">
        <v>40.043816054216848</v>
      </c>
      <c r="S231" s="588" t="s">
        <v>539</v>
      </c>
      <c r="T231" s="586">
        <v>628.33375334156926</v>
      </c>
      <c r="U231" s="589">
        <v>2134.7469665701869</v>
      </c>
      <c r="V231" s="590" t="s">
        <v>469</v>
      </c>
      <c r="W231" s="591" t="s">
        <v>470</v>
      </c>
      <c r="X231" s="500">
        <f t="shared" si="17"/>
        <v>0</v>
      </c>
      <c r="Y231" s="500">
        <f t="shared" si="18"/>
        <v>0</v>
      </c>
      <c r="Z231" s="352"/>
      <c r="AA231" s="542">
        <f t="shared" si="15"/>
        <v>239.99562879775237</v>
      </c>
      <c r="AB231" s="542">
        <f t="shared" si="16"/>
        <v>350.16025170146395</v>
      </c>
      <c r="AC231" s="354">
        <f t="shared" si="19"/>
        <v>0</v>
      </c>
      <c r="AD231" s="642"/>
      <c r="AE231" s="631"/>
      <c r="AF231" s="631"/>
      <c r="AG231" s="631"/>
      <c r="AH231" s="631"/>
      <c r="AI231" s="631"/>
      <c r="AJ231" s="631"/>
      <c r="AK231" s="631"/>
      <c r="AL231" s="631"/>
      <c r="AM231" s="631"/>
      <c r="AN231" s="631"/>
      <c r="AO231" s="631"/>
      <c r="AP231" s="631"/>
      <c r="AQ231" s="631"/>
      <c r="AR231" s="631"/>
      <c r="AS231" s="631"/>
      <c r="AT231" s="631"/>
      <c r="AU231" s="631"/>
      <c r="AV231" s="631"/>
      <c r="AW231" s="631"/>
      <c r="AX231" s="631"/>
      <c r="AY231" s="631"/>
      <c r="AZ231" s="631"/>
    </row>
    <row r="232" spans="2:52" x14ac:dyDescent="0.25">
      <c r="B232" s="594">
        <v>9771</v>
      </c>
      <c r="C232" s="595" t="s">
        <v>173</v>
      </c>
      <c r="D232" s="596">
        <v>1633.7102402531318</v>
      </c>
      <c r="E232" s="596">
        <v>629.56282510539711</v>
      </c>
      <c r="F232" s="596">
        <v>153.25591657995832</v>
      </c>
      <c r="G232" s="596" t="s">
        <v>539</v>
      </c>
      <c r="H232" s="597">
        <v>3286.1977527471608</v>
      </c>
      <c r="I232" s="598">
        <v>5702.7267346856479</v>
      </c>
      <c r="J232" s="599">
        <v>430.18056350141637</v>
      </c>
      <c r="K232" s="599">
        <v>238.97947950262073</v>
      </c>
      <c r="L232" s="599">
        <v>122.83464468186752</v>
      </c>
      <c r="M232" s="599" t="s">
        <v>539</v>
      </c>
      <c r="N232" s="597">
        <v>2014.4422270416785</v>
      </c>
      <c r="O232" s="598">
        <v>2806.4369147275829</v>
      </c>
      <c r="P232" s="599">
        <v>1203.5296767517154</v>
      </c>
      <c r="Q232" s="599">
        <v>390.58334560277638</v>
      </c>
      <c r="R232" s="599">
        <v>30.421271898090808</v>
      </c>
      <c r="S232" s="599" t="s">
        <v>539</v>
      </c>
      <c r="T232" s="597">
        <v>1271.7555257054823</v>
      </c>
      <c r="U232" s="600">
        <v>2896.289819958065</v>
      </c>
      <c r="V232" s="601" t="s">
        <v>469</v>
      </c>
      <c r="W232" s="602" t="s">
        <v>582</v>
      </c>
      <c r="X232" s="500">
        <f t="shared" si="17"/>
        <v>0</v>
      </c>
      <c r="Y232" s="500">
        <f t="shared" si="18"/>
        <v>0</v>
      </c>
      <c r="Z232" s="352"/>
      <c r="AA232" s="542">
        <f t="shared" si="15"/>
        <v>430.18056350141637</v>
      </c>
      <c r="AB232" s="542">
        <f t="shared" si="16"/>
        <v>238.97947950262073</v>
      </c>
      <c r="AC232" s="354">
        <f t="shared" si="19"/>
        <v>0</v>
      </c>
      <c r="AD232" s="642"/>
      <c r="AE232" s="631"/>
      <c r="AF232" s="631"/>
      <c r="AG232" s="631"/>
      <c r="AH232" s="631"/>
      <c r="AI232" s="631"/>
      <c r="AJ232" s="631"/>
      <c r="AK232" s="631"/>
      <c r="AL232" s="631"/>
      <c r="AM232" s="631"/>
      <c r="AN232" s="631"/>
      <c r="AO232" s="631"/>
      <c r="AP232" s="631"/>
      <c r="AQ232" s="631"/>
      <c r="AR232" s="631"/>
      <c r="AS232" s="631"/>
      <c r="AT232" s="631"/>
      <c r="AU232" s="631"/>
      <c r="AV232" s="631"/>
      <c r="AW232" s="631"/>
      <c r="AX232" s="631"/>
      <c r="AY232" s="631"/>
      <c r="AZ232" s="631"/>
    </row>
    <row r="233" spans="2:52" x14ac:dyDescent="0.25">
      <c r="B233" s="593" t="s">
        <v>674</v>
      </c>
      <c r="C233" s="592" t="s">
        <v>738</v>
      </c>
      <c r="D233" s="585">
        <v>1775.700109131426</v>
      </c>
      <c r="E233" s="585">
        <v>1543.400093081018</v>
      </c>
      <c r="F233" s="585">
        <v>231.67797151131458</v>
      </c>
      <c r="G233" s="585" t="s">
        <v>539</v>
      </c>
      <c r="H233" s="586">
        <v>3733.7059777069194</v>
      </c>
      <c r="I233" s="587">
        <v>7284.4841514306772</v>
      </c>
      <c r="J233" s="588">
        <v>467.56863900010012</v>
      </c>
      <c r="K233" s="588">
        <v>378.93487568971364</v>
      </c>
      <c r="L233" s="588">
        <v>172.53921912051794</v>
      </c>
      <c r="M233" s="588" t="s">
        <v>539</v>
      </c>
      <c r="N233" s="586">
        <v>2466.5257798083317</v>
      </c>
      <c r="O233" s="587">
        <v>3485.568513618663</v>
      </c>
      <c r="P233" s="588">
        <v>1308.1314701313258</v>
      </c>
      <c r="Q233" s="588">
        <v>1164.4652173913043</v>
      </c>
      <c r="R233" s="588">
        <v>59.13875239079664</v>
      </c>
      <c r="S233" s="588" t="s">
        <v>539</v>
      </c>
      <c r="T233" s="586">
        <v>1267.1801978985877</v>
      </c>
      <c r="U233" s="589">
        <v>3798.9156378120147</v>
      </c>
      <c r="V233" s="590" t="s">
        <v>469</v>
      </c>
      <c r="W233" s="591" t="s">
        <v>470</v>
      </c>
      <c r="X233" s="500">
        <f t="shared" si="17"/>
        <v>0</v>
      </c>
      <c r="Y233" s="500">
        <f t="shared" si="18"/>
        <v>0</v>
      </c>
      <c r="Z233" s="352"/>
      <c r="AA233" s="542">
        <f t="shared" si="15"/>
        <v>467.56863900010012</v>
      </c>
      <c r="AB233" s="542">
        <f t="shared" si="16"/>
        <v>378.93487568971364</v>
      </c>
      <c r="AC233" s="354">
        <f t="shared" si="19"/>
        <v>0</v>
      </c>
      <c r="AD233" s="642"/>
      <c r="AE233" s="631"/>
      <c r="AF233" s="631"/>
      <c r="AG233" s="631"/>
      <c r="AH233" s="631"/>
      <c r="AI233" s="631"/>
      <c r="AJ233" s="631"/>
      <c r="AK233" s="631"/>
      <c r="AL233" s="631"/>
      <c r="AM233" s="631"/>
      <c r="AN233" s="631"/>
      <c r="AO233" s="631"/>
      <c r="AP233" s="631"/>
      <c r="AQ233" s="631"/>
      <c r="AR233" s="631"/>
      <c r="AS233" s="631"/>
      <c r="AT233" s="631"/>
      <c r="AU233" s="631"/>
      <c r="AV233" s="631"/>
      <c r="AW233" s="631"/>
      <c r="AX233" s="631"/>
      <c r="AY233" s="631"/>
      <c r="AZ233" s="631"/>
    </row>
    <row r="234" spans="2:52" x14ac:dyDescent="0.25">
      <c r="B234" s="594">
        <v>9773</v>
      </c>
      <c r="C234" s="595" t="s">
        <v>174</v>
      </c>
      <c r="D234" s="596">
        <v>1636.3091632630233</v>
      </c>
      <c r="E234" s="596">
        <v>331.47663835408838</v>
      </c>
      <c r="F234" s="596">
        <v>146.43130088422768</v>
      </c>
      <c r="G234" s="596" t="s">
        <v>539</v>
      </c>
      <c r="H234" s="597">
        <v>3151.9831381650069</v>
      </c>
      <c r="I234" s="598">
        <v>5266.2002406663469</v>
      </c>
      <c r="J234" s="599">
        <v>430.86489915491575</v>
      </c>
      <c r="K234" s="599">
        <v>125.82717934127808</v>
      </c>
      <c r="L234" s="599">
        <v>119.75354738462212</v>
      </c>
      <c r="M234" s="599" t="s">
        <v>539</v>
      </c>
      <c r="N234" s="597">
        <v>1624.8410775797061</v>
      </c>
      <c r="O234" s="598">
        <v>2301.2867034605219</v>
      </c>
      <c r="P234" s="599">
        <v>1205.4442641081075</v>
      </c>
      <c r="Q234" s="599">
        <v>205.6494590128103</v>
      </c>
      <c r="R234" s="599">
        <v>26.677753499605558</v>
      </c>
      <c r="S234" s="599" t="s">
        <v>539</v>
      </c>
      <c r="T234" s="597">
        <v>1527.1420605853009</v>
      </c>
      <c r="U234" s="600">
        <v>2964.9135372058245</v>
      </c>
      <c r="V234" s="601" t="s">
        <v>469</v>
      </c>
      <c r="W234" s="602" t="s">
        <v>582</v>
      </c>
      <c r="X234" s="500">
        <f t="shared" si="17"/>
        <v>0</v>
      </c>
      <c r="Y234" s="500">
        <f t="shared" si="18"/>
        <v>0</v>
      </c>
      <c r="Z234" s="352"/>
      <c r="AA234" s="542">
        <f t="shared" si="15"/>
        <v>430.86489915491575</v>
      </c>
      <c r="AB234" s="542">
        <f t="shared" si="16"/>
        <v>125.82717934127808</v>
      </c>
      <c r="AC234" s="354">
        <f t="shared" si="19"/>
        <v>0</v>
      </c>
      <c r="AD234" s="642"/>
      <c r="AE234" s="631"/>
      <c r="AF234" s="631"/>
      <c r="AG234" s="631"/>
      <c r="AH234" s="631"/>
      <c r="AI234" s="631"/>
      <c r="AJ234" s="631"/>
      <c r="AK234" s="631"/>
      <c r="AL234" s="631"/>
      <c r="AM234" s="631"/>
      <c r="AN234" s="631"/>
      <c r="AO234" s="631"/>
      <c r="AP234" s="631"/>
      <c r="AQ234" s="631"/>
      <c r="AR234" s="631"/>
      <c r="AS234" s="631"/>
      <c r="AT234" s="631"/>
      <c r="AU234" s="631"/>
      <c r="AV234" s="631"/>
      <c r="AW234" s="631"/>
      <c r="AX234" s="631"/>
      <c r="AY234" s="631"/>
      <c r="AZ234" s="631"/>
    </row>
    <row r="235" spans="2:52" x14ac:dyDescent="0.25">
      <c r="B235" s="593">
        <v>9774</v>
      </c>
      <c r="C235" s="592" t="s">
        <v>175</v>
      </c>
      <c r="D235" s="585">
        <v>1325.3942967965165</v>
      </c>
      <c r="E235" s="585">
        <v>530.0832161979348</v>
      </c>
      <c r="F235" s="585">
        <v>134.70107744758363</v>
      </c>
      <c r="G235" s="585" t="s">
        <v>539</v>
      </c>
      <c r="H235" s="586">
        <v>2602.7606530544963</v>
      </c>
      <c r="I235" s="587">
        <v>4592.9392434965312</v>
      </c>
      <c r="J235" s="588">
        <v>348.99632224203174</v>
      </c>
      <c r="K235" s="588">
        <v>201.21742588414412</v>
      </c>
      <c r="L235" s="588">
        <v>107.37731228119229</v>
      </c>
      <c r="M235" s="588" t="s">
        <v>539</v>
      </c>
      <c r="N235" s="586">
        <v>1682.0440519757547</v>
      </c>
      <c r="O235" s="587">
        <v>2339.6351123831228</v>
      </c>
      <c r="P235" s="588">
        <v>976.39797455448479</v>
      </c>
      <c r="Q235" s="588">
        <v>328.86579031379068</v>
      </c>
      <c r="R235" s="588">
        <v>27.32376516639134</v>
      </c>
      <c r="S235" s="588" t="s">
        <v>539</v>
      </c>
      <c r="T235" s="586">
        <v>920.71660107874163</v>
      </c>
      <c r="U235" s="589">
        <v>2253.3041311134084</v>
      </c>
      <c r="V235" s="590" t="s">
        <v>469</v>
      </c>
      <c r="W235" s="591" t="s">
        <v>582</v>
      </c>
      <c r="X235" s="500">
        <f t="shared" si="17"/>
        <v>0</v>
      </c>
      <c r="Y235" s="500">
        <f t="shared" si="18"/>
        <v>0</v>
      </c>
      <c r="Z235" s="352"/>
      <c r="AA235" s="542">
        <f t="shared" si="15"/>
        <v>348.99632224203174</v>
      </c>
      <c r="AB235" s="542">
        <f t="shared" si="16"/>
        <v>201.21742588414412</v>
      </c>
      <c r="AC235" s="354">
        <f t="shared" si="19"/>
        <v>0</v>
      </c>
      <c r="AD235" s="642"/>
      <c r="AE235" s="631"/>
      <c r="AF235" s="631"/>
      <c r="AG235" s="631"/>
      <c r="AH235" s="631"/>
      <c r="AI235" s="631"/>
      <c r="AJ235" s="631"/>
      <c r="AK235" s="631"/>
      <c r="AL235" s="631"/>
      <c r="AM235" s="631"/>
      <c r="AN235" s="631"/>
      <c r="AO235" s="631"/>
      <c r="AP235" s="631"/>
      <c r="AQ235" s="631"/>
      <c r="AR235" s="631"/>
      <c r="AS235" s="631"/>
      <c r="AT235" s="631"/>
      <c r="AU235" s="631"/>
      <c r="AV235" s="631"/>
      <c r="AW235" s="631"/>
      <c r="AX235" s="631"/>
      <c r="AY235" s="631"/>
      <c r="AZ235" s="631"/>
    </row>
    <row r="236" spans="2:52" x14ac:dyDescent="0.25">
      <c r="B236" s="594">
        <v>9775</v>
      </c>
      <c r="C236" s="595" t="s">
        <v>176</v>
      </c>
      <c r="D236" s="596">
        <v>773.47186968830476</v>
      </c>
      <c r="E236" s="596">
        <v>743.05759716221485</v>
      </c>
      <c r="F236" s="596">
        <v>100.9302547869476</v>
      </c>
      <c r="G236" s="596" t="s">
        <v>539</v>
      </c>
      <c r="H236" s="597">
        <v>1556.9201391511331</v>
      </c>
      <c r="I236" s="598">
        <v>3174.3798607886001</v>
      </c>
      <c r="J236" s="599">
        <v>203.66681713610024</v>
      </c>
      <c r="K236" s="599">
        <v>133.90542324917112</v>
      </c>
      <c r="L236" s="599">
        <v>76.02039200796338</v>
      </c>
      <c r="M236" s="599" t="s">
        <v>539</v>
      </c>
      <c r="N236" s="597">
        <v>1026.1101729568027</v>
      </c>
      <c r="O236" s="598">
        <v>1439.7028053500376</v>
      </c>
      <c r="P236" s="599">
        <v>569.80505255220453</v>
      </c>
      <c r="Q236" s="599">
        <v>609.15217391304373</v>
      </c>
      <c r="R236" s="599">
        <v>24.90986277898422</v>
      </c>
      <c r="S236" s="599" t="s">
        <v>539</v>
      </c>
      <c r="T236" s="597">
        <v>530.80996619433051</v>
      </c>
      <c r="U236" s="600">
        <v>1734.677055438563</v>
      </c>
      <c r="V236" s="601" t="s">
        <v>469</v>
      </c>
      <c r="W236" s="602" t="s">
        <v>470</v>
      </c>
      <c r="X236" s="500">
        <f t="shared" si="17"/>
        <v>0</v>
      </c>
      <c r="Y236" s="500">
        <f t="shared" si="18"/>
        <v>0</v>
      </c>
      <c r="Z236" s="352"/>
      <c r="AA236" s="542">
        <f t="shared" si="15"/>
        <v>203.66681713610024</v>
      </c>
      <c r="AB236" s="542">
        <f t="shared" si="16"/>
        <v>133.90542324917112</v>
      </c>
      <c r="AC236" s="354">
        <f t="shared" si="19"/>
        <v>0</v>
      </c>
      <c r="AD236" s="642"/>
      <c r="AE236" s="631"/>
      <c r="AF236" s="631"/>
      <c r="AG236" s="631"/>
      <c r="AH236" s="631"/>
      <c r="AI236" s="631"/>
      <c r="AJ236" s="631"/>
      <c r="AK236" s="631"/>
      <c r="AL236" s="631"/>
      <c r="AM236" s="631"/>
      <c r="AN236" s="631"/>
      <c r="AO236" s="631"/>
      <c r="AP236" s="631"/>
      <c r="AQ236" s="631"/>
      <c r="AR236" s="631"/>
      <c r="AS236" s="631"/>
      <c r="AT236" s="631"/>
      <c r="AU236" s="631"/>
      <c r="AV236" s="631"/>
      <c r="AW236" s="631"/>
      <c r="AX236" s="631"/>
      <c r="AY236" s="631"/>
      <c r="AZ236" s="631"/>
    </row>
    <row r="237" spans="2:52" x14ac:dyDescent="0.25">
      <c r="B237" s="593">
        <v>9776</v>
      </c>
      <c r="C237" s="592" t="s">
        <v>177</v>
      </c>
      <c r="D237" s="585">
        <v>643.51568256547432</v>
      </c>
      <c r="E237" s="585">
        <v>285.19102870961564</v>
      </c>
      <c r="F237" s="585">
        <v>63.808477791271841</v>
      </c>
      <c r="G237" s="585" t="s">
        <v>539</v>
      </c>
      <c r="H237" s="586">
        <v>1335.7535028704071</v>
      </c>
      <c r="I237" s="587">
        <v>2328.2686919367688</v>
      </c>
      <c r="J237" s="588">
        <v>169.44739166544116</v>
      </c>
      <c r="K237" s="588">
        <v>108.2573507869225</v>
      </c>
      <c r="L237" s="588">
        <v>51.112255793657688</v>
      </c>
      <c r="M237" s="588" t="s">
        <v>539</v>
      </c>
      <c r="N237" s="586">
        <v>1335.7535028704071</v>
      </c>
      <c r="O237" s="587">
        <v>1664.5705011164284</v>
      </c>
      <c r="P237" s="588">
        <v>474.06829090003316</v>
      </c>
      <c r="Q237" s="588">
        <v>176.93367792269314</v>
      </c>
      <c r="R237" s="588">
        <v>12.696221997614153</v>
      </c>
      <c r="S237" s="588" t="s">
        <v>539</v>
      </c>
      <c r="T237" s="586">
        <v>0</v>
      </c>
      <c r="U237" s="589">
        <v>663.69819082034053</v>
      </c>
      <c r="V237" s="590" t="s">
        <v>469</v>
      </c>
      <c r="W237" s="591" t="s">
        <v>582</v>
      </c>
      <c r="X237" s="500">
        <f t="shared" si="17"/>
        <v>0</v>
      </c>
      <c r="Y237" s="500">
        <f t="shared" si="18"/>
        <v>0</v>
      </c>
      <c r="Z237" s="352"/>
      <c r="AA237" s="542">
        <f t="shared" si="15"/>
        <v>169.44739166544116</v>
      </c>
      <c r="AB237" s="542">
        <f t="shared" si="16"/>
        <v>108.2573507869225</v>
      </c>
      <c r="AC237" s="354">
        <f t="shared" si="19"/>
        <v>0</v>
      </c>
      <c r="AD237" s="642"/>
      <c r="AE237" s="631"/>
      <c r="AF237" s="631"/>
      <c r="AG237" s="631"/>
      <c r="AH237" s="631"/>
      <c r="AI237" s="631"/>
      <c r="AJ237" s="631"/>
      <c r="AK237" s="631"/>
      <c r="AL237" s="631"/>
      <c r="AM237" s="631"/>
      <c r="AN237" s="631"/>
      <c r="AO237" s="631"/>
      <c r="AP237" s="631"/>
      <c r="AQ237" s="631"/>
      <c r="AR237" s="631"/>
      <c r="AS237" s="631"/>
      <c r="AT237" s="631"/>
      <c r="AU237" s="631"/>
      <c r="AV237" s="631"/>
      <c r="AW237" s="631"/>
      <c r="AX237" s="631"/>
      <c r="AY237" s="631"/>
      <c r="AZ237" s="631"/>
    </row>
    <row r="238" spans="2:52" x14ac:dyDescent="0.25">
      <c r="B238" s="594" t="s">
        <v>675</v>
      </c>
      <c r="C238" s="595" t="s">
        <v>739</v>
      </c>
      <c r="D238" s="596">
        <v>3103.6909519897199</v>
      </c>
      <c r="E238" s="596">
        <v>908.87051061289822</v>
      </c>
      <c r="F238" s="596">
        <v>282.18715719389189</v>
      </c>
      <c r="G238" s="596" t="s">
        <v>539</v>
      </c>
      <c r="H238" s="597">
        <v>6360.0969472474817</v>
      </c>
      <c r="I238" s="598">
        <v>10654.845567043991</v>
      </c>
      <c r="J238" s="599">
        <v>817.2486710093176</v>
      </c>
      <c r="K238" s="599">
        <v>345.00353721678084</v>
      </c>
      <c r="L238" s="599">
        <v>227.20215774494324</v>
      </c>
      <c r="M238" s="599" t="s">
        <v>539</v>
      </c>
      <c r="N238" s="597">
        <v>6042.3334441862662</v>
      </c>
      <c r="O238" s="598">
        <v>7431.7878101573078</v>
      </c>
      <c r="P238" s="599">
        <v>2286.4422809804023</v>
      </c>
      <c r="Q238" s="599">
        <v>563.86697339611737</v>
      </c>
      <c r="R238" s="599">
        <v>54.984999448948656</v>
      </c>
      <c r="S238" s="599" t="s">
        <v>539</v>
      </c>
      <c r="T238" s="597">
        <v>317.76350306121532</v>
      </c>
      <c r="U238" s="600">
        <v>3223.0577568866838</v>
      </c>
      <c r="V238" s="601" t="s">
        <v>469</v>
      </c>
      <c r="W238" s="602" t="s">
        <v>582</v>
      </c>
      <c r="X238" s="500">
        <f t="shared" si="17"/>
        <v>0</v>
      </c>
      <c r="Y238" s="500">
        <f t="shared" si="18"/>
        <v>0</v>
      </c>
      <c r="Z238" s="352"/>
      <c r="AA238" s="542">
        <f t="shared" si="15"/>
        <v>817.2486710093176</v>
      </c>
      <c r="AB238" s="542">
        <f t="shared" si="16"/>
        <v>345.00353721678084</v>
      </c>
      <c r="AC238" s="354">
        <f t="shared" si="19"/>
        <v>0</v>
      </c>
      <c r="AD238" s="642"/>
      <c r="AE238" s="631"/>
      <c r="AF238" s="631"/>
      <c r="AG238" s="631"/>
      <c r="AH238" s="631"/>
      <c r="AI238" s="631"/>
      <c r="AJ238" s="631"/>
      <c r="AK238" s="631"/>
      <c r="AL238" s="631"/>
      <c r="AM238" s="631"/>
      <c r="AN238" s="631"/>
      <c r="AO238" s="631"/>
      <c r="AP238" s="631"/>
      <c r="AQ238" s="631"/>
      <c r="AR238" s="631"/>
      <c r="AS238" s="631"/>
      <c r="AT238" s="631"/>
      <c r="AU238" s="631"/>
      <c r="AV238" s="631"/>
      <c r="AW238" s="631"/>
      <c r="AX238" s="631"/>
      <c r="AY238" s="631"/>
      <c r="AZ238" s="631"/>
    </row>
    <row r="239" spans="2:52" x14ac:dyDescent="0.25">
      <c r="B239" s="593" t="s">
        <v>676</v>
      </c>
      <c r="C239" s="592" t="s">
        <v>740</v>
      </c>
      <c r="D239" s="585">
        <v>3517.460322280579</v>
      </c>
      <c r="E239" s="585">
        <v>922.53137291864118</v>
      </c>
      <c r="F239" s="585">
        <v>293.31032452149287</v>
      </c>
      <c r="G239" s="585" t="s">
        <v>539</v>
      </c>
      <c r="H239" s="586">
        <v>6928.1801710223608</v>
      </c>
      <c r="I239" s="587">
        <v>11661.482190743074</v>
      </c>
      <c r="J239" s="588">
        <v>926.20039114040355</v>
      </c>
      <c r="K239" s="588">
        <v>350.18914480540695</v>
      </c>
      <c r="L239" s="588">
        <v>238.12094388149058</v>
      </c>
      <c r="M239" s="588" t="s">
        <v>539</v>
      </c>
      <c r="N239" s="586">
        <v>4869.5585010790319</v>
      </c>
      <c r="O239" s="587">
        <v>6384.0689809063333</v>
      </c>
      <c r="P239" s="588">
        <v>2591.2599311401755</v>
      </c>
      <c r="Q239" s="588">
        <v>572.34222811323423</v>
      </c>
      <c r="R239" s="588">
        <v>55.189380640002298</v>
      </c>
      <c r="S239" s="588" t="s">
        <v>539</v>
      </c>
      <c r="T239" s="586">
        <v>2058.6216699433289</v>
      </c>
      <c r="U239" s="589">
        <v>5277.4132098367409</v>
      </c>
      <c r="V239" s="590" t="s">
        <v>469</v>
      </c>
      <c r="W239" s="591" t="s">
        <v>582</v>
      </c>
      <c r="X239" s="500">
        <f t="shared" si="17"/>
        <v>0</v>
      </c>
      <c r="Y239" s="500">
        <f t="shared" si="18"/>
        <v>0</v>
      </c>
      <c r="Z239" s="352"/>
      <c r="AA239" s="542">
        <f t="shared" si="15"/>
        <v>926.20039114040355</v>
      </c>
      <c r="AB239" s="542">
        <f t="shared" si="16"/>
        <v>350.18914480540695</v>
      </c>
      <c r="AC239" s="354">
        <f t="shared" si="19"/>
        <v>0</v>
      </c>
      <c r="AD239" s="642"/>
      <c r="AE239" s="631"/>
      <c r="AF239" s="631"/>
      <c r="AG239" s="631"/>
      <c r="AH239" s="631"/>
      <c r="AI239" s="631"/>
      <c r="AJ239" s="631"/>
      <c r="AK239" s="631"/>
      <c r="AL239" s="631"/>
      <c r="AM239" s="631"/>
      <c r="AN239" s="631"/>
      <c r="AO239" s="631"/>
      <c r="AP239" s="631"/>
      <c r="AQ239" s="631"/>
      <c r="AR239" s="631"/>
      <c r="AS239" s="631"/>
      <c r="AT239" s="631"/>
      <c r="AU239" s="631"/>
      <c r="AV239" s="631"/>
      <c r="AW239" s="631"/>
      <c r="AX239" s="631"/>
      <c r="AY239" s="631"/>
      <c r="AZ239" s="631"/>
    </row>
    <row r="240" spans="2:52" x14ac:dyDescent="0.25">
      <c r="B240" s="594">
        <v>9779</v>
      </c>
      <c r="C240" s="595" t="s">
        <v>178</v>
      </c>
      <c r="D240" s="596">
        <v>2348.5987582965026</v>
      </c>
      <c r="E240" s="596">
        <v>688.92536192400416</v>
      </c>
      <c r="F240" s="596">
        <v>231.47338002656264</v>
      </c>
      <c r="G240" s="596" t="s">
        <v>539</v>
      </c>
      <c r="H240" s="597">
        <v>5011.7218428352135</v>
      </c>
      <c r="I240" s="598">
        <v>8280.7193430822826</v>
      </c>
      <c r="J240" s="599">
        <v>618.42149996328249</v>
      </c>
      <c r="K240" s="599">
        <v>261.51325625236905</v>
      </c>
      <c r="L240" s="599">
        <v>187.76829018651168</v>
      </c>
      <c r="M240" s="599" t="s">
        <v>539</v>
      </c>
      <c r="N240" s="597">
        <v>2616.0328523995981</v>
      </c>
      <c r="O240" s="598">
        <v>3683.7358988017613</v>
      </c>
      <c r="P240" s="599">
        <v>1730.1772583332202</v>
      </c>
      <c r="Q240" s="599">
        <v>427.41210567163512</v>
      </c>
      <c r="R240" s="599">
        <v>43.70508984005096</v>
      </c>
      <c r="S240" s="599" t="s">
        <v>539</v>
      </c>
      <c r="T240" s="597">
        <v>2395.6889904356153</v>
      </c>
      <c r="U240" s="600">
        <v>4596.9834442805222</v>
      </c>
      <c r="V240" s="601" t="s">
        <v>469</v>
      </c>
      <c r="W240" s="602" t="s">
        <v>582</v>
      </c>
      <c r="X240" s="500">
        <f t="shared" si="17"/>
        <v>0</v>
      </c>
      <c r="Y240" s="500">
        <f t="shared" si="18"/>
        <v>0</v>
      </c>
      <c r="Z240" s="352"/>
      <c r="AA240" s="542">
        <f t="shared" si="15"/>
        <v>618.42149996328249</v>
      </c>
      <c r="AB240" s="542">
        <f t="shared" si="16"/>
        <v>261.51325625236905</v>
      </c>
      <c r="AC240" s="354">
        <f t="shared" si="19"/>
        <v>0</v>
      </c>
      <c r="AD240" s="642"/>
      <c r="AE240" s="631"/>
      <c r="AF240" s="631"/>
      <c r="AG240" s="631"/>
      <c r="AH240" s="631"/>
      <c r="AI240" s="631"/>
      <c r="AJ240" s="631"/>
      <c r="AK240" s="631"/>
      <c r="AL240" s="631"/>
      <c r="AM240" s="631"/>
      <c r="AN240" s="631"/>
      <c r="AO240" s="631"/>
      <c r="AP240" s="631"/>
      <c r="AQ240" s="631"/>
      <c r="AR240" s="631"/>
      <c r="AS240" s="631"/>
      <c r="AT240" s="631"/>
      <c r="AU240" s="631"/>
      <c r="AV240" s="631"/>
      <c r="AW240" s="631"/>
      <c r="AX240" s="631"/>
      <c r="AY240" s="631"/>
      <c r="AZ240" s="631"/>
    </row>
    <row r="241" spans="2:52" x14ac:dyDescent="0.25">
      <c r="B241" s="593" t="s">
        <v>677</v>
      </c>
      <c r="C241" s="592" t="s">
        <v>741</v>
      </c>
      <c r="D241" s="585">
        <v>2010.4181731633889</v>
      </c>
      <c r="E241" s="585">
        <v>877.10258847289629</v>
      </c>
      <c r="F241" s="585">
        <v>229.77700349324584</v>
      </c>
      <c r="G241" s="585" t="s">
        <v>539</v>
      </c>
      <c r="H241" s="586">
        <v>4163.5480164328592</v>
      </c>
      <c r="I241" s="587">
        <v>7280.8457815623897</v>
      </c>
      <c r="J241" s="588">
        <v>529.37344780976196</v>
      </c>
      <c r="K241" s="588">
        <v>332.94456360024549</v>
      </c>
      <c r="L241" s="588">
        <v>177.06236644349042</v>
      </c>
      <c r="M241" s="588" t="s">
        <v>539</v>
      </c>
      <c r="N241" s="586">
        <v>4163.5480164328592</v>
      </c>
      <c r="O241" s="587">
        <v>5202.9283942863576</v>
      </c>
      <c r="P241" s="588">
        <v>1481.044725353627</v>
      </c>
      <c r="Q241" s="588">
        <v>544.1580248726508</v>
      </c>
      <c r="R241" s="588">
        <v>52.714637049755424</v>
      </c>
      <c r="S241" s="588" t="s">
        <v>539</v>
      </c>
      <c r="T241" s="586">
        <v>0</v>
      </c>
      <c r="U241" s="589">
        <v>2077.917387276033</v>
      </c>
      <c r="V241" s="590" t="s">
        <v>469</v>
      </c>
      <c r="W241" s="591" t="s">
        <v>582</v>
      </c>
      <c r="X241" s="500">
        <f t="shared" si="17"/>
        <v>0</v>
      </c>
      <c r="Y241" s="500">
        <f t="shared" si="18"/>
        <v>0</v>
      </c>
      <c r="Z241" s="352"/>
      <c r="AA241" s="542">
        <f t="shared" si="15"/>
        <v>529.37344780976196</v>
      </c>
      <c r="AB241" s="542">
        <f t="shared" si="16"/>
        <v>332.94456360024549</v>
      </c>
      <c r="AC241" s="354">
        <f t="shared" si="19"/>
        <v>0</v>
      </c>
      <c r="AD241" s="642"/>
      <c r="AE241" s="631"/>
      <c r="AF241" s="631"/>
      <c r="AG241" s="631"/>
      <c r="AH241" s="631"/>
      <c r="AI241" s="631"/>
      <c r="AJ241" s="631"/>
      <c r="AK241" s="631"/>
      <c r="AL241" s="631"/>
      <c r="AM241" s="631"/>
      <c r="AN241" s="631"/>
      <c r="AO241" s="631"/>
      <c r="AP241" s="631"/>
      <c r="AQ241" s="631"/>
      <c r="AR241" s="631"/>
      <c r="AS241" s="631"/>
      <c r="AT241" s="631"/>
      <c r="AU241" s="631"/>
      <c r="AV241" s="631"/>
      <c r="AW241" s="631"/>
      <c r="AX241" s="631"/>
      <c r="AY241" s="631"/>
      <c r="AZ241" s="631"/>
    </row>
    <row r="242" spans="2:52" x14ac:dyDescent="0.25">
      <c r="B242" s="594">
        <v>10041</v>
      </c>
      <c r="C242" s="595" t="s">
        <v>179</v>
      </c>
      <c r="D242" s="596">
        <v>114.70617194501953</v>
      </c>
      <c r="E242" s="596">
        <v>972.79119777995777</v>
      </c>
      <c r="F242" s="596">
        <v>59.566991135468129</v>
      </c>
      <c r="G242" s="596" t="s">
        <v>539</v>
      </c>
      <c r="H242" s="597">
        <v>236.70884537517961</v>
      </c>
      <c r="I242" s="598">
        <v>1383.7732062356251</v>
      </c>
      <c r="J242" s="599">
        <v>38.833791919263319</v>
      </c>
      <c r="K242" s="599">
        <v>152.54337169300118</v>
      </c>
      <c r="L242" s="599">
        <v>37.510348104225784</v>
      </c>
      <c r="M242" s="599" t="s">
        <v>539</v>
      </c>
      <c r="N242" s="597">
        <v>236.70884537517961</v>
      </c>
      <c r="O242" s="598">
        <v>465.59635709166986</v>
      </c>
      <c r="P242" s="599">
        <v>75.872380025756215</v>
      </c>
      <c r="Q242" s="599">
        <v>820.24782608695659</v>
      </c>
      <c r="R242" s="599">
        <v>22.056643031242345</v>
      </c>
      <c r="S242" s="599" t="s">
        <v>539</v>
      </c>
      <c r="T242" s="597">
        <v>0</v>
      </c>
      <c r="U242" s="600">
        <v>918.17684914395522</v>
      </c>
      <c r="V242" s="601" t="s">
        <v>582</v>
      </c>
      <c r="W242" s="602" t="s">
        <v>470</v>
      </c>
      <c r="X242" s="500">
        <f t="shared" si="17"/>
        <v>0</v>
      </c>
      <c r="Y242" s="500">
        <f t="shared" si="18"/>
        <v>0</v>
      </c>
      <c r="Z242" s="352"/>
      <c r="AA242" s="542">
        <f t="shared" si="15"/>
        <v>38.833791919263319</v>
      </c>
      <c r="AB242" s="542">
        <f t="shared" si="16"/>
        <v>152.54337169300118</v>
      </c>
      <c r="AC242" s="354">
        <f t="shared" si="19"/>
        <v>0</v>
      </c>
      <c r="AD242" s="642"/>
      <c r="AE242" s="631"/>
      <c r="AF242" s="631"/>
      <c r="AG242" s="631"/>
      <c r="AH242" s="631"/>
      <c r="AI242" s="631"/>
      <c r="AJ242" s="631"/>
      <c r="AK242" s="631"/>
      <c r="AL242" s="631"/>
      <c r="AM242" s="631"/>
      <c r="AN242" s="631"/>
      <c r="AO242" s="631"/>
      <c r="AP242" s="631"/>
      <c r="AQ242" s="631"/>
      <c r="AR242" s="631"/>
      <c r="AS242" s="631"/>
      <c r="AT242" s="631"/>
      <c r="AU242" s="631"/>
      <c r="AV242" s="631"/>
      <c r="AW242" s="631"/>
      <c r="AX242" s="631"/>
      <c r="AY242" s="631"/>
      <c r="AZ242" s="631"/>
    </row>
    <row r="243" spans="2:52" x14ac:dyDescent="0.25">
      <c r="B243" s="593">
        <v>10042</v>
      </c>
      <c r="C243" s="592" t="s">
        <v>181</v>
      </c>
      <c r="D243" s="585">
        <v>338.28051099136985</v>
      </c>
      <c r="E243" s="585">
        <v>397.74206945077805</v>
      </c>
      <c r="F243" s="585">
        <v>60.860925751191374</v>
      </c>
      <c r="G243" s="585" t="s">
        <v>539</v>
      </c>
      <c r="H243" s="586">
        <v>843.44814616216149</v>
      </c>
      <c r="I243" s="587">
        <v>1640.3316523555009</v>
      </c>
      <c r="J243" s="588">
        <v>114.5249183320106</v>
      </c>
      <c r="K243" s="588">
        <v>108.96045143626225</v>
      </c>
      <c r="L243" s="588">
        <v>46.724201738485334</v>
      </c>
      <c r="M243" s="588" t="s">
        <v>539</v>
      </c>
      <c r="N243" s="586">
        <v>843.41848114366553</v>
      </c>
      <c r="O243" s="587">
        <v>1113.6280526504238</v>
      </c>
      <c r="P243" s="588">
        <v>223.75559265935925</v>
      </c>
      <c r="Q243" s="588">
        <v>288.7816180145158</v>
      </c>
      <c r="R243" s="588">
        <v>14.13672401270604</v>
      </c>
      <c r="S243" s="588" t="s">
        <v>539</v>
      </c>
      <c r="T243" s="586">
        <v>2.9665018495927453E-2</v>
      </c>
      <c r="U243" s="589">
        <v>526.70359970507707</v>
      </c>
      <c r="V243" s="590" t="s">
        <v>582</v>
      </c>
      <c r="W243" s="591" t="s">
        <v>582</v>
      </c>
      <c r="X243" s="500">
        <f t="shared" si="17"/>
        <v>0</v>
      </c>
      <c r="Y243" s="500">
        <f t="shared" si="18"/>
        <v>0</v>
      </c>
      <c r="Z243" s="352"/>
      <c r="AA243" s="542">
        <f t="shared" si="15"/>
        <v>114.5249183320106</v>
      </c>
      <c r="AB243" s="542">
        <f t="shared" si="16"/>
        <v>108.96045143626225</v>
      </c>
      <c r="AC243" s="354">
        <f t="shared" si="19"/>
        <v>0</v>
      </c>
      <c r="AD243" s="642"/>
      <c r="AE243" s="631"/>
      <c r="AF243" s="631"/>
      <c r="AG243" s="631"/>
      <c r="AH243" s="631"/>
      <c r="AI243" s="631"/>
      <c r="AJ243" s="631"/>
      <c r="AK243" s="631"/>
      <c r="AL243" s="631"/>
      <c r="AM243" s="631"/>
      <c r="AN243" s="631"/>
      <c r="AO243" s="631"/>
      <c r="AP243" s="631"/>
      <c r="AQ243" s="631"/>
      <c r="AR243" s="631"/>
      <c r="AS243" s="631"/>
      <c r="AT243" s="631"/>
      <c r="AU243" s="631"/>
      <c r="AV243" s="631"/>
      <c r="AW243" s="631"/>
      <c r="AX243" s="631"/>
      <c r="AY243" s="631"/>
      <c r="AZ243" s="631"/>
    </row>
    <row r="244" spans="2:52" x14ac:dyDescent="0.25">
      <c r="B244" s="594">
        <v>10043</v>
      </c>
      <c r="C244" s="595" t="s">
        <v>182</v>
      </c>
      <c r="D244" s="596">
        <v>140.44524342717975</v>
      </c>
      <c r="E244" s="596">
        <v>385.02787751200157</v>
      </c>
      <c r="F244" s="596">
        <v>38.496003901119543</v>
      </c>
      <c r="G244" s="596" t="s">
        <v>539</v>
      </c>
      <c r="H244" s="597">
        <v>323.69600432199582</v>
      </c>
      <c r="I244" s="598">
        <v>887.66512916229669</v>
      </c>
      <c r="J244" s="599">
        <v>47.54775847559084</v>
      </c>
      <c r="K244" s="599">
        <v>64.853964468523316</v>
      </c>
      <c r="L244" s="599">
        <v>26.643710075172397</v>
      </c>
      <c r="M244" s="599" t="s">
        <v>539</v>
      </c>
      <c r="N244" s="597">
        <v>323.28909191142571</v>
      </c>
      <c r="O244" s="598">
        <v>462.33452493071229</v>
      </c>
      <c r="P244" s="599">
        <v>92.897484951588908</v>
      </c>
      <c r="Q244" s="599">
        <v>320.17391304347825</v>
      </c>
      <c r="R244" s="599">
        <v>11.852293825947147</v>
      </c>
      <c r="S244" s="599" t="s">
        <v>539</v>
      </c>
      <c r="T244" s="597">
        <v>0.40691241057012661</v>
      </c>
      <c r="U244" s="600">
        <v>425.3306042315844</v>
      </c>
      <c r="V244" s="601" t="s">
        <v>582</v>
      </c>
      <c r="W244" s="602" t="s">
        <v>470</v>
      </c>
      <c r="X244" s="500">
        <f t="shared" si="17"/>
        <v>0</v>
      </c>
      <c r="Y244" s="500">
        <f t="shared" si="18"/>
        <v>0</v>
      </c>
      <c r="Z244" s="352"/>
      <c r="AA244" s="542">
        <f t="shared" si="15"/>
        <v>47.54775847559084</v>
      </c>
      <c r="AB244" s="542">
        <f t="shared" si="16"/>
        <v>64.853964468523316</v>
      </c>
      <c r="AC244" s="354">
        <f t="shared" si="19"/>
        <v>0</v>
      </c>
      <c r="AD244" s="642"/>
      <c r="AE244" s="631"/>
      <c r="AF244" s="631"/>
      <c r="AG244" s="631"/>
      <c r="AH244" s="631"/>
      <c r="AI244" s="631"/>
      <c r="AJ244" s="631"/>
      <c r="AK244" s="631"/>
      <c r="AL244" s="631"/>
      <c r="AM244" s="631"/>
      <c r="AN244" s="631"/>
      <c r="AO244" s="631"/>
      <c r="AP244" s="631"/>
      <c r="AQ244" s="631"/>
      <c r="AR244" s="631"/>
      <c r="AS244" s="631"/>
      <c r="AT244" s="631"/>
      <c r="AU244" s="631"/>
      <c r="AV244" s="631"/>
      <c r="AW244" s="631"/>
      <c r="AX244" s="631"/>
      <c r="AY244" s="631"/>
      <c r="AZ244" s="631"/>
    </row>
    <row r="245" spans="2:52" x14ac:dyDescent="0.25">
      <c r="B245" s="593">
        <v>10044</v>
      </c>
      <c r="C245" s="592" t="s">
        <v>183</v>
      </c>
      <c r="D245" s="585">
        <v>244.05429430933685</v>
      </c>
      <c r="E245" s="585">
        <v>1471.9379558168098</v>
      </c>
      <c r="F245" s="585">
        <v>72.450627969103365</v>
      </c>
      <c r="G245" s="585" t="s">
        <v>539</v>
      </c>
      <c r="H245" s="586">
        <v>602.386252687038</v>
      </c>
      <c r="I245" s="587">
        <v>2390.8291307822883</v>
      </c>
      <c r="J245" s="588">
        <v>82.624618374974432</v>
      </c>
      <c r="K245" s="588">
        <v>281.72491233854907</v>
      </c>
      <c r="L245" s="588">
        <v>50.250742179788787</v>
      </c>
      <c r="M245" s="588" t="s">
        <v>539</v>
      </c>
      <c r="N245" s="586">
        <v>599.74466017143106</v>
      </c>
      <c r="O245" s="587">
        <v>1014.3449330647434</v>
      </c>
      <c r="P245" s="588">
        <v>161.42967593436242</v>
      </c>
      <c r="Q245" s="588">
        <v>1190.2130434782607</v>
      </c>
      <c r="R245" s="588">
        <v>22.199885789314578</v>
      </c>
      <c r="S245" s="588" t="s">
        <v>539</v>
      </c>
      <c r="T245" s="586">
        <v>2.6415925156069551</v>
      </c>
      <c r="U245" s="589">
        <v>1376.4841977175447</v>
      </c>
      <c r="V245" s="590" t="s">
        <v>582</v>
      </c>
      <c r="W245" s="591" t="s">
        <v>470</v>
      </c>
      <c r="X245" s="500">
        <f t="shared" si="17"/>
        <v>0</v>
      </c>
      <c r="Y245" s="500">
        <f t="shared" si="18"/>
        <v>0</v>
      </c>
      <c r="Z245" s="352"/>
      <c r="AA245" s="542">
        <f t="shared" si="15"/>
        <v>82.624618374974432</v>
      </c>
      <c r="AB245" s="542">
        <f t="shared" si="16"/>
        <v>281.72491233854907</v>
      </c>
      <c r="AC245" s="354">
        <f t="shared" si="19"/>
        <v>0</v>
      </c>
      <c r="AD245" s="642"/>
      <c r="AE245" s="631"/>
      <c r="AF245" s="631"/>
      <c r="AG245" s="631"/>
      <c r="AH245" s="631"/>
      <c r="AI245" s="631"/>
      <c r="AJ245" s="631"/>
      <c r="AK245" s="631"/>
      <c r="AL245" s="631"/>
      <c r="AM245" s="631"/>
      <c r="AN245" s="631"/>
      <c r="AO245" s="631"/>
      <c r="AP245" s="631"/>
      <c r="AQ245" s="631"/>
      <c r="AR245" s="631"/>
      <c r="AS245" s="631"/>
      <c r="AT245" s="631"/>
      <c r="AU245" s="631"/>
      <c r="AV245" s="631"/>
      <c r="AW245" s="631"/>
      <c r="AX245" s="631"/>
      <c r="AY245" s="631"/>
      <c r="AZ245" s="631"/>
    </row>
    <row r="246" spans="2:52" x14ac:dyDescent="0.25">
      <c r="B246" s="594">
        <v>10045</v>
      </c>
      <c r="C246" s="595" t="s">
        <v>184</v>
      </c>
      <c r="D246" s="596">
        <v>191.53206660196739</v>
      </c>
      <c r="E246" s="596">
        <v>410.4573386411887</v>
      </c>
      <c r="F246" s="596">
        <v>51.954624345184918</v>
      </c>
      <c r="G246" s="596" t="s">
        <v>539</v>
      </c>
      <c r="H246" s="597">
        <v>535.021644377661</v>
      </c>
      <c r="I246" s="598">
        <v>1188.965673966002</v>
      </c>
      <c r="J246" s="599">
        <v>64.843210214114691</v>
      </c>
      <c r="K246" s="599">
        <v>112.44376783031089</v>
      </c>
      <c r="L246" s="599">
        <v>37.515325481303535</v>
      </c>
      <c r="M246" s="599" t="s">
        <v>539</v>
      </c>
      <c r="N246" s="597">
        <v>534.88563393569791</v>
      </c>
      <c r="O246" s="598">
        <v>749.68793746142705</v>
      </c>
      <c r="P246" s="599">
        <v>126.6888563878527</v>
      </c>
      <c r="Q246" s="599">
        <v>298.01357081087781</v>
      </c>
      <c r="R246" s="599">
        <v>14.439298863881383</v>
      </c>
      <c r="S246" s="599" t="s">
        <v>539</v>
      </c>
      <c r="T246" s="597">
        <v>0.13601044196310461</v>
      </c>
      <c r="U246" s="600">
        <v>439.27773650457499</v>
      </c>
      <c r="V246" s="601" t="s">
        <v>582</v>
      </c>
      <c r="W246" s="602" t="s">
        <v>582</v>
      </c>
      <c r="X246" s="500">
        <f t="shared" si="17"/>
        <v>0</v>
      </c>
      <c r="Y246" s="500">
        <f t="shared" si="18"/>
        <v>0</v>
      </c>
      <c r="Z246" s="352"/>
      <c r="AA246" s="542">
        <f t="shared" si="15"/>
        <v>64.843210214114691</v>
      </c>
      <c r="AB246" s="542">
        <f t="shared" si="16"/>
        <v>112.44376783031089</v>
      </c>
      <c r="AC246" s="354">
        <f t="shared" si="19"/>
        <v>0</v>
      </c>
      <c r="AD246" s="642"/>
      <c r="AE246" s="631"/>
      <c r="AF246" s="631"/>
      <c r="AG246" s="631"/>
      <c r="AH246" s="631"/>
      <c r="AI246" s="631"/>
      <c r="AJ246" s="631"/>
      <c r="AK246" s="631"/>
      <c r="AL246" s="631"/>
      <c r="AM246" s="631"/>
      <c r="AN246" s="631"/>
      <c r="AO246" s="631"/>
      <c r="AP246" s="631"/>
      <c r="AQ246" s="631"/>
      <c r="AR246" s="631"/>
      <c r="AS246" s="631"/>
      <c r="AT246" s="631"/>
      <c r="AU246" s="631"/>
      <c r="AV246" s="631"/>
      <c r="AW246" s="631"/>
      <c r="AX246" s="631"/>
      <c r="AY246" s="631"/>
      <c r="AZ246" s="631"/>
    </row>
    <row r="247" spans="2:52" x14ac:dyDescent="0.25">
      <c r="B247" s="593">
        <v>10046</v>
      </c>
      <c r="C247" s="592" t="s">
        <v>185</v>
      </c>
      <c r="D247" s="585">
        <v>271.74455412122035</v>
      </c>
      <c r="E247" s="585">
        <v>260.84950334461092</v>
      </c>
      <c r="F247" s="585">
        <v>50.46274116251066</v>
      </c>
      <c r="G247" s="585" t="s">
        <v>539</v>
      </c>
      <c r="H247" s="586">
        <v>685.07209001701381</v>
      </c>
      <c r="I247" s="587">
        <v>1268.1288886453558</v>
      </c>
      <c r="J247" s="588">
        <v>91.999160036433068</v>
      </c>
      <c r="K247" s="588">
        <v>71.45907316417518</v>
      </c>
      <c r="L247" s="588">
        <v>39.297030479005961</v>
      </c>
      <c r="M247" s="588" t="s">
        <v>539</v>
      </c>
      <c r="N247" s="586">
        <v>685.07209001701381</v>
      </c>
      <c r="O247" s="587">
        <v>887.82735369662794</v>
      </c>
      <c r="P247" s="588">
        <v>179.74539408478728</v>
      </c>
      <c r="Q247" s="588">
        <v>189.39043018043574</v>
      </c>
      <c r="R247" s="588">
        <v>11.165710683504699</v>
      </c>
      <c r="S247" s="588" t="s">
        <v>539</v>
      </c>
      <c r="T247" s="586">
        <v>0</v>
      </c>
      <c r="U247" s="589">
        <v>380.30153494872775</v>
      </c>
      <c r="V247" s="590" t="s">
        <v>582</v>
      </c>
      <c r="W247" s="591" t="s">
        <v>582</v>
      </c>
      <c r="X247" s="500">
        <f t="shared" si="17"/>
        <v>0</v>
      </c>
      <c r="Y247" s="500">
        <f t="shared" si="18"/>
        <v>0</v>
      </c>
      <c r="Z247" s="352"/>
      <c r="AA247" s="542">
        <f t="shared" si="15"/>
        <v>91.999160036433068</v>
      </c>
      <c r="AB247" s="542">
        <f t="shared" si="16"/>
        <v>71.45907316417518</v>
      </c>
      <c r="AC247" s="354">
        <f t="shared" si="19"/>
        <v>0</v>
      </c>
      <c r="AD247" s="642"/>
      <c r="AE247" s="631"/>
      <c r="AF247" s="631"/>
      <c r="AG247" s="631"/>
      <c r="AH247" s="631"/>
      <c r="AI247" s="631"/>
      <c r="AJ247" s="631"/>
      <c r="AK247" s="631"/>
      <c r="AL247" s="631"/>
      <c r="AM247" s="631"/>
      <c r="AN247" s="631"/>
      <c r="AO247" s="631"/>
      <c r="AP247" s="631"/>
      <c r="AQ247" s="631"/>
      <c r="AR247" s="631"/>
      <c r="AS247" s="631"/>
      <c r="AT247" s="631"/>
      <c r="AU247" s="631"/>
      <c r="AV247" s="631"/>
      <c r="AW247" s="631"/>
      <c r="AX247" s="631"/>
      <c r="AY247" s="631"/>
      <c r="AZ247" s="631"/>
    </row>
    <row r="248" spans="2:52" x14ac:dyDescent="0.25">
      <c r="B248" s="594">
        <v>11000</v>
      </c>
      <c r="C248" s="595" t="s">
        <v>186</v>
      </c>
      <c r="D248" s="596">
        <v>444.23615336422159</v>
      </c>
      <c r="E248" s="596">
        <v>5891.2405865017281</v>
      </c>
      <c r="F248" s="596">
        <v>438.8047489353504</v>
      </c>
      <c r="G248" s="596">
        <v>3244.3481100567642</v>
      </c>
      <c r="H248" s="597">
        <v>172.79956110729429</v>
      </c>
      <c r="I248" s="598">
        <v>10191.429159965359</v>
      </c>
      <c r="J248" s="599">
        <v>1.2862264927059073</v>
      </c>
      <c r="K248" s="599">
        <v>47.640586501727739</v>
      </c>
      <c r="L248" s="599">
        <v>254.71164929579624</v>
      </c>
      <c r="M248" s="599">
        <v>1385.4129130400913</v>
      </c>
      <c r="N248" s="597">
        <v>72.911191138350674</v>
      </c>
      <c r="O248" s="598">
        <v>1761.9625664686719</v>
      </c>
      <c r="P248" s="599">
        <v>442.94992687151569</v>
      </c>
      <c r="Q248" s="599">
        <v>5843.6</v>
      </c>
      <c r="R248" s="599">
        <v>184.09309963955417</v>
      </c>
      <c r="S248" s="599">
        <v>1858.9351970166801</v>
      </c>
      <c r="T248" s="597">
        <v>99.888369968943621</v>
      </c>
      <c r="U248" s="600">
        <v>8429.4665934966943</v>
      </c>
      <c r="V248" s="601" t="s">
        <v>582</v>
      </c>
      <c r="W248" s="602" t="s">
        <v>470</v>
      </c>
      <c r="X248" s="500">
        <f t="shared" si="17"/>
        <v>0</v>
      </c>
      <c r="Y248" s="500">
        <f t="shared" si="18"/>
        <v>0</v>
      </c>
      <c r="Z248" s="352"/>
      <c r="AA248" s="542">
        <f t="shared" si="15"/>
        <v>1.2862264927059073</v>
      </c>
      <c r="AB248" s="542">
        <f t="shared" si="16"/>
        <v>47.640586501727739</v>
      </c>
      <c r="AC248" s="354">
        <f t="shared" si="19"/>
        <v>0</v>
      </c>
      <c r="AD248" s="642"/>
      <c r="AE248" s="631"/>
      <c r="AF248" s="631"/>
      <c r="AG248" s="631"/>
      <c r="AH248" s="631"/>
      <c r="AI248" s="631"/>
      <c r="AJ248" s="631"/>
      <c r="AK248" s="631"/>
      <c r="AL248" s="631"/>
      <c r="AM248" s="631"/>
      <c r="AN248" s="631"/>
      <c r="AO248" s="631"/>
      <c r="AP248" s="631"/>
      <c r="AQ248" s="631"/>
      <c r="AR248" s="631"/>
      <c r="AS248" s="631"/>
      <c r="AT248" s="631"/>
      <c r="AU248" s="631"/>
      <c r="AV248" s="631"/>
      <c r="AW248" s="631"/>
      <c r="AX248" s="631"/>
      <c r="AY248" s="631"/>
      <c r="AZ248" s="631"/>
    </row>
    <row r="249" spans="2:52" x14ac:dyDescent="0.25">
      <c r="B249" s="593">
        <v>12060</v>
      </c>
      <c r="C249" s="592" t="s">
        <v>188</v>
      </c>
      <c r="D249" s="585">
        <v>688.73742231137692</v>
      </c>
      <c r="E249" s="585">
        <v>665.90188643704607</v>
      </c>
      <c r="F249" s="585">
        <v>132.63129091176967</v>
      </c>
      <c r="G249" s="585">
        <v>924.11032635018159</v>
      </c>
      <c r="H249" s="586">
        <v>2003.6390882132516</v>
      </c>
      <c r="I249" s="587">
        <v>4415.0200142236263</v>
      </c>
      <c r="J249" s="588">
        <v>47.701476922350707</v>
      </c>
      <c r="K249" s="588">
        <v>8.694482357609445</v>
      </c>
      <c r="L249" s="588">
        <v>104.50820965095446</v>
      </c>
      <c r="M249" s="588">
        <v>790.1201236767821</v>
      </c>
      <c r="N249" s="586">
        <v>1122.432213528444</v>
      </c>
      <c r="O249" s="587">
        <v>2073.4565061361409</v>
      </c>
      <c r="P249" s="588">
        <v>641.03594538902621</v>
      </c>
      <c r="Q249" s="588">
        <v>657.20740407943663</v>
      </c>
      <c r="R249" s="588">
        <v>28.123081260815212</v>
      </c>
      <c r="S249" s="588">
        <v>133.99020267340691</v>
      </c>
      <c r="T249" s="586">
        <v>881.20687468480764</v>
      </c>
      <c r="U249" s="589">
        <v>2341.5635080874927</v>
      </c>
      <c r="V249" s="590" t="s">
        <v>582</v>
      </c>
      <c r="W249" s="591" t="s">
        <v>582</v>
      </c>
      <c r="X249" s="500">
        <f t="shared" si="17"/>
        <v>0</v>
      </c>
      <c r="Y249" s="500">
        <f t="shared" si="18"/>
        <v>0</v>
      </c>
      <c r="Z249" s="352"/>
      <c r="AA249" s="542">
        <f t="shared" si="15"/>
        <v>47.701476922350707</v>
      </c>
      <c r="AB249" s="542">
        <f t="shared" si="16"/>
        <v>8.694482357609445</v>
      </c>
      <c r="AC249" s="354">
        <f t="shared" si="19"/>
        <v>0</v>
      </c>
      <c r="AD249" s="642"/>
      <c r="AE249" s="631"/>
      <c r="AF249" s="631"/>
      <c r="AG249" s="631"/>
      <c r="AH249" s="631"/>
      <c r="AI249" s="631"/>
      <c r="AJ249" s="631"/>
      <c r="AK249" s="631"/>
      <c r="AL249" s="631"/>
      <c r="AM249" s="631"/>
      <c r="AN249" s="631"/>
      <c r="AO249" s="631"/>
      <c r="AP249" s="631"/>
      <c r="AQ249" s="631"/>
      <c r="AR249" s="631"/>
      <c r="AS249" s="631"/>
      <c r="AT249" s="631"/>
      <c r="AU249" s="631"/>
      <c r="AV249" s="631"/>
      <c r="AW249" s="631"/>
      <c r="AX249" s="631"/>
      <c r="AY249" s="631"/>
      <c r="AZ249" s="631"/>
    </row>
    <row r="250" spans="2:52" x14ac:dyDescent="0.25">
      <c r="B250" s="594">
        <v>12061</v>
      </c>
      <c r="C250" s="595" t="s">
        <v>190</v>
      </c>
      <c r="D250" s="596">
        <v>1698.1083786708671</v>
      </c>
      <c r="E250" s="596">
        <v>981.73584900585763</v>
      </c>
      <c r="F250" s="596">
        <v>221.05192184566792</v>
      </c>
      <c r="G250" s="596">
        <v>982.92475944491582</v>
      </c>
      <c r="H250" s="597">
        <v>3555.0666744156993</v>
      </c>
      <c r="I250" s="598">
        <v>7438.887583383008</v>
      </c>
      <c r="J250" s="599">
        <v>117.60981037588772</v>
      </c>
      <c r="K250" s="599">
        <v>12.818232224397093</v>
      </c>
      <c r="L250" s="599">
        <v>177.09375162448299</v>
      </c>
      <c r="M250" s="599">
        <v>923.12692845383526</v>
      </c>
      <c r="N250" s="597">
        <v>1140.0027323831682</v>
      </c>
      <c r="O250" s="598">
        <v>2370.6514550617712</v>
      </c>
      <c r="P250" s="599">
        <v>1580.4985682949793</v>
      </c>
      <c r="Q250" s="599">
        <v>968.91761678146054</v>
      </c>
      <c r="R250" s="599">
        <v>43.958170221184929</v>
      </c>
      <c r="S250" s="599">
        <v>59.797830991081035</v>
      </c>
      <c r="T250" s="597">
        <v>2415.063942032531</v>
      </c>
      <c r="U250" s="600">
        <v>5068.2361283212367</v>
      </c>
      <c r="V250" s="601" t="s">
        <v>582</v>
      </c>
      <c r="W250" s="602" t="s">
        <v>582</v>
      </c>
      <c r="X250" s="500">
        <f t="shared" si="17"/>
        <v>0</v>
      </c>
      <c r="Y250" s="500">
        <f t="shared" si="18"/>
        <v>0</v>
      </c>
      <c r="Z250" s="352"/>
      <c r="AA250" s="542">
        <f t="shared" si="15"/>
        <v>117.60981037588772</v>
      </c>
      <c r="AB250" s="542">
        <f t="shared" si="16"/>
        <v>12.818232224397093</v>
      </c>
      <c r="AC250" s="354">
        <f t="shared" si="19"/>
        <v>0</v>
      </c>
      <c r="AD250" s="642"/>
      <c r="AE250" s="631"/>
      <c r="AF250" s="631"/>
      <c r="AG250" s="631"/>
      <c r="AH250" s="631"/>
      <c r="AI250" s="631"/>
      <c r="AJ250" s="631"/>
      <c r="AK250" s="631"/>
      <c r="AL250" s="631"/>
      <c r="AM250" s="631"/>
      <c r="AN250" s="631"/>
      <c r="AO250" s="631"/>
      <c r="AP250" s="631"/>
      <c r="AQ250" s="631"/>
      <c r="AR250" s="631"/>
      <c r="AS250" s="631"/>
      <c r="AT250" s="631"/>
      <c r="AU250" s="631"/>
      <c r="AV250" s="631"/>
      <c r="AW250" s="631"/>
      <c r="AX250" s="631"/>
      <c r="AY250" s="631"/>
      <c r="AZ250" s="631"/>
    </row>
    <row r="251" spans="2:52" x14ac:dyDescent="0.25">
      <c r="B251" s="593">
        <v>12062</v>
      </c>
      <c r="C251" s="592" t="s">
        <v>191</v>
      </c>
      <c r="D251" s="585">
        <v>1629.6711265421507</v>
      </c>
      <c r="E251" s="585">
        <v>438.05185179456987</v>
      </c>
      <c r="F251" s="585">
        <v>223.87944959456618</v>
      </c>
      <c r="G251" s="585">
        <v>894.71679415752806</v>
      </c>
      <c r="H251" s="586">
        <v>4292.8839456847099</v>
      </c>
      <c r="I251" s="587">
        <v>7479.2031677735249</v>
      </c>
      <c r="J251" s="588">
        <v>112.86989368587933</v>
      </c>
      <c r="K251" s="588">
        <v>5.7195124007297977</v>
      </c>
      <c r="L251" s="588">
        <v>182.9744579340479</v>
      </c>
      <c r="M251" s="588">
        <v>697.72535414664776</v>
      </c>
      <c r="N251" s="586">
        <v>1300.9969737335068</v>
      </c>
      <c r="O251" s="587">
        <v>2300.2861919008114</v>
      </c>
      <c r="P251" s="588">
        <v>1516.8012328562713</v>
      </c>
      <c r="Q251" s="588">
        <v>432.33233939384007</v>
      </c>
      <c r="R251" s="588">
        <v>40.904991660518277</v>
      </c>
      <c r="S251" s="588">
        <v>196.99144001087691</v>
      </c>
      <c r="T251" s="586">
        <v>2991.8869719512031</v>
      </c>
      <c r="U251" s="589">
        <v>5178.9169758727094</v>
      </c>
      <c r="V251" s="590" t="s">
        <v>582</v>
      </c>
      <c r="W251" s="591" t="s">
        <v>582</v>
      </c>
      <c r="X251" s="500">
        <f t="shared" si="17"/>
        <v>0</v>
      </c>
      <c r="Y251" s="500">
        <f>IF(Q251&gt;E251, E251-Q251, 0)</f>
        <v>0</v>
      </c>
      <c r="Z251" s="352"/>
      <c r="AA251" s="542">
        <f t="shared" si="15"/>
        <v>112.86989368587933</v>
      </c>
      <c r="AB251" s="542">
        <f t="shared" si="16"/>
        <v>5.7195124007297977</v>
      </c>
      <c r="AC251" s="354">
        <f t="shared" si="19"/>
        <v>0</v>
      </c>
      <c r="AD251" s="642"/>
      <c r="AE251" s="631"/>
      <c r="AF251" s="631"/>
      <c r="AG251" s="631"/>
      <c r="AH251" s="631"/>
      <c r="AI251" s="631"/>
      <c r="AJ251" s="631"/>
      <c r="AK251" s="631"/>
      <c r="AL251" s="631"/>
      <c r="AM251" s="631"/>
      <c r="AN251" s="631"/>
      <c r="AO251" s="631"/>
      <c r="AP251" s="631"/>
      <c r="AQ251" s="631"/>
      <c r="AR251" s="631"/>
      <c r="AS251" s="631"/>
      <c r="AT251" s="631"/>
      <c r="AU251" s="631"/>
      <c r="AV251" s="631"/>
      <c r="AW251" s="631"/>
      <c r="AX251" s="631"/>
      <c r="AY251" s="631"/>
      <c r="AZ251" s="631"/>
    </row>
    <row r="252" spans="2:52" x14ac:dyDescent="0.25">
      <c r="B252" s="594">
        <v>12063</v>
      </c>
      <c r="C252" s="595" t="s">
        <v>192</v>
      </c>
      <c r="D252" s="596">
        <v>1081.4435023894107</v>
      </c>
      <c r="E252" s="596">
        <v>671.50122380449966</v>
      </c>
      <c r="F252" s="596">
        <v>225.68782218484458</v>
      </c>
      <c r="G252" s="596">
        <v>828.00377521395535</v>
      </c>
      <c r="H252" s="597">
        <v>3498.6501606677662</v>
      </c>
      <c r="I252" s="598">
        <v>6305.2864842604758</v>
      </c>
      <c r="J252" s="599">
        <v>74.90002808172153</v>
      </c>
      <c r="K252" s="599">
        <v>8.7675912358799906</v>
      </c>
      <c r="L252" s="599">
        <v>181.60302981078564</v>
      </c>
      <c r="M252" s="599">
        <v>653.33606249251136</v>
      </c>
      <c r="N252" s="597">
        <v>1038.4302233695139</v>
      </c>
      <c r="O252" s="598">
        <v>1957.0369349904124</v>
      </c>
      <c r="P252" s="599">
        <v>1006.5434743076892</v>
      </c>
      <c r="Q252" s="599">
        <v>662.73363256861967</v>
      </c>
      <c r="R252" s="599">
        <v>44.084792374058935</v>
      </c>
      <c r="S252" s="599">
        <v>174.66771272144237</v>
      </c>
      <c r="T252" s="597">
        <v>2460.2199372982523</v>
      </c>
      <c r="U252" s="600">
        <v>4348.2495492700618</v>
      </c>
      <c r="V252" s="601" t="s">
        <v>582</v>
      </c>
      <c r="W252" s="602" t="s">
        <v>582</v>
      </c>
      <c r="X252" s="500">
        <f t="shared" si="17"/>
        <v>0</v>
      </c>
      <c r="Y252" s="500">
        <f t="shared" si="18"/>
        <v>0</v>
      </c>
      <c r="Z252" s="352"/>
      <c r="AA252" s="542">
        <f t="shared" si="15"/>
        <v>74.90002808172153</v>
      </c>
      <c r="AB252" s="542">
        <f t="shared" si="16"/>
        <v>8.7675912358799906</v>
      </c>
      <c r="AC252" s="354">
        <f t="shared" si="19"/>
        <v>0</v>
      </c>
      <c r="AD252" s="642"/>
      <c r="AE252" s="631"/>
      <c r="AF252" s="631"/>
      <c r="AG252" s="631"/>
      <c r="AH252" s="631"/>
      <c r="AI252" s="631"/>
      <c r="AJ252" s="631"/>
      <c r="AK252" s="631"/>
      <c r="AL252" s="631"/>
      <c r="AM252" s="631"/>
      <c r="AN252" s="631"/>
      <c r="AO252" s="631"/>
      <c r="AP252" s="631"/>
      <c r="AQ252" s="631"/>
      <c r="AR252" s="631"/>
      <c r="AS252" s="631"/>
      <c r="AT252" s="631"/>
      <c r="AU252" s="631"/>
      <c r="AV252" s="631"/>
      <c r="AW252" s="631"/>
      <c r="AX252" s="631"/>
      <c r="AY252" s="631"/>
      <c r="AZ252" s="631"/>
    </row>
    <row r="253" spans="2:52" x14ac:dyDescent="0.25">
      <c r="B253" s="593">
        <v>12064</v>
      </c>
      <c r="C253" s="592" t="s">
        <v>193</v>
      </c>
      <c r="D253" s="585">
        <v>1799.0094329395915</v>
      </c>
      <c r="E253" s="585">
        <v>1133.0155384991083</v>
      </c>
      <c r="F253" s="585">
        <v>291.33896476501258</v>
      </c>
      <c r="G253" s="585">
        <v>1301.7511520802323</v>
      </c>
      <c r="H253" s="586">
        <v>5004.7273887654783</v>
      </c>
      <c r="I253" s="587">
        <v>9529.8424770494239</v>
      </c>
      <c r="J253" s="588">
        <v>124.59814752110606</v>
      </c>
      <c r="K253" s="588">
        <v>14.79344601813068</v>
      </c>
      <c r="L253" s="588">
        <v>235.89591523095183</v>
      </c>
      <c r="M253" s="588">
        <v>1224.4443407878491</v>
      </c>
      <c r="N253" s="586">
        <v>1308.7951755458362</v>
      </c>
      <c r="O253" s="587">
        <v>2908.5270251038737</v>
      </c>
      <c r="P253" s="588">
        <v>1674.4112854184855</v>
      </c>
      <c r="Q253" s="588">
        <v>1118.2220924809776</v>
      </c>
      <c r="R253" s="588">
        <v>55.443049534060748</v>
      </c>
      <c r="S253" s="588">
        <v>77.306811292398706</v>
      </c>
      <c r="T253" s="586">
        <v>3695.9322132196421</v>
      </c>
      <c r="U253" s="589">
        <v>6621.3154519455647</v>
      </c>
      <c r="V253" s="590" t="s">
        <v>582</v>
      </c>
      <c r="W253" s="591" t="s">
        <v>582</v>
      </c>
      <c r="X253" s="500">
        <f t="shared" si="17"/>
        <v>0</v>
      </c>
      <c r="Y253" s="500">
        <f t="shared" si="18"/>
        <v>0</v>
      </c>
      <c r="Z253" s="352"/>
      <c r="AA253" s="542">
        <f t="shared" si="15"/>
        <v>124.59814752110606</v>
      </c>
      <c r="AB253" s="542">
        <f t="shared" si="16"/>
        <v>14.79344601813068</v>
      </c>
      <c r="AC253" s="354">
        <f t="shared" si="19"/>
        <v>0</v>
      </c>
      <c r="AD253" s="642"/>
      <c r="AE253" s="631"/>
      <c r="AF253" s="631"/>
      <c r="AG253" s="631"/>
      <c r="AH253" s="631"/>
      <c r="AI253" s="631"/>
      <c r="AJ253" s="631"/>
      <c r="AK253" s="631"/>
      <c r="AL253" s="631"/>
      <c r="AM253" s="631"/>
      <c r="AN253" s="631"/>
      <c r="AO253" s="631"/>
      <c r="AP253" s="631"/>
      <c r="AQ253" s="631"/>
      <c r="AR253" s="631"/>
      <c r="AS253" s="631"/>
      <c r="AT253" s="631"/>
      <c r="AU253" s="631"/>
      <c r="AV253" s="631"/>
      <c r="AW253" s="631"/>
      <c r="AX253" s="631"/>
      <c r="AY253" s="631"/>
      <c r="AZ253" s="631"/>
    </row>
    <row r="254" spans="2:52" x14ac:dyDescent="0.25">
      <c r="B254" s="594">
        <v>12065</v>
      </c>
      <c r="C254" s="595" t="s">
        <v>194</v>
      </c>
      <c r="D254" s="596">
        <v>910.87180228709417</v>
      </c>
      <c r="E254" s="596">
        <v>747.32650898225006</v>
      </c>
      <c r="F254" s="596">
        <v>180.01836649455146</v>
      </c>
      <c r="G254" s="596">
        <v>859.49955367663097</v>
      </c>
      <c r="H254" s="597">
        <v>2868.7244162152497</v>
      </c>
      <c r="I254" s="598">
        <v>5566.440647655776</v>
      </c>
      <c r="J254" s="599">
        <v>63.08635025261367</v>
      </c>
      <c r="K254" s="599">
        <v>9.7576193731572403</v>
      </c>
      <c r="L254" s="599">
        <v>144.30805039840337</v>
      </c>
      <c r="M254" s="599">
        <v>714.1902171414921</v>
      </c>
      <c r="N254" s="597">
        <v>1193.4876588206735</v>
      </c>
      <c r="O254" s="598">
        <v>2124.82989598634</v>
      </c>
      <c r="P254" s="599">
        <v>847.7854520344805</v>
      </c>
      <c r="Q254" s="599">
        <v>737.56888960909282</v>
      </c>
      <c r="R254" s="599">
        <v>35.710316096148091</v>
      </c>
      <c r="S254" s="599">
        <v>145.30933653515171</v>
      </c>
      <c r="T254" s="597">
        <v>1675.2367573945762</v>
      </c>
      <c r="U254" s="600">
        <v>3441.6107516694492</v>
      </c>
      <c r="V254" s="601" t="s">
        <v>582</v>
      </c>
      <c r="W254" s="602" t="s">
        <v>582</v>
      </c>
      <c r="X254" s="500">
        <f t="shared" si="17"/>
        <v>0</v>
      </c>
      <c r="Y254" s="500">
        <f t="shared" si="18"/>
        <v>0</v>
      </c>
      <c r="Z254" s="352"/>
      <c r="AA254" s="542">
        <f t="shared" si="15"/>
        <v>63.08635025261367</v>
      </c>
      <c r="AB254" s="542">
        <f t="shared" si="16"/>
        <v>9.7576193731572403</v>
      </c>
      <c r="AC254" s="354">
        <f t="shared" si="19"/>
        <v>0</v>
      </c>
      <c r="AD254" s="642"/>
      <c r="AE254" s="631"/>
      <c r="AF254" s="631"/>
      <c r="AG254" s="631"/>
      <c r="AH254" s="631"/>
      <c r="AI254" s="631"/>
      <c r="AJ254" s="631"/>
      <c r="AK254" s="631"/>
      <c r="AL254" s="631"/>
      <c r="AM254" s="631"/>
      <c r="AN254" s="631"/>
      <c r="AO254" s="631"/>
      <c r="AP254" s="631"/>
      <c r="AQ254" s="631"/>
      <c r="AR254" s="631"/>
      <c r="AS254" s="631"/>
      <c r="AT254" s="631"/>
      <c r="AU254" s="631"/>
      <c r="AV254" s="631"/>
      <c r="AW254" s="631"/>
      <c r="AX254" s="631"/>
      <c r="AY254" s="631"/>
      <c r="AZ254" s="631"/>
    </row>
    <row r="255" spans="2:52" x14ac:dyDescent="0.25">
      <c r="B255" s="593">
        <v>12066</v>
      </c>
      <c r="C255" s="592" t="s">
        <v>195</v>
      </c>
      <c r="D255" s="585">
        <v>712.33719361831515</v>
      </c>
      <c r="E255" s="585">
        <v>925.50230820047364</v>
      </c>
      <c r="F255" s="585">
        <v>131.5096312273667</v>
      </c>
      <c r="G255" s="585">
        <v>531.5686516801793</v>
      </c>
      <c r="H255" s="586">
        <v>1829.9665608881464</v>
      </c>
      <c r="I255" s="587">
        <v>4130.8843456144814</v>
      </c>
      <c r="J255" s="588">
        <v>49.335980740355467</v>
      </c>
      <c r="K255" s="588">
        <v>12.08400765108297</v>
      </c>
      <c r="L255" s="588">
        <v>98.965553723325428</v>
      </c>
      <c r="M255" s="588">
        <v>512.84628527181519</v>
      </c>
      <c r="N255" s="586">
        <v>752.75363604254221</v>
      </c>
      <c r="O255" s="587">
        <v>1425.9854634291214</v>
      </c>
      <c r="P255" s="588">
        <v>663.00121287795969</v>
      </c>
      <c r="Q255" s="588">
        <v>913.41830054939066</v>
      </c>
      <c r="R255" s="588">
        <v>32.544077504041269</v>
      </c>
      <c r="S255" s="588">
        <v>18.722366408364604</v>
      </c>
      <c r="T255" s="586">
        <v>1077.2129248456042</v>
      </c>
      <c r="U255" s="589">
        <v>2704.8988821853609</v>
      </c>
      <c r="V255" s="590" t="s">
        <v>582</v>
      </c>
      <c r="W255" s="591" t="s">
        <v>582</v>
      </c>
      <c r="X255" s="500">
        <f t="shared" si="17"/>
        <v>0</v>
      </c>
      <c r="Y255" s="500">
        <f t="shared" si="18"/>
        <v>0</v>
      </c>
      <c r="Z255" s="352"/>
      <c r="AA255" s="542">
        <f t="shared" si="15"/>
        <v>49.335980740355467</v>
      </c>
      <c r="AB255" s="542">
        <f t="shared" si="16"/>
        <v>12.08400765108297</v>
      </c>
      <c r="AC255" s="354">
        <f t="shared" si="19"/>
        <v>0</v>
      </c>
      <c r="AD255" s="642"/>
      <c r="AE255" s="631"/>
      <c r="AF255" s="631"/>
      <c r="AG255" s="631"/>
      <c r="AH255" s="631"/>
      <c r="AI255" s="631"/>
      <c r="AJ255" s="631"/>
      <c r="AK255" s="631"/>
      <c r="AL255" s="631"/>
      <c r="AM255" s="631"/>
      <c r="AN255" s="631"/>
      <c r="AO255" s="631"/>
      <c r="AP255" s="631"/>
      <c r="AQ255" s="631"/>
      <c r="AR255" s="631"/>
      <c r="AS255" s="631"/>
      <c r="AT255" s="631"/>
      <c r="AU255" s="631"/>
      <c r="AV255" s="631"/>
      <c r="AW255" s="631"/>
      <c r="AX255" s="631"/>
      <c r="AY255" s="631"/>
      <c r="AZ255" s="631"/>
    </row>
    <row r="256" spans="2:52" x14ac:dyDescent="0.25">
      <c r="B256" s="594" t="s">
        <v>678</v>
      </c>
      <c r="C256" s="595" t="s">
        <v>742</v>
      </c>
      <c r="D256" s="596">
        <v>1404.4450770996395</v>
      </c>
      <c r="E256" s="596">
        <v>1516.1222319476772</v>
      </c>
      <c r="F256" s="596">
        <v>242.05102191007143</v>
      </c>
      <c r="G256" s="596">
        <v>1180.4571119551176</v>
      </c>
      <c r="H256" s="597">
        <v>3948.8154789401642</v>
      </c>
      <c r="I256" s="598">
        <v>8291.8909218526696</v>
      </c>
      <c r="J256" s="599">
        <v>97.270893469310749</v>
      </c>
      <c r="K256" s="599">
        <v>19.795555871119632</v>
      </c>
      <c r="L256" s="599">
        <v>188.87133715982156</v>
      </c>
      <c r="M256" s="599">
        <v>1117.4769007357647</v>
      </c>
      <c r="N256" s="597">
        <v>1659.332992778573</v>
      </c>
      <c r="O256" s="598">
        <v>3082.7476800145896</v>
      </c>
      <c r="P256" s="599">
        <v>1307.1741836303288</v>
      </c>
      <c r="Q256" s="599">
        <v>1496.3266760765575</v>
      </c>
      <c r="R256" s="599">
        <v>53.179684750249862</v>
      </c>
      <c r="S256" s="599">
        <v>62.980211219342287</v>
      </c>
      <c r="T256" s="597">
        <v>2289.4824861615912</v>
      </c>
      <c r="U256" s="600">
        <v>5209.14324183807</v>
      </c>
      <c r="V256" s="601" t="s">
        <v>582</v>
      </c>
      <c r="W256" s="602" t="s">
        <v>582</v>
      </c>
      <c r="X256" s="500">
        <f t="shared" si="17"/>
        <v>0</v>
      </c>
      <c r="Y256" s="500">
        <f t="shared" si="18"/>
        <v>0</v>
      </c>
      <c r="Z256" s="352"/>
      <c r="AA256" s="542">
        <f t="shared" si="15"/>
        <v>97.270893469310749</v>
      </c>
      <c r="AB256" s="542">
        <f t="shared" si="16"/>
        <v>19.795555871119632</v>
      </c>
      <c r="AC256" s="354">
        <f t="shared" si="19"/>
        <v>0</v>
      </c>
      <c r="AD256" s="642"/>
      <c r="AE256" s="631"/>
      <c r="AF256" s="631"/>
      <c r="AG256" s="631"/>
      <c r="AH256" s="631"/>
      <c r="AI256" s="631"/>
      <c r="AJ256" s="631"/>
      <c r="AK256" s="631"/>
      <c r="AL256" s="631"/>
      <c r="AM256" s="631"/>
      <c r="AN256" s="631"/>
      <c r="AO256" s="631"/>
      <c r="AP256" s="631"/>
      <c r="AQ256" s="631"/>
      <c r="AR256" s="631"/>
      <c r="AS256" s="631"/>
      <c r="AT256" s="631"/>
      <c r="AU256" s="631"/>
      <c r="AV256" s="631"/>
      <c r="AW256" s="631"/>
      <c r="AX256" s="631"/>
      <c r="AY256" s="631"/>
      <c r="AZ256" s="631"/>
    </row>
    <row r="257" spans="2:52" x14ac:dyDescent="0.25">
      <c r="B257" s="593">
        <v>12068</v>
      </c>
      <c r="C257" s="592" t="s">
        <v>196</v>
      </c>
      <c r="D257" s="585">
        <v>1991.6405230864716</v>
      </c>
      <c r="E257" s="585">
        <v>1080.6758819274708</v>
      </c>
      <c r="F257" s="585">
        <v>319.9374074191436</v>
      </c>
      <c r="G257" s="585">
        <v>1113.2871818992933</v>
      </c>
      <c r="H257" s="586">
        <v>5304.4262104770169</v>
      </c>
      <c r="I257" s="587">
        <v>9809.9672048093962</v>
      </c>
      <c r="J257" s="588">
        <v>137.93964342869208</v>
      </c>
      <c r="K257" s="588">
        <v>14.110062730090704</v>
      </c>
      <c r="L257" s="588">
        <v>257.4451943463564</v>
      </c>
      <c r="M257" s="588">
        <v>1081.1622038156852</v>
      </c>
      <c r="N257" s="586">
        <v>2081.787029347412</v>
      </c>
      <c r="O257" s="587">
        <v>3572.4441336682366</v>
      </c>
      <c r="P257" s="588">
        <v>1853.7008796577795</v>
      </c>
      <c r="Q257" s="588">
        <v>1066.5658191973801</v>
      </c>
      <c r="R257" s="588">
        <v>62.492213072787195</v>
      </c>
      <c r="S257" s="588">
        <v>32.124978083608504</v>
      </c>
      <c r="T257" s="586">
        <v>3222.6391811296048</v>
      </c>
      <c r="U257" s="589">
        <v>6237.5230711411605</v>
      </c>
      <c r="V257" s="590" t="s">
        <v>582</v>
      </c>
      <c r="W257" s="591" t="s">
        <v>582</v>
      </c>
      <c r="X257" s="500">
        <f t="shared" si="17"/>
        <v>0</v>
      </c>
      <c r="Y257" s="500">
        <f t="shared" si="18"/>
        <v>0</v>
      </c>
      <c r="Z257" s="352"/>
      <c r="AA257" s="542">
        <f t="shared" si="15"/>
        <v>137.93964342869208</v>
      </c>
      <c r="AB257" s="542">
        <f t="shared" si="16"/>
        <v>14.110062730090704</v>
      </c>
      <c r="AC257" s="354">
        <f t="shared" si="19"/>
        <v>0</v>
      </c>
      <c r="AD257" s="642"/>
      <c r="AE257" s="631"/>
      <c r="AF257" s="631"/>
      <c r="AG257" s="631"/>
      <c r="AH257" s="631"/>
      <c r="AI257" s="631"/>
      <c r="AJ257" s="631"/>
      <c r="AK257" s="631"/>
      <c r="AL257" s="631"/>
      <c r="AM257" s="631"/>
      <c r="AN257" s="631"/>
      <c r="AO257" s="631"/>
      <c r="AP257" s="631"/>
      <c r="AQ257" s="631"/>
      <c r="AR257" s="631"/>
      <c r="AS257" s="631"/>
      <c r="AT257" s="631"/>
      <c r="AU257" s="631"/>
      <c r="AV257" s="631"/>
      <c r="AW257" s="631"/>
      <c r="AX257" s="631"/>
      <c r="AY257" s="631"/>
      <c r="AZ257" s="631"/>
    </row>
    <row r="258" spans="2:52" x14ac:dyDescent="0.25">
      <c r="B258" s="594" t="s">
        <v>679</v>
      </c>
      <c r="C258" s="595" t="s">
        <v>743</v>
      </c>
      <c r="D258" s="596">
        <v>1655.6349368907668</v>
      </c>
      <c r="E258" s="596">
        <v>2101.569718663266</v>
      </c>
      <c r="F258" s="596">
        <v>337.57085803444227</v>
      </c>
      <c r="G258" s="596">
        <v>1493.8814228587892</v>
      </c>
      <c r="H258" s="597">
        <v>4898.1528221629114</v>
      </c>
      <c r="I258" s="598">
        <v>10486.809758610176</v>
      </c>
      <c r="J258" s="599">
        <v>114.66812921082646</v>
      </c>
      <c r="K258" s="599">
        <v>27.439569123268484</v>
      </c>
      <c r="L258" s="599">
        <v>260.13895352728758</v>
      </c>
      <c r="M258" s="599">
        <v>1206.1951182773255</v>
      </c>
      <c r="N258" s="597">
        <v>1822.2760083318572</v>
      </c>
      <c r="O258" s="598">
        <v>3430.717778470565</v>
      </c>
      <c r="P258" s="599">
        <v>1540.9668076799403</v>
      </c>
      <c r="Q258" s="599">
        <v>2074.1301495399975</v>
      </c>
      <c r="R258" s="599">
        <v>77.431904507154684</v>
      </c>
      <c r="S258" s="599">
        <v>287.68630458146765</v>
      </c>
      <c r="T258" s="597">
        <v>3075.8768138310543</v>
      </c>
      <c r="U258" s="600">
        <v>7056.091980139614</v>
      </c>
      <c r="V258" s="601" t="s">
        <v>582</v>
      </c>
      <c r="W258" s="602" t="s">
        <v>582</v>
      </c>
      <c r="X258" s="500">
        <f t="shared" si="17"/>
        <v>0</v>
      </c>
      <c r="Y258" s="500">
        <f t="shared" si="18"/>
        <v>0</v>
      </c>
      <c r="Z258" s="352"/>
      <c r="AA258" s="542">
        <f t="shared" si="15"/>
        <v>114.66812921082646</v>
      </c>
      <c r="AB258" s="542">
        <f t="shared" si="16"/>
        <v>27.439569123268484</v>
      </c>
      <c r="AC258" s="354">
        <f t="shared" si="19"/>
        <v>0</v>
      </c>
      <c r="AD258" s="642"/>
      <c r="AE258" s="631"/>
      <c r="AF258" s="631"/>
      <c r="AG258" s="631"/>
      <c r="AH258" s="631"/>
      <c r="AI258" s="631"/>
      <c r="AJ258" s="631"/>
      <c r="AK258" s="631"/>
      <c r="AL258" s="631"/>
      <c r="AM258" s="631"/>
      <c r="AN258" s="631"/>
      <c r="AO258" s="631"/>
      <c r="AP258" s="631"/>
      <c r="AQ258" s="631"/>
      <c r="AR258" s="631"/>
      <c r="AS258" s="631"/>
      <c r="AT258" s="631"/>
      <c r="AU258" s="631"/>
      <c r="AV258" s="631"/>
      <c r="AW258" s="631"/>
      <c r="AX258" s="631"/>
      <c r="AY258" s="631"/>
      <c r="AZ258" s="631"/>
    </row>
    <row r="259" spans="2:52" x14ac:dyDescent="0.25">
      <c r="B259" s="593">
        <v>12070</v>
      </c>
      <c r="C259" s="592" t="s">
        <v>197</v>
      </c>
      <c r="D259" s="585">
        <v>2192.6709568578867</v>
      </c>
      <c r="E259" s="585">
        <v>551.02827943674652</v>
      </c>
      <c r="F259" s="585">
        <v>319.8438472072155</v>
      </c>
      <c r="G259" s="585">
        <v>1405.448626343016</v>
      </c>
      <c r="H259" s="586">
        <v>6325.9267103488</v>
      </c>
      <c r="I259" s="587">
        <v>10794.918420193666</v>
      </c>
      <c r="J259" s="588">
        <v>151.86287205921371</v>
      </c>
      <c r="K259" s="588">
        <v>7.194611926601965</v>
      </c>
      <c r="L259" s="588">
        <v>264.77694421967612</v>
      </c>
      <c r="M259" s="588">
        <v>1163.0655908452823</v>
      </c>
      <c r="N259" s="586">
        <v>2904.9106212239785</v>
      </c>
      <c r="O259" s="587">
        <v>4491.8106402747526</v>
      </c>
      <c r="P259" s="588">
        <v>2040.808084798673</v>
      </c>
      <c r="Q259" s="588">
        <v>543.83366751014455</v>
      </c>
      <c r="R259" s="588">
        <v>55.066902987539379</v>
      </c>
      <c r="S259" s="588">
        <v>242.38303549774494</v>
      </c>
      <c r="T259" s="586">
        <v>3421.0160891248215</v>
      </c>
      <c r="U259" s="589">
        <v>6303.1077799189234</v>
      </c>
      <c r="V259" s="590" t="s">
        <v>582</v>
      </c>
      <c r="W259" s="591" t="s">
        <v>582</v>
      </c>
      <c r="X259" s="500">
        <f t="shared" si="17"/>
        <v>0</v>
      </c>
      <c r="Y259" s="500">
        <f t="shared" si="18"/>
        <v>0</v>
      </c>
      <c r="Z259" s="352"/>
      <c r="AA259" s="542">
        <f t="shared" si="15"/>
        <v>151.86287205921371</v>
      </c>
      <c r="AB259" s="542">
        <f t="shared" si="16"/>
        <v>7.194611926601965</v>
      </c>
      <c r="AC259" s="354">
        <f t="shared" si="19"/>
        <v>0</v>
      </c>
      <c r="AD259" s="642"/>
      <c r="AE259" s="631"/>
      <c r="AF259" s="631"/>
      <c r="AG259" s="631"/>
      <c r="AH259" s="631"/>
      <c r="AI259" s="631"/>
      <c r="AJ259" s="631"/>
      <c r="AK259" s="631"/>
      <c r="AL259" s="631"/>
      <c r="AM259" s="631"/>
      <c r="AN259" s="631"/>
      <c r="AO259" s="631"/>
      <c r="AP259" s="631"/>
      <c r="AQ259" s="631"/>
      <c r="AR259" s="631"/>
      <c r="AS259" s="631"/>
      <c r="AT259" s="631"/>
      <c r="AU259" s="631"/>
      <c r="AV259" s="631"/>
      <c r="AW259" s="631"/>
      <c r="AX259" s="631"/>
      <c r="AY259" s="631"/>
      <c r="AZ259" s="631"/>
    </row>
    <row r="260" spans="2:52" x14ac:dyDescent="0.25">
      <c r="B260" s="594" t="s">
        <v>680</v>
      </c>
      <c r="C260" s="595" t="s">
        <v>744</v>
      </c>
      <c r="D260" s="596">
        <v>1018.6967475912259</v>
      </c>
      <c r="E260" s="596">
        <v>6588.361445223486</v>
      </c>
      <c r="F260" s="596">
        <v>335.9720315786679</v>
      </c>
      <c r="G260" s="596">
        <v>886.18091636677923</v>
      </c>
      <c r="H260" s="597">
        <v>2660.3704914640343</v>
      </c>
      <c r="I260" s="598">
        <v>11489.581632224194</v>
      </c>
      <c r="J260" s="599">
        <v>70.55423129618714</v>
      </c>
      <c r="K260" s="599">
        <v>86.022270724511145</v>
      </c>
      <c r="L260" s="599">
        <v>225.62237859714483</v>
      </c>
      <c r="M260" s="599">
        <v>852.09217315132616</v>
      </c>
      <c r="N260" s="597">
        <v>1084.0776934431931</v>
      </c>
      <c r="O260" s="598">
        <v>2318.368747212362</v>
      </c>
      <c r="P260" s="599">
        <v>948.14251629503872</v>
      </c>
      <c r="Q260" s="599">
        <v>6502.3391744989749</v>
      </c>
      <c r="R260" s="599">
        <v>110.34965298152306</v>
      </c>
      <c r="S260" s="599">
        <v>34.088743215451579</v>
      </c>
      <c r="T260" s="597">
        <v>1576.2927980208412</v>
      </c>
      <c r="U260" s="600">
        <v>9171.2128850118297</v>
      </c>
      <c r="V260" s="601" t="s">
        <v>582</v>
      </c>
      <c r="W260" s="602" t="s">
        <v>582</v>
      </c>
      <c r="X260" s="500">
        <f t="shared" si="17"/>
        <v>0</v>
      </c>
      <c r="Y260" s="500">
        <f t="shared" si="18"/>
        <v>0</v>
      </c>
      <c r="Z260" s="352"/>
      <c r="AA260" s="542">
        <f t="shared" si="15"/>
        <v>70.55423129618714</v>
      </c>
      <c r="AB260" s="542">
        <f t="shared" si="16"/>
        <v>86.022270724511145</v>
      </c>
      <c r="AC260" s="354">
        <f t="shared" si="19"/>
        <v>0</v>
      </c>
      <c r="AD260" s="642"/>
      <c r="AE260" s="631"/>
      <c r="AF260" s="631"/>
      <c r="AG260" s="631"/>
      <c r="AH260" s="631"/>
      <c r="AI260" s="631"/>
      <c r="AJ260" s="631"/>
      <c r="AK260" s="631"/>
      <c r="AL260" s="631"/>
      <c r="AM260" s="631"/>
      <c r="AN260" s="631"/>
      <c r="AO260" s="631"/>
      <c r="AP260" s="631"/>
      <c r="AQ260" s="631"/>
      <c r="AR260" s="631"/>
      <c r="AS260" s="631"/>
      <c r="AT260" s="631"/>
      <c r="AU260" s="631"/>
      <c r="AV260" s="631"/>
      <c r="AW260" s="631"/>
      <c r="AX260" s="631"/>
      <c r="AY260" s="631"/>
      <c r="AZ260" s="631"/>
    </row>
    <row r="261" spans="2:52" x14ac:dyDescent="0.25">
      <c r="B261" s="593">
        <v>12072</v>
      </c>
      <c r="C261" s="592" t="s">
        <v>198</v>
      </c>
      <c r="D261" s="585">
        <v>1458.0342018973624</v>
      </c>
      <c r="E261" s="585">
        <v>1106.1451906657082</v>
      </c>
      <c r="F261" s="585">
        <v>248.59831428095089</v>
      </c>
      <c r="G261" s="585">
        <v>1055.4257531059332</v>
      </c>
      <c r="H261" s="586">
        <v>4198.6166422283977</v>
      </c>
      <c r="I261" s="587">
        <v>8066.8201021783525</v>
      </c>
      <c r="J261" s="588">
        <v>100.9824391426223</v>
      </c>
      <c r="K261" s="588">
        <v>14.442607899274662</v>
      </c>
      <c r="L261" s="588">
        <v>196.03381036351416</v>
      </c>
      <c r="M261" s="588">
        <v>898.40658365152296</v>
      </c>
      <c r="N261" s="586">
        <v>1282.0471941080323</v>
      </c>
      <c r="O261" s="587">
        <v>2491.9126351649661</v>
      </c>
      <c r="P261" s="588">
        <v>1357.0517627547401</v>
      </c>
      <c r="Q261" s="588">
        <v>1091.7025827664336</v>
      </c>
      <c r="R261" s="588">
        <v>52.564503917436724</v>
      </c>
      <c r="S261" s="588">
        <v>157.01916945440084</v>
      </c>
      <c r="T261" s="586">
        <v>2916.5694481203655</v>
      </c>
      <c r="U261" s="589">
        <v>5574.9074670133768</v>
      </c>
      <c r="V261" s="590" t="s">
        <v>582</v>
      </c>
      <c r="W261" s="591" t="s">
        <v>582</v>
      </c>
      <c r="X261" s="500">
        <f t="shared" si="17"/>
        <v>0</v>
      </c>
      <c r="Y261" s="500">
        <f t="shared" si="18"/>
        <v>0</v>
      </c>
      <c r="Z261" s="352"/>
      <c r="AA261" s="542">
        <f t="shared" ref="AA261:AA305" si="20">D261-P261</f>
        <v>100.9824391426223</v>
      </c>
      <c r="AB261" s="542">
        <f t="shared" ref="AB261:AB306" si="21">E261-Q261</f>
        <v>14.442607899274662</v>
      </c>
      <c r="AC261" s="354">
        <f t="shared" si="19"/>
        <v>0</v>
      </c>
      <c r="AD261" s="642"/>
      <c r="AE261" s="631"/>
      <c r="AF261" s="631"/>
      <c r="AG261" s="631"/>
      <c r="AH261" s="631"/>
      <c r="AI261" s="631"/>
      <c r="AJ261" s="631"/>
      <c r="AK261" s="631"/>
      <c r="AL261" s="631"/>
      <c r="AM261" s="631"/>
      <c r="AN261" s="631"/>
      <c r="AO261" s="631"/>
      <c r="AP261" s="631"/>
      <c r="AQ261" s="631"/>
      <c r="AR261" s="631"/>
      <c r="AS261" s="631"/>
      <c r="AT261" s="631"/>
      <c r="AU261" s="631"/>
      <c r="AV261" s="631"/>
      <c r="AW261" s="631"/>
      <c r="AX261" s="631"/>
      <c r="AY261" s="631"/>
      <c r="AZ261" s="631"/>
    </row>
    <row r="262" spans="2:52" x14ac:dyDescent="0.25">
      <c r="B262" s="594">
        <v>12073</v>
      </c>
      <c r="C262" s="595" t="s">
        <v>199</v>
      </c>
      <c r="D262" s="596">
        <v>2074.6276011635173</v>
      </c>
      <c r="E262" s="596">
        <v>1362.2038532649328</v>
      </c>
      <c r="F262" s="596">
        <v>406.49259793367224</v>
      </c>
      <c r="G262" s="596">
        <v>2056.3329447776964</v>
      </c>
      <c r="H262" s="597">
        <v>6844.2934331496845</v>
      </c>
      <c r="I262" s="598">
        <v>12743.950430289504</v>
      </c>
      <c r="J262" s="599">
        <v>143.68727098820614</v>
      </c>
      <c r="K262" s="599">
        <v>17.785889499502446</v>
      </c>
      <c r="L262" s="599">
        <v>333.52644041158226</v>
      </c>
      <c r="M262" s="599">
        <v>1910.4303146024984</v>
      </c>
      <c r="N262" s="597">
        <v>3032.372512532771</v>
      </c>
      <c r="O262" s="598">
        <v>5437.8024280345599</v>
      </c>
      <c r="P262" s="599">
        <v>1930.9403301753111</v>
      </c>
      <c r="Q262" s="599">
        <v>1344.4179637654304</v>
      </c>
      <c r="R262" s="599">
        <v>72.966157522089986</v>
      </c>
      <c r="S262" s="599">
        <v>145.90263017522739</v>
      </c>
      <c r="T262" s="597">
        <v>3811.9209206169135</v>
      </c>
      <c r="U262" s="600">
        <v>7306.1480022549722</v>
      </c>
      <c r="V262" s="601" t="s">
        <v>582</v>
      </c>
      <c r="W262" s="602" t="s">
        <v>582</v>
      </c>
      <c r="X262" s="500">
        <f t="shared" ref="X262:X306" si="22">IF(P262&gt;D262, D262-P262, 0)</f>
        <v>0</v>
      </c>
      <c r="Y262" s="500">
        <f t="shared" ref="Y262:Y306" si="23">IF(Q262&gt;E262, E262-Q262, 0)</f>
        <v>0</v>
      </c>
      <c r="Z262" s="352"/>
      <c r="AA262" s="542">
        <f t="shared" si="20"/>
        <v>143.68727098820614</v>
      </c>
      <c r="AB262" s="542">
        <f t="shared" si="21"/>
        <v>17.785889499502446</v>
      </c>
      <c r="AC262" s="354">
        <f t="shared" ref="AC262:AC308" si="24">J262-AA262</f>
        <v>0</v>
      </c>
      <c r="AD262" s="642"/>
      <c r="AE262" s="631"/>
      <c r="AF262" s="631"/>
      <c r="AG262" s="631"/>
      <c r="AH262" s="631"/>
      <c r="AI262" s="631"/>
      <c r="AJ262" s="631"/>
      <c r="AK262" s="631"/>
      <c r="AL262" s="631"/>
      <c r="AM262" s="631"/>
      <c r="AN262" s="631"/>
      <c r="AO262" s="631"/>
      <c r="AP262" s="631"/>
      <c r="AQ262" s="631"/>
      <c r="AR262" s="631"/>
      <c r="AS262" s="631"/>
      <c r="AT262" s="631"/>
      <c r="AU262" s="631"/>
      <c r="AV262" s="631"/>
      <c r="AW262" s="631"/>
      <c r="AX262" s="631"/>
      <c r="AY262" s="631"/>
      <c r="AZ262" s="631"/>
    </row>
    <row r="263" spans="2:52" x14ac:dyDescent="0.25">
      <c r="B263" s="593">
        <v>13071</v>
      </c>
      <c r="C263" s="592" t="s">
        <v>200</v>
      </c>
      <c r="D263" s="585">
        <v>2143.1873004547519</v>
      </c>
      <c r="E263" s="585">
        <v>1505.5608983443253</v>
      </c>
      <c r="F263" s="585">
        <v>620.87615960518281</v>
      </c>
      <c r="G263" s="585">
        <v>4139.2303894770448</v>
      </c>
      <c r="H263" s="586">
        <v>11827.302974123357</v>
      </c>
      <c r="I263" s="587">
        <v>20236.15772200466</v>
      </c>
      <c r="J263" s="588">
        <v>0</v>
      </c>
      <c r="K263" s="588">
        <v>92.61118512164694</v>
      </c>
      <c r="L263" s="588">
        <v>504.09920117235464</v>
      </c>
      <c r="M263" s="588">
        <v>3783.8512996940913</v>
      </c>
      <c r="N263" s="586">
        <v>6069.2881891125526</v>
      </c>
      <c r="O263" s="587">
        <v>10449.849875100645</v>
      </c>
      <c r="P263" s="588">
        <v>2557.3481043878865</v>
      </c>
      <c r="Q263" s="588">
        <v>1412.9497132226784</v>
      </c>
      <c r="R263" s="588">
        <v>116.77695843282817</v>
      </c>
      <c r="S263" s="588">
        <v>355.37908978309565</v>
      </c>
      <c r="T263" s="586">
        <v>5758.0147850108042</v>
      </c>
      <c r="U263" s="589">
        <v>10200.468650837292</v>
      </c>
      <c r="V263" s="590" t="s">
        <v>582</v>
      </c>
      <c r="W263" s="591" t="s">
        <v>582</v>
      </c>
      <c r="X263" s="500">
        <f t="shared" si="22"/>
        <v>-414.1608039331345</v>
      </c>
      <c r="Y263" s="500">
        <f t="shared" si="23"/>
        <v>0</v>
      </c>
      <c r="Z263" s="352"/>
      <c r="AA263" s="548">
        <f>D263-P263</f>
        <v>-414.1608039331345</v>
      </c>
      <c r="AB263" s="542">
        <f t="shared" si="21"/>
        <v>92.61118512164694</v>
      </c>
      <c r="AC263" s="354">
        <f t="shared" si="24"/>
        <v>414.1608039331345</v>
      </c>
      <c r="AD263" s="642"/>
      <c r="AE263" s="631"/>
      <c r="AF263" s="631"/>
      <c r="AG263" s="631"/>
      <c r="AH263" s="631"/>
      <c r="AI263" s="631"/>
      <c r="AJ263" s="631"/>
      <c r="AK263" s="631"/>
      <c r="AL263" s="631"/>
      <c r="AM263" s="631"/>
      <c r="AN263" s="631"/>
      <c r="AO263" s="631"/>
      <c r="AP263" s="631"/>
      <c r="AQ263" s="631"/>
      <c r="AR263" s="631"/>
      <c r="AS263" s="631"/>
      <c r="AT263" s="631"/>
      <c r="AU263" s="631"/>
      <c r="AV263" s="631"/>
      <c r="AW263" s="631"/>
      <c r="AX263" s="631"/>
      <c r="AY263" s="631"/>
      <c r="AZ263" s="631"/>
    </row>
    <row r="264" spans="2:52" x14ac:dyDescent="0.25">
      <c r="B264" s="594" t="s">
        <v>681</v>
      </c>
      <c r="C264" s="595" t="s">
        <v>745</v>
      </c>
      <c r="D264" s="596">
        <v>2684.6499834225442</v>
      </c>
      <c r="E264" s="596">
        <v>1694.1354372443573</v>
      </c>
      <c r="F264" s="596">
        <v>1034.7957722050485</v>
      </c>
      <c r="G264" s="596">
        <v>3516.9801673039256</v>
      </c>
      <c r="H264" s="597">
        <v>10508.854589756327</v>
      </c>
      <c r="I264" s="598">
        <v>19439.415949932205</v>
      </c>
      <c r="J264" s="599">
        <v>0</v>
      </c>
      <c r="K264" s="599">
        <v>104.21092283435291</v>
      </c>
      <c r="L264" s="599">
        <v>720.44897824100804</v>
      </c>
      <c r="M264" s="599">
        <v>2617.0931719150449</v>
      </c>
      <c r="N264" s="597">
        <v>5914.5369784927325</v>
      </c>
      <c r="O264" s="598">
        <v>9356.2900514831381</v>
      </c>
      <c r="P264" s="599">
        <v>3203.4458885575896</v>
      </c>
      <c r="Q264" s="599">
        <v>1589.9245144100043</v>
      </c>
      <c r="R264" s="599">
        <v>314.34679396404044</v>
      </c>
      <c r="S264" s="599">
        <v>899.88699538878973</v>
      </c>
      <c r="T264" s="597">
        <v>4594.3176112635947</v>
      </c>
      <c r="U264" s="600">
        <v>10601.921803584019</v>
      </c>
      <c r="V264" s="601" t="s">
        <v>582</v>
      </c>
      <c r="W264" s="602" t="s">
        <v>582</v>
      </c>
      <c r="X264" s="500">
        <f t="shared" si="22"/>
        <v>-518.79590513504536</v>
      </c>
      <c r="Y264" s="500">
        <f t="shared" si="23"/>
        <v>0</v>
      </c>
      <c r="Z264" s="352"/>
      <c r="AA264" s="548">
        <f t="shared" si="20"/>
        <v>-518.79590513504536</v>
      </c>
      <c r="AB264" s="542">
        <f t="shared" si="21"/>
        <v>104.21092283435291</v>
      </c>
      <c r="AC264" s="354">
        <f t="shared" si="24"/>
        <v>518.79590513504536</v>
      </c>
      <c r="AD264" s="642"/>
      <c r="AE264" s="631"/>
      <c r="AF264" s="631"/>
      <c r="AG264" s="631"/>
      <c r="AH264" s="631"/>
      <c r="AI264" s="631"/>
      <c r="AJ264" s="631"/>
      <c r="AK264" s="631"/>
      <c r="AL264" s="631"/>
      <c r="AM264" s="631"/>
      <c r="AN264" s="631"/>
      <c r="AO264" s="631"/>
      <c r="AP264" s="631"/>
      <c r="AQ264" s="631"/>
      <c r="AR264" s="631"/>
      <c r="AS264" s="631"/>
      <c r="AT264" s="631"/>
      <c r="AU264" s="631"/>
      <c r="AV264" s="631"/>
      <c r="AW264" s="631"/>
      <c r="AX264" s="631"/>
      <c r="AY264" s="631"/>
      <c r="AZ264" s="631"/>
    </row>
    <row r="265" spans="2:52" x14ac:dyDescent="0.25">
      <c r="B265" s="593">
        <v>13073</v>
      </c>
      <c r="C265" s="592" t="s">
        <v>202</v>
      </c>
      <c r="D265" s="585">
        <v>1966.9870673082903</v>
      </c>
      <c r="E265" s="585">
        <v>976.45579961580574</v>
      </c>
      <c r="F265" s="585">
        <v>457.95526557599635</v>
      </c>
      <c r="G265" s="585">
        <v>3021.9251462112543</v>
      </c>
      <c r="H265" s="586">
        <v>7695.0406496026017</v>
      </c>
      <c r="I265" s="587">
        <v>14118.363928313949</v>
      </c>
      <c r="J265" s="588">
        <v>0</v>
      </c>
      <c r="K265" s="588">
        <v>60.064477578271635</v>
      </c>
      <c r="L265" s="588">
        <v>377.24398537819513</v>
      </c>
      <c r="M265" s="588">
        <v>2288.9136988667897</v>
      </c>
      <c r="N265" s="586">
        <v>4742.9101246686114</v>
      </c>
      <c r="O265" s="587">
        <v>7469.1322864918675</v>
      </c>
      <c r="P265" s="588">
        <v>2347.0980099914723</v>
      </c>
      <c r="Q265" s="588">
        <v>916.39132203753411</v>
      </c>
      <c r="R265" s="588">
        <v>80.711280197801216</v>
      </c>
      <c r="S265" s="588">
        <v>733.01144734444847</v>
      </c>
      <c r="T265" s="586">
        <v>2952.1305249339903</v>
      </c>
      <c r="U265" s="589">
        <v>7029.3425845052461</v>
      </c>
      <c r="V265" s="590" t="s">
        <v>582</v>
      </c>
      <c r="W265" s="591" t="s">
        <v>582</v>
      </c>
      <c r="X265" s="500">
        <f t="shared" si="22"/>
        <v>-380.11094268318197</v>
      </c>
      <c r="Y265" s="500">
        <f t="shared" si="23"/>
        <v>0</v>
      </c>
      <c r="Z265" s="352"/>
      <c r="AA265" s="548">
        <f t="shared" si="20"/>
        <v>-380.11094268318197</v>
      </c>
      <c r="AB265" s="542">
        <f t="shared" si="21"/>
        <v>60.064477578271635</v>
      </c>
      <c r="AC265" s="354">
        <f t="shared" si="24"/>
        <v>380.11094268318197</v>
      </c>
      <c r="AD265" s="642"/>
      <c r="AE265" s="631"/>
      <c r="AF265" s="631"/>
      <c r="AG265" s="631"/>
      <c r="AH265" s="631"/>
      <c r="AI265" s="631"/>
      <c r="AJ265" s="631"/>
      <c r="AK265" s="631"/>
      <c r="AL265" s="631"/>
      <c r="AM265" s="631"/>
      <c r="AN265" s="631"/>
      <c r="AO265" s="631"/>
      <c r="AP265" s="631"/>
      <c r="AQ265" s="631"/>
      <c r="AR265" s="631"/>
      <c r="AS265" s="631"/>
      <c r="AT265" s="631"/>
      <c r="AU265" s="631"/>
      <c r="AV265" s="631"/>
      <c r="AW265" s="631"/>
      <c r="AX265" s="631"/>
      <c r="AY265" s="631"/>
      <c r="AZ265" s="631"/>
    </row>
    <row r="266" spans="2:52" x14ac:dyDescent="0.25">
      <c r="B266" s="594">
        <v>13074</v>
      </c>
      <c r="C266" s="595" t="s">
        <v>203</v>
      </c>
      <c r="D266" s="596">
        <v>2598.0947606158834</v>
      </c>
      <c r="E266" s="596">
        <v>1089.943978734218</v>
      </c>
      <c r="F266" s="596">
        <v>418.52235586700175</v>
      </c>
      <c r="G266" s="596">
        <v>2311.3654318882441</v>
      </c>
      <c r="H266" s="597">
        <v>5777.3724720564305</v>
      </c>
      <c r="I266" s="598">
        <v>12195.298999161776</v>
      </c>
      <c r="J266" s="599">
        <v>0</v>
      </c>
      <c r="K266" s="599">
        <v>67.045447113952378</v>
      </c>
      <c r="L266" s="599">
        <v>345.17847943279298</v>
      </c>
      <c r="M266" s="599">
        <v>1508.5139240570898</v>
      </c>
      <c r="N266" s="597">
        <v>3842.2872193687308</v>
      </c>
      <c r="O266" s="598">
        <v>5763.0250699725657</v>
      </c>
      <c r="P266" s="599">
        <v>3100.1642785356757</v>
      </c>
      <c r="Q266" s="599">
        <v>1022.8985316202657</v>
      </c>
      <c r="R266" s="599">
        <v>73.343876434208767</v>
      </c>
      <c r="S266" s="599">
        <v>802.85150783113795</v>
      </c>
      <c r="T266" s="597">
        <v>1935.0852526876999</v>
      </c>
      <c r="U266" s="600">
        <v>6934.3434471089886</v>
      </c>
      <c r="V266" s="601" t="s">
        <v>582</v>
      </c>
      <c r="W266" s="602" t="s">
        <v>582</v>
      </c>
      <c r="X266" s="500">
        <f t="shared" si="22"/>
        <v>-502.06951791979236</v>
      </c>
      <c r="Y266" s="500">
        <f t="shared" si="23"/>
        <v>0</v>
      </c>
      <c r="Z266" s="352"/>
      <c r="AA266" s="548">
        <f t="shared" si="20"/>
        <v>-502.06951791979236</v>
      </c>
      <c r="AB266" s="542">
        <f t="shared" si="21"/>
        <v>67.045447113952378</v>
      </c>
      <c r="AC266" s="354">
        <f t="shared" si="24"/>
        <v>502.06951791979236</v>
      </c>
      <c r="AD266" s="642"/>
      <c r="AE266" s="631"/>
      <c r="AF266" s="631"/>
      <c r="AG266" s="631"/>
      <c r="AH266" s="631"/>
      <c r="AI266" s="631"/>
      <c r="AJ266" s="631"/>
      <c r="AK266" s="631"/>
      <c r="AL266" s="631"/>
      <c r="AM266" s="631"/>
      <c r="AN266" s="631"/>
      <c r="AO266" s="631"/>
      <c r="AP266" s="631"/>
      <c r="AQ266" s="631"/>
      <c r="AR266" s="631"/>
      <c r="AS266" s="631"/>
      <c r="AT266" s="631"/>
      <c r="AU266" s="631"/>
      <c r="AV266" s="631"/>
      <c r="AW266" s="631"/>
      <c r="AX266" s="631"/>
      <c r="AY266" s="631"/>
      <c r="AZ266" s="631"/>
    </row>
    <row r="267" spans="2:52" x14ac:dyDescent="0.25">
      <c r="B267" s="593">
        <v>13075</v>
      </c>
      <c r="C267" s="592" t="s">
        <v>204</v>
      </c>
      <c r="D267" s="585">
        <v>2356.8979400991625</v>
      </c>
      <c r="E267" s="585">
        <v>1590.378238455155</v>
      </c>
      <c r="F267" s="585">
        <v>553.17785387951346</v>
      </c>
      <c r="G267" s="585">
        <v>2970.3613842827158</v>
      </c>
      <c r="H267" s="586">
        <v>9152.1154727170397</v>
      </c>
      <c r="I267" s="587">
        <v>16622.930889433585</v>
      </c>
      <c r="J267" s="588">
        <v>0</v>
      </c>
      <c r="K267" s="588">
        <v>97.828532619956832</v>
      </c>
      <c r="L267" s="588">
        <v>441.16264583107198</v>
      </c>
      <c r="M267" s="588">
        <v>2485.8084834966667</v>
      </c>
      <c r="N267" s="586">
        <v>3574.3078771098353</v>
      </c>
      <c r="O267" s="587">
        <v>6599.1075390575306</v>
      </c>
      <c r="P267" s="588">
        <v>2812.3573138331785</v>
      </c>
      <c r="Q267" s="588">
        <v>1492.5497058351982</v>
      </c>
      <c r="R267" s="588">
        <v>112.01520804844148</v>
      </c>
      <c r="S267" s="588">
        <v>484.55290078609659</v>
      </c>
      <c r="T267" s="586">
        <v>5577.8075956072043</v>
      </c>
      <c r="U267" s="589">
        <v>10479.282724110119</v>
      </c>
      <c r="V267" s="590" t="s">
        <v>582</v>
      </c>
      <c r="W267" s="591" t="s">
        <v>582</v>
      </c>
      <c r="X267" s="500">
        <f t="shared" si="22"/>
        <v>-455.45937373401603</v>
      </c>
      <c r="Y267" s="500">
        <f t="shared" si="23"/>
        <v>0</v>
      </c>
      <c r="Z267" s="352"/>
      <c r="AA267" s="548">
        <f t="shared" si="20"/>
        <v>-455.45937373401603</v>
      </c>
      <c r="AB267" s="542">
        <f t="shared" si="21"/>
        <v>97.828532619956832</v>
      </c>
      <c r="AC267" s="354">
        <f t="shared" si="24"/>
        <v>455.45937373401603</v>
      </c>
      <c r="AD267" s="642"/>
      <c r="AE267" s="631"/>
      <c r="AF267" s="631"/>
      <c r="AG267" s="631"/>
      <c r="AH267" s="631"/>
      <c r="AI267" s="631"/>
      <c r="AJ267" s="631"/>
      <c r="AK267" s="631"/>
      <c r="AL267" s="631"/>
      <c r="AM267" s="631"/>
      <c r="AN267" s="631"/>
      <c r="AO267" s="631"/>
      <c r="AP267" s="631"/>
      <c r="AQ267" s="631"/>
      <c r="AR267" s="631"/>
      <c r="AS267" s="631"/>
      <c r="AT267" s="631"/>
      <c r="AU267" s="631"/>
      <c r="AV267" s="631"/>
      <c r="AW267" s="631"/>
      <c r="AX267" s="631"/>
      <c r="AY267" s="631"/>
      <c r="AZ267" s="631"/>
    </row>
    <row r="268" spans="2:52" x14ac:dyDescent="0.25">
      <c r="B268" s="594" t="s">
        <v>682</v>
      </c>
      <c r="C268" s="595" t="s">
        <v>746</v>
      </c>
      <c r="D268" s="596">
        <v>3242.8655445215604</v>
      </c>
      <c r="E268" s="596">
        <v>1707.4260487744643</v>
      </c>
      <c r="F268" s="596">
        <v>646.63145314291387</v>
      </c>
      <c r="G268" s="596">
        <v>4431.6499781557122</v>
      </c>
      <c r="H268" s="597">
        <v>14314.419719676995</v>
      </c>
      <c r="I268" s="598">
        <v>24342.992744271643</v>
      </c>
      <c r="J268" s="599">
        <v>0</v>
      </c>
      <c r="K268" s="599">
        <v>105.02846484553834</v>
      </c>
      <c r="L268" s="599">
        <v>524.47476370403342</v>
      </c>
      <c r="M268" s="599">
        <v>3366.1529513372752</v>
      </c>
      <c r="N268" s="597">
        <v>7173.0542692288718</v>
      </c>
      <c r="O268" s="598">
        <v>11168.710449115719</v>
      </c>
      <c r="P268" s="599">
        <v>3869.5339652802745</v>
      </c>
      <c r="Q268" s="599">
        <v>1602.397583928926</v>
      </c>
      <c r="R268" s="599">
        <v>122.15668943888045</v>
      </c>
      <c r="S268" s="599">
        <v>1065.4970268184873</v>
      </c>
      <c r="T268" s="597">
        <v>7141.3654504481228</v>
      </c>
      <c r="U268" s="600">
        <v>13800.950715914692</v>
      </c>
      <c r="V268" s="601" t="s">
        <v>582</v>
      </c>
      <c r="W268" s="602" t="s">
        <v>582</v>
      </c>
      <c r="X268" s="500">
        <f t="shared" si="22"/>
        <v>-626.66842075871409</v>
      </c>
      <c r="Y268" s="500">
        <f t="shared" si="23"/>
        <v>0</v>
      </c>
      <c r="Z268" s="352"/>
      <c r="AA268" s="548">
        <f t="shared" si="20"/>
        <v>-626.66842075871409</v>
      </c>
      <c r="AB268" s="542">
        <f t="shared" si="21"/>
        <v>105.02846484553834</v>
      </c>
      <c r="AC268" s="354">
        <f t="shared" si="24"/>
        <v>626.66842075871409</v>
      </c>
      <c r="AD268" s="642"/>
      <c r="AE268" s="631"/>
      <c r="AF268" s="631"/>
      <c r="AG268" s="631"/>
      <c r="AH268" s="631"/>
      <c r="AI268" s="631"/>
      <c r="AJ268" s="631"/>
      <c r="AK268" s="631"/>
      <c r="AL268" s="631"/>
      <c r="AM268" s="631"/>
      <c r="AN268" s="631"/>
      <c r="AO268" s="631"/>
      <c r="AP268" s="631"/>
      <c r="AQ268" s="631"/>
      <c r="AR268" s="631"/>
      <c r="AS268" s="631"/>
      <c r="AT268" s="631"/>
      <c r="AU268" s="631"/>
      <c r="AV268" s="631"/>
      <c r="AW268" s="631"/>
      <c r="AX268" s="631"/>
      <c r="AY268" s="631"/>
      <c r="AZ268" s="631"/>
    </row>
    <row r="269" spans="2:52" x14ac:dyDescent="0.25">
      <c r="B269" s="593" t="s">
        <v>683</v>
      </c>
      <c r="C269" s="592" t="s">
        <v>747</v>
      </c>
      <c r="D269" s="585">
        <v>601.84756989934783</v>
      </c>
      <c r="E269" s="585">
        <v>1476.7677042121632</v>
      </c>
      <c r="F269" s="585">
        <v>196.34150082390093</v>
      </c>
      <c r="G269" s="585">
        <v>3034.5748172430967</v>
      </c>
      <c r="H269" s="586">
        <v>3900.7256693774871</v>
      </c>
      <c r="I269" s="587">
        <v>9210.2572615559948</v>
      </c>
      <c r="J269" s="588">
        <v>0</v>
      </c>
      <c r="K269" s="588">
        <v>367.59472483169702</v>
      </c>
      <c r="L269" s="588">
        <v>146.59150230647532</v>
      </c>
      <c r="M269" s="588">
        <v>2356.2689544800542</v>
      </c>
      <c r="N269" s="586">
        <v>3741.6214461679638</v>
      </c>
      <c r="O269" s="587">
        <v>6612.0766277861903</v>
      </c>
      <c r="P269" s="588">
        <v>696.0106694299019</v>
      </c>
      <c r="Q269" s="588">
        <v>1109.1729793804661</v>
      </c>
      <c r="R269" s="588">
        <v>49.74999851742561</v>
      </c>
      <c r="S269" s="588">
        <v>678.30586276303904</v>
      </c>
      <c r="T269" s="586">
        <v>159.10422320952344</v>
      </c>
      <c r="U269" s="589">
        <v>2692.3437333003562</v>
      </c>
      <c r="V269" s="590" t="s">
        <v>582</v>
      </c>
      <c r="W269" s="591" t="s">
        <v>582</v>
      </c>
      <c r="X269" s="500">
        <f t="shared" si="22"/>
        <v>-94.163099530554064</v>
      </c>
      <c r="Y269" s="500">
        <f t="shared" si="23"/>
        <v>0</v>
      </c>
      <c r="Z269" s="352"/>
      <c r="AA269" s="548">
        <f t="shared" si="20"/>
        <v>-94.163099530554064</v>
      </c>
      <c r="AB269" s="542">
        <f t="shared" si="21"/>
        <v>367.59472483169702</v>
      </c>
      <c r="AC269" s="354">
        <f t="shared" si="24"/>
        <v>94.163099530554064</v>
      </c>
      <c r="AD269" s="642"/>
      <c r="AE269" s="631"/>
      <c r="AF269" s="631"/>
      <c r="AG269" s="631"/>
      <c r="AH269" s="631"/>
      <c r="AI269" s="631"/>
      <c r="AJ269" s="631"/>
      <c r="AK269" s="631"/>
      <c r="AL269" s="631"/>
      <c r="AM269" s="631"/>
      <c r="AN269" s="631"/>
      <c r="AO269" s="631"/>
      <c r="AP269" s="631"/>
      <c r="AQ269" s="631"/>
      <c r="AR269" s="631"/>
      <c r="AS269" s="631"/>
      <c r="AT269" s="631"/>
      <c r="AU269" s="631"/>
      <c r="AV269" s="631"/>
      <c r="AW269" s="631"/>
      <c r="AX269" s="631"/>
      <c r="AY269" s="631"/>
      <c r="AZ269" s="631"/>
    </row>
    <row r="270" spans="2:52" x14ac:dyDescent="0.25">
      <c r="B270" s="594">
        <v>14522</v>
      </c>
      <c r="C270" s="595" t="s">
        <v>206</v>
      </c>
      <c r="D270" s="596">
        <v>1099.2667960997057</v>
      </c>
      <c r="E270" s="596">
        <v>1223.2521756236781</v>
      </c>
      <c r="F270" s="596">
        <v>287.43105173203446</v>
      </c>
      <c r="G270" s="596">
        <v>3308.9072004586392</v>
      </c>
      <c r="H270" s="597">
        <v>6534.5522546749889</v>
      </c>
      <c r="I270" s="598">
        <v>12453.409478589047</v>
      </c>
      <c r="J270" s="599">
        <v>0</v>
      </c>
      <c r="K270" s="599">
        <v>304.49003293855833</v>
      </c>
      <c r="L270" s="599">
        <v>225.35479251357594</v>
      </c>
      <c r="M270" s="599">
        <v>1657.8564684374305</v>
      </c>
      <c r="N270" s="597">
        <v>4798.7358036555715</v>
      </c>
      <c r="O270" s="598">
        <v>6986.4370975451366</v>
      </c>
      <c r="P270" s="599">
        <v>1271.2544785440841</v>
      </c>
      <c r="Q270" s="599">
        <v>918.76214268511978</v>
      </c>
      <c r="R270" s="599">
        <v>62.076259218458517</v>
      </c>
      <c r="S270" s="599">
        <v>1651.0507320211639</v>
      </c>
      <c r="T270" s="597">
        <v>1735.8164510194176</v>
      </c>
      <c r="U270" s="600">
        <v>5638.9600634882436</v>
      </c>
      <c r="V270" s="601" t="s">
        <v>582</v>
      </c>
      <c r="W270" s="602" t="s">
        <v>582</v>
      </c>
      <c r="X270" s="500">
        <f t="shared" si="22"/>
        <v>-171.98768244437838</v>
      </c>
      <c r="Y270" s="500">
        <f t="shared" si="23"/>
        <v>0</v>
      </c>
      <c r="Z270" s="352"/>
      <c r="AA270" s="548">
        <f t="shared" si="20"/>
        <v>-171.98768244437838</v>
      </c>
      <c r="AB270" s="542">
        <f t="shared" si="21"/>
        <v>304.49003293855833</v>
      </c>
      <c r="AC270" s="354">
        <f t="shared" si="24"/>
        <v>171.98768244437838</v>
      </c>
      <c r="AD270" s="642"/>
      <c r="AE270" s="631"/>
      <c r="AF270" s="631"/>
      <c r="AG270" s="631"/>
      <c r="AH270" s="631"/>
      <c r="AI270" s="631"/>
      <c r="AJ270" s="631"/>
      <c r="AK270" s="631"/>
      <c r="AL270" s="631"/>
      <c r="AM270" s="631"/>
      <c r="AN270" s="631"/>
      <c r="AO270" s="631"/>
      <c r="AP270" s="631"/>
      <c r="AQ270" s="631"/>
      <c r="AR270" s="631"/>
      <c r="AS270" s="631"/>
      <c r="AT270" s="631"/>
      <c r="AU270" s="631"/>
      <c r="AV270" s="631"/>
      <c r="AW270" s="631"/>
      <c r="AX270" s="631"/>
      <c r="AY270" s="631"/>
      <c r="AZ270" s="631"/>
    </row>
    <row r="271" spans="2:52" x14ac:dyDescent="0.25">
      <c r="B271" s="593">
        <v>14523</v>
      </c>
      <c r="C271" s="592" t="s">
        <v>207</v>
      </c>
      <c r="D271" s="585">
        <v>1026.5067217309554</v>
      </c>
      <c r="E271" s="585">
        <v>721.97459743044908</v>
      </c>
      <c r="F271" s="585">
        <v>159.73222149912772</v>
      </c>
      <c r="G271" s="585">
        <v>1837.330726092325</v>
      </c>
      <c r="H271" s="586">
        <v>2818.9361863287036</v>
      </c>
      <c r="I271" s="587">
        <v>6564.48045308156</v>
      </c>
      <c r="J271" s="588">
        <v>0</v>
      </c>
      <c r="K271" s="588">
        <v>179.71279621090139</v>
      </c>
      <c r="L271" s="588">
        <v>126.41968162169343</v>
      </c>
      <c r="M271" s="588">
        <v>1275.9483566594365</v>
      </c>
      <c r="N271" s="586">
        <v>2326.3909629831605</v>
      </c>
      <c r="O271" s="587">
        <v>3908.471797475192</v>
      </c>
      <c r="P271" s="588">
        <v>1187.1106012536388</v>
      </c>
      <c r="Q271" s="588">
        <v>542.26180121954769</v>
      </c>
      <c r="R271" s="588">
        <v>33.31253987743429</v>
      </c>
      <c r="S271" s="588">
        <v>561.38236943290838</v>
      </c>
      <c r="T271" s="586">
        <v>492.54522334554326</v>
      </c>
      <c r="U271" s="589">
        <v>2816.6125351290721</v>
      </c>
      <c r="V271" s="590" t="s">
        <v>582</v>
      </c>
      <c r="W271" s="591" t="s">
        <v>582</v>
      </c>
      <c r="X271" s="500">
        <f t="shared" si="22"/>
        <v>-160.60387952268343</v>
      </c>
      <c r="Y271" s="500">
        <f t="shared" si="23"/>
        <v>0</v>
      </c>
      <c r="Z271" s="352"/>
      <c r="AA271" s="548">
        <f t="shared" si="20"/>
        <v>-160.60387952268343</v>
      </c>
      <c r="AB271" s="542">
        <f t="shared" si="21"/>
        <v>179.71279621090139</v>
      </c>
      <c r="AC271" s="354">
        <f t="shared" si="24"/>
        <v>160.60387952268343</v>
      </c>
      <c r="AD271" s="642"/>
      <c r="AE271" s="631"/>
      <c r="AF271" s="631"/>
      <c r="AG271" s="631"/>
      <c r="AH271" s="631"/>
      <c r="AI271" s="631"/>
      <c r="AJ271" s="631"/>
      <c r="AK271" s="631"/>
      <c r="AL271" s="631"/>
      <c r="AM271" s="631"/>
      <c r="AN271" s="631"/>
      <c r="AO271" s="631"/>
      <c r="AP271" s="631"/>
      <c r="AQ271" s="631"/>
      <c r="AR271" s="631"/>
      <c r="AS271" s="631"/>
      <c r="AT271" s="631"/>
      <c r="AU271" s="631"/>
      <c r="AV271" s="631"/>
      <c r="AW271" s="631"/>
      <c r="AX271" s="631"/>
      <c r="AY271" s="631"/>
      <c r="AZ271" s="631"/>
    </row>
    <row r="272" spans="2:52" x14ac:dyDescent="0.25">
      <c r="B272" s="594">
        <v>14524</v>
      </c>
      <c r="C272" s="595" t="s">
        <v>208</v>
      </c>
      <c r="D272" s="596">
        <v>570.6281716935207</v>
      </c>
      <c r="E272" s="596">
        <v>874.24432496388681</v>
      </c>
      <c r="F272" s="596">
        <v>138.25646084129855</v>
      </c>
      <c r="G272" s="596">
        <v>1747.6648976918057</v>
      </c>
      <c r="H272" s="597">
        <v>2585.5663321600614</v>
      </c>
      <c r="I272" s="598">
        <v>5916.3601873505731</v>
      </c>
      <c r="J272" s="599">
        <v>0</v>
      </c>
      <c r="K272" s="599">
        <v>217.61554044968648</v>
      </c>
      <c r="L272" s="599">
        <v>104.17993477330897</v>
      </c>
      <c r="M272" s="599">
        <v>743.38050735834588</v>
      </c>
      <c r="N272" s="597">
        <v>1774.2728985263727</v>
      </c>
      <c r="O272" s="598">
        <v>2839.4488811077144</v>
      </c>
      <c r="P272" s="599">
        <v>659.9067864349596</v>
      </c>
      <c r="Q272" s="599">
        <v>656.62878451420033</v>
      </c>
      <c r="R272" s="599">
        <v>34.076526067989576</v>
      </c>
      <c r="S272" s="599">
        <v>1004.2843903334656</v>
      </c>
      <c r="T272" s="597">
        <v>811.29343363368866</v>
      </c>
      <c r="U272" s="600">
        <v>3166.1899209843041</v>
      </c>
      <c r="V272" s="601" t="s">
        <v>582</v>
      </c>
      <c r="W272" s="602" t="s">
        <v>582</v>
      </c>
      <c r="X272" s="500">
        <f t="shared" si="22"/>
        <v>-89.278614741438901</v>
      </c>
      <c r="Y272" s="500">
        <f t="shared" si="23"/>
        <v>0</v>
      </c>
      <c r="Z272" s="352"/>
      <c r="AA272" s="548">
        <f t="shared" si="20"/>
        <v>-89.278614741438901</v>
      </c>
      <c r="AB272" s="542">
        <f t="shared" si="21"/>
        <v>217.61554044968648</v>
      </c>
      <c r="AC272" s="354">
        <f t="shared" si="24"/>
        <v>89.278614741438901</v>
      </c>
      <c r="AD272" s="642"/>
      <c r="AE272" s="631"/>
      <c r="AF272" s="631"/>
      <c r="AG272" s="631"/>
      <c r="AH272" s="631"/>
      <c r="AI272" s="631"/>
      <c r="AJ272" s="631"/>
      <c r="AK272" s="631"/>
      <c r="AL272" s="631"/>
      <c r="AM272" s="631"/>
      <c r="AN272" s="631"/>
      <c r="AO272" s="631"/>
      <c r="AP272" s="631"/>
      <c r="AQ272" s="631"/>
      <c r="AR272" s="631"/>
      <c r="AS272" s="631"/>
      <c r="AT272" s="631"/>
      <c r="AU272" s="631"/>
      <c r="AV272" s="631"/>
      <c r="AW272" s="631"/>
      <c r="AX272" s="631"/>
      <c r="AY272" s="631"/>
      <c r="AZ272" s="631"/>
    </row>
    <row r="273" spans="2:52" x14ac:dyDescent="0.25">
      <c r="B273" s="593">
        <v>14625</v>
      </c>
      <c r="C273" s="592" t="s">
        <v>209</v>
      </c>
      <c r="D273" s="585">
        <v>871.92074259309766</v>
      </c>
      <c r="E273" s="585">
        <v>1187.0736233881507</v>
      </c>
      <c r="F273" s="585">
        <v>234.28944026563238</v>
      </c>
      <c r="G273" s="585">
        <v>2219.9869221389999</v>
      </c>
      <c r="H273" s="586">
        <v>4258.4164402244051</v>
      </c>
      <c r="I273" s="587">
        <v>8771.6871686102859</v>
      </c>
      <c r="J273" s="588">
        <v>0</v>
      </c>
      <c r="K273" s="588">
        <v>295.48452386905797</v>
      </c>
      <c r="L273" s="588">
        <v>182.56089758439032</v>
      </c>
      <c r="M273" s="588">
        <v>1843.442006478354</v>
      </c>
      <c r="N273" s="586">
        <v>2868.3835119683467</v>
      </c>
      <c r="O273" s="587">
        <v>5189.8709399001491</v>
      </c>
      <c r="P273" s="588">
        <v>1008.3386061416358</v>
      </c>
      <c r="Q273" s="588">
        <v>891.58909951909277</v>
      </c>
      <c r="R273" s="588">
        <v>51.728542681242061</v>
      </c>
      <c r="S273" s="588">
        <v>376.54491566062336</v>
      </c>
      <c r="T273" s="586">
        <v>1390.0329282560583</v>
      </c>
      <c r="U273" s="589">
        <v>3718.2340922586523</v>
      </c>
      <c r="V273" s="590" t="s">
        <v>582</v>
      </c>
      <c r="W273" s="591" t="s">
        <v>582</v>
      </c>
      <c r="X273" s="500">
        <f t="shared" si="22"/>
        <v>-136.41786354853809</v>
      </c>
      <c r="Y273" s="500">
        <f t="shared" si="23"/>
        <v>0</v>
      </c>
      <c r="Z273" s="352"/>
      <c r="AA273" s="548">
        <f t="shared" si="20"/>
        <v>-136.41786354853809</v>
      </c>
      <c r="AB273" s="542">
        <f t="shared" si="21"/>
        <v>295.48452386905797</v>
      </c>
      <c r="AC273" s="354">
        <f t="shared" si="24"/>
        <v>136.41786354853809</v>
      </c>
      <c r="AD273" s="642"/>
      <c r="AE273" s="631"/>
      <c r="AF273" s="631"/>
      <c r="AG273" s="631"/>
      <c r="AH273" s="631"/>
      <c r="AI273" s="631"/>
      <c r="AJ273" s="631"/>
      <c r="AK273" s="631"/>
      <c r="AL273" s="631"/>
      <c r="AM273" s="631"/>
      <c r="AN273" s="631"/>
      <c r="AO273" s="631"/>
      <c r="AP273" s="631"/>
      <c r="AQ273" s="631"/>
      <c r="AR273" s="631"/>
      <c r="AS273" s="631"/>
      <c r="AT273" s="631"/>
      <c r="AU273" s="631"/>
      <c r="AV273" s="631"/>
      <c r="AW273" s="631"/>
      <c r="AX273" s="631"/>
      <c r="AY273" s="631"/>
      <c r="AZ273" s="631"/>
    </row>
    <row r="274" spans="2:52" x14ac:dyDescent="0.25">
      <c r="B274" s="594">
        <v>14626</v>
      </c>
      <c r="C274" s="595" t="s">
        <v>210</v>
      </c>
      <c r="D274" s="596">
        <v>834.91793101593885</v>
      </c>
      <c r="E274" s="596">
        <v>4580.1301115750275</v>
      </c>
      <c r="F274" s="596">
        <v>299.3729513698807</v>
      </c>
      <c r="G274" s="596">
        <v>2174.9504378965257</v>
      </c>
      <c r="H274" s="597">
        <v>3974.5812742272146</v>
      </c>
      <c r="I274" s="598">
        <v>11863.952706084587</v>
      </c>
      <c r="J274" s="599">
        <v>0</v>
      </c>
      <c r="K274" s="599">
        <v>1140.078878523409</v>
      </c>
      <c r="L274" s="599">
        <v>213.84861550276938</v>
      </c>
      <c r="M274" s="599">
        <v>1861.4724728750425</v>
      </c>
      <c r="N274" s="597">
        <v>2469.1688783560703</v>
      </c>
      <c r="O274" s="598">
        <v>5684.5688452572913</v>
      </c>
      <c r="P274" s="599">
        <v>965.54645586193294</v>
      </c>
      <c r="Q274" s="599">
        <v>3440.0512330516185</v>
      </c>
      <c r="R274" s="599">
        <v>85.524335867111319</v>
      </c>
      <c r="S274" s="599">
        <v>313.47796502147719</v>
      </c>
      <c r="T274" s="597">
        <v>1505.4123958711441</v>
      </c>
      <c r="U274" s="600">
        <v>6310.0123856732844</v>
      </c>
      <c r="V274" s="601" t="s">
        <v>582</v>
      </c>
      <c r="W274" s="602" t="s">
        <v>582</v>
      </c>
      <c r="X274" s="500">
        <f t="shared" si="22"/>
        <v>-130.62852484599409</v>
      </c>
      <c r="Y274" s="500">
        <f t="shared" si="23"/>
        <v>0</v>
      </c>
      <c r="Z274" s="352"/>
      <c r="AA274" s="548">
        <f t="shared" si="20"/>
        <v>-130.62852484599409</v>
      </c>
      <c r="AB274" s="542">
        <f t="shared" si="21"/>
        <v>1140.078878523409</v>
      </c>
      <c r="AC274" s="354">
        <f t="shared" si="24"/>
        <v>130.62852484599409</v>
      </c>
      <c r="AD274" s="642"/>
      <c r="AE274" s="631"/>
      <c r="AF274" s="631"/>
      <c r="AG274" s="631"/>
      <c r="AH274" s="631"/>
      <c r="AI274" s="631"/>
      <c r="AJ274" s="631"/>
      <c r="AK274" s="631"/>
      <c r="AL274" s="631"/>
      <c r="AM274" s="631"/>
      <c r="AN274" s="631"/>
      <c r="AO274" s="631"/>
      <c r="AP274" s="631"/>
      <c r="AQ274" s="631"/>
      <c r="AR274" s="631"/>
      <c r="AS274" s="631"/>
      <c r="AT274" s="631"/>
      <c r="AU274" s="631"/>
      <c r="AV274" s="631"/>
      <c r="AW274" s="631"/>
      <c r="AX274" s="631"/>
      <c r="AY274" s="631"/>
      <c r="AZ274" s="631"/>
    </row>
    <row r="275" spans="2:52" x14ac:dyDescent="0.25">
      <c r="B275" s="593">
        <v>14627</v>
      </c>
      <c r="C275" s="592" t="s">
        <v>211</v>
      </c>
      <c r="D275" s="585">
        <v>883.4872276733588</v>
      </c>
      <c r="E275" s="585">
        <v>1061.3617931087986</v>
      </c>
      <c r="F275" s="585">
        <v>199.75156307260409</v>
      </c>
      <c r="G275" s="585">
        <v>2261.3344368836702</v>
      </c>
      <c r="H275" s="586">
        <v>4018.0298983082776</v>
      </c>
      <c r="I275" s="587">
        <v>8423.9649190467098</v>
      </c>
      <c r="J275" s="588">
        <v>0</v>
      </c>
      <c r="K275" s="588">
        <v>264.19253019407404</v>
      </c>
      <c r="L275" s="588">
        <v>157.5546073766582</v>
      </c>
      <c r="M275" s="588">
        <v>733.7009173022293</v>
      </c>
      <c r="N275" s="586">
        <v>1628.3929153220806</v>
      </c>
      <c r="O275" s="587">
        <v>2783.8409701950422</v>
      </c>
      <c r="P275" s="588">
        <v>1021.7147455933741</v>
      </c>
      <c r="Q275" s="588">
        <v>797.16926291472453</v>
      </c>
      <c r="R275" s="588">
        <v>42.196955695945888</v>
      </c>
      <c r="S275" s="588">
        <v>1527.6335195814297</v>
      </c>
      <c r="T275" s="586">
        <v>2389.6369829861969</v>
      </c>
      <c r="U275" s="589">
        <v>5778.3514667716718</v>
      </c>
      <c r="V275" s="590" t="s">
        <v>582</v>
      </c>
      <c r="W275" s="591" t="s">
        <v>582</v>
      </c>
      <c r="X275" s="500">
        <f t="shared" si="22"/>
        <v>-138.22751792001532</v>
      </c>
      <c r="Y275" s="500">
        <f t="shared" si="23"/>
        <v>0</v>
      </c>
      <c r="Z275" s="352"/>
      <c r="AA275" s="548">
        <f t="shared" si="20"/>
        <v>-138.22751792001532</v>
      </c>
      <c r="AB275" s="542">
        <f t="shared" si="21"/>
        <v>264.19253019407404</v>
      </c>
      <c r="AC275" s="354">
        <f t="shared" si="24"/>
        <v>138.22751792001532</v>
      </c>
      <c r="AD275" s="642"/>
      <c r="AE275" s="631"/>
      <c r="AF275" s="631"/>
      <c r="AG275" s="631"/>
      <c r="AH275" s="631"/>
      <c r="AI275" s="631"/>
      <c r="AJ275" s="631"/>
      <c r="AK275" s="631"/>
      <c r="AL275" s="631"/>
      <c r="AM275" s="631"/>
      <c r="AN275" s="631"/>
      <c r="AO275" s="631"/>
      <c r="AP275" s="631"/>
      <c r="AQ275" s="631"/>
      <c r="AR275" s="631"/>
      <c r="AS275" s="631"/>
      <c r="AT275" s="631"/>
      <c r="AU275" s="631"/>
      <c r="AV275" s="631"/>
      <c r="AW275" s="631"/>
      <c r="AX275" s="631"/>
      <c r="AY275" s="631"/>
      <c r="AZ275" s="631"/>
    </row>
    <row r="276" spans="2:52" x14ac:dyDescent="0.25">
      <c r="B276" s="594" t="s">
        <v>684</v>
      </c>
      <c r="C276" s="595" t="s">
        <v>748</v>
      </c>
      <c r="D276" s="596">
        <v>720.15698008174775</v>
      </c>
      <c r="E276" s="596">
        <v>1886.8651324502346</v>
      </c>
      <c r="F276" s="596">
        <v>261.56560248318112</v>
      </c>
      <c r="G276" s="596">
        <v>2947.7991586310363</v>
      </c>
      <c r="H276" s="597">
        <v>3568.6880099153827</v>
      </c>
      <c r="I276" s="598">
        <v>9385.0748835615814</v>
      </c>
      <c r="J276" s="599">
        <v>0</v>
      </c>
      <c r="K276" s="599">
        <v>469.67554015382211</v>
      </c>
      <c r="L276" s="599">
        <v>189.44655967821782</v>
      </c>
      <c r="M276" s="599">
        <v>1721.0142001970453</v>
      </c>
      <c r="N276" s="597">
        <v>2919.8816895307723</v>
      </c>
      <c r="O276" s="598">
        <v>5300.0179895598576</v>
      </c>
      <c r="P276" s="599">
        <v>832.83038242580255</v>
      </c>
      <c r="Q276" s="599">
        <v>1417.1895922964125</v>
      </c>
      <c r="R276" s="599">
        <v>72.1190428049633</v>
      </c>
      <c r="S276" s="599">
        <v>1226.7849584340004</v>
      </c>
      <c r="T276" s="597">
        <v>648.80632038461044</v>
      </c>
      <c r="U276" s="600">
        <v>4197.7302963457887</v>
      </c>
      <c r="V276" s="601" t="s">
        <v>582</v>
      </c>
      <c r="W276" s="602" t="s">
        <v>582</v>
      </c>
      <c r="X276" s="500">
        <f t="shared" si="22"/>
        <v>-112.67340234405481</v>
      </c>
      <c r="Y276" s="500">
        <f t="shared" si="23"/>
        <v>0</v>
      </c>
      <c r="Z276" s="352"/>
      <c r="AA276" s="548">
        <f t="shared" si="20"/>
        <v>-112.67340234405481</v>
      </c>
      <c r="AB276" s="542">
        <f t="shared" si="21"/>
        <v>469.67554015382211</v>
      </c>
      <c r="AC276" s="354">
        <f t="shared" si="24"/>
        <v>112.67340234405481</v>
      </c>
      <c r="AD276" s="642"/>
      <c r="AE276" s="631"/>
      <c r="AF276" s="631"/>
      <c r="AG276" s="631"/>
      <c r="AH276" s="631"/>
      <c r="AI276" s="631"/>
      <c r="AJ276" s="631"/>
      <c r="AK276" s="631"/>
      <c r="AL276" s="631"/>
      <c r="AM276" s="631"/>
      <c r="AN276" s="631"/>
      <c r="AO276" s="631"/>
      <c r="AP276" s="631"/>
      <c r="AQ276" s="631"/>
      <c r="AR276" s="631"/>
      <c r="AS276" s="631"/>
      <c r="AT276" s="631"/>
      <c r="AU276" s="631"/>
      <c r="AV276" s="631"/>
      <c r="AW276" s="631"/>
      <c r="AX276" s="631"/>
      <c r="AY276" s="631"/>
      <c r="AZ276" s="631"/>
    </row>
    <row r="277" spans="2:52" x14ac:dyDescent="0.25">
      <c r="B277" s="593" t="s">
        <v>685</v>
      </c>
      <c r="C277" s="592" t="s">
        <v>749</v>
      </c>
      <c r="D277" s="585">
        <v>1049.1864469618072</v>
      </c>
      <c r="E277" s="585">
        <v>3695.3443461264601</v>
      </c>
      <c r="F277" s="585">
        <v>380.79773653008073</v>
      </c>
      <c r="G277" s="585">
        <v>2323.0245549981132</v>
      </c>
      <c r="H277" s="586">
        <v>4279.510624938619</v>
      </c>
      <c r="I277" s="587">
        <v>11727.86370955508</v>
      </c>
      <c r="J277" s="588">
        <v>0</v>
      </c>
      <c r="K277" s="588">
        <v>874.55738960472172</v>
      </c>
      <c r="L277" s="588">
        <v>267.84472621357276</v>
      </c>
      <c r="M277" s="588">
        <v>942.65609485642892</v>
      </c>
      <c r="N277" s="586">
        <v>1819.0134267269859</v>
      </c>
      <c r="O277" s="587">
        <v>3904.0716374017093</v>
      </c>
      <c r="P277" s="588">
        <v>1213.3387220102804</v>
      </c>
      <c r="Q277" s="588">
        <v>2820.7869565217384</v>
      </c>
      <c r="R277" s="588">
        <v>112.95301031650797</v>
      </c>
      <c r="S277" s="588">
        <v>1380.3684601417283</v>
      </c>
      <c r="T277" s="586">
        <v>2460.4971982116331</v>
      </c>
      <c r="U277" s="589">
        <v>7987.9443472018884</v>
      </c>
      <c r="V277" s="590" t="s">
        <v>582</v>
      </c>
      <c r="W277" s="591" t="s">
        <v>470</v>
      </c>
      <c r="X277" s="500">
        <f t="shared" si="22"/>
        <v>-164.15227504847326</v>
      </c>
      <c r="Y277" s="500">
        <f t="shared" si="23"/>
        <v>0</v>
      </c>
      <c r="Z277" s="352"/>
      <c r="AA277" s="548">
        <f t="shared" si="20"/>
        <v>-164.15227504847326</v>
      </c>
      <c r="AB277" s="542">
        <f t="shared" si="21"/>
        <v>874.55738960472172</v>
      </c>
      <c r="AC277" s="354">
        <f t="shared" si="24"/>
        <v>164.15227504847326</v>
      </c>
      <c r="AD277" s="642"/>
      <c r="AE277" s="631"/>
      <c r="AF277" s="631"/>
      <c r="AG277" s="631"/>
      <c r="AH277" s="631"/>
      <c r="AI277" s="631"/>
      <c r="AJ277" s="631"/>
      <c r="AK277" s="631"/>
      <c r="AL277" s="631"/>
      <c r="AM277" s="631"/>
      <c r="AN277" s="631"/>
      <c r="AO277" s="631"/>
      <c r="AP277" s="631"/>
      <c r="AQ277" s="631"/>
      <c r="AR277" s="631"/>
      <c r="AS277" s="631"/>
      <c r="AT277" s="631"/>
      <c r="AU277" s="631"/>
      <c r="AV277" s="631"/>
      <c r="AW277" s="631"/>
      <c r="AX277" s="631"/>
      <c r="AY277" s="631"/>
      <c r="AZ277" s="631"/>
    </row>
    <row r="278" spans="2:52" x14ac:dyDescent="0.25">
      <c r="B278" s="594">
        <v>14730</v>
      </c>
      <c r="C278" s="595" t="s">
        <v>212</v>
      </c>
      <c r="D278" s="596">
        <v>1401.1749949407904</v>
      </c>
      <c r="E278" s="596">
        <v>1129.1539933900369</v>
      </c>
      <c r="F278" s="596">
        <v>270.57949883008962</v>
      </c>
      <c r="G278" s="596">
        <v>1763.7331429201095</v>
      </c>
      <c r="H278" s="597">
        <v>5397.080992378008</v>
      </c>
      <c r="I278" s="598">
        <v>9961.722622459034</v>
      </c>
      <c r="J278" s="599">
        <v>0</v>
      </c>
      <c r="K278" s="599">
        <v>281.06725946736333</v>
      </c>
      <c r="L278" s="599">
        <v>214.55742650266856</v>
      </c>
      <c r="M278" s="599">
        <v>681.24657324151565</v>
      </c>
      <c r="N278" s="597">
        <v>1615.3021130803972</v>
      </c>
      <c r="O278" s="598">
        <v>2792.1733722919448</v>
      </c>
      <c r="P278" s="599">
        <v>1620.3982453236049</v>
      </c>
      <c r="Q278" s="599">
        <v>848.0867339226736</v>
      </c>
      <c r="R278" s="599">
        <v>56.022072327421057</v>
      </c>
      <c r="S278" s="599">
        <v>1082.4865696786035</v>
      </c>
      <c r="T278" s="597">
        <v>3781.7788792976107</v>
      </c>
      <c r="U278" s="600">
        <v>7388.7725005499133</v>
      </c>
      <c r="V278" s="601" t="s">
        <v>582</v>
      </c>
      <c r="W278" s="602" t="s">
        <v>582</v>
      </c>
      <c r="X278" s="500">
        <f t="shared" si="22"/>
        <v>-219.22325038281451</v>
      </c>
      <c r="Y278" s="500">
        <f t="shared" si="23"/>
        <v>0</v>
      </c>
      <c r="Z278" s="352"/>
      <c r="AA278" s="548">
        <f t="shared" si="20"/>
        <v>-219.22325038281451</v>
      </c>
      <c r="AB278" s="542">
        <f t="shared" si="21"/>
        <v>281.06725946736333</v>
      </c>
      <c r="AC278" s="354">
        <f t="shared" si="24"/>
        <v>219.22325038281451</v>
      </c>
      <c r="AD278" s="642"/>
      <c r="AE278" s="631"/>
      <c r="AF278" s="631"/>
      <c r="AG278" s="631"/>
      <c r="AH278" s="631"/>
      <c r="AI278" s="631"/>
      <c r="AJ278" s="631"/>
      <c r="AK278" s="631"/>
      <c r="AL278" s="631"/>
      <c r="AM278" s="631"/>
      <c r="AN278" s="631"/>
      <c r="AO278" s="631"/>
      <c r="AP278" s="631"/>
      <c r="AQ278" s="631"/>
      <c r="AR278" s="631"/>
      <c r="AS278" s="631"/>
      <c r="AT278" s="631"/>
      <c r="AU278" s="631"/>
      <c r="AV278" s="631"/>
      <c r="AW278" s="631"/>
      <c r="AX278" s="631"/>
      <c r="AY278" s="631"/>
      <c r="AZ278" s="631"/>
    </row>
    <row r="279" spans="2:52" x14ac:dyDescent="0.25">
      <c r="B279" s="593">
        <v>15081</v>
      </c>
      <c r="C279" s="592" t="s">
        <v>213</v>
      </c>
      <c r="D279" s="585">
        <v>2346.9635797074598</v>
      </c>
      <c r="E279" s="585">
        <v>677.65180348024819</v>
      </c>
      <c r="F279" s="585">
        <v>334.76514085714473</v>
      </c>
      <c r="G279" s="585">
        <v>1471.1053732987</v>
      </c>
      <c r="H279" s="586">
        <v>5642.7023002253563</v>
      </c>
      <c r="I279" s="587">
        <v>10473.18819756891</v>
      </c>
      <c r="J279" s="588">
        <v>503.6396333632631</v>
      </c>
      <c r="K279" s="588">
        <v>67.61009886521208</v>
      </c>
      <c r="L279" s="588">
        <v>274.15685204363706</v>
      </c>
      <c r="M279" s="588">
        <v>814.36458794446935</v>
      </c>
      <c r="N279" s="586">
        <v>2365.9602268178046</v>
      </c>
      <c r="O279" s="587">
        <v>4025.7313990343864</v>
      </c>
      <c r="P279" s="588">
        <v>1843.3239463441967</v>
      </c>
      <c r="Q279" s="588">
        <v>610.04170461503611</v>
      </c>
      <c r="R279" s="588">
        <v>60.60828881350767</v>
      </c>
      <c r="S279" s="588">
        <v>656.74078535425667</v>
      </c>
      <c r="T279" s="586">
        <v>3276.7420734075517</v>
      </c>
      <c r="U279" s="589">
        <v>6447.4567985345493</v>
      </c>
      <c r="V279" s="590" t="s">
        <v>582</v>
      </c>
      <c r="W279" s="591" t="s">
        <v>582</v>
      </c>
      <c r="X279" s="500">
        <f t="shared" si="22"/>
        <v>0</v>
      </c>
      <c r="Y279" s="500">
        <f t="shared" si="23"/>
        <v>0</v>
      </c>
      <c r="Z279" s="352"/>
      <c r="AA279" s="542">
        <f t="shared" si="20"/>
        <v>503.6396333632631</v>
      </c>
      <c r="AB279" s="542">
        <f t="shared" si="21"/>
        <v>67.61009886521208</v>
      </c>
      <c r="AC279" s="354">
        <f t="shared" si="24"/>
        <v>0</v>
      </c>
      <c r="AD279" s="642"/>
      <c r="AE279" s="631"/>
      <c r="AF279" s="631"/>
      <c r="AG279" s="631"/>
      <c r="AH279" s="631"/>
      <c r="AI279" s="631"/>
      <c r="AJ279" s="631"/>
      <c r="AK279" s="631"/>
      <c r="AL279" s="631"/>
      <c r="AM279" s="631"/>
      <c r="AN279" s="631"/>
      <c r="AO279" s="631"/>
      <c r="AP279" s="631"/>
      <c r="AQ279" s="631"/>
      <c r="AR279" s="631"/>
      <c r="AS279" s="631"/>
      <c r="AT279" s="631"/>
      <c r="AU279" s="631"/>
      <c r="AV279" s="631"/>
      <c r="AW279" s="631"/>
      <c r="AX279" s="631"/>
      <c r="AY279" s="631"/>
      <c r="AZ279" s="631"/>
    </row>
    <row r="280" spans="2:52" x14ac:dyDescent="0.25">
      <c r="B280" s="594" t="s">
        <v>686</v>
      </c>
      <c r="C280" s="595" t="s">
        <v>750</v>
      </c>
      <c r="D280" s="596">
        <v>3130.1053932959289</v>
      </c>
      <c r="E280" s="596">
        <v>2061.3004255751462</v>
      </c>
      <c r="F280" s="596">
        <v>455.29954963882273</v>
      </c>
      <c r="G280" s="596">
        <v>2558.3990149228493</v>
      </c>
      <c r="H280" s="597">
        <v>6921.0137700380965</v>
      </c>
      <c r="I280" s="598">
        <v>15126.118153470843</v>
      </c>
      <c r="J280" s="599">
        <v>671.69560972242789</v>
      </c>
      <c r="K280" s="599">
        <v>205.6583113160732</v>
      </c>
      <c r="L280" s="599">
        <v>359.63347366284717</v>
      </c>
      <c r="M280" s="599">
        <v>709.34328614154754</v>
      </c>
      <c r="N280" s="597">
        <v>1646.4950456811112</v>
      </c>
      <c r="O280" s="598">
        <v>3592.8257265240068</v>
      </c>
      <c r="P280" s="599">
        <v>2458.409783573501</v>
      </c>
      <c r="Q280" s="599">
        <v>1855.642114259073</v>
      </c>
      <c r="R280" s="599">
        <v>95.666075975975531</v>
      </c>
      <c r="S280" s="599">
        <v>1849.0557287813836</v>
      </c>
      <c r="T280" s="597">
        <v>5274.5187243569853</v>
      </c>
      <c r="U280" s="600">
        <v>11533.292426946919</v>
      </c>
      <c r="V280" s="601" t="s">
        <v>582</v>
      </c>
      <c r="W280" s="602" t="s">
        <v>582</v>
      </c>
      <c r="X280" s="500">
        <f t="shared" si="22"/>
        <v>0</v>
      </c>
      <c r="Y280" s="500">
        <f t="shared" si="23"/>
        <v>0</v>
      </c>
      <c r="Z280" s="352"/>
      <c r="AA280" s="542">
        <f t="shared" si="20"/>
        <v>671.69560972242789</v>
      </c>
      <c r="AB280" s="542">
        <f t="shared" si="21"/>
        <v>205.6583113160732</v>
      </c>
      <c r="AC280" s="354">
        <f t="shared" si="24"/>
        <v>0</v>
      </c>
      <c r="AD280" s="642"/>
      <c r="AE280" s="631"/>
      <c r="AF280" s="631"/>
      <c r="AG280" s="631"/>
      <c r="AH280" s="631"/>
      <c r="AI280" s="631"/>
      <c r="AJ280" s="631"/>
      <c r="AK280" s="631"/>
      <c r="AL280" s="631"/>
      <c r="AM280" s="631"/>
      <c r="AN280" s="631"/>
      <c r="AO280" s="631"/>
      <c r="AP280" s="631"/>
      <c r="AQ280" s="631"/>
      <c r="AR280" s="631"/>
      <c r="AS280" s="631"/>
      <c r="AT280" s="631"/>
      <c r="AU280" s="631"/>
      <c r="AV280" s="631"/>
      <c r="AW280" s="631"/>
      <c r="AX280" s="631"/>
      <c r="AY280" s="631"/>
      <c r="AZ280" s="631"/>
    </row>
    <row r="281" spans="2:52" x14ac:dyDescent="0.25">
      <c r="B281" s="593">
        <v>15084</v>
      </c>
      <c r="C281" s="592" t="s">
        <v>215</v>
      </c>
      <c r="D281" s="585">
        <v>1512.4829620147964</v>
      </c>
      <c r="E281" s="585">
        <v>1583.9853207994649</v>
      </c>
      <c r="F281" s="585">
        <v>326.19086817730641</v>
      </c>
      <c r="G281" s="585">
        <v>1283.9724123801016</v>
      </c>
      <c r="H281" s="586">
        <v>3644.2481642292178</v>
      </c>
      <c r="I281" s="587">
        <v>8350.8797276008881</v>
      </c>
      <c r="J281" s="588">
        <v>324.56675980982345</v>
      </c>
      <c r="K281" s="588">
        <v>158.03603501133171</v>
      </c>
      <c r="L281" s="588">
        <v>242.45108130983715</v>
      </c>
      <c r="M281" s="588">
        <v>339.92896080409878</v>
      </c>
      <c r="N281" s="586">
        <v>1122.9329561635141</v>
      </c>
      <c r="O281" s="587">
        <v>2187.9157930986048</v>
      </c>
      <c r="P281" s="588">
        <v>1187.9162022049729</v>
      </c>
      <c r="Q281" s="588">
        <v>1425.9492857881332</v>
      </c>
      <c r="R281" s="588">
        <v>83.739786867469263</v>
      </c>
      <c r="S281" s="588">
        <v>944.04345157598505</v>
      </c>
      <c r="T281" s="586">
        <v>2521.3152080657037</v>
      </c>
      <c r="U281" s="589">
        <v>6162.9639345022642</v>
      </c>
      <c r="V281" s="590" t="s">
        <v>582</v>
      </c>
      <c r="W281" s="591" t="s">
        <v>582</v>
      </c>
      <c r="X281" s="500">
        <f t="shared" si="22"/>
        <v>0</v>
      </c>
      <c r="Y281" s="500">
        <f t="shared" si="23"/>
        <v>0</v>
      </c>
      <c r="Z281" s="352"/>
      <c r="AA281" s="542">
        <f t="shared" si="20"/>
        <v>324.56675980982345</v>
      </c>
      <c r="AB281" s="542">
        <f t="shared" si="21"/>
        <v>158.03603501133171</v>
      </c>
      <c r="AC281" s="354">
        <f t="shared" si="24"/>
        <v>0</v>
      </c>
      <c r="AD281" s="642"/>
      <c r="AE281" s="631"/>
      <c r="AF281" s="631"/>
      <c r="AG281" s="631"/>
      <c r="AH281" s="631"/>
      <c r="AI281" s="631"/>
      <c r="AJ281" s="631"/>
      <c r="AK281" s="631"/>
      <c r="AL281" s="631"/>
      <c r="AM281" s="631"/>
      <c r="AN281" s="631"/>
      <c r="AO281" s="631"/>
      <c r="AP281" s="631"/>
      <c r="AQ281" s="631"/>
      <c r="AR281" s="631"/>
      <c r="AS281" s="631"/>
      <c r="AT281" s="631"/>
      <c r="AU281" s="631"/>
      <c r="AV281" s="631"/>
      <c r="AW281" s="631"/>
      <c r="AX281" s="631"/>
      <c r="AY281" s="631"/>
      <c r="AZ281" s="631"/>
    </row>
    <row r="282" spans="2:52" x14ac:dyDescent="0.25">
      <c r="B282" s="594">
        <v>15085</v>
      </c>
      <c r="C282" s="595" t="s">
        <v>216</v>
      </c>
      <c r="D282" s="596">
        <v>1331.9185972578871</v>
      </c>
      <c r="E282" s="596">
        <v>917.43925217283277</v>
      </c>
      <c r="F282" s="596">
        <v>266.01277264721813</v>
      </c>
      <c r="G282" s="596">
        <v>2587.0670122865045</v>
      </c>
      <c r="H282" s="597">
        <v>3668.0129475955814</v>
      </c>
      <c r="I282" s="598">
        <v>8770.4505819600236</v>
      </c>
      <c r="J282" s="599">
        <v>285.81908973478312</v>
      </c>
      <c r="K282" s="599">
        <v>91.533968069841421</v>
      </c>
      <c r="L282" s="599">
        <v>212.24944225771517</v>
      </c>
      <c r="M282" s="599">
        <v>1045.8416804473457</v>
      </c>
      <c r="N282" s="597">
        <v>1452.6355578809003</v>
      </c>
      <c r="O282" s="598">
        <v>3088.0797383905856</v>
      </c>
      <c r="P282" s="599">
        <v>1046.099507523104</v>
      </c>
      <c r="Q282" s="599">
        <v>825.90528410299135</v>
      </c>
      <c r="R282" s="599">
        <v>53.763330389502954</v>
      </c>
      <c r="S282" s="599">
        <v>1541.225331839137</v>
      </c>
      <c r="T282" s="597">
        <v>2215.3773897146812</v>
      </c>
      <c r="U282" s="600">
        <v>5682.3708435694161</v>
      </c>
      <c r="V282" s="601" t="s">
        <v>582</v>
      </c>
      <c r="W282" s="602" t="s">
        <v>582</v>
      </c>
      <c r="X282" s="500">
        <f t="shared" si="22"/>
        <v>0</v>
      </c>
      <c r="Y282" s="500">
        <f t="shared" si="23"/>
        <v>0</v>
      </c>
      <c r="Z282" s="352"/>
      <c r="AA282" s="542">
        <f t="shared" si="20"/>
        <v>285.81908973478312</v>
      </c>
      <c r="AB282" s="542">
        <f t="shared" si="21"/>
        <v>91.533968069841421</v>
      </c>
      <c r="AC282" s="354">
        <f t="shared" si="24"/>
        <v>0</v>
      </c>
      <c r="AD282" s="642"/>
      <c r="AE282" s="631"/>
      <c r="AF282" s="631"/>
      <c r="AG282" s="631"/>
      <c r="AH282" s="631"/>
      <c r="AI282" s="631"/>
      <c r="AJ282" s="631"/>
      <c r="AK282" s="631"/>
      <c r="AL282" s="631"/>
      <c r="AM282" s="631"/>
      <c r="AN282" s="631"/>
      <c r="AO282" s="631"/>
      <c r="AP282" s="631"/>
      <c r="AQ282" s="631"/>
      <c r="AR282" s="631"/>
      <c r="AS282" s="631"/>
      <c r="AT282" s="631"/>
      <c r="AU282" s="631"/>
      <c r="AV282" s="631"/>
      <c r="AW282" s="631"/>
      <c r="AX282" s="631"/>
      <c r="AY282" s="631"/>
      <c r="AZ282" s="631"/>
    </row>
    <row r="283" spans="2:52" x14ac:dyDescent="0.25">
      <c r="B283" s="593">
        <v>15086</v>
      </c>
      <c r="C283" s="592" t="s">
        <v>369</v>
      </c>
      <c r="D283" s="585">
        <v>1924.1487596675756</v>
      </c>
      <c r="E283" s="585">
        <v>1267.1294281871751</v>
      </c>
      <c r="F283" s="585">
        <v>279.8832478903438</v>
      </c>
      <c r="G283" s="585">
        <v>777.2349497281715</v>
      </c>
      <c r="H283" s="586">
        <v>3625.4288071293245</v>
      </c>
      <c r="I283" s="587">
        <v>7873.8251926025896</v>
      </c>
      <c r="J283" s="588">
        <v>412.90695102143309</v>
      </c>
      <c r="K283" s="588">
        <v>126.42295862679225</v>
      </c>
      <c r="L283" s="588">
        <v>221.07508065556263</v>
      </c>
      <c r="M283" s="588">
        <v>560.7367805324285</v>
      </c>
      <c r="N283" s="586">
        <v>991.00131688513829</v>
      </c>
      <c r="O283" s="587">
        <v>2312.1430877213547</v>
      </c>
      <c r="P283" s="588">
        <v>1511.2418086461425</v>
      </c>
      <c r="Q283" s="588">
        <v>1140.7064695603829</v>
      </c>
      <c r="R283" s="588">
        <v>58.808167234781131</v>
      </c>
      <c r="S283" s="588">
        <v>216.49816919573641</v>
      </c>
      <c r="T283" s="586">
        <v>2634.4274902441862</v>
      </c>
      <c r="U283" s="589">
        <v>5561.682104881229</v>
      </c>
      <c r="V283" s="590" t="s">
        <v>582</v>
      </c>
      <c r="W283" s="591" t="s">
        <v>582</v>
      </c>
      <c r="X283" s="500">
        <f t="shared" si="22"/>
        <v>0</v>
      </c>
      <c r="Y283" s="500">
        <f t="shared" si="23"/>
        <v>0</v>
      </c>
      <c r="Z283" s="352"/>
      <c r="AA283" s="542">
        <f t="shared" si="20"/>
        <v>412.90695102143309</v>
      </c>
      <c r="AB283" s="542">
        <f t="shared" si="21"/>
        <v>126.42295862679225</v>
      </c>
      <c r="AC283" s="354">
        <f t="shared" si="24"/>
        <v>0</v>
      </c>
      <c r="AD283" s="642"/>
      <c r="AE283" s="631"/>
      <c r="AF283" s="631"/>
      <c r="AG283" s="631"/>
      <c r="AH283" s="631"/>
      <c r="AI283" s="631"/>
      <c r="AJ283" s="631"/>
      <c r="AK283" s="631"/>
      <c r="AL283" s="631"/>
      <c r="AM283" s="631"/>
      <c r="AN283" s="631"/>
      <c r="AO283" s="631"/>
      <c r="AP283" s="631"/>
      <c r="AQ283" s="631"/>
      <c r="AR283" s="631"/>
      <c r="AS283" s="631"/>
      <c r="AT283" s="631"/>
      <c r="AU283" s="631"/>
      <c r="AV283" s="631"/>
      <c r="AW283" s="631"/>
      <c r="AX283" s="631"/>
      <c r="AY283" s="631"/>
      <c r="AZ283" s="631"/>
    </row>
    <row r="284" spans="2:52" x14ac:dyDescent="0.25">
      <c r="B284" s="594">
        <v>15087</v>
      </c>
      <c r="C284" s="595" t="s">
        <v>217</v>
      </c>
      <c r="D284" s="596">
        <v>879.35074686537644</v>
      </c>
      <c r="E284" s="596">
        <v>745.17806802192047</v>
      </c>
      <c r="F284" s="596">
        <v>201.72767683757905</v>
      </c>
      <c r="G284" s="596">
        <v>1241.4812157079957</v>
      </c>
      <c r="H284" s="597">
        <v>2427.4696295357389</v>
      </c>
      <c r="I284" s="598">
        <v>5495.2073369686104</v>
      </c>
      <c r="J284" s="599">
        <v>188.7016447882811</v>
      </c>
      <c r="K284" s="599">
        <v>74.347271847286152</v>
      </c>
      <c r="L284" s="599">
        <v>162.10818923668049</v>
      </c>
      <c r="M284" s="599">
        <v>487.53853021278115</v>
      </c>
      <c r="N284" s="597">
        <v>942.84917427002301</v>
      </c>
      <c r="O284" s="598">
        <v>1855.544810355052</v>
      </c>
      <c r="P284" s="599">
        <v>690.64910207709534</v>
      </c>
      <c r="Q284" s="599">
        <v>670.83079617463432</v>
      </c>
      <c r="R284" s="599">
        <v>39.619487600898566</v>
      </c>
      <c r="S284" s="599">
        <v>753.94268549520359</v>
      </c>
      <c r="T284" s="597">
        <v>1484.6204552657159</v>
      </c>
      <c r="U284" s="600">
        <v>3639.6625266135475</v>
      </c>
      <c r="V284" s="601" t="s">
        <v>582</v>
      </c>
      <c r="W284" s="602" t="s">
        <v>582</v>
      </c>
      <c r="X284" s="500">
        <f t="shared" si="22"/>
        <v>0</v>
      </c>
      <c r="Y284" s="500">
        <f t="shared" si="23"/>
        <v>0</v>
      </c>
      <c r="Z284" s="352"/>
      <c r="AA284" s="542">
        <f t="shared" si="20"/>
        <v>188.7016447882811</v>
      </c>
      <c r="AB284" s="542">
        <f t="shared" si="21"/>
        <v>74.347271847286152</v>
      </c>
      <c r="AC284" s="354">
        <f t="shared" si="24"/>
        <v>0</v>
      </c>
      <c r="AD284" s="642"/>
      <c r="AE284" s="631"/>
      <c r="AF284" s="631"/>
      <c r="AG284" s="631"/>
      <c r="AH284" s="631"/>
      <c r="AI284" s="631"/>
      <c r="AJ284" s="631"/>
      <c r="AK284" s="631"/>
      <c r="AL284" s="631"/>
      <c r="AM284" s="631"/>
      <c r="AN284" s="631"/>
      <c r="AO284" s="631"/>
      <c r="AP284" s="631"/>
      <c r="AQ284" s="631"/>
      <c r="AR284" s="631"/>
      <c r="AS284" s="631"/>
      <c r="AT284" s="631"/>
      <c r="AU284" s="631"/>
      <c r="AV284" s="631"/>
      <c r="AW284" s="631"/>
      <c r="AX284" s="631"/>
      <c r="AY284" s="631"/>
      <c r="AZ284" s="631"/>
    </row>
    <row r="285" spans="2:52" x14ac:dyDescent="0.25">
      <c r="B285" s="593" t="s">
        <v>687</v>
      </c>
      <c r="C285" s="592" t="s">
        <v>751</v>
      </c>
      <c r="D285" s="585">
        <v>1750.1072330841419</v>
      </c>
      <c r="E285" s="585">
        <v>2373.1638920764567</v>
      </c>
      <c r="F285" s="585">
        <v>331.55359214786188</v>
      </c>
      <c r="G285" s="585">
        <v>1533.1924579643028</v>
      </c>
      <c r="H285" s="586">
        <v>4336.0116567130208</v>
      </c>
      <c r="I285" s="587">
        <v>10324.028831985785</v>
      </c>
      <c r="J285" s="588">
        <v>375.55902990482628</v>
      </c>
      <c r="K285" s="588">
        <v>236.77328761262197</v>
      </c>
      <c r="L285" s="588">
        <v>251.02618416280251</v>
      </c>
      <c r="M285" s="588">
        <v>330.16644583769329</v>
      </c>
      <c r="N285" s="586">
        <v>530.53571284071813</v>
      </c>
      <c r="O285" s="587">
        <v>1724.0606603586621</v>
      </c>
      <c r="P285" s="588">
        <v>1374.5482031793156</v>
      </c>
      <c r="Q285" s="588">
        <v>2136.3906044638347</v>
      </c>
      <c r="R285" s="588">
        <v>80.527407985059369</v>
      </c>
      <c r="S285" s="588">
        <v>1203.0260121266185</v>
      </c>
      <c r="T285" s="586">
        <v>3805.4759438723027</v>
      </c>
      <c r="U285" s="589">
        <v>8599.9681716271316</v>
      </c>
      <c r="V285" s="590" t="s">
        <v>582</v>
      </c>
      <c r="W285" s="591" t="s">
        <v>582</v>
      </c>
      <c r="X285" s="500">
        <f t="shared" si="22"/>
        <v>0</v>
      </c>
      <c r="Y285" s="500">
        <f t="shared" si="23"/>
        <v>0</v>
      </c>
      <c r="Z285" s="352"/>
      <c r="AA285" s="542">
        <f t="shared" si="20"/>
        <v>375.55902990482628</v>
      </c>
      <c r="AB285" s="542">
        <f t="shared" si="21"/>
        <v>236.77328761262197</v>
      </c>
      <c r="AC285" s="354">
        <f t="shared" si="24"/>
        <v>0</v>
      </c>
      <c r="AD285" s="642"/>
      <c r="AE285" s="631"/>
      <c r="AF285" s="631"/>
      <c r="AG285" s="631"/>
      <c r="AH285" s="631"/>
      <c r="AI285" s="631"/>
      <c r="AJ285" s="631"/>
      <c r="AK285" s="631"/>
      <c r="AL285" s="631"/>
      <c r="AM285" s="631"/>
      <c r="AN285" s="631"/>
      <c r="AO285" s="631"/>
      <c r="AP285" s="631"/>
      <c r="AQ285" s="631"/>
      <c r="AR285" s="631"/>
      <c r="AS285" s="631"/>
      <c r="AT285" s="631"/>
      <c r="AU285" s="631"/>
      <c r="AV285" s="631"/>
      <c r="AW285" s="631"/>
      <c r="AX285" s="631"/>
      <c r="AY285" s="631"/>
      <c r="AZ285" s="631"/>
    </row>
    <row r="286" spans="2:52" x14ac:dyDescent="0.25">
      <c r="B286" s="594">
        <v>15089</v>
      </c>
      <c r="C286" s="595" t="s">
        <v>370</v>
      </c>
      <c r="D286" s="596">
        <v>1741.0162230344311</v>
      </c>
      <c r="E286" s="596">
        <v>1146.5292795445546</v>
      </c>
      <c r="F286" s="596">
        <v>253.24511563068572</v>
      </c>
      <c r="G286" s="596">
        <v>1534.7038431368524</v>
      </c>
      <c r="H286" s="597">
        <v>4424.2625698388974</v>
      </c>
      <c r="I286" s="598">
        <v>9099.7570311854215</v>
      </c>
      <c r="J286" s="599">
        <v>373.60817177991726</v>
      </c>
      <c r="K286" s="599">
        <v>114.39054326094947</v>
      </c>
      <c r="L286" s="599">
        <v>200.03406701074198</v>
      </c>
      <c r="M286" s="599">
        <v>296.30358008618862</v>
      </c>
      <c r="N286" s="597">
        <v>320.67171066488663</v>
      </c>
      <c r="O286" s="598">
        <v>1305.008072802684</v>
      </c>
      <c r="P286" s="599">
        <v>1367.4080512545138</v>
      </c>
      <c r="Q286" s="599">
        <v>1032.1387362836051</v>
      </c>
      <c r="R286" s="599">
        <v>53.211048619943753</v>
      </c>
      <c r="S286" s="599">
        <v>1238.400263050662</v>
      </c>
      <c r="T286" s="597">
        <v>4103.5908591740108</v>
      </c>
      <c r="U286" s="600">
        <v>7794.7489583827355</v>
      </c>
      <c r="V286" s="601" t="s">
        <v>582</v>
      </c>
      <c r="W286" s="602" t="s">
        <v>582</v>
      </c>
      <c r="X286" s="500">
        <f t="shared" si="22"/>
        <v>0</v>
      </c>
      <c r="Y286" s="500">
        <f t="shared" si="23"/>
        <v>0</v>
      </c>
      <c r="Z286" s="352"/>
      <c r="AA286" s="542">
        <f t="shared" si="20"/>
        <v>373.60817177991726</v>
      </c>
      <c r="AB286" s="542">
        <f t="shared" si="21"/>
        <v>114.39054326094947</v>
      </c>
      <c r="AC286" s="354">
        <f t="shared" si="24"/>
        <v>0</v>
      </c>
      <c r="AD286" s="642"/>
      <c r="AE286" s="631"/>
      <c r="AF286" s="631"/>
      <c r="AG286" s="631"/>
      <c r="AH286" s="631"/>
      <c r="AI286" s="631"/>
      <c r="AJ286" s="631"/>
      <c r="AK286" s="631"/>
      <c r="AL286" s="631"/>
      <c r="AM286" s="631"/>
      <c r="AN286" s="631"/>
      <c r="AO286" s="631"/>
      <c r="AP286" s="631"/>
      <c r="AQ286" s="631"/>
      <c r="AR286" s="631"/>
      <c r="AS286" s="631"/>
      <c r="AT286" s="631"/>
      <c r="AU286" s="631"/>
      <c r="AV286" s="631"/>
      <c r="AW286" s="631"/>
      <c r="AX286" s="631"/>
      <c r="AY286" s="631"/>
      <c r="AZ286" s="631"/>
    </row>
    <row r="287" spans="2:52" x14ac:dyDescent="0.25">
      <c r="B287" s="593">
        <v>15090</v>
      </c>
      <c r="C287" s="592" t="s">
        <v>218</v>
      </c>
      <c r="D287" s="585">
        <v>2403.5084343511294</v>
      </c>
      <c r="E287" s="585">
        <v>966.11239050800248</v>
      </c>
      <c r="F287" s="585">
        <v>370.2824816914856</v>
      </c>
      <c r="G287" s="585">
        <v>1299.1249994145178</v>
      </c>
      <c r="H287" s="586">
        <v>7448.5736586296725</v>
      </c>
      <c r="I287" s="587">
        <v>12487.601964594807</v>
      </c>
      <c r="J287" s="588">
        <v>515.77370741006484</v>
      </c>
      <c r="K287" s="588">
        <v>96.390142993334962</v>
      </c>
      <c r="L287" s="588">
        <v>304.8703294079591</v>
      </c>
      <c r="M287" s="588">
        <v>830.4924501980762</v>
      </c>
      <c r="N287" s="586">
        <v>1840.5941574926846</v>
      </c>
      <c r="O287" s="587">
        <v>3588.12078750212</v>
      </c>
      <c r="P287" s="588">
        <v>1887.7347269410645</v>
      </c>
      <c r="Q287" s="588">
        <v>869.72224751466752</v>
      </c>
      <c r="R287" s="588">
        <v>65.412152283526495</v>
      </c>
      <c r="S287" s="588">
        <v>468.63254921642437</v>
      </c>
      <c r="T287" s="586">
        <v>5607.9795011369879</v>
      </c>
      <c r="U287" s="589">
        <v>8899.4811770926717</v>
      </c>
      <c r="V287" s="590" t="s">
        <v>582</v>
      </c>
      <c r="W287" s="591" t="s">
        <v>582</v>
      </c>
      <c r="X287" s="500">
        <f t="shared" si="22"/>
        <v>0</v>
      </c>
      <c r="Y287" s="500">
        <f t="shared" si="23"/>
        <v>0</v>
      </c>
      <c r="Z287" s="352"/>
      <c r="AA287" s="542">
        <f t="shared" si="20"/>
        <v>515.77370741006484</v>
      </c>
      <c r="AB287" s="542">
        <f t="shared" si="21"/>
        <v>96.390142993334962</v>
      </c>
      <c r="AC287" s="354">
        <f t="shared" si="24"/>
        <v>0</v>
      </c>
      <c r="AD287" s="642"/>
      <c r="AE287" s="631"/>
      <c r="AF287" s="631"/>
      <c r="AG287" s="631"/>
      <c r="AH287" s="631"/>
      <c r="AI287" s="631"/>
      <c r="AJ287" s="631"/>
      <c r="AK287" s="631"/>
      <c r="AL287" s="631"/>
      <c r="AM287" s="631"/>
      <c r="AN287" s="631"/>
      <c r="AO287" s="631"/>
      <c r="AP287" s="631"/>
      <c r="AQ287" s="631"/>
      <c r="AR287" s="631"/>
      <c r="AS287" s="631"/>
      <c r="AT287" s="631"/>
      <c r="AU287" s="631"/>
      <c r="AV287" s="631"/>
      <c r="AW287" s="631"/>
      <c r="AX287" s="631"/>
      <c r="AY287" s="631"/>
      <c r="AZ287" s="631"/>
    </row>
    <row r="288" spans="2:52" x14ac:dyDescent="0.25">
      <c r="B288" s="594" t="s">
        <v>688</v>
      </c>
      <c r="C288" s="595" t="s">
        <v>752</v>
      </c>
      <c r="D288" s="596">
        <v>3595.1792060937601</v>
      </c>
      <c r="E288" s="596">
        <v>2187.3595313062224</v>
      </c>
      <c r="F288" s="596">
        <v>568.48915506004073</v>
      </c>
      <c r="G288" s="596">
        <v>2146.4142324176855</v>
      </c>
      <c r="H288" s="597">
        <v>8352.9610621209267</v>
      </c>
      <c r="I288" s="598">
        <v>16850.403186998636</v>
      </c>
      <c r="J288" s="599">
        <v>771.49673428591632</v>
      </c>
      <c r="K288" s="599">
        <v>218.23537310144297</v>
      </c>
      <c r="L288" s="599">
        <v>436.50856173580473</v>
      </c>
      <c r="M288" s="599">
        <v>1309.1190211057005</v>
      </c>
      <c r="N288" s="597">
        <v>2176.3145249502104</v>
      </c>
      <c r="O288" s="598">
        <v>4911.674215179075</v>
      </c>
      <c r="P288" s="599">
        <v>2823.6824718078437</v>
      </c>
      <c r="Q288" s="599">
        <v>1969.1241582047794</v>
      </c>
      <c r="R288" s="599">
        <v>131.980593324236</v>
      </c>
      <c r="S288" s="599">
        <v>837.29521131196782</v>
      </c>
      <c r="T288" s="597">
        <v>6176.6465371707163</v>
      </c>
      <c r="U288" s="600">
        <v>11938.728971819542</v>
      </c>
      <c r="V288" s="601" t="s">
        <v>582</v>
      </c>
      <c r="W288" s="602" t="s">
        <v>582</v>
      </c>
      <c r="X288" s="500">
        <f t="shared" si="22"/>
        <v>0</v>
      </c>
      <c r="Y288" s="500">
        <f t="shared" si="23"/>
        <v>0</v>
      </c>
      <c r="Z288" s="352"/>
      <c r="AA288" s="542">
        <f t="shared" si="20"/>
        <v>771.49673428591632</v>
      </c>
      <c r="AB288" s="542">
        <f t="shared" si="21"/>
        <v>218.23537310144297</v>
      </c>
      <c r="AC288" s="354">
        <f t="shared" si="24"/>
        <v>0</v>
      </c>
      <c r="AD288" s="642"/>
      <c r="AE288" s="631"/>
      <c r="AF288" s="631"/>
      <c r="AG288" s="631"/>
      <c r="AH288" s="631"/>
      <c r="AI288" s="631"/>
      <c r="AJ288" s="631"/>
      <c r="AK288" s="631"/>
      <c r="AL288" s="631"/>
      <c r="AM288" s="631"/>
      <c r="AN288" s="631"/>
      <c r="AO288" s="631"/>
      <c r="AP288" s="631"/>
      <c r="AQ288" s="631"/>
      <c r="AR288" s="631"/>
      <c r="AS288" s="631"/>
      <c r="AT288" s="631"/>
      <c r="AU288" s="631"/>
      <c r="AV288" s="631"/>
      <c r="AW288" s="631"/>
      <c r="AX288" s="631"/>
      <c r="AY288" s="631"/>
      <c r="AZ288" s="631"/>
    </row>
    <row r="289" spans="2:52" x14ac:dyDescent="0.25">
      <c r="B289" s="593">
        <v>16051</v>
      </c>
      <c r="C289" s="592" t="s">
        <v>219</v>
      </c>
      <c r="D289" s="585">
        <v>114.88995945224001</v>
      </c>
      <c r="E289" s="585">
        <v>481.16991565484255</v>
      </c>
      <c r="F289" s="585">
        <v>51.188219070276283</v>
      </c>
      <c r="G289" s="585">
        <v>210.30808345883682</v>
      </c>
      <c r="H289" s="586">
        <v>499.25631000133603</v>
      </c>
      <c r="I289" s="587">
        <v>1356.8124876375318</v>
      </c>
      <c r="J289" s="588">
        <v>25.787758871071432</v>
      </c>
      <c r="K289" s="588">
        <v>76.417741741799034</v>
      </c>
      <c r="L289" s="588">
        <v>36.345530771354724</v>
      </c>
      <c r="M289" s="588">
        <v>92.175722793411381</v>
      </c>
      <c r="N289" s="586">
        <v>148.00251061445476</v>
      </c>
      <c r="O289" s="587">
        <v>378.72926479209133</v>
      </c>
      <c r="P289" s="588">
        <v>89.102200581168574</v>
      </c>
      <c r="Q289" s="588">
        <v>404.75217391304352</v>
      </c>
      <c r="R289" s="588">
        <v>14.842688298921558</v>
      </c>
      <c r="S289" s="588">
        <v>118.13236066542538</v>
      </c>
      <c r="T289" s="586">
        <v>351.25379938688127</v>
      </c>
      <c r="U289" s="589">
        <v>978.08322284544033</v>
      </c>
      <c r="V289" s="590" t="s">
        <v>582</v>
      </c>
      <c r="W289" s="591" t="s">
        <v>470</v>
      </c>
      <c r="X289" s="500">
        <f t="shared" si="22"/>
        <v>0</v>
      </c>
      <c r="Y289" s="500">
        <f t="shared" si="23"/>
        <v>0</v>
      </c>
      <c r="Z289" s="352"/>
      <c r="AA289" s="542">
        <f t="shared" si="20"/>
        <v>25.787758871071432</v>
      </c>
      <c r="AB289" s="542">
        <f t="shared" si="21"/>
        <v>76.417741741799034</v>
      </c>
      <c r="AC289" s="354">
        <f t="shared" si="24"/>
        <v>0</v>
      </c>
      <c r="AD289" s="642"/>
      <c r="AE289" s="631"/>
      <c r="AF289" s="631"/>
      <c r="AG289" s="631"/>
      <c r="AH289" s="631"/>
      <c r="AI289" s="631"/>
      <c r="AJ289" s="631"/>
      <c r="AK289" s="631"/>
      <c r="AL289" s="631"/>
      <c r="AM289" s="631"/>
      <c r="AN289" s="631"/>
      <c r="AO289" s="631"/>
      <c r="AP289" s="631"/>
      <c r="AQ289" s="631"/>
      <c r="AR289" s="631"/>
      <c r="AS289" s="631"/>
      <c r="AT289" s="631"/>
      <c r="AU289" s="631"/>
      <c r="AV289" s="631"/>
      <c r="AW289" s="631"/>
      <c r="AX289" s="631"/>
      <c r="AY289" s="631"/>
      <c r="AZ289" s="631"/>
    </row>
    <row r="290" spans="2:52" x14ac:dyDescent="0.25">
      <c r="B290" s="594">
        <v>16061</v>
      </c>
      <c r="C290" s="595" t="s">
        <v>221</v>
      </c>
      <c r="D290" s="596">
        <v>718.92148704258079</v>
      </c>
      <c r="E290" s="596">
        <v>709.24272805449152</v>
      </c>
      <c r="F290" s="596">
        <v>129.07279036412345</v>
      </c>
      <c r="G290" s="596">
        <v>958.23049021407633</v>
      </c>
      <c r="H290" s="597">
        <v>1518.858887689986</v>
      </c>
      <c r="I290" s="598">
        <v>4034.3263833652582</v>
      </c>
      <c r="J290" s="599">
        <v>161.36635475785886</v>
      </c>
      <c r="K290" s="599">
        <v>146.40358124170712</v>
      </c>
      <c r="L290" s="599">
        <v>102.43174754427275</v>
      </c>
      <c r="M290" s="599">
        <v>648.35344242131998</v>
      </c>
      <c r="N290" s="597">
        <v>1493.3356957024153</v>
      </c>
      <c r="O290" s="598">
        <v>2551.8908216675736</v>
      </c>
      <c r="P290" s="599">
        <v>557.55513228472194</v>
      </c>
      <c r="Q290" s="599">
        <v>562.83914681278441</v>
      </c>
      <c r="R290" s="599">
        <v>26.641042819850696</v>
      </c>
      <c r="S290" s="599">
        <v>309.87704779276731</v>
      </c>
      <c r="T290" s="597">
        <v>25.523191987570822</v>
      </c>
      <c r="U290" s="600">
        <v>1482.4355616976952</v>
      </c>
      <c r="V290" s="601" t="s">
        <v>582</v>
      </c>
      <c r="W290" s="602" t="s">
        <v>582</v>
      </c>
      <c r="X290" s="500">
        <f t="shared" si="22"/>
        <v>0</v>
      </c>
      <c r="Y290" s="500">
        <f t="shared" si="23"/>
        <v>0</v>
      </c>
      <c r="Z290" s="352"/>
      <c r="AA290" s="542">
        <f t="shared" si="20"/>
        <v>161.36635475785886</v>
      </c>
      <c r="AB290" s="542">
        <f t="shared" si="21"/>
        <v>146.40358124170712</v>
      </c>
      <c r="AC290" s="354">
        <f t="shared" si="24"/>
        <v>0</v>
      </c>
      <c r="AD290" s="642"/>
      <c r="AE290" s="631"/>
      <c r="AF290" s="631"/>
      <c r="AG290" s="631"/>
      <c r="AH290" s="631"/>
      <c r="AI290" s="631"/>
      <c r="AJ290" s="631"/>
      <c r="AK290" s="631"/>
      <c r="AL290" s="631"/>
      <c r="AM290" s="631"/>
      <c r="AN290" s="631"/>
      <c r="AO290" s="631"/>
      <c r="AP290" s="631"/>
      <c r="AQ290" s="631"/>
      <c r="AR290" s="631"/>
      <c r="AS290" s="631"/>
      <c r="AT290" s="631"/>
      <c r="AU290" s="631"/>
      <c r="AV290" s="631"/>
      <c r="AW290" s="631"/>
      <c r="AX290" s="631"/>
      <c r="AY290" s="631"/>
      <c r="AZ290" s="631"/>
    </row>
    <row r="291" spans="2:52" x14ac:dyDescent="0.25">
      <c r="B291" s="593">
        <v>16062</v>
      </c>
      <c r="C291" s="592" t="s">
        <v>222</v>
      </c>
      <c r="D291" s="585">
        <v>564.1823366702979</v>
      </c>
      <c r="E291" s="585">
        <v>310.35541854947201</v>
      </c>
      <c r="F291" s="585">
        <v>91.019379701659176</v>
      </c>
      <c r="G291" s="585">
        <v>779.23093503726989</v>
      </c>
      <c r="H291" s="586">
        <v>1572.2172072170845</v>
      </c>
      <c r="I291" s="587">
        <v>3317.0052771757837</v>
      </c>
      <c r="J291" s="588">
        <v>126.63419960052585</v>
      </c>
      <c r="K291" s="588">
        <v>64.064308220754413</v>
      </c>
      <c r="L291" s="588">
        <v>73.281209820929035</v>
      </c>
      <c r="M291" s="588">
        <v>619.19477399780078</v>
      </c>
      <c r="N291" s="586">
        <v>1068.4523330153593</v>
      </c>
      <c r="O291" s="587">
        <v>1951.6268246553691</v>
      </c>
      <c r="P291" s="588">
        <v>437.54813706977205</v>
      </c>
      <c r="Q291" s="588">
        <v>246.29111032871759</v>
      </c>
      <c r="R291" s="588">
        <v>17.73816988073014</v>
      </c>
      <c r="S291" s="588">
        <v>160.03616103947169</v>
      </c>
      <c r="T291" s="586">
        <v>503.76487420172509</v>
      </c>
      <c r="U291" s="589">
        <v>1365.3784525204167</v>
      </c>
      <c r="V291" s="590" t="s">
        <v>582</v>
      </c>
      <c r="W291" s="591" t="s">
        <v>582</v>
      </c>
      <c r="X291" s="500">
        <f t="shared" si="22"/>
        <v>0</v>
      </c>
      <c r="Y291" s="500">
        <f t="shared" si="23"/>
        <v>0</v>
      </c>
      <c r="Z291" s="352"/>
      <c r="AA291" s="542">
        <f t="shared" si="20"/>
        <v>126.63419960052585</v>
      </c>
      <c r="AB291" s="542">
        <f t="shared" si="21"/>
        <v>64.064308220754413</v>
      </c>
      <c r="AC291" s="354">
        <f t="shared" si="24"/>
        <v>0</v>
      </c>
      <c r="AD291" s="642"/>
      <c r="AE291" s="631"/>
      <c r="AF291" s="631"/>
      <c r="AG291" s="631"/>
      <c r="AH291" s="631"/>
      <c r="AI291" s="631"/>
      <c r="AJ291" s="631"/>
      <c r="AK291" s="631"/>
      <c r="AL291" s="631"/>
      <c r="AM291" s="631"/>
      <c r="AN291" s="631"/>
      <c r="AO291" s="631"/>
      <c r="AP291" s="631"/>
      <c r="AQ291" s="631"/>
      <c r="AR291" s="631"/>
      <c r="AS291" s="631"/>
      <c r="AT291" s="631"/>
      <c r="AU291" s="631"/>
      <c r="AV291" s="631"/>
      <c r="AW291" s="631"/>
      <c r="AX291" s="631"/>
      <c r="AY291" s="631"/>
      <c r="AZ291" s="631"/>
    </row>
    <row r="292" spans="2:52" x14ac:dyDescent="0.25">
      <c r="B292" s="594" t="s">
        <v>689</v>
      </c>
      <c r="C292" s="595" t="s">
        <v>699</v>
      </c>
      <c r="D292" s="596">
        <v>868.12149919302703</v>
      </c>
      <c r="E292" s="596">
        <v>838.32827647978331</v>
      </c>
      <c r="F292" s="596">
        <v>178.22058163063244</v>
      </c>
      <c r="G292" s="596">
        <v>1220.718365677601</v>
      </c>
      <c r="H292" s="597">
        <v>2488.1555077121739</v>
      </c>
      <c r="I292" s="598">
        <v>5593.5442306932182</v>
      </c>
      <c r="J292" s="599">
        <v>194.85521623226873</v>
      </c>
      <c r="K292" s="599">
        <v>173.04972906736452</v>
      </c>
      <c r="L292" s="599">
        <v>137.0917447956997</v>
      </c>
      <c r="M292" s="599">
        <v>990.41988934702567</v>
      </c>
      <c r="N292" s="597">
        <v>2099.541899187323</v>
      </c>
      <c r="O292" s="598">
        <v>3594.9584786296818</v>
      </c>
      <c r="P292" s="599">
        <v>673.2662829607583</v>
      </c>
      <c r="Q292" s="599">
        <v>665.27854741241879</v>
      </c>
      <c r="R292" s="599">
        <v>41.128836834932741</v>
      </c>
      <c r="S292" s="599">
        <v>230.29847633056593</v>
      </c>
      <c r="T292" s="597">
        <v>388.61360852485103</v>
      </c>
      <c r="U292" s="600">
        <v>1998.585752063527</v>
      </c>
      <c r="V292" s="601" t="s">
        <v>582</v>
      </c>
      <c r="W292" s="602" t="s">
        <v>582</v>
      </c>
      <c r="X292" s="500">
        <f t="shared" si="22"/>
        <v>0</v>
      </c>
      <c r="Y292" s="500">
        <f t="shared" si="23"/>
        <v>0</v>
      </c>
      <c r="Z292" s="352"/>
      <c r="AA292" s="542">
        <f t="shared" si="20"/>
        <v>194.85521623226873</v>
      </c>
      <c r="AB292" s="542">
        <f t="shared" si="21"/>
        <v>173.04972906736452</v>
      </c>
      <c r="AC292" s="354">
        <f t="shared" si="24"/>
        <v>0</v>
      </c>
      <c r="AD292" s="642"/>
      <c r="AE292" s="631"/>
      <c r="AF292" s="631"/>
      <c r="AG292" s="631"/>
      <c r="AH292" s="631"/>
      <c r="AI292" s="631"/>
      <c r="AJ292" s="631"/>
      <c r="AK292" s="631"/>
      <c r="AL292" s="631"/>
      <c r="AM292" s="631"/>
      <c r="AN292" s="631"/>
      <c r="AO292" s="631"/>
      <c r="AP292" s="631"/>
      <c r="AQ292" s="631"/>
      <c r="AR292" s="631"/>
      <c r="AS292" s="631"/>
      <c r="AT292" s="631"/>
      <c r="AU292" s="631"/>
      <c r="AV292" s="631"/>
      <c r="AW292" s="631"/>
      <c r="AX292" s="631"/>
      <c r="AY292" s="631"/>
      <c r="AZ292" s="631"/>
    </row>
    <row r="293" spans="2:52" x14ac:dyDescent="0.25">
      <c r="B293" s="593">
        <v>16064</v>
      </c>
      <c r="C293" s="592" t="s">
        <v>224</v>
      </c>
      <c r="D293" s="585">
        <v>732.9331801507924</v>
      </c>
      <c r="E293" s="585">
        <v>395.5177611945104</v>
      </c>
      <c r="F293" s="585">
        <v>145.93659488135279</v>
      </c>
      <c r="G293" s="585">
        <v>958.12768543395691</v>
      </c>
      <c r="H293" s="586">
        <v>2431.312936777354</v>
      </c>
      <c r="I293" s="587">
        <v>4663.8281584379674</v>
      </c>
      <c r="J293" s="588">
        <v>164.51136555752078</v>
      </c>
      <c r="K293" s="588">
        <v>81.643722794898679</v>
      </c>
      <c r="L293" s="588">
        <v>117.42959318592135</v>
      </c>
      <c r="M293" s="588">
        <v>495.62043151947199</v>
      </c>
      <c r="N293" s="586">
        <v>1178.8807825809149</v>
      </c>
      <c r="O293" s="587">
        <v>2038.0858956387276</v>
      </c>
      <c r="P293" s="588">
        <v>568.42181459327162</v>
      </c>
      <c r="Q293" s="588">
        <v>313.87403839961172</v>
      </c>
      <c r="R293" s="588">
        <v>28.507001695431441</v>
      </c>
      <c r="S293" s="588">
        <v>462.50725391448003</v>
      </c>
      <c r="T293" s="586">
        <v>1252.4321541964391</v>
      </c>
      <c r="U293" s="589">
        <v>2625.7422627992337</v>
      </c>
      <c r="V293" s="590" t="s">
        <v>582</v>
      </c>
      <c r="W293" s="591" t="s">
        <v>582</v>
      </c>
      <c r="X293" s="500">
        <f t="shared" si="22"/>
        <v>0</v>
      </c>
      <c r="Y293" s="500">
        <f t="shared" si="23"/>
        <v>0</v>
      </c>
      <c r="Z293" s="352"/>
      <c r="AA293" s="542">
        <f t="shared" si="20"/>
        <v>164.51136555752078</v>
      </c>
      <c r="AB293" s="542">
        <f t="shared" si="21"/>
        <v>81.643722794898679</v>
      </c>
      <c r="AC293" s="354">
        <f t="shared" si="24"/>
        <v>0</v>
      </c>
      <c r="AD293" s="642"/>
      <c r="AE293" s="631"/>
      <c r="AF293" s="631"/>
      <c r="AG293" s="631"/>
      <c r="AH293" s="631"/>
      <c r="AI293" s="631"/>
      <c r="AJ293" s="631"/>
      <c r="AK293" s="631"/>
      <c r="AL293" s="631"/>
      <c r="AM293" s="631"/>
      <c r="AN293" s="631"/>
      <c r="AO293" s="631"/>
      <c r="AP293" s="631"/>
      <c r="AQ293" s="631"/>
      <c r="AR293" s="631"/>
      <c r="AS293" s="631"/>
      <c r="AT293" s="631"/>
      <c r="AU293" s="631"/>
      <c r="AV293" s="631"/>
      <c r="AW293" s="631"/>
      <c r="AX293" s="631"/>
      <c r="AY293" s="631"/>
      <c r="AZ293" s="631"/>
    </row>
    <row r="294" spans="2:52" x14ac:dyDescent="0.25">
      <c r="B294" s="594">
        <v>16065</v>
      </c>
      <c r="C294" s="595" t="s">
        <v>225</v>
      </c>
      <c r="D294" s="596">
        <v>603.35067634796951</v>
      </c>
      <c r="E294" s="596">
        <v>271.26689936216809</v>
      </c>
      <c r="F294" s="596">
        <v>132.84665773368584</v>
      </c>
      <c r="G294" s="596">
        <v>874.94468203790507</v>
      </c>
      <c r="H294" s="597">
        <v>2089.7136239054548</v>
      </c>
      <c r="I294" s="598">
        <v>3972.1225393871832</v>
      </c>
      <c r="J294" s="599">
        <v>135.42577463287586</v>
      </c>
      <c r="K294" s="599">
        <v>55.995562545836748</v>
      </c>
      <c r="L294" s="599">
        <v>109.05181601850035</v>
      </c>
      <c r="M294" s="599">
        <v>325.28282260341575</v>
      </c>
      <c r="N294" s="597">
        <v>1015.4833418613018</v>
      </c>
      <c r="O294" s="598">
        <v>1641.2393176619305</v>
      </c>
      <c r="P294" s="599">
        <v>467.92490171509365</v>
      </c>
      <c r="Q294" s="599">
        <v>215.27133681633134</v>
      </c>
      <c r="R294" s="599">
        <v>23.794841715185498</v>
      </c>
      <c r="S294" s="599">
        <v>549.66185943449261</v>
      </c>
      <c r="T294" s="597">
        <v>1074.230282044153</v>
      </c>
      <c r="U294" s="600">
        <v>2330.8832217252561</v>
      </c>
      <c r="V294" s="601" t="s">
        <v>582</v>
      </c>
      <c r="W294" s="602" t="s">
        <v>582</v>
      </c>
      <c r="X294" s="500">
        <f t="shared" si="22"/>
        <v>0</v>
      </c>
      <c r="Y294" s="500">
        <f>IF(Q294&gt;E294, E294-Q294, 0)</f>
        <v>0</v>
      </c>
      <c r="Z294" s="352"/>
      <c r="AA294" s="542">
        <f t="shared" si="20"/>
        <v>135.42577463287586</v>
      </c>
      <c r="AB294" s="542">
        <f t="shared" si="21"/>
        <v>55.995562545836748</v>
      </c>
      <c r="AC294" s="354">
        <f t="shared" si="24"/>
        <v>0</v>
      </c>
      <c r="AD294" s="642"/>
      <c r="AE294" s="631"/>
      <c r="AF294" s="631"/>
      <c r="AG294" s="631"/>
      <c r="AH294" s="631"/>
      <c r="AI294" s="631"/>
      <c r="AJ294" s="631"/>
      <c r="AK294" s="631"/>
      <c r="AL294" s="631"/>
      <c r="AM294" s="631"/>
      <c r="AN294" s="631"/>
      <c r="AO294" s="631"/>
      <c r="AP294" s="631"/>
      <c r="AQ294" s="631"/>
      <c r="AR294" s="631"/>
      <c r="AS294" s="631"/>
      <c r="AT294" s="631"/>
      <c r="AU294" s="631"/>
      <c r="AV294" s="631"/>
      <c r="AW294" s="631"/>
      <c r="AX294" s="631"/>
      <c r="AY294" s="631"/>
      <c r="AZ294" s="631"/>
    </row>
    <row r="295" spans="2:52" x14ac:dyDescent="0.25">
      <c r="B295" s="593">
        <v>16066</v>
      </c>
      <c r="C295" s="592" t="s">
        <v>226</v>
      </c>
      <c r="D295" s="585">
        <v>775.66638779447078</v>
      </c>
      <c r="E295" s="585">
        <v>395.7500580369761</v>
      </c>
      <c r="F295" s="585">
        <v>122.73630203702064</v>
      </c>
      <c r="G295" s="585">
        <v>1087.2595911045023</v>
      </c>
      <c r="H295" s="586">
        <v>2165.012599348463</v>
      </c>
      <c r="I295" s="587">
        <v>4546.4249383214328</v>
      </c>
      <c r="J295" s="588">
        <v>174.10309715666631</v>
      </c>
      <c r="K295" s="588">
        <v>81.691674065039194</v>
      </c>
      <c r="L295" s="588">
        <v>98.491408089822343</v>
      </c>
      <c r="M295" s="588">
        <v>976.51327333750896</v>
      </c>
      <c r="N295" s="586">
        <v>1867.0266520284088</v>
      </c>
      <c r="O295" s="587">
        <v>3197.8261046774455</v>
      </c>
      <c r="P295" s="588">
        <v>601.56329063780447</v>
      </c>
      <c r="Q295" s="588">
        <v>314.05838397193691</v>
      </c>
      <c r="R295" s="588">
        <v>24.244893947198292</v>
      </c>
      <c r="S295" s="588">
        <v>110.74631776700372</v>
      </c>
      <c r="T295" s="586">
        <v>297.98594732005432</v>
      </c>
      <c r="U295" s="589">
        <v>1348.5988336439978</v>
      </c>
      <c r="V295" s="590" t="s">
        <v>582</v>
      </c>
      <c r="W295" s="591" t="s">
        <v>582</v>
      </c>
      <c r="X295" s="500">
        <f t="shared" si="22"/>
        <v>0</v>
      </c>
      <c r="Y295" s="500">
        <f t="shared" si="23"/>
        <v>0</v>
      </c>
      <c r="Z295" s="352"/>
      <c r="AA295" s="542">
        <f t="shared" si="20"/>
        <v>174.10309715666631</v>
      </c>
      <c r="AB295" s="542">
        <f t="shared" si="21"/>
        <v>81.691674065039194</v>
      </c>
      <c r="AC295" s="354">
        <f t="shared" si="24"/>
        <v>0</v>
      </c>
      <c r="AD295" s="642"/>
      <c r="AE295" s="631"/>
      <c r="AF295" s="631"/>
      <c r="AG295" s="631"/>
      <c r="AH295" s="631"/>
      <c r="AI295" s="631"/>
      <c r="AJ295" s="631"/>
      <c r="AK295" s="631"/>
      <c r="AL295" s="631"/>
      <c r="AM295" s="631"/>
      <c r="AN295" s="631"/>
      <c r="AO295" s="631"/>
      <c r="AP295" s="631"/>
      <c r="AQ295" s="631"/>
      <c r="AR295" s="631"/>
      <c r="AS295" s="631"/>
      <c r="AT295" s="631"/>
      <c r="AU295" s="631"/>
      <c r="AV295" s="631"/>
      <c r="AW295" s="631"/>
      <c r="AX295" s="631"/>
      <c r="AY295" s="631"/>
      <c r="AZ295" s="631"/>
    </row>
    <row r="296" spans="2:52" x14ac:dyDescent="0.25">
      <c r="B296" s="594">
        <v>16067</v>
      </c>
      <c r="C296" s="595" t="s">
        <v>227</v>
      </c>
      <c r="D296" s="596">
        <v>832.3644398366871</v>
      </c>
      <c r="E296" s="596">
        <v>466.98955118806907</v>
      </c>
      <c r="F296" s="596">
        <v>120.25783377669687</v>
      </c>
      <c r="G296" s="596">
        <v>1060.844167365718</v>
      </c>
      <c r="H296" s="597">
        <v>1957.4084290603332</v>
      </c>
      <c r="I296" s="598">
        <v>4437.864421227504</v>
      </c>
      <c r="J296" s="599">
        <v>186.82932407410146</v>
      </c>
      <c r="K296" s="599">
        <v>96.397100727323902</v>
      </c>
      <c r="L296" s="599">
        <v>96.493652204404739</v>
      </c>
      <c r="M296" s="599">
        <v>700.87329197806218</v>
      </c>
      <c r="N296" s="597">
        <v>913.16261024263008</v>
      </c>
      <c r="O296" s="598">
        <v>1993.7559792265224</v>
      </c>
      <c r="P296" s="599">
        <v>645.53511576258563</v>
      </c>
      <c r="Q296" s="599">
        <v>370.59245046074517</v>
      </c>
      <c r="R296" s="599">
        <v>23.764181572292131</v>
      </c>
      <c r="S296" s="599">
        <v>359.97087538766692</v>
      </c>
      <c r="T296" s="597">
        <v>1044.2458188177031</v>
      </c>
      <c r="U296" s="600">
        <v>2444.1084420009929</v>
      </c>
      <c r="V296" s="601" t="s">
        <v>582</v>
      </c>
      <c r="W296" s="602" t="s">
        <v>582</v>
      </c>
      <c r="X296" s="500">
        <f t="shared" si="22"/>
        <v>0</v>
      </c>
      <c r="Y296" s="500">
        <f t="shared" si="23"/>
        <v>0</v>
      </c>
      <c r="Z296" s="352"/>
      <c r="AA296" s="542">
        <f t="shared" si="20"/>
        <v>186.82932407410146</v>
      </c>
      <c r="AB296" s="542">
        <f t="shared" si="21"/>
        <v>96.397100727323902</v>
      </c>
      <c r="AC296" s="354">
        <f t="shared" si="24"/>
        <v>0</v>
      </c>
      <c r="AD296" s="642"/>
      <c r="AE296" s="631"/>
      <c r="AF296" s="631"/>
      <c r="AG296" s="631"/>
      <c r="AH296" s="631"/>
      <c r="AI296" s="631"/>
      <c r="AJ296" s="631"/>
      <c r="AK296" s="631"/>
      <c r="AL296" s="631"/>
      <c r="AM296" s="631"/>
      <c r="AN296" s="631"/>
      <c r="AO296" s="631"/>
      <c r="AP296" s="631"/>
      <c r="AQ296" s="631"/>
      <c r="AR296" s="631"/>
      <c r="AS296" s="631"/>
      <c r="AT296" s="631"/>
      <c r="AU296" s="631"/>
      <c r="AV296" s="631"/>
      <c r="AW296" s="631"/>
      <c r="AX296" s="631"/>
      <c r="AY296" s="631"/>
      <c r="AZ296" s="631"/>
    </row>
    <row r="297" spans="2:52" x14ac:dyDescent="0.25">
      <c r="B297" s="593">
        <v>16068</v>
      </c>
      <c r="C297" s="592" t="s">
        <v>228</v>
      </c>
      <c r="D297" s="585">
        <v>584.84789982305324</v>
      </c>
      <c r="E297" s="585">
        <v>320.89901153361103</v>
      </c>
      <c r="F297" s="585">
        <v>129.81150088363006</v>
      </c>
      <c r="G297" s="585">
        <v>570.87585564693245</v>
      </c>
      <c r="H297" s="586">
        <v>1905.8769733893291</v>
      </c>
      <c r="I297" s="587">
        <v>3512.3112412765558</v>
      </c>
      <c r="J297" s="588">
        <v>131.27271250503856</v>
      </c>
      <c r="K297" s="588">
        <v>66.240741916827915</v>
      </c>
      <c r="L297" s="588">
        <v>105.4498217090148</v>
      </c>
      <c r="M297" s="588">
        <v>224.9172016534296</v>
      </c>
      <c r="N297" s="586">
        <v>330.00400492326116</v>
      </c>
      <c r="O297" s="587">
        <v>857.88448270757203</v>
      </c>
      <c r="P297" s="588">
        <v>453.57518731801468</v>
      </c>
      <c r="Q297" s="588">
        <v>254.65826961678312</v>
      </c>
      <c r="R297" s="588">
        <v>24.361679174615261</v>
      </c>
      <c r="S297" s="588">
        <v>345.95865399350606</v>
      </c>
      <c r="T297" s="586">
        <v>1575.872968466068</v>
      </c>
      <c r="U297" s="589">
        <v>2654.4267585689868</v>
      </c>
      <c r="V297" s="590" t="s">
        <v>582</v>
      </c>
      <c r="W297" s="591" t="s">
        <v>582</v>
      </c>
      <c r="X297" s="500">
        <f t="shared" si="22"/>
        <v>0</v>
      </c>
      <c r="Y297" s="500">
        <f t="shared" si="23"/>
        <v>0</v>
      </c>
      <c r="Z297" s="352"/>
      <c r="AA297" s="542">
        <f t="shared" si="20"/>
        <v>131.27271250503856</v>
      </c>
      <c r="AB297" s="542">
        <f t="shared" si="21"/>
        <v>66.240741916827915</v>
      </c>
      <c r="AC297" s="354">
        <f t="shared" si="24"/>
        <v>0</v>
      </c>
      <c r="AD297" s="642"/>
      <c r="AE297" s="631"/>
      <c r="AF297" s="631"/>
      <c r="AG297" s="631"/>
      <c r="AH297" s="631"/>
      <c r="AI297" s="631"/>
      <c r="AJ297" s="631"/>
      <c r="AK297" s="631"/>
      <c r="AL297" s="631"/>
      <c r="AM297" s="631"/>
      <c r="AN297" s="631"/>
      <c r="AO297" s="631"/>
      <c r="AP297" s="631"/>
      <c r="AQ297" s="631"/>
      <c r="AR297" s="631"/>
      <c r="AS297" s="631"/>
      <c r="AT297" s="631"/>
      <c r="AU297" s="631"/>
      <c r="AV297" s="631"/>
      <c r="AW297" s="631"/>
      <c r="AX297" s="631"/>
      <c r="AY297" s="631"/>
      <c r="AZ297" s="631"/>
    </row>
    <row r="298" spans="2:52" x14ac:dyDescent="0.25">
      <c r="B298" s="594" t="s">
        <v>690</v>
      </c>
      <c r="C298" s="595" t="s">
        <v>697</v>
      </c>
      <c r="D298" s="596">
        <v>621.59156268617744</v>
      </c>
      <c r="E298" s="596">
        <v>397.27741498150971</v>
      </c>
      <c r="F298" s="596">
        <v>106.28435042261643</v>
      </c>
      <c r="G298" s="596">
        <v>1082.7223500594682</v>
      </c>
      <c r="H298" s="597">
        <v>1560.1719374142995</v>
      </c>
      <c r="I298" s="598">
        <v>3768.0476155640713</v>
      </c>
      <c r="J298" s="599">
        <v>139.52005389563305</v>
      </c>
      <c r="K298" s="599">
        <v>82.00695474070784</v>
      </c>
      <c r="L298" s="599">
        <v>83.991040425028885</v>
      </c>
      <c r="M298" s="599">
        <v>953.69992018306345</v>
      </c>
      <c r="N298" s="597">
        <v>1423.9714783865545</v>
      </c>
      <c r="O298" s="598">
        <v>2683.1894476309876</v>
      </c>
      <c r="P298" s="599">
        <v>482.07150879054439</v>
      </c>
      <c r="Q298" s="599">
        <v>315.27046024080187</v>
      </c>
      <c r="R298" s="599">
        <v>22.293309997587542</v>
      </c>
      <c r="S298" s="599">
        <v>129.02242987640429</v>
      </c>
      <c r="T298" s="597">
        <v>136.2004590277449</v>
      </c>
      <c r="U298" s="600">
        <v>1084.858167933083</v>
      </c>
      <c r="V298" s="601" t="s">
        <v>582</v>
      </c>
      <c r="W298" s="602" t="s">
        <v>582</v>
      </c>
      <c r="X298" s="500">
        <f t="shared" si="22"/>
        <v>0</v>
      </c>
      <c r="Y298" s="500">
        <f t="shared" si="23"/>
        <v>0</v>
      </c>
      <c r="Z298" s="352"/>
      <c r="AA298" s="542">
        <f t="shared" si="20"/>
        <v>139.52005389563305</v>
      </c>
      <c r="AB298" s="542">
        <f t="shared" si="21"/>
        <v>82.00695474070784</v>
      </c>
      <c r="AC298" s="354">
        <f t="shared" si="24"/>
        <v>0</v>
      </c>
      <c r="AD298" s="642"/>
      <c r="AE298" s="631"/>
      <c r="AF298" s="631"/>
      <c r="AG298" s="631"/>
      <c r="AH298" s="631"/>
      <c r="AI298" s="631"/>
      <c r="AJ298" s="631"/>
      <c r="AK298" s="631"/>
      <c r="AL298" s="631"/>
      <c r="AM298" s="631"/>
      <c r="AN298" s="631"/>
      <c r="AO298" s="631"/>
      <c r="AP298" s="631"/>
      <c r="AQ298" s="631"/>
      <c r="AR298" s="631"/>
      <c r="AS298" s="631"/>
      <c r="AT298" s="631"/>
      <c r="AU298" s="631"/>
      <c r="AV298" s="631"/>
      <c r="AW298" s="631"/>
      <c r="AX298" s="631"/>
      <c r="AY298" s="631"/>
      <c r="AZ298" s="631"/>
    </row>
    <row r="299" spans="2:52" x14ac:dyDescent="0.25">
      <c r="B299" s="593">
        <v>16070</v>
      </c>
      <c r="C299" s="592" t="s">
        <v>229</v>
      </c>
      <c r="D299" s="585">
        <v>441.94409786377531</v>
      </c>
      <c r="E299" s="585">
        <v>463.85418333216245</v>
      </c>
      <c r="F299" s="585">
        <v>87.409916605295507</v>
      </c>
      <c r="G299" s="585">
        <v>788.27262533094563</v>
      </c>
      <c r="H299" s="586">
        <v>1165.1116940974371</v>
      </c>
      <c r="I299" s="587">
        <v>2946.5925172296161</v>
      </c>
      <c r="J299" s="588">
        <v>99.197074178983257</v>
      </c>
      <c r="K299" s="588">
        <v>95.749890591135397</v>
      </c>
      <c r="L299" s="588">
        <v>68.589117662965492</v>
      </c>
      <c r="M299" s="588">
        <v>496.31693662677924</v>
      </c>
      <c r="N299" s="586">
        <v>882.22478998223119</v>
      </c>
      <c r="O299" s="587">
        <v>1642.0778090420947</v>
      </c>
      <c r="P299" s="588">
        <v>342.74702368479205</v>
      </c>
      <c r="Q299" s="588">
        <v>368.10429274102705</v>
      </c>
      <c r="R299" s="588">
        <v>18.820798942330015</v>
      </c>
      <c r="S299" s="588">
        <v>291.95568870415934</v>
      </c>
      <c r="T299" s="586">
        <v>282.88690411520582</v>
      </c>
      <c r="U299" s="589">
        <v>1304.5147081875143</v>
      </c>
      <c r="V299" s="590" t="s">
        <v>582</v>
      </c>
      <c r="W299" s="591" t="s">
        <v>582</v>
      </c>
      <c r="X299" s="500">
        <f t="shared" si="22"/>
        <v>0</v>
      </c>
      <c r="Y299" s="500">
        <f t="shared" si="23"/>
        <v>0</v>
      </c>
      <c r="Z299" s="352"/>
      <c r="AA299" s="542">
        <f t="shared" si="20"/>
        <v>99.197074178983257</v>
      </c>
      <c r="AB299" s="542">
        <f t="shared" si="21"/>
        <v>95.749890591135397</v>
      </c>
      <c r="AC299" s="354">
        <f t="shared" si="24"/>
        <v>0</v>
      </c>
      <c r="AD299" s="642"/>
      <c r="AE299" s="631"/>
      <c r="AF299" s="631"/>
      <c r="AG299" s="631"/>
      <c r="AH299" s="631"/>
      <c r="AI299" s="631"/>
      <c r="AJ299" s="631"/>
      <c r="AK299" s="631"/>
      <c r="AL299" s="631"/>
      <c r="AM299" s="631"/>
      <c r="AN299" s="631"/>
      <c r="AO299" s="631"/>
      <c r="AP299" s="631"/>
      <c r="AQ299" s="631"/>
      <c r="AR299" s="631"/>
      <c r="AS299" s="631"/>
      <c r="AT299" s="631"/>
      <c r="AU299" s="631"/>
      <c r="AV299" s="631"/>
      <c r="AW299" s="631"/>
      <c r="AX299" s="631"/>
      <c r="AY299" s="631"/>
      <c r="AZ299" s="631"/>
    </row>
    <row r="300" spans="2:52" x14ac:dyDescent="0.25">
      <c r="B300" s="594" t="s">
        <v>691</v>
      </c>
      <c r="C300" s="595" t="s">
        <v>696</v>
      </c>
      <c r="D300" s="596">
        <v>856.97928329791841</v>
      </c>
      <c r="E300" s="596">
        <v>593.1521438059259</v>
      </c>
      <c r="F300" s="596">
        <v>143.36190205586914</v>
      </c>
      <c r="G300" s="596">
        <v>880.59799779793639</v>
      </c>
      <c r="H300" s="597">
        <v>2260.4400159401662</v>
      </c>
      <c r="I300" s="598">
        <v>4734.5313428978161</v>
      </c>
      <c r="J300" s="599">
        <v>192.35427726282012</v>
      </c>
      <c r="K300" s="599">
        <v>122.43988502016998</v>
      </c>
      <c r="L300" s="599">
        <v>113.57356761492291</v>
      </c>
      <c r="M300" s="599">
        <v>386.63455234031517</v>
      </c>
      <c r="N300" s="597">
        <v>989.57516640250674</v>
      </c>
      <c r="O300" s="598">
        <v>1804.5774486407349</v>
      </c>
      <c r="P300" s="599">
        <v>664.62500603509829</v>
      </c>
      <c r="Q300" s="599">
        <v>470.71225878575592</v>
      </c>
      <c r="R300" s="599">
        <v>29.78833444094623</v>
      </c>
      <c r="S300" s="599">
        <v>493.96344545762196</v>
      </c>
      <c r="T300" s="597">
        <v>1270.8648495376594</v>
      </c>
      <c r="U300" s="600">
        <v>2929.9538942570816</v>
      </c>
      <c r="V300" s="601" t="s">
        <v>582</v>
      </c>
      <c r="W300" s="602" t="s">
        <v>582</v>
      </c>
      <c r="X300" s="500">
        <f t="shared" si="22"/>
        <v>0</v>
      </c>
      <c r="Y300" s="500">
        <f t="shared" si="23"/>
        <v>0</v>
      </c>
      <c r="Z300" s="352"/>
      <c r="AA300" s="542">
        <f t="shared" si="20"/>
        <v>192.35427726282012</v>
      </c>
      <c r="AB300" s="542">
        <f t="shared" si="21"/>
        <v>122.43988502016998</v>
      </c>
      <c r="AC300" s="354">
        <f t="shared" si="24"/>
        <v>0</v>
      </c>
      <c r="AD300" s="642"/>
      <c r="AE300" s="631"/>
      <c r="AF300" s="631"/>
      <c r="AG300" s="631"/>
      <c r="AH300" s="631"/>
      <c r="AI300" s="631"/>
      <c r="AJ300" s="631"/>
      <c r="AK300" s="631"/>
      <c r="AL300" s="631"/>
      <c r="AM300" s="631"/>
      <c r="AN300" s="631"/>
      <c r="AO300" s="631"/>
      <c r="AP300" s="631"/>
      <c r="AQ300" s="631"/>
      <c r="AR300" s="631"/>
      <c r="AS300" s="631"/>
      <c r="AT300" s="631"/>
      <c r="AU300" s="631"/>
      <c r="AV300" s="631"/>
      <c r="AW300" s="631"/>
      <c r="AX300" s="631"/>
      <c r="AY300" s="631"/>
      <c r="AZ300" s="631"/>
    </row>
    <row r="301" spans="2:52" x14ac:dyDescent="0.25">
      <c r="B301" s="593">
        <v>16072</v>
      </c>
      <c r="C301" s="592" t="s">
        <v>230</v>
      </c>
      <c r="D301" s="585">
        <v>183.32965363857284</v>
      </c>
      <c r="E301" s="585">
        <v>245.97426922570094</v>
      </c>
      <c r="F301" s="585">
        <v>33.743579079423149</v>
      </c>
      <c r="G301" s="585" t="s">
        <v>539</v>
      </c>
      <c r="H301" s="586">
        <v>367.50759688718142</v>
      </c>
      <c r="I301" s="587">
        <v>830.55509883087836</v>
      </c>
      <c r="J301" s="588">
        <v>41.149469670705713</v>
      </c>
      <c r="K301" s="588">
        <v>50.774597304278132</v>
      </c>
      <c r="L301" s="588">
        <v>26.014739679022391</v>
      </c>
      <c r="M301" s="588" t="s">
        <v>539</v>
      </c>
      <c r="N301" s="586">
        <v>353.47566712271191</v>
      </c>
      <c r="O301" s="587">
        <v>471.41447377671818</v>
      </c>
      <c r="P301" s="588">
        <v>142.18018396786712</v>
      </c>
      <c r="Q301" s="588">
        <v>195.19967192142281</v>
      </c>
      <c r="R301" s="588">
        <v>7.7288394004007586</v>
      </c>
      <c r="S301" s="588" t="s">
        <v>539</v>
      </c>
      <c r="T301" s="586">
        <v>14.031929764469515</v>
      </c>
      <c r="U301" s="589">
        <v>359.14062505416024</v>
      </c>
      <c r="V301" s="590" t="s">
        <v>582</v>
      </c>
      <c r="W301" s="591" t="s">
        <v>582</v>
      </c>
      <c r="X301" s="500">
        <f t="shared" si="22"/>
        <v>0</v>
      </c>
      <c r="Y301" s="500">
        <f t="shared" si="23"/>
        <v>0</v>
      </c>
      <c r="Z301" s="352"/>
      <c r="AA301" s="542">
        <f t="shared" si="20"/>
        <v>41.149469670705713</v>
      </c>
      <c r="AB301" s="542">
        <f t="shared" si="21"/>
        <v>50.774597304278132</v>
      </c>
      <c r="AC301" s="354">
        <f t="shared" si="24"/>
        <v>0</v>
      </c>
      <c r="AD301" s="642"/>
      <c r="AE301" s="631"/>
      <c r="AF301" s="631"/>
      <c r="AG301" s="631"/>
      <c r="AH301" s="631"/>
      <c r="AI301" s="631"/>
      <c r="AJ301" s="631"/>
      <c r="AK301" s="631"/>
      <c r="AL301" s="631"/>
      <c r="AM301" s="631"/>
      <c r="AN301" s="631"/>
      <c r="AO301" s="631"/>
      <c r="AP301" s="631"/>
      <c r="AQ301" s="631"/>
      <c r="AR301" s="631"/>
      <c r="AS301" s="631"/>
      <c r="AT301" s="631"/>
      <c r="AU301" s="631"/>
      <c r="AV301" s="631"/>
      <c r="AW301" s="631"/>
      <c r="AX301" s="631"/>
      <c r="AY301" s="631"/>
      <c r="AZ301" s="631"/>
    </row>
    <row r="302" spans="2:52" x14ac:dyDescent="0.25">
      <c r="B302" s="594">
        <v>16073</v>
      </c>
      <c r="C302" s="595" t="s">
        <v>231</v>
      </c>
      <c r="D302" s="596">
        <v>561.73860663498033</v>
      </c>
      <c r="E302" s="596">
        <v>306.67925306023147</v>
      </c>
      <c r="F302" s="596">
        <v>91.479203997310279</v>
      </c>
      <c r="G302" s="596">
        <v>783.57174826591756</v>
      </c>
      <c r="H302" s="597">
        <v>1729.1194790015393</v>
      </c>
      <c r="I302" s="598">
        <v>3472.5882909599786</v>
      </c>
      <c r="J302" s="599">
        <v>126.08568934604222</v>
      </c>
      <c r="K302" s="599">
        <v>63.305465342889477</v>
      </c>
      <c r="L302" s="599">
        <v>72.820820426857409</v>
      </c>
      <c r="M302" s="599">
        <v>553.46325258955562</v>
      </c>
      <c r="N302" s="597">
        <v>1302.289232724987</v>
      </c>
      <c r="O302" s="598">
        <v>2117.9644604303317</v>
      </c>
      <c r="P302" s="599">
        <v>435.65291728893811</v>
      </c>
      <c r="Q302" s="599">
        <v>243.373787717342</v>
      </c>
      <c r="R302" s="599">
        <v>18.65838357045287</v>
      </c>
      <c r="S302" s="599">
        <v>230.10849567635668</v>
      </c>
      <c r="T302" s="597">
        <v>426.83024627655243</v>
      </c>
      <c r="U302" s="600">
        <v>1354.623830529642</v>
      </c>
      <c r="V302" s="601" t="s">
        <v>582</v>
      </c>
      <c r="W302" s="602" t="s">
        <v>582</v>
      </c>
      <c r="X302" s="500">
        <f t="shared" si="22"/>
        <v>0</v>
      </c>
      <c r="Y302" s="500">
        <f t="shared" si="23"/>
        <v>0</v>
      </c>
      <c r="Z302" s="352"/>
      <c r="AA302" s="542">
        <f t="shared" si="20"/>
        <v>126.08568934604222</v>
      </c>
      <c r="AB302" s="542">
        <f t="shared" si="21"/>
        <v>63.305465342889477</v>
      </c>
      <c r="AC302" s="354">
        <f t="shared" si="24"/>
        <v>0</v>
      </c>
      <c r="AD302" s="642"/>
      <c r="AE302" s="631"/>
      <c r="AF302" s="631"/>
      <c r="AG302" s="631"/>
      <c r="AH302" s="631"/>
      <c r="AI302" s="631"/>
      <c r="AJ302" s="631"/>
      <c r="AK302" s="631"/>
      <c r="AL302" s="631"/>
      <c r="AM302" s="631"/>
      <c r="AN302" s="631"/>
      <c r="AO302" s="631"/>
      <c r="AP302" s="631"/>
      <c r="AQ302" s="631"/>
      <c r="AR302" s="631"/>
      <c r="AS302" s="631"/>
      <c r="AT302" s="631"/>
      <c r="AU302" s="631"/>
      <c r="AV302" s="631"/>
      <c r="AW302" s="631"/>
      <c r="AX302" s="631"/>
      <c r="AY302" s="631"/>
      <c r="AZ302" s="631"/>
    </row>
    <row r="303" spans="2:52" x14ac:dyDescent="0.25">
      <c r="B303" s="593" t="s">
        <v>692</v>
      </c>
      <c r="C303" s="592" t="s">
        <v>695</v>
      </c>
      <c r="D303" s="585">
        <v>946.93104037707485</v>
      </c>
      <c r="E303" s="585">
        <v>941.322156305573</v>
      </c>
      <c r="F303" s="585">
        <v>138.69717688546174</v>
      </c>
      <c r="G303" s="585">
        <v>741.43385554330268</v>
      </c>
      <c r="H303" s="586">
        <v>1976.8182325328341</v>
      </c>
      <c r="I303" s="587">
        <v>4745.2024616442459</v>
      </c>
      <c r="J303" s="588">
        <v>212.54450304622083</v>
      </c>
      <c r="K303" s="588">
        <v>194.30997221971325</v>
      </c>
      <c r="L303" s="588">
        <v>105.74490469658588</v>
      </c>
      <c r="M303" s="588">
        <v>285.93562557612728</v>
      </c>
      <c r="N303" s="586">
        <v>1176.5670135334317</v>
      </c>
      <c r="O303" s="587">
        <v>1975.102019072079</v>
      </c>
      <c r="P303" s="588">
        <v>734.38653733085403</v>
      </c>
      <c r="Q303" s="588">
        <v>747.01218408585976</v>
      </c>
      <c r="R303" s="588">
        <v>32.952272188875867</v>
      </c>
      <c r="S303" s="588">
        <v>455.49822996717381</v>
      </c>
      <c r="T303" s="586">
        <v>800.25121899940234</v>
      </c>
      <c r="U303" s="589">
        <v>2770.1004425721658</v>
      </c>
      <c r="V303" s="590" t="s">
        <v>582</v>
      </c>
      <c r="W303" s="591" t="s">
        <v>582</v>
      </c>
      <c r="X303" s="500">
        <f t="shared" si="22"/>
        <v>0</v>
      </c>
      <c r="Y303" s="500">
        <f t="shared" si="23"/>
        <v>0</v>
      </c>
      <c r="Z303" s="352"/>
      <c r="AA303" s="542">
        <f t="shared" si="20"/>
        <v>212.54450304622083</v>
      </c>
      <c r="AB303" s="542">
        <f t="shared" si="21"/>
        <v>194.30997221971325</v>
      </c>
      <c r="AC303" s="354">
        <f t="shared" si="24"/>
        <v>0</v>
      </c>
      <c r="AD303" s="642"/>
      <c r="AE303" s="631"/>
      <c r="AF303" s="631"/>
      <c r="AG303" s="631"/>
      <c r="AH303" s="631"/>
      <c r="AI303" s="631"/>
      <c r="AJ303" s="631"/>
      <c r="AK303" s="631"/>
      <c r="AL303" s="631"/>
      <c r="AM303" s="631"/>
      <c r="AN303" s="631"/>
      <c r="AO303" s="631"/>
      <c r="AP303" s="631"/>
      <c r="AQ303" s="631"/>
      <c r="AR303" s="631"/>
      <c r="AS303" s="631"/>
      <c r="AT303" s="631"/>
      <c r="AU303" s="631"/>
      <c r="AV303" s="631"/>
      <c r="AW303" s="631"/>
      <c r="AX303" s="631"/>
      <c r="AY303" s="631"/>
      <c r="AZ303" s="631"/>
    </row>
    <row r="304" spans="2:52" x14ac:dyDescent="0.25">
      <c r="B304" s="594">
        <v>16075</v>
      </c>
      <c r="C304" s="595" t="s">
        <v>232</v>
      </c>
      <c r="D304" s="596">
        <v>1062.2741162756472</v>
      </c>
      <c r="E304" s="596">
        <v>727.88263928982508</v>
      </c>
      <c r="F304" s="596">
        <v>142.7258139810645</v>
      </c>
      <c r="G304" s="596">
        <v>1107.0762949445298</v>
      </c>
      <c r="H304" s="597">
        <v>2603.3513986257876</v>
      </c>
      <c r="I304" s="598">
        <v>5643.310263116854</v>
      </c>
      <c r="J304" s="599">
        <v>238.43396669388233</v>
      </c>
      <c r="K304" s="599">
        <v>150.25127632681017</v>
      </c>
      <c r="L304" s="599">
        <v>114.74041004066879</v>
      </c>
      <c r="M304" s="599">
        <v>914.39700126351113</v>
      </c>
      <c r="N304" s="597">
        <v>1960.4522738719611</v>
      </c>
      <c r="O304" s="598">
        <v>3378.2749281968336</v>
      </c>
      <c r="P304" s="599">
        <v>823.84014958176488</v>
      </c>
      <c r="Q304" s="599">
        <v>577.63136296301491</v>
      </c>
      <c r="R304" s="599">
        <v>27.985403940395713</v>
      </c>
      <c r="S304" s="599">
        <v>192.67929368102355</v>
      </c>
      <c r="T304" s="597">
        <v>642.89912475382653</v>
      </c>
      <c r="U304" s="600">
        <v>2265.0353349200259</v>
      </c>
      <c r="V304" s="601" t="s">
        <v>582</v>
      </c>
      <c r="W304" s="602" t="s">
        <v>582</v>
      </c>
      <c r="X304" s="500">
        <f t="shared" si="22"/>
        <v>0</v>
      </c>
      <c r="Y304" s="500">
        <f t="shared" si="23"/>
        <v>0</v>
      </c>
      <c r="Z304" s="352"/>
      <c r="AA304" s="542">
        <f t="shared" si="20"/>
        <v>238.43396669388233</v>
      </c>
      <c r="AB304" s="542">
        <f t="shared" si="21"/>
        <v>150.25127632681017</v>
      </c>
      <c r="AC304" s="354">
        <f t="shared" si="24"/>
        <v>0</v>
      </c>
      <c r="AD304" s="642"/>
      <c r="AE304" s="631"/>
      <c r="AF304" s="631"/>
      <c r="AG304" s="631"/>
      <c r="AH304" s="631"/>
      <c r="AI304" s="631"/>
      <c r="AJ304" s="631"/>
      <c r="AK304" s="631"/>
      <c r="AL304" s="631"/>
      <c r="AM304" s="631"/>
      <c r="AN304" s="631"/>
      <c r="AO304" s="631"/>
      <c r="AP304" s="631"/>
      <c r="AQ304" s="631"/>
      <c r="AR304" s="631"/>
      <c r="AS304" s="631"/>
      <c r="AT304" s="631"/>
      <c r="AU304" s="631"/>
      <c r="AV304" s="631"/>
      <c r="AW304" s="631"/>
      <c r="AX304" s="631"/>
      <c r="AY304" s="631"/>
      <c r="AZ304" s="631"/>
    </row>
    <row r="305" spans="1:52" x14ac:dyDescent="0.25">
      <c r="B305" s="593" t="s">
        <v>693</v>
      </c>
      <c r="C305" s="592" t="s">
        <v>694</v>
      </c>
      <c r="D305" s="585">
        <v>1079.0950612468891</v>
      </c>
      <c r="E305" s="585">
        <v>561.28357476391943</v>
      </c>
      <c r="F305" s="585">
        <v>150.65490963485524</v>
      </c>
      <c r="G305" s="585">
        <v>1154.8868813728943</v>
      </c>
      <c r="H305" s="586">
        <v>3018.0500805682695</v>
      </c>
      <c r="I305" s="587">
        <v>5963.9705075868278</v>
      </c>
      <c r="J305" s="588">
        <v>242.20953137307663</v>
      </c>
      <c r="K305" s="588">
        <v>115.8614987325916</v>
      </c>
      <c r="L305" s="588">
        <v>120.27840627515523</v>
      </c>
      <c r="M305" s="588">
        <v>599.511353492745</v>
      </c>
      <c r="N305" s="586">
        <v>1647.5551276471433</v>
      </c>
      <c r="O305" s="587">
        <v>2725.4159175207119</v>
      </c>
      <c r="P305" s="588">
        <v>836.88552987381252</v>
      </c>
      <c r="Q305" s="588">
        <v>445.42207603132783</v>
      </c>
      <c r="R305" s="588">
        <v>30.37650335970001</v>
      </c>
      <c r="S305" s="588">
        <v>555.37552788014557</v>
      </c>
      <c r="T305" s="586">
        <v>1370.4949529211262</v>
      </c>
      <c r="U305" s="589">
        <v>3238.5545900661123</v>
      </c>
      <c r="V305" s="590" t="s">
        <v>582</v>
      </c>
      <c r="W305" s="591" t="s">
        <v>582</v>
      </c>
      <c r="X305" s="500">
        <f t="shared" si="22"/>
        <v>0</v>
      </c>
      <c r="Y305" s="500">
        <f t="shared" si="23"/>
        <v>0</v>
      </c>
      <c r="Z305" s="352"/>
      <c r="AA305" s="542">
        <f t="shared" si="20"/>
        <v>242.20953137307663</v>
      </c>
      <c r="AB305" s="542">
        <f t="shared" si="21"/>
        <v>115.8614987325916</v>
      </c>
      <c r="AC305" s="354">
        <f t="shared" si="24"/>
        <v>0</v>
      </c>
      <c r="AD305" s="642"/>
      <c r="AE305" s="631"/>
      <c r="AF305" s="631"/>
      <c r="AG305" s="631"/>
      <c r="AH305" s="631"/>
      <c r="AI305" s="631"/>
      <c r="AJ305" s="631"/>
      <c r="AK305" s="631"/>
      <c r="AL305" s="631"/>
      <c r="AM305" s="631"/>
      <c r="AN305" s="631"/>
      <c r="AO305" s="631"/>
      <c r="AP305" s="631"/>
      <c r="AQ305" s="631"/>
      <c r="AR305" s="631"/>
      <c r="AS305" s="631"/>
      <c r="AT305" s="631"/>
      <c r="AU305" s="631"/>
      <c r="AV305" s="631"/>
      <c r="AW305" s="631"/>
      <c r="AX305" s="631"/>
      <c r="AY305" s="631"/>
      <c r="AZ305" s="631"/>
    </row>
    <row r="306" spans="1:52" x14ac:dyDescent="0.25">
      <c r="B306" s="594">
        <v>16077</v>
      </c>
      <c r="C306" s="595" t="s">
        <v>233</v>
      </c>
      <c r="D306" s="596">
        <v>570.26615667779481</v>
      </c>
      <c r="E306" s="596">
        <v>308.36990049144276</v>
      </c>
      <c r="F306" s="596">
        <v>92.528355304514207</v>
      </c>
      <c r="G306" s="596">
        <v>809.4065925016215</v>
      </c>
      <c r="H306" s="597">
        <v>1558.9405312087079</v>
      </c>
      <c r="I306" s="598">
        <v>3339.5115361840813</v>
      </c>
      <c r="J306" s="599">
        <v>127.99975046429432</v>
      </c>
      <c r="K306" s="599">
        <v>63.654452831594568</v>
      </c>
      <c r="L306" s="599">
        <v>74.657321215255251</v>
      </c>
      <c r="M306" s="599">
        <v>338.78457197537369</v>
      </c>
      <c r="N306" s="597">
        <v>742.78604337246452</v>
      </c>
      <c r="O306" s="598">
        <v>1347.8821398589823</v>
      </c>
      <c r="P306" s="599">
        <v>442.26640621350049</v>
      </c>
      <c r="Q306" s="599">
        <v>244.71544765984819</v>
      </c>
      <c r="R306" s="599">
        <v>17.871034089258956</v>
      </c>
      <c r="S306" s="599">
        <v>470.62202052625139</v>
      </c>
      <c r="T306" s="597">
        <v>816.15448783624333</v>
      </c>
      <c r="U306" s="600">
        <v>1991.6293963251023</v>
      </c>
      <c r="V306" s="601" t="s">
        <v>582</v>
      </c>
      <c r="W306" s="602" t="s">
        <v>582</v>
      </c>
      <c r="X306" s="500">
        <f t="shared" si="22"/>
        <v>0</v>
      </c>
      <c r="Y306" s="500">
        <f t="shared" si="23"/>
        <v>0</v>
      </c>
      <c r="Z306" s="352"/>
      <c r="AA306" s="542">
        <f>D306-P306</f>
        <v>127.99975046429432</v>
      </c>
      <c r="AB306" s="542">
        <f t="shared" si="21"/>
        <v>63.654452831594568</v>
      </c>
      <c r="AC306" s="354">
        <f t="shared" si="24"/>
        <v>0</v>
      </c>
      <c r="AD306" s="642"/>
      <c r="AE306" s="631"/>
      <c r="AF306" s="631"/>
      <c r="AG306" s="631"/>
      <c r="AH306" s="631"/>
      <c r="AI306" s="631"/>
      <c r="AJ306" s="631"/>
      <c r="AK306" s="631"/>
      <c r="AL306" s="631"/>
      <c r="AM306" s="631"/>
      <c r="AN306" s="631"/>
      <c r="AO306" s="631"/>
      <c r="AP306" s="631"/>
      <c r="AQ306" s="631"/>
      <c r="AR306" s="631"/>
      <c r="AS306" s="631"/>
      <c r="AT306" s="631"/>
      <c r="AU306" s="631"/>
      <c r="AV306" s="631"/>
      <c r="AW306" s="631"/>
      <c r="AX306" s="631"/>
      <c r="AY306" s="631"/>
      <c r="AZ306" s="631"/>
    </row>
    <row r="307" spans="1:52" s="176" customFormat="1" x14ac:dyDescent="0.25">
      <c r="A307" s="603"/>
      <c r="B307" s="604"/>
      <c r="C307" s="604"/>
      <c r="D307" s="605"/>
      <c r="E307" s="605"/>
      <c r="F307" s="605"/>
      <c r="G307" s="605"/>
      <c r="H307" s="605"/>
      <c r="I307" s="605"/>
      <c r="J307" s="606"/>
      <c r="K307" s="606"/>
      <c r="L307" s="605"/>
      <c r="M307" s="605"/>
      <c r="N307" s="605"/>
      <c r="O307" s="605"/>
      <c r="P307" s="605"/>
      <c r="Q307" s="605"/>
      <c r="R307" s="605"/>
      <c r="S307" s="603"/>
      <c r="T307" s="603"/>
      <c r="U307" s="603"/>
      <c r="V307" s="607"/>
      <c r="W307" s="603"/>
      <c r="AA307" s="543"/>
      <c r="AB307" s="544"/>
      <c r="AC307" s="354"/>
      <c r="AD307" s="603"/>
      <c r="AE307" s="603"/>
      <c r="AF307" s="603"/>
      <c r="AG307" s="603"/>
      <c r="AH307" s="603"/>
      <c r="AI307" s="603"/>
      <c r="AJ307" s="603"/>
      <c r="AK307" s="603"/>
      <c r="AL307" s="603"/>
      <c r="AM307" s="603"/>
      <c r="AN307" s="603"/>
      <c r="AO307" s="603"/>
      <c r="AP307" s="603"/>
      <c r="AQ307" s="603"/>
      <c r="AR307" s="603"/>
      <c r="AS307" s="603"/>
      <c r="AT307" s="603"/>
      <c r="AU307" s="603"/>
      <c r="AV307" s="603"/>
      <c r="AW307" s="603"/>
      <c r="AX307" s="603"/>
      <c r="AY307" s="603"/>
      <c r="AZ307" s="603"/>
    </row>
    <row r="308" spans="1:52" s="473" customFormat="1" ht="21" hidden="1" customHeight="1" x14ac:dyDescent="0.25">
      <c r="A308" s="608"/>
      <c r="B308" s="608"/>
      <c r="C308" s="608" t="s">
        <v>424</v>
      </c>
      <c r="D308" s="609">
        <f>SUM(D5:D307)</f>
        <v>469619.59456191765</v>
      </c>
      <c r="E308" s="609">
        <f>SUM(E5:E307)</f>
        <v>343127.98118587502</v>
      </c>
      <c r="F308" s="609">
        <f t="shared" ref="F308:I308" si="25">SUM(F5:F307)</f>
        <v>62423.509836253063</v>
      </c>
      <c r="G308" s="609">
        <f t="shared" si="25"/>
        <v>215085.41407240459</v>
      </c>
      <c r="H308" s="609">
        <f t="shared" si="25"/>
        <v>973373.25473945681</v>
      </c>
      <c r="I308" s="609">
        <f t="shared" si="25"/>
        <v>2063629.7543959068</v>
      </c>
      <c r="J308" s="609">
        <f t="shared" ref="J308:K308" si="26">SUMIFS(J$5:J$306, J$5:J$306, "&gt;=0")</f>
        <v>83314.096480641354</v>
      </c>
      <c r="K308" s="609">
        <f t="shared" si="26"/>
        <v>62226.353244879727</v>
      </c>
      <c r="L308" s="609">
        <f t="shared" ref="L308:O308" si="27">SUM(L5:L307)</f>
        <v>48260.217374792621</v>
      </c>
      <c r="M308" s="609">
        <f t="shared" si="27"/>
        <v>138394.22997061067</v>
      </c>
      <c r="N308" s="609">
        <f t="shared" si="27"/>
        <v>599643.33052252582</v>
      </c>
      <c r="O308" s="609">
        <f t="shared" si="27"/>
        <v>931838.22759345011</v>
      </c>
      <c r="P308" s="609">
        <f t="shared" ref="P308" si="28">SUM(P5:P307)</f>
        <v>390620.11915576906</v>
      </c>
      <c r="Q308" s="609">
        <f>SUM(Q5:Q307)</f>
        <v>281015.48749141599</v>
      </c>
      <c r="R308" s="609">
        <f>SUM(R5:R307)</f>
        <v>14163.292461460434</v>
      </c>
      <c r="S308" s="609">
        <f>SUM(S5:S307)</f>
        <v>76691.184101794002</v>
      </c>
      <c r="T308" s="609">
        <f>SUM(T5:T307)</f>
        <v>373729.92421693163</v>
      </c>
      <c r="U308" s="609">
        <f>SUM(U5:U307)</f>
        <v>1136220.0074273709</v>
      </c>
      <c r="V308" s="610"/>
      <c r="W308" s="611"/>
      <c r="X308" s="501">
        <f>SUM(X5:X306)</f>
        <v>-4314.6210744928285</v>
      </c>
      <c r="Y308" s="501">
        <f>SUM(Y5:Y306)</f>
        <v>-113.85955042062233</v>
      </c>
      <c r="Z308" s="465"/>
      <c r="AA308" s="545">
        <f>SUM(AA5:AA306)</f>
        <v>78999.475406148515</v>
      </c>
      <c r="AB308" s="545">
        <f>SUM(AB5:AB306)</f>
        <v>62112.493694459095</v>
      </c>
      <c r="AC308" s="534">
        <f t="shared" si="24"/>
        <v>4314.6210744928394</v>
      </c>
      <c r="AD308" s="643"/>
      <c r="AE308" s="644"/>
      <c r="AF308" s="644"/>
      <c r="AG308" s="644"/>
      <c r="AH308" s="644"/>
      <c r="AI308" s="644"/>
      <c r="AJ308" s="644"/>
      <c r="AK308" s="644"/>
      <c r="AL308" s="644"/>
      <c r="AM308" s="644"/>
      <c r="AN308" s="644"/>
      <c r="AO308" s="644"/>
      <c r="AP308" s="644"/>
      <c r="AQ308" s="644"/>
      <c r="AR308" s="644"/>
      <c r="AS308" s="644"/>
      <c r="AT308" s="644"/>
      <c r="AU308" s="644"/>
      <c r="AV308" s="644"/>
      <c r="AW308" s="644"/>
      <c r="AX308" s="644"/>
      <c r="AY308" s="644"/>
      <c r="AZ308" s="644"/>
    </row>
    <row r="309" spans="1:52" s="473" customFormat="1" ht="21" hidden="1" customHeight="1" x14ac:dyDescent="0.25">
      <c r="A309" s="608"/>
      <c r="B309" s="608"/>
      <c r="C309" s="608" t="s">
        <v>477</v>
      </c>
      <c r="D309" s="612">
        <f>D308/1000</f>
        <v>469.61959456191767</v>
      </c>
      <c r="E309" s="612">
        <f t="shared" ref="E309:U309" si="29">E308/1000</f>
        <v>343.127981185875</v>
      </c>
      <c r="F309" s="612">
        <f t="shared" si="29"/>
        <v>62.423509836253061</v>
      </c>
      <c r="G309" s="612">
        <f t="shared" si="29"/>
        <v>215.08541407240457</v>
      </c>
      <c r="H309" s="612">
        <f t="shared" si="29"/>
        <v>973.3732547394568</v>
      </c>
      <c r="I309" s="612">
        <f t="shared" si="29"/>
        <v>2063.6297543959067</v>
      </c>
      <c r="J309" s="612">
        <f t="shared" si="29"/>
        <v>83.314096480641354</v>
      </c>
      <c r="K309" s="612">
        <f t="shared" si="29"/>
        <v>62.226353244879725</v>
      </c>
      <c r="L309" s="612">
        <f t="shared" si="29"/>
        <v>48.260217374792617</v>
      </c>
      <c r="M309" s="612">
        <f t="shared" si="29"/>
        <v>138.39422997061067</v>
      </c>
      <c r="N309" s="612">
        <f t="shared" si="29"/>
        <v>599.64333052252584</v>
      </c>
      <c r="O309" s="612">
        <f t="shared" si="29"/>
        <v>931.83822759345014</v>
      </c>
      <c r="P309" s="612">
        <f t="shared" si="29"/>
        <v>390.62011915576909</v>
      </c>
      <c r="Q309" s="612">
        <f t="shared" si="29"/>
        <v>281.01548749141597</v>
      </c>
      <c r="R309" s="612">
        <f t="shared" si="29"/>
        <v>14.163292461460435</v>
      </c>
      <c r="S309" s="612">
        <f t="shared" si="29"/>
        <v>76.691184101794008</v>
      </c>
      <c r="T309" s="612">
        <f t="shared" si="29"/>
        <v>373.72992421693164</v>
      </c>
      <c r="U309" s="612">
        <f t="shared" si="29"/>
        <v>1136.2200074273708</v>
      </c>
      <c r="V309" s="610"/>
      <c r="W309" s="611"/>
      <c r="X309" s="19" t="s">
        <v>501</v>
      </c>
      <c r="Y309" s="19" t="s">
        <v>501</v>
      </c>
      <c r="AA309" s="544">
        <f>SUMIFS(AA5:AA306, AA5:AA306, "&gt;0")</f>
        <v>83314.096480641354</v>
      </c>
      <c r="AB309" s="544">
        <f>SUMIFS(AB5:AB306, AB5:AB306, "&gt;0")</f>
        <v>62226.353244879727</v>
      </c>
      <c r="AC309" s="354"/>
      <c r="AD309" s="644"/>
      <c r="AE309" s="644"/>
      <c r="AF309" s="644"/>
      <c r="AG309" s="644"/>
      <c r="AH309" s="644"/>
      <c r="AI309" s="644"/>
      <c r="AJ309" s="644"/>
      <c r="AK309" s="644"/>
      <c r="AL309" s="644"/>
      <c r="AM309" s="644"/>
      <c r="AN309" s="644"/>
      <c r="AO309" s="644"/>
      <c r="AP309" s="644"/>
      <c r="AQ309" s="644"/>
      <c r="AR309" s="644"/>
      <c r="AS309" s="644"/>
      <c r="AT309" s="644"/>
      <c r="AU309" s="644"/>
      <c r="AV309" s="644"/>
      <c r="AW309" s="644"/>
      <c r="AX309" s="644"/>
      <c r="AY309" s="644"/>
      <c r="AZ309" s="644"/>
    </row>
    <row r="310" spans="1:52" s="475" customFormat="1" ht="21" hidden="1" customHeight="1" x14ac:dyDescent="0.25">
      <c r="A310" s="608"/>
      <c r="B310" s="608"/>
      <c r="C310" s="608" t="s">
        <v>495</v>
      </c>
      <c r="D310" s="609"/>
      <c r="E310" s="609"/>
      <c r="F310" s="609"/>
      <c r="G310" s="609"/>
      <c r="H310" s="609"/>
      <c r="I310" s="609"/>
      <c r="J310" s="609"/>
      <c r="K310" s="609"/>
      <c r="L310" s="609"/>
      <c r="M310" s="609"/>
      <c r="N310" s="609"/>
      <c r="O310" s="609"/>
      <c r="P310" s="613">
        <f>P309/D309</f>
        <v>0.83177985688641709</v>
      </c>
      <c r="Q310" s="613">
        <f t="shared" ref="Q310:U310" si="30">Q309/E309</f>
        <v>0.81898155469631539</v>
      </c>
      <c r="R310" s="613">
        <f>R309/F309</f>
        <v>0.22689035747289821</v>
      </c>
      <c r="S310" s="613">
        <f>S309/G309</f>
        <v>0.35656152897461157</v>
      </c>
      <c r="T310" s="613">
        <f t="shared" si="30"/>
        <v>0.3839533523211176</v>
      </c>
      <c r="U310" s="613">
        <f t="shared" si="30"/>
        <v>0.55059295641915196</v>
      </c>
      <c r="V310" s="610"/>
      <c r="W310" s="611"/>
      <c r="X310" s="528">
        <f>COUNTIFS(X5:X306, "&lt;0")</f>
        <v>16</v>
      </c>
      <c r="Y310" s="528">
        <f>COUNTIFS(Y5:Y306, "&lt;0")</f>
        <v>1</v>
      </c>
      <c r="AB310" s="258"/>
      <c r="AC310" s="354"/>
      <c r="AD310" s="644"/>
      <c r="AE310" s="644"/>
      <c r="AF310" s="644"/>
      <c r="AG310" s="644"/>
      <c r="AH310" s="644"/>
      <c r="AI310" s="644"/>
      <c r="AJ310" s="644"/>
      <c r="AK310" s="644"/>
      <c r="AL310" s="644"/>
      <c r="AM310" s="644"/>
      <c r="AN310" s="644"/>
      <c r="AO310" s="644"/>
      <c r="AP310" s="644"/>
      <c r="AQ310" s="644"/>
      <c r="AR310" s="644"/>
      <c r="AS310" s="644"/>
      <c r="AT310" s="644"/>
      <c r="AU310" s="644"/>
      <c r="AV310" s="644"/>
      <c r="AW310" s="644"/>
      <c r="AX310" s="644"/>
      <c r="AY310" s="644"/>
      <c r="AZ310" s="644"/>
    </row>
    <row r="311" spans="1:52" s="258" customFormat="1" ht="24.75" hidden="1" customHeight="1" x14ac:dyDescent="0.25">
      <c r="A311" s="614"/>
      <c r="B311" s="614"/>
      <c r="C311" s="615" t="s">
        <v>474</v>
      </c>
      <c r="D311" s="616">
        <v>469619.59456191765</v>
      </c>
      <c r="E311" s="616">
        <v>343127.98118587502</v>
      </c>
      <c r="F311" s="616">
        <v>62423.509836253063</v>
      </c>
      <c r="G311" s="616">
        <v>215085.41407240459</v>
      </c>
      <c r="H311" s="616">
        <v>973373.25473945681</v>
      </c>
      <c r="I311" s="616">
        <v>2063629.7543959068</v>
      </c>
      <c r="J311" s="616">
        <v>84897.99919372717</v>
      </c>
      <c r="K311" s="616">
        <v>91548.14516135717</v>
      </c>
      <c r="L311" s="616">
        <v>48260.217374792621</v>
      </c>
      <c r="M311" s="616">
        <v>138394.22997061067</v>
      </c>
      <c r="N311" s="616">
        <v>599643.33052252582</v>
      </c>
      <c r="O311" s="616">
        <v>962743.92222301359</v>
      </c>
      <c r="P311" s="616">
        <v>389036.2164426833</v>
      </c>
      <c r="Q311" s="616">
        <v>382236.62119723682</v>
      </c>
      <c r="R311" s="616">
        <v>14163.292461460434</v>
      </c>
      <c r="S311" s="616">
        <v>76691.184101794002</v>
      </c>
      <c r="T311" s="616">
        <v>373729.92421693163</v>
      </c>
      <c r="U311" s="616">
        <v>1235857.2384201051</v>
      </c>
      <c r="V311" s="617"/>
      <c r="W311" s="618"/>
      <c r="X311" s="529" t="s">
        <v>502</v>
      </c>
      <c r="Y311" s="530" t="s">
        <v>503</v>
      </c>
      <c r="AC311" s="354"/>
      <c r="AD311" s="645"/>
      <c r="AE311" s="645"/>
      <c r="AF311" s="645"/>
      <c r="AG311" s="645"/>
      <c r="AH311" s="645"/>
      <c r="AI311" s="645"/>
      <c r="AJ311" s="645"/>
      <c r="AK311" s="645"/>
      <c r="AL311" s="645"/>
      <c r="AM311" s="645"/>
      <c r="AN311" s="645"/>
      <c r="AO311" s="645"/>
      <c r="AP311" s="645"/>
      <c r="AQ311" s="645"/>
      <c r="AR311" s="645"/>
      <c r="AS311" s="645"/>
      <c r="AT311" s="645"/>
      <c r="AU311" s="645"/>
      <c r="AV311" s="645"/>
      <c r="AW311" s="645"/>
      <c r="AX311" s="645"/>
      <c r="AY311" s="645"/>
      <c r="AZ311" s="645"/>
    </row>
    <row r="312" spans="1:52" s="258" customFormat="1" hidden="1" x14ac:dyDescent="0.25">
      <c r="A312" s="614"/>
      <c r="B312" s="614"/>
      <c r="C312" s="615"/>
      <c r="D312" s="616"/>
      <c r="E312" s="616"/>
      <c r="F312" s="616"/>
      <c r="G312" s="616"/>
      <c r="H312" s="616"/>
      <c r="I312" s="616"/>
      <c r="J312" s="616"/>
      <c r="K312" s="616"/>
      <c r="L312" s="616"/>
      <c r="M312" s="616"/>
      <c r="N312" s="616"/>
      <c r="O312" s="616"/>
      <c r="P312" s="616"/>
      <c r="Q312" s="616"/>
      <c r="R312" s="616"/>
      <c r="S312" s="616"/>
      <c r="T312" s="616"/>
      <c r="U312" s="616"/>
      <c r="V312" s="617"/>
      <c r="W312" s="618"/>
      <c r="AB312"/>
      <c r="AD312" s="645"/>
      <c r="AE312" s="645"/>
      <c r="AF312" s="645"/>
      <c r="AG312" s="645"/>
      <c r="AH312" s="645"/>
      <c r="AI312" s="645"/>
      <c r="AJ312" s="645"/>
      <c r="AK312" s="645"/>
      <c r="AL312" s="645"/>
      <c r="AM312" s="645"/>
      <c r="AN312" s="645"/>
      <c r="AO312" s="645"/>
      <c r="AP312" s="645"/>
      <c r="AQ312" s="645"/>
      <c r="AR312" s="645"/>
      <c r="AS312" s="645"/>
      <c r="AT312" s="645"/>
      <c r="AU312" s="645"/>
      <c r="AV312" s="645"/>
      <c r="AW312" s="645"/>
      <c r="AX312" s="645"/>
      <c r="AY312" s="645"/>
      <c r="AZ312" s="645"/>
    </row>
    <row r="313" spans="1:52" s="258" customFormat="1" ht="29.25" hidden="1" customHeight="1" x14ac:dyDescent="0.25">
      <c r="A313" s="614"/>
      <c r="B313" s="614"/>
      <c r="C313" s="614"/>
      <c r="D313" s="619"/>
      <c r="E313" s="619"/>
      <c r="F313" s="619"/>
      <c r="G313" s="619"/>
      <c r="H313" s="700" t="s">
        <v>475</v>
      </c>
      <c r="I313" s="700"/>
      <c r="J313" s="700"/>
      <c r="K313" s="700"/>
      <c r="L313" s="700"/>
      <c r="M313" s="619"/>
      <c r="N313" s="619"/>
      <c r="O313" s="619"/>
      <c r="P313" s="619" t="s">
        <v>483</v>
      </c>
      <c r="Q313" s="619"/>
      <c r="R313" s="619"/>
      <c r="S313" s="619"/>
      <c r="T313" s="619"/>
      <c r="U313" s="619"/>
      <c r="V313" s="610"/>
      <c r="W313" s="610"/>
      <c r="AB313"/>
      <c r="AD313" s="645"/>
      <c r="AE313" s="645"/>
      <c r="AF313" s="645"/>
      <c r="AG313" s="645"/>
      <c r="AH313" s="645"/>
      <c r="AI313" s="645"/>
      <c r="AJ313" s="645"/>
      <c r="AK313" s="645"/>
      <c r="AL313" s="645"/>
      <c r="AM313" s="645"/>
      <c r="AN313" s="645"/>
      <c r="AO313" s="645"/>
      <c r="AP313" s="645"/>
      <c r="AQ313" s="645"/>
      <c r="AR313" s="645"/>
      <c r="AS313" s="645"/>
      <c r="AT313" s="645"/>
      <c r="AU313" s="645"/>
      <c r="AV313" s="645"/>
      <c r="AW313" s="645"/>
      <c r="AX313" s="645"/>
      <c r="AY313" s="645"/>
      <c r="AZ313" s="645"/>
    </row>
    <row r="314" spans="1:52" hidden="1" x14ac:dyDescent="0.25">
      <c r="A314" s="603"/>
      <c r="B314" s="604"/>
      <c r="C314" s="604"/>
      <c r="D314" s="620"/>
      <c r="E314" s="620"/>
      <c r="F314" s="620"/>
      <c r="G314" s="620"/>
      <c r="H314" s="620"/>
      <c r="I314" s="621" t="s">
        <v>445</v>
      </c>
      <c r="J314" s="620">
        <f>J315+J316</f>
        <v>78999.475406148529</v>
      </c>
      <c r="K314" s="620">
        <f>K315+K316</f>
        <v>62112.493694459103</v>
      </c>
      <c r="L314" s="620"/>
      <c r="M314" s="620"/>
      <c r="N314" s="620"/>
      <c r="O314" s="619"/>
      <c r="P314" s="619" t="s">
        <v>496</v>
      </c>
      <c r="Q314" s="620"/>
      <c r="R314" s="620"/>
      <c r="S314" s="620"/>
      <c r="T314" s="620"/>
      <c r="U314" s="620"/>
      <c r="V314" s="622" t="s">
        <v>234</v>
      </c>
      <c r="W314" s="623" t="s">
        <v>527</v>
      </c>
      <c r="AD314" s="631"/>
      <c r="AE314" s="631"/>
      <c r="AF314" s="631"/>
      <c r="AG314" s="631"/>
      <c r="AH314" s="631"/>
      <c r="AI314" s="631"/>
      <c r="AJ314" s="631"/>
      <c r="AK314" s="631"/>
      <c r="AL314" s="631"/>
      <c r="AM314" s="631"/>
      <c r="AN314" s="631"/>
      <c r="AO314" s="631"/>
      <c r="AP314" s="631"/>
      <c r="AQ314" s="631"/>
      <c r="AR314" s="631"/>
      <c r="AS314" s="631"/>
      <c r="AT314" s="631"/>
      <c r="AU314" s="631"/>
      <c r="AV314" s="631"/>
      <c r="AW314" s="631"/>
      <c r="AX314" s="631"/>
      <c r="AY314" s="631"/>
      <c r="AZ314" s="631"/>
    </row>
    <row r="315" spans="1:52" hidden="1" x14ac:dyDescent="0.25">
      <c r="A315" s="603"/>
      <c r="B315" s="604"/>
      <c r="C315" s="604"/>
      <c r="D315" s="620"/>
      <c r="E315" s="620"/>
      <c r="F315" s="620"/>
      <c r="G315" s="620"/>
      <c r="H315" s="620"/>
      <c r="I315" s="621" t="s">
        <v>410</v>
      </c>
      <c r="J315" s="620">
        <f>SUM(J5:J306)</f>
        <v>83314.096480641354</v>
      </c>
      <c r="K315" s="620">
        <f>SUM(K5:K306)</f>
        <v>62226.353244879727</v>
      </c>
      <c r="L315" s="620"/>
      <c r="M315" s="620"/>
      <c r="N315" s="620"/>
      <c r="O315" s="620"/>
      <c r="P315" s="620"/>
      <c r="Q315" s="620"/>
      <c r="R315" s="620"/>
      <c r="S315" s="620"/>
      <c r="T315" s="620"/>
      <c r="U315" s="620"/>
      <c r="V315" s="624" t="s">
        <v>476</v>
      </c>
      <c r="W315" s="624" t="s">
        <v>476</v>
      </c>
      <c r="AD315" s="631"/>
      <c r="AE315" s="631"/>
      <c r="AF315" s="631"/>
      <c r="AG315" s="631"/>
      <c r="AH315" s="631"/>
      <c r="AI315" s="631"/>
      <c r="AJ315" s="631"/>
      <c r="AK315" s="631"/>
      <c r="AL315" s="631"/>
      <c r="AM315" s="631"/>
      <c r="AN315" s="631"/>
      <c r="AO315" s="631"/>
      <c r="AP315" s="631"/>
      <c r="AQ315" s="631"/>
      <c r="AR315" s="631"/>
      <c r="AS315" s="631"/>
      <c r="AT315" s="631"/>
      <c r="AU315" s="631"/>
      <c r="AV315" s="631"/>
      <c r="AW315" s="631"/>
      <c r="AX315" s="631"/>
      <c r="AY315" s="631"/>
      <c r="AZ315" s="631"/>
    </row>
    <row r="316" spans="1:52" hidden="1" x14ac:dyDescent="0.25">
      <c r="A316" s="603"/>
      <c r="B316" s="604"/>
      <c r="C316" s="604"/>
      <c r="D316" s="620"/>
      <c r="E316" s="620"/>
      <c r="F316" s="620"/>
      <c r="G316" s="620"/>
      <c r="H316" s="620"/>
      <c r="I316" s="621" t="s">
        <v>411</v>
      </c>
      <c r="J316" s="620">
        <f>X308</f>
        <v>-4314.6210744928285</v>
      </c>
      <c r="K316" s="620">
        <f>Y308</f>
        <v>-113.85955042062233</v>
      </c>
      <c r="L316" s="620"/>
      <c r="M316" s="620"/>
      <c r="N316" s="620"/>
      <c r="O316" s="620"/>
      <c r="P316" s="620"/>
      <c r="Q316" s="605"/>
      <c r="R316" s="620"/>
      <c r="S316" s="620"/>
      <c r="T316" s="620"/>
      <c r="U316" s="625" t="s">
        <v>470</v>
      </c>
      <c r="V316" s="607"/>
      <c r="W316" s="607">
        <f>COUNTIFS(W$5:W$306, "=Gesund")</f>
        <v>71</v>
      </c>
      <c r="AD316" s="631"/>
      <c r="AE316" s="631"/>
      <c r="AF316" s="631"/>
      <c r="AG316" s="631"/>
      <c r="AH316" s="631"/>
      <c r="AI316" s="631"/>
      <c r="AJ316" s="631"/>
      <c r="AK316" s="631"/>
      <c r="AL316" s="631"/>
      <c r="AM316" s="631"/>
      <c r="AN316" s="631"/>
      <c r="AO316" s="631"/>
      <c r="AP316" s="631"/>
      <c r="AQ316" s="631"/>
      <c r="AR316" s="631"/>
      <c r="AS316" s="631"/>
      <c r="AT316" s="631"/>
      <c r="AU316" s="631"/>
      <c r="AV316" s="631"/>
      <c r="AW316" s="631"/>
      <c r="AX316" s="631"/>
      <c r="AY316" s="631"/>
      <c r="AZ316" s="631"/>
    </row>
    <row r="317" spans="1:52" hidden="1" x14ac:dyDescent="0.25">
      <c r="A317" s="603"/>
      <c r="B317" s="604"/>
      <c r="C317" s="604"/>
      <c r="D317" s="605"/>
      <c r="E317" s="605"/>
      <c r="F317" s="605"/>
      <c r="G317" s="605"/>
      <c r="H317" s="605"/>
      <c r="I317" s="626" t="s">
        <v>482</v>
      </c>
      <c r="J317" s="605">
        <f>COUNTIFS(J$5:J$306, "&gt;0")</f>
        <v>286</v>
      </c>
      <c r="K317" s="605">
        <f>COUNTIFS(K$5:K$306, "&gt;0")</f>
        <v>301</v>
      </c>
      <c r="L317" s="605"/>
      <c r="M317" s="605"/>
      <c r="N317" s="605"/>
      <c r="O317" s="605"/>
      <c r="P317" s="627">
        <f t="shared" ref="P317:T317" si="31">COUNTIFS(P$5:P$306, "&gt;0")</f>
        <v>302</v>
      </c>
      <c r="Q317" s="627">
        <f>COUNTIFS(Q$5:Q$306, "&gt;0")</f>
        <v>302</v>
      </c>
      <c r="R317" s="627">
        <f t="shared" si="31"/>
        <v>302</v>
      </c>
      <c r="S317" s="627">
        <f t="shared" si="31"/>
        <v>124</v>
      </c>
      <c r="T317" s="627">
        <f t="shared" si="31"/>
        <v>293</v>
      </c>
      <c r="U317" s="628" t="s">
        <v>468</v>
      </c>
      <c r="V317" s="607">
        <f>COUNTIFS(V$5:V$306, "=Oeko")</f>
        <v>110</v>
      </c>
      <c r="W317" s="607">
        <f>COUNTIFS(W$5:W$306, "=Oeko")</f>
        <v>231</v>
      </c>
      <c r="AD317" s="631"/>
      <c r="AE317" s="631"/>
      <c r="AF317" s="631"/>
      <c r="AG317" s="631"/>
      <c r="AH317" s="631"/>
      <c r="AI317" s="631"/>
      <c r="AJ317" s="631"/>
      <c r="AK317" s="631"/>
      <c r="AL317" s="631"/>
      <c r="AM317" s="631"/>
      <c r="AN317" s="631"/>
      <c r="AO317" s="631"/>
      <c r="AP317" s="631"/>
      <c r="AQ317" s="631"/>
      <c r="AR317" s="631"/>
      <c r="AS317" s="631"/>
      <c r="AT317" s="631"/>
      <c r="AU317" s="631"/>
      <c r="AV317" s="631"/>
      <c r="AW317" s="631"/>
      <c r="AX317" s="631"/>
      <c r="AY317" s="631"/>
      <c r="AZ317" s="631"/>
    </row>
    <row r="318" spans="1:52" hidden="1" x14ac:dyDescent="0.25">
      <c r="A318" s="603"/>
      <c r="B318" s="604"/>
      <c r="C318" s="604"/>
      <c r="D318" s="605"/>
      <c r="E318" s="605"/>
      <c r="F318" s="605"/>
      <c r="G318" s="605"/>
      <c r="H318" s="605"/>
      <c r="I318" s="626" t="s">
        <v>481</v>
      </c>
      <c r="J318" s="605">
        <f>COUNTIFS(J$5:J$306, "=0")</f>
        <v>16</v>
      </c>
      <c r="K318" s="605">
        <f>COUNTIFS(K$5:K$306, "=0")</f>
        <v>1</v>
      </c>
      <c r="L318" s="605" t="s">
        <v>518</v>
      </c>
      <c r="M318" s="605"/>
      <c r="N318" s="605"/>
      <c r="O318" s="605"/>
      <c r="P318" s="627">
        <f t="shared" ref="P318:T318" si="32">COUNTIFS(P$5:P$306, "=0")</f>
        <v>0</v>
      </c>
      <c r="Q318" s="627">
        <f>COUNTIFS(Q$5:Q$306, "=0")</f>
        <v>0</v>
      </c>
      <c r="R318" s="627">
        <f t="shared" si="32"/>
        <v>0</v>
      </c>
      <c r="S318" s="627">
        <f t="shared" si="32"/>
        <v>1</v>
      </c>
      <c r="T318" s="627">
        <f t="shared" si="32"/>
        <v>9</v>
      </c>
      <c r="U318" s="629" t="s">
        <v>469</v>
      </c>
      <c r="V318" s="607">
        <f>COUNTIFS(V$5:V$306, "=Veg")</f>
        <v>192</v>
      </c>
      <c r="W318" s="603"/>
      <c r="AD318" s="631"/>
      <c r="AE318" s="631"/>
      <c r="AF318" s="631"/>
      <c r="AG318" s="631"/>
      <c r="AH318" s="631"/>
      <c r="AI318" s="631"/>
      <c r="AJ318" s="631"/>
      <c r="AK318" s="631"/>
      <c r="AL318" s="631"/>
      <c r="AM318" s="631"/>
      <c r="AN318" s="631"/>
      <c r="AO318" s="631"/>
      <c r="AP318" s="631"/>
      <c r="AQ318" s="631"/>
      <c r="AR318" s="631"/>
      <c r="AS318" s="631"/>
      <c r="AT318" s="631"/>
      <c r="AU318" s="631"/>
      <c r="AV318" s="631"/>
      <c r="AW318" s="631"/>
      <c r="AX318" s="631"/>
      <c r="AY318" s="631"/>
      <c r="AZ318" s="631"/>
    </row>
    <row r="319" spans="1:52" hidden="1" x14ac:dyDescent="0.25">
      <c r="A319" s="603"/>
      <c r="B319" s="604"/>
      <c r="C319" s="604"/>
      <c r="D319" s="605"/>
      <c r="E319" s="605"/>
      <c r="F319" s="605"/>
      <c r="G319" s="605"/>
      <c r="H319" s="605"/>
      <c r="I319" s="626"/>
      <c r="J319" s="605"/>
      <c r="K319" s="605"/>
      <c r="L319" s="605"/>
      <c r="M319" s="605"/>
      <c r="N319" s="605"/>
      <c r="O319" s="605"/>
      <c r="P319" s="627"/>
      <c r="Q319" s="627"/>
      <c r="R319" s="627"/>
      <c r="S319" s="627"/>
      <c r="T319" s="627"/>
      <c r="U319" s="629"/>
      <c r="V319" s="607"/>
      <c r="W319" s="603"/>
      <c r="AD319" s="631"/>
      <c r="AE319" s="631"/>
      <c r="AF319" s="631"/>
      <c r="AG319" s="631"/>
      <c r="AH319" s="631"/>
      <c r="AI319" s="631"/>
      <c r="AJ319" s="631"/>
      <c r="AK319" s="631"/>
      <c r="AL319" s="631"/>
      <c r="AM319" s="631"/>
      <c r="AN319" s="631"/>
      <c r="AO319" s="631"/>
      <c r="AP319" s="631"/>
      <c r="AQ319" s="631"/>
      <c r="AR319" s="631"/>
      <c r="AS319" s="631"/>
      <c r="AT319" s="631"/>
      <c r="AU319" s="631"/>
      <c r="AV319" s="631"/>
      <c r="AW319" s="631"/>
      <c r="AX319" s="631"/>
      <c r="AY319" s="631"/>
      <c r="AZ319" s="631"/>
    </row>
    <row r="320" spans="1:52" hidden="1" x14ac:dyDescent="0.25">
      <c r="A320" s="603"/>
      <c r="B320" s="630"/>
      <c r="C320" s="702"/>
      <c r="D320" s="702"/>
      <c r="E320" s="702"/>
      <c r="F320" s="702"/>
      <c r="G320" s="702"/>
      <c r="H320" s="702"/>
      <c r="I320" s="702"/>
      <c r="J320" s="702"/>
      <c r="K320" s="702"/>
      <c r="L320" s="702"/>
      <c r="M320" s="702"/>
      <c r="N320" s="702"/>
      <c r="O320" s="702"/>
      <c r="P320" s="702"/>
      <c r="Q320" s="702"/>
      <c r="R320" s="702"/>
      <c r="S320" s="702"/>
      <c r="T320" s="702"/>
      <c r="U320" s="702"/>
      <c r="V320" s="607"/>
      <c r="W320" s="603"/>
      <c r="AD320" s="631"/>
      <c r="AE320" s="631"/>
      <c r="AF320" s="631"/>
      <c r="AG320" s="631"/>
      <c r="AH320" s="631"/>
      <c r="AI320" s="631"/>
      <c r="AJ320" s="631"/>
      <c r="AK320" s="631"/>
      <c r="AL320" s="631"/>
      <c r="AM320" s="631"/>
      <c r="AN320" s="631"/>
      <c r="AO320" s="631"/>
      <c r="AP320" s="631"/>
      <c r="AQ320" s="631"/>
      <c r="AR320" s="631"/>
      <c r="AS320" s="631"/>
      <c r="AT320" s="631"/>
      <c r="AU320" s="631"/>
      <c r="AV320" s="631"/>
      <c r="AW320" s="631"/>
      <c r="AX320" s="631"/>
      <c r="AY320" s="631"/>
      <c r="AZ320" s="631"/>
    </row>
    <row r="321" spans="1:52" x14ac:dyDescent="0.25">
      <c r="A321" s="603"/>
      <c r="B321" s="630" t="s">
        <v>554</v>
      </c>
      <c r="C321" s="702" t="s">
        <v>762</v>
      </c>
      <c r="D321" s="702"/>
      <c r="E321" s="702"/>
      <c r="F321" s="702"/>
      <c r="G321" s="702"/>
      <c r="H321" s="702"/>
      <c r="I321" s="702"/>
      <c r="J321" s="702"/>
      <c r="K321" s="702"/>
      <c r="L321" s="702"/>
      <c r="M321" s="702"/>
      <c r="N321" s="702"/>
      <c r="O321" s="702"/>
      <c r="P321" s="702"/>
      <c r="Q321" s="702"/>
      <c r="R321" s="702"/>
      <c r="S321" s="702"/>
      <c r="T321" s="702"/>
      <c r="U321" s="702"/>
      <c r="V321" s="607"/>
      <c r="W321" s="603"/>
      <c r="AD321" s="631"/>
      <c r="AE321" s="631"/>
      <c r="AF321" s="631"/>
      <c r="AG321" s="631"/>
      <c r="AH321" s="631"/>
      <c r="AI321" s="631"/>
      <c r="AJ321" s="631"/>
      <c r="AK321" s="631"/>
      <c r="AL321" s="631"/>
      <c r="AM321" s="631"/>
      <c r="AN321" s="631"/>
      <c r="AO321" s="631"/>
      <c r="AP321" s="631"/>
      <c r="AQ321" s="631"/>
      <c r="AR321" s="631"/>
      <c r="AS321" s="631"/>
      <c r="AT321" s="631"/>
      <c r="AU321" s="631"/>
      <c r="AV321" s="631"/>
      <c r="AW321" s="631"/>
      <c r="AX321" s="631"/>
      <c r="AY321" s="631"/>
      <c r="AZ321" s="631"/>
    </row>
    <row r="322" spans="1:52" ht="30" customHeight="1" x14ac:dyDescent="0.25">
      <c r="A322" s="603"/>
      <c r="B322" s="630" t="s">
        <v>560</v>
      </c>
      <c r="C322" s="703" t="s">
        <v>566</v>
      </c>
      <c r="D322" s="702"/>
      <c r="E322" s="702"/>
      <c r="F322" s="702"/>
      <c r="G322" s="702"/>
      <c r="H322" s="702"/>
      <c r="I322" s="702"/>
      <c r="J322" s="702"/>
      <c r="K322" s="702"/>
      <c r="L322" s="702"/>
      <c r="M322" s="702"/>
      <c r="N322" s="702"/>
      <c r="O322" s="702"/>
      <c r="P322" s="702"/>
      <c r="Q322" s="702"/>
      <c r="R322" s="702"/>
      <c r="S322" s="702"/>
      <c r="T322" s="702"/>
      <c r="U322" s="702"/>
      <c r="V322" s="607"/>
      <c r="W322" s="603"/>
      <c r="AD322" s="631"/>
      <c r="AE322" s="631"/>
      <c r="AF322" s="631"/>
      <c r="AG322" s="631"/>
      <c r="AH322" s="631"/>
      <c r="AI322" s="631"/>
      <c r="AJ322" s="631"/>
      <c r="AK322" s="631"/>
      <c r="AL322" s="631"/>
      <c r="AM322" s="631"/>
      <c r="AN322" s="631"/>
      <c r="AO322" s="631"/>
      <c r="AP322" s="631"/>
      <c r="AQ322" s="631"/>
      <c r="AR322" s="631"/>
      <c r="AS322" s="631"/>
      <c r="AT322" s="631"/>
      <c r="AU322" s="631"/>
      <c r="AV322" s="631"/>
      <c r="AW322" s="631"/>
      <c r="AX322" s="631"/>
      <c r="AY322" s="631"/>
      <c r="AZ322" s="631"/>
    </row>
    <row r="323" spans="1:52" ht="56.25" customHeight="1" x14ac:dyDescent="0.25">
      <c r="A323" s="603"/>
      <c r="B323" s="630" t="s">
        <v>561</v>
      </c>
      <c r="C323" s="703" t="s">
        <v>757</v>
      </c>
      <c r="D323" s="702"/>
      <c r="E323" s="702"/>
      <c r="F323" s="702"/>
      <c r="G323" s="702"/>
      <c r="H323" s="702"/>
      <c r="I323" s="702"/>
      <c r="J323" s="702"/>
      <c r="K323" s="702"/>
      <c r="L323" s="702"/>
      <c r="M323" s="702"/>
      <c r="N323" s="702"/>
      <c r="O323" s="702"/>
      <c r="P323" s="702"/>
      <c r="Q323" s="702"/>
      <c r="R323" s="702"/>
      <c r="S323" s="702"/>
      <c r="T323" s="702"/>
      <c r="U323" s="702"/>
      <c r="V323" s="607"/>
      <c r="W323" s="603"/>
      <c r="AD323" s="631"/>
      <c r="AE323" s="631"/>
      <c r="AF323" s="631"/>
      <c r="AG323" s="631"/>
      <c r="AH323" s="631"/>
      <c r="AI323" s="631"/>
      <c r="AJ323" s="631"/>
      <c r="AK323" s="631"/>
      <c r="AL323" s="631"/>
      <c r="AM323" s="631"/>
      <c r="AN323" s="631"/>
      <c r="AO323" s="631"/>
      <c r="AP323" s="631"/>
      <c r="AQ323" s="631"/>
      <c r="AR323" s="631"/>
      <c r="AS323" s="631"/>
      <c r="AT323" s="631"/>
      <c r="AU323" s="631"/>
      <c r="AV323" s="631"/>
      <c r="AW323" s="631"/>
      <c r="AX323" s="631"/>
      <c r="AY323" s="631"/>
      <c r="AZ323" s="631"/>
    </row>
    <row r="324" spans="1:52" x14ac:dyDescent="0.25">
      <c r="A324" s="603"/>
      <c r="B324" s="630" t="s">
        <v>555</v>
      </c>
      <c r="C324" s="706" t="s">
        <v>563</v>
      </c>
      <c r="D324" s="706"/>
      <c r="E324" s="706"/>
      <c r="F324" s="706"/>
      <c r="G324" s="706"/>
      <c r="H324" s="706"/>
      <c r="I324" s="706"/>
      <c r="J324" s="706"/>
      <c r="K324" s="706"/>
      <c r="L324" s="706"/>
      <c r="M324" s="706"/>
      <c r="N324" s="706"/>
      <c r="O324" s="706"/>
      <c r="P324" s="706"/>
      <c r="Q324" s="706"/>
      <c r="R324" s="706"/>
      <c r="S324" s="706"/>
      <c r="T324" s="706"/>
      <c r="U324" s="706"/>
      <c r="V324" s="607"/>
      <c r="W324" s="603"/>
      <c r="AD324" s="631"/>
      <c r="AE324" s="631"/>
      <c r="AF324" s="631"/>
      <c r="AG324" s="631"/>
      <c r="AH324" s="631"/>
      <c r="AI324" s="631"/>
      <c r="AJ324" s="631"/>
      <c r="AK324" s="631"/>
      <c r="AL324" s="631"/>
      <c r="AM324" s="631"/>
      <c r="AN324" s="631"/>
      <c r="AO324" s="631"/>
      <c r="AP324" s="631"/>
      <c r="AQ324" s="631"/>
      <c r="AR324" s="631"/>
      <c r="AS324" s="631"/>
      <c r="AT324" s="631"/>
      <c r="AU324" s="631"/>
      <c r="AV324" s="631"/>
      <c r="AW324" s="631"/>
      <c r="AX324" s="631"/>
      <c r="AY324" s="631"/>
      <c r="AZ324" s="631"/>
    </row>
    <row r="325" spans="1:52" x14ac:dyDescent="0.25">
      <c r="A325" s="603"/>
      <c r="B325" s="630" t="s">
        <v>556</v>
      </c>
      <c r="C325" s="706" t="s">
        <v>564</v>
      </c>
      <c r="D325" s="706"/>
      <c r="E325" s="706"/>
      <c r="F325" s="706"/>
      <c r="G325" s="706"/>
      <c r="H325" s="706"/>
      <c r="I325" s="706"/>
      <c r="J325" s="706"/>
      <c r="K325" s="706"/>
      <c r="L325" s="706"/>
      <c r="M325" s="706"/>
      <c r="N325" s="706"/>
      <c r="O325" s="706"/>
      <c r="P325" s="706"/>
      <c r="Q325" s="706"/>
      <c r="R325" s="706"/>
      <c r="S325" s="706"/>
      <c r="T325" s="706"/>
      <c r="U325" s="706"/>
      <c r="V325" s="607"/>
      <c r="W325" s="603"/>
      <c r="AD325" s="631"/>
      <c r="AE325" s="631"/>
      <c r="AF325" s="631"/>
      <c r="AG325" s="631"/>
      <c r="AH325" s="631"/>
      <c r="AI325" s="631"/>
      <c r="AJ325" s="631"/>
      <c r="AK325" s="631"/>
      <c r="AL325" s="631"/>
      <c r="AM325" s="631"/>
      <c r="AN325" s="631"/>
      <c r="AO325" s="631"/>
      <c r="AP325" s="631"/>
      <c r="AQ325" s="631"/>
      <c r="AR325" s="631"/>
      <c r="AS325" s="631"/>
      <c r="AT325" s="631"/>
      <c r="AU325" s="631"/>
      <c r="AV325" s="631"/>
      <c r="AW325" s="631"/>
      <c r="AX325" s="631"/>
      <c r="AY325" s="631"/>
      <c r="AZ325" s="631"/>
    </row>
    <row r="326" spans="1:52" x14ac:dyDescent="0.25">
      <c r="A326" s="603"/>
      <c r="B326" s="630" t="s">
        <v>557</v>
      </c>
      <c r="C326" s="706" t="s">
        <v>565</v>
      </c>
      <c r="D326" s="706"/>
      <c r="E326" s="706"/>
      <c r="F326" s="706"/>
      <c r="G326" s="706"/>
      <c r="H326" s="706"/>
      <c r="I326" s="706"/>
      <c r="J326" s="706"/>
      <c r="K326" s="706"/>
      <c r="L326" s="706"/>
      <c r="M326" s="706"/>
      <c r="N326" s="706"/>
      <c r="O326" s="706"/>
      <c r="P326" s="706"/>
      <c r="Q326" s="706"/>
      <c r="R326" s="706"/>
      <c r="S326" s="706"/>
      <c r="T326" s="706"/>
      <c r="U326" s="706"/>
      <c r="V326" s="607"/>
      <c r="W326" s="603"/>
      <c r="AD326" s="631"/>
      <c r="AE326" s="631"/>
      <c r="AF326" s="631"/>
      <c r="AG326" s="631"/>
      <c r="AH326" s="631"/>
      <c r="AI326" s="631"/>
      <c r="AJ326" s="631"/>
      <c r="AK326" s="631"/>
      <c r="AL326" s="631"/>
      <c r="AM326" s="631"/>
      <c r="AN326" s="631"/>
      <c r="AO326" s="631"/>
      <c r="AP326" s="631"/>
      <c r="AQ326" s="631"/>
      <c r="AR326" s="631"/>
      <c r="AS326" s="631"/>
      <c r="AT326" s="631"/>
      <c r="AU326" s="631"/>
      <c r="AV326" s="631"/>
      <c r="AW326" s="631"/>
      <c r="AX326" s="631"/>
      <c r="AY326" s="631"/>
      <c r="AZ326" s="631"/>
    </row>
    <row r="327" spans="1:52" x14ac:dyDescent="0.25">
      <c r="A327" s="603"/>
      <c r="B327" s="630" t="s">
        <v>558</v>
      </c>
      <c r="C327" s="702" t="s">
        <v>758</v>
      </c>
      <c r="D327" s="702"/>
      <c r="E327" s="702"/>
      <c r="F327" s="702"/>
      <c r="G327" s="702"/>
      <c r="H327" s="702"/>
      <c r="I327" s="702"/>
      <c r="J327" s="702"/>
      <c r="K327" s="702"/>
      <c r="L327" s="702"/>
      <c r="M327" s="702"/>
      <c r="N327" s="702"/>
      <c r="O327" s="702"/>
      <c r="P327" s="702"/>
      <c r="Q327" s="702"/>
      <c r="R327" s="702"/>
      <c r="S327" s="702"/>
      <c r="T327" s="702"/>
      <c r="U327" s="702"/>
      <c r="V327" s="607"/>
      <c r="W327" s="603"/>
      <c r="AD327" s="631"/>
      <c r="AE327" s="631"/>
      <c r="AF327" s="631"/>
      <c r="AG327" s="631"/>
      <c r="AH327" s="631"/>
      <c r="AI327" s="631"/>
      <c r="AJ327" s="631"/>
      <c r="AK327" s="631"/>
      <c r="AL327" s="631"/>
      <c r="AM327" s="631"/>
      <c r="AN327" s="631"/>
      <c r="AO327" s="631"/>
      <c r="AP327" s="631"/>
      <c r="AQ327" s="631"/>
      <c r="AR327" s="631"/>
      <c r="AS327" s="631"/>
      <c r="AT327" s="631"/>
      <c r="AU327" s="631"/>
      <c r="AV327" s="631"/>
      <c r="AW327" s="631"/>
      <c r="AX327" s="631"/>
      <c r="AY327" s="631"/>
      <c r="AZ327" s="631"/>
    </row>
    <row r="328" spans="1:52" x14ac:dyDescent="0.25">
      <c r="A328" s="603"/>
      <c r="B328" s="630" t="s">
        <v>559</v>
      </c>
      <c r="C328" s="702" t="s">
        <v>759</v>
      </c>
      <c r="D328" s="702"/>
      <c r="E328" s="702"/>
      <c r="F328" s="702"/>
      <c r="G328" s="702"/>
      <c r="H328" s="702"/>
      <c r="I328" s="702"/>
      <c r="J328" s="702"/>
      <c r="K328" s="702"/>
      <c r="L328" s="702"/>
      <c r="M328" s="702"/>
      <c r="N328" s="702"/>
      <c r="O328" s="702"/>
      <c r="P328" s="702"/>
      <c r="Q328" s="702"/>
      <c r="R328" s="702"/>
      <c r="S328" s="702"/>
      <c r="T328" s="702"/>
      <c r="U328" s="702"/>
      <c r="V328" s="607"/>
      <c r="W328" s="603"/>
      <c r="AD328" s="631"/>
      <c r="AE328" s="631"/>
      <c r="AF328" s="631"/>
      <c r="AG328" s="631"/>
      <c r="AH328" s="631"/>
      <c r="AI328" s="631"/>
      <c r="AJ328" s="631"/>
      <c r="AK328" s="631"/>
      <c r="AL328" s="631"/>
      <c r="AM328" s="631"/>
      <c r="AN328" s="631"/>
      <c r="AO328" s="631"/>
      <c r="AP328" s="631"/>
      <c r="AQ328" s="631"/>
      <c r="AR328" s="631"/>
      <c r="AS328" s="631"/>
      <c r="AT328" s="631"/>
      <c r="AU328" s="631"/>
      <c r="AV328" s="631"/>
      <c r="AW328" s="631"/>
      <c r="AX328" s="631"/>
      <c r="AY328" s="631"/>
      <c r="AZ328" s="631"/>
    </row>
    <row r="329" spans="1:52" x14ac:dyDescent="0.25">
      <c r="A329" s="603"/>
      <c r="B329" s="604"/>
      <c r="C329" s="604"/>
      <c r="D329" s="605"/>
      <c r="E329" s="605"/>
      <c r="F329" s="605"/>
      <c r="G329" s="605"/>
      <c r="H329" s="605"/>
      <c r="I329" s="605"/>
      <c r="J329" s="605"/>
      <c r="K329" s="605"/>
      <c r="L329" s="605"/>
      <c r="M329" s="605"/>
      <c r="N329" s="605"/>
      <c r="O329" s="605"/>
      <c r="P329" s="605"/>
      <c r="Q329" s="605"/>
      <c r="R329" s="694"/>
      <c r="S329" s="694"/>
      <c r="T329" s="694"/>
      <c r="U329" s="626" t="s">
        <v>698</v>
      </c>
      <c r="V329" s="607"/>
      <c r="W329" s="603"/>
      <c r="AD329" s="631"/>
      <c r="AE329" s="631"/>
      <c r="AF329" s="631"/>
      <c r="AG329" s="631"/>
      <c r="AH329" s="631"/>
      <c r="AI329" s="631"/>
      <c r="AJ329" s="631"/>
      <c r="AK329" s="631"/>
      <c r="AL329" s="631"/>
      <c r="AM329" s="631"/>
      <c r="AN329" s="631"/>
      <c r="AO329" s="631"/>
      <c r="AP329" s="631"/>
      <c r="AQ329" s="631"/>
      <c r="AR329" s="631"/>
      <c r="AS329" s="631"/>
      <c r="AT329" s="631"/>
      <c r="AU329" s="631"/>
      <c r="AV329" s="631"/>
      <c r="AW329" s="631"/>
      <c r="AX329" s="631"/>
      <c r="AY329" s="631"/>
      <c r="AZ329" s="631"/>
    </row>
    <row r="330" spans="1:52" ht="30" customHeight="1" x14ac:dyDescent="0.25">
      <c r="B330" s="833" t="s">
        <v>754</v>
      </c>
      <c r="C330" s="834" t="s">
        <v>756</v>
      </c>
      <c r="D330" s="834"/>
      <c r="E330" s="834"/>
      <c r="F330" s="834"/>
      <c r="G330" s="834"/>
      <c r="H330" s="834"/>
      <c r="I330" s="834"/>
      <c r="J330" s="834"/>
      <c r="K330" s="834"/>
      <c r="L330" s="834"/>
      <c r="M330" s="834"/>
      <c r="N330" s="834"/>
      <c r="O330" s="834"/>
      <c r="P330" s="834"/>
      <c r="Q330" s="834"/>
      <c r="R330" s="834"/>
      <c r="S330" s="834"/>
      <c r="T330" s="835"/>
      <c r="U330" s="836"/>
      <c r="V330" s="694"/>
      <c r="W330" s="694"/>
      <c r="X330" s="631"/>
      <c r="Y330" s="631"/>
      <c r="Z330" s="631"/>
      <c r="AA330" s="631"/>
      <c r="AB330" s="631"/>
      <c r="AC330" s="631"/>
      <c r="AD330" s="631"/>
      <c r="AE330" s="631"/>
      <c r="AF330" s="631"/>
      <c r="AG330" s="631"/>
      <c r="AH330" s="631"/>
      <c r="AI330" s="631"/>
      <c r="AJ330" s="631"/>
      <c r="AK330" s="631"/>
      <c r="AL330" s="631"/>
      <c r="AM330" s="631"/>
      <c r="AN330" s="631"/>
      <c r="AO330" s="631"/>
      <c r="AP330" s="631"/>
      <c r="AQ330" s="631"/>
      <c r="AR330" s="631"/>
      <c r="AS330" s="631"/>
      <c r="AT330" s="631"/>
      <c r="AU330" s="631"/>
      <c r="AV330" s="631"/>
      <c r="AW330" s="631"/>
      <c r="AX330" s="631"/>
      <c r="AY330" s="631"/>
      <c r="AZ330" s="631"/>
    </row>
    <row r="331" spans="1:52" x14ac:dyDescent="0.25">
      <c r="B331" s="839"/>
      <c r="C331" s="840" t="s">
        <v>755</v>
      </c>
      <c r="D331" s="841"/>
      <c r="E331" s="841"/>
      <c r="F331" s="841"/>
      <c r="G331" s="841"/>
      <c r="H331" s="841"/>
      <c r="I331" s="841"/>
      <c r="J331" s="841"/>
      <c r="K331" s="841"/>
      <c r="L331" s="841"/>
      <c r="M331" s="841"/>
      <c r="N331" s="841"/>
      <c r="O331" s="841"/>
      <c r="P331" s="841"/>
      <c r="Q331" s="841"/>
      <c r="R331" s="841"/>
      <c r="S331" s="839"/>
      <c r="T331" s="839"/>
      <c r="U331" s="839"/>
      <c r="V331" s="639"/>
      <c r="W331" s="631"/>
      <c r="X331" s="631"/>
      <c r="Y331" s="631"/>
      <c r="Z331" s="631"/>
      <c r="AA331" s="631"/>
      <c r="AB331" s="631"/>
      <c r="AC331" s="631"/>
      <c r="AD331" s="631"/>
      <c r="AE331" s="631"/>
      <c r="AF331" s="631"/>
      <c r="AG331" s="631"/>
      <c r="AH331" s="631"/>
      <c r="AI331" s="631"/>
      <c r="AJ331" s="631"/>
      <c r="AK331" s="631"/>
      <c r="AL331" s="631"/>
      <c r="AM331" s="631"/>
      <c r="AN331" s="631"/>
      <c r="AO331" s="631"/>
      <c r="AP331" s="631"/>
      <c r="AQ331" s="631"/>
      <c r="AR331" s="631"/>
      <c r="AS331" s="631"/>
      <c r="AT331" s="631"/>
      <c r="AU331" s="631"/>
      <c r="AV331" s="631"/>
      <c r="AW331" s="631"/>
      <c r="AX331" s="631"/>
      <c r="AY331" s="631"/>
      <c r="AZ331" s="631"/>
    </row>
    <row r="332" spans="1:52" x14ac:dyDescent="0.25">
      <c r="B332" s="634"/>
      <c r="C332" s="634"/>
      <c r="D332" s="635"/>
      <c r="E332" s="635"/>
      <c r="F332" s="635"/>
      <c r="G332" s="635"/>
      <c r="H332" s="635"/>
      <c r="I332" s="635"/>
      <c r="J332" s="635"/>
      <c r="K332" s="635"/>
      <c r="L332" s="635"/>
      <c r="M332" s="635"/>
      <c r="N332" s="635"/>
      <c r="O332" s="635"/>
      <c r="P332" s="635"/>
      <c r="Q332" s="635"/>
      <c r="R332" s="635"/>
      <c r="S332" s="631"/>
      <c r="T332" s="631"/>
      <c r="U332" s="631"/>
      <c r="V332" s="639"/>
      <c r="W332" s="631"/>
      <c r="X332" s="631"/>
      <c r="Y332" s="631"/>
      <c r="Z332" s="631"/>
      <c r="AA332" s="631"/>
      <c r="AB332" s="631"/>
      <c r="AC332" s="631"/>
      <c r="AD332" s="631"/>
      <c r="AE332" s="631"/>
      <c r="AF332" s="631"/>
      <c r="AG332" s="631"/>
      <c r="AH332" s="631"/>
      <c r="AI332" s="631"/>
      <c r="AJ332" s="631"/>
      <c r="AK332" s="631"/>
      <c r="AL332" s="631"/>
      <c r="AM332" s="631"/>
      <c r="AN332" s="631"/>
      <c r="AO332" s="631"/>
      <c r="AP332" s="631"/>
      <c r="AQ332" s="631"/>
      <c r="AR332" s="631"/>
      <c r="AS332" s="631"/>
      <c r="AT332" s="631"/>
      <c r="AU332" s="631"/>
      <c r="AV332" s="631"/>
      <c r="AW332" s="631"/>
      <c r="AX332" s="631"/>
      <c r="AY332" s="631"/>
      <c r="AZ332" s="631"/>
    </row>
    <row r="333" spans="1:52" x14ac:dyDescent="0.25">
      <c r="B333" s="634"/>
      <c r="C333" s="634"/>
      <c r="D333" s="635"/>
      <c r="E333" s="635"/>
      <c r="F333" s="635"/>
      <c r="G333" s="635"/>
      <c r="H333" s="635"/>
      <c r="I333" s="635"/>
      <c r="J333" s="635"/>
      <c r="K333" s="635"/>
      <c r="L333" s="635"/>
      <c r="M333" s="635"/>
      <c r="N333" s="635"/>
      <c r="O333" s="635"/>
      <c r="P333" s="635"/>
      <c r="Q333" s="635"/>
      <c r="R333" s="635"/>
      <c r="S333" s="631"/>
      <c r="T333" s="631"/>
      <c r="U333" s="631"/>
      <c r="V333" s="639"/>
      <c r="W333" s="631"/>
      <c r="X333" s="631"/>
      <c r="Y333" s="631"/>
      <c r="Z333" s="631"/>
      <c r="AA333" s="631"/>
      <c r="AB333" s="631"/>
      <c r="AC333" s="631"/>
      <c r="AD333" s="631"/>
      <c r="AE333" s="631"/>
      <c r="AF333" s="631"/>
      <c r="AG333" s="631"/>
      <c r="AH333" s="631"/>
      <c r="AI333" s="631"/>
      <c r="AJ333" s="631"/>
      <c r="AK333" s="631"/>
      <c r="AL333" s="631"/>
      <c r="AM333" s="631"/>
      <c r="AN333" s="631"/>
      <c r="AO333" s="631"/>
      <c r="AP333" s="631"/>
      <c r="AQ333" s="631"/>
      <c r="AR333" s="631"/>
      <c r="AS333" s="631"/>
      <c r="AT333" s="631"/>
      <c r="AU333" s="631"/>
      <c r="AV333" s="631"/>
      <c r="AW333" s="631"/>
      <c r="AX333" s="631"/>
      <c r="AY333" s="631"/>
      <c r="AZ333" s="631"/>
    </row>
    <row r="334" spans="1:52" x14ac:dyDescent="0.25">
      <c r="B334" s="634"/>
      <c r="C334" s="634"/>
      <c r="D334" s="635"/>
      <c r="E334" s="635"/>
      <c r="F334" s="635"/>
      <c r="G334" s="635"/>
      <c r="H334" s="635"/>
      <c r="I334" s="635"/>
      <c r="J334" s="635"/>
      <c r="K334" s="635"/>
      <c r="L334" s="635"/>
      <c r="M334" s="635"/>
      <c r="N334" s="635"/>
      <c r="O334" s="635"/>
      <c r="P334" s="635"/>
      <c r="Q334" s="635"/>
      <c r="R334" s="635"/>
      <c r="S334" s="631"/>
      <c r="T334" s="631"/>
      <c r="U334" s="631"/>
      <c r="V334" s="639"/>
      <c r="W334" s="631"/>
      <c r="X334" s="631"/>
      <c r="Y334" s="631"/>
      <c r="Z334" s="631"/>
      <c r="AA334" s="631"/>
      <c r="AB334" s="631"/>
      <c r="AC334" s="631"/>
      <c r="AD334" s="631"/>
      <c r="AE334" s="631"/>
      <c r="AF334" s="631"/>
      <c r="AG334" s="631"/>
      <c r="AH334" s="631"/>
      <c r="AI334" s="631"/>
      <c r="AJ334" s="631"/>
      <c r="AK334" s="631"/>
      <c r="AL334" s="631"/>
      <c r="AM334" s="631"/>
      <c r="AN334" s="631"/>
      <c r="AO334" s="631"/>
      <c r="AP334" s="631"/>
      <c r="AQ334" s="631"/>
      <c r="AR334" s="631"/>
      <c r="AS334" s="631"/>
      <c r="AT334" s="631"/>
      <c r="AU334" s="631"/>
      <c r="AV334" s="631"/>
      <c r="AW334" s="631"/>
      <c r="AX334" s="631"/>
      <c r="AY334" s="631"/>
      <c r="AZ334" s="631"/>
    </row>
    <row r="335" spans="1:52" x14ac:dyDescent="0.25">
      <c r="B335" s="634"/>
      <c r="C335" s="634"/>
      <c r="D335" s="635"/>
      <c r="E335" s="635"/>
      <c r="F335" s="635"/>
      <c r="G335" s="635"/>
      <c r="H335" s="635"/>
      <c r="I335" s="635"/>
      <c r="J335" s="635"/>
      <c r="K335" s="635"/>
      <c r="L335" s="635"/>
      <c r="M335" s="635"/>
      <c r="N335" s="635"/>
      <c r="O335" s="635"/>
      <c r="P335" s="635"/>
      <c r="Q335" s="635"/>
      <c r="R335" s="635"/>
      <c r="S335" s="631"/>
      <c r="T335" s="631"/>
      <c r="U335" s="631"/>
      <c r="V335" s="639"/>
      <c r="W335" s="631"/>
      <c r="X335" s="631"/>
      <c r="Y335" s="631"/>
      <c r="Z335" s="631"/>
      <c r="AA335" s="631"/>
      <c r="AB335" s="631"/>
      <c r="AC335" s="631"/>
      <c r="AD335" s="631"/>
      <c r="AE335" s="631"/>
      <c r="AF335" s="631"/>
      <c r="AG335" s="631"/>
      <c r="AH335" s="631"/>
      <c r="AI335" s="631"/>
      <c r="AJ335" s="631"/>
      <c r="AK335" s="631"/>
      <c r="AL335" s="631"/>
      <c r="AM335" s="631"/>
      <c r="AN335" s="631"/>
      <c r="AO335" s="631"/>
      <c r="AP335" s="631"/>
      <c r="AQ335" s="631"/>
      <c r="AR335" s="631"/>
      <c r="AS335" s="631"/>
      <c r="AT335" s="631"/>
      <c r="AU335" s="631"/>
      <c r="AV335" s="631"/>
      <c r="AW335" s="631"/>
      <c r="AX335" s="631"/>
      <c r="AY335" s="631"/>
      <c r="AZ335" s="631"/>
    </row>
    <row r="336" spans="1:52" x14ac:dyDescent="0.25">
      <c r="B336" s="634"/>
      <c r="C336" s="634"/>
      <c r="D336" s="635"/>
      <c r="E336" s="635"/>
      <c r="F336" s="635"/>
      <c r="G336" s="635"/>
      <c r="H336" s="635"/>
      <c r="I336" s="635"/>
      <c r="J336" s="635"/>
      <c r="K336" s="635"/>
      <c r="L336" s="635"/>
      <c r="M336" s="635"/>
      <c r="N336" s="635"/>
      <c r="O336" s="635"/>
      <c r="P336" s="635"/>
      <c r="Q336" s="635"/>
      <c r="R336" s="635"/>
      <c r="S336" s="631"/>
      <c r="T336" s="631"/>
      <c r="U336" s="631"/>
      <c r="V336" s="639"/>
      <c r="W336" s="631"/>
      <c r="X336" s="631"/>
      <c r="Y336" s="631"/>
      <c r="Z336" s="631"/>
      <c r="AA336" s="631"/>
      <c r="AB336" s="631"/>
      <c r="AC336" s="631"/>
      <c r="AD336" s="631"/>
      <c r="AE336" s="631"/>
      <c r="AF336" s="631"/>
      <c r="AG336" s="631"/>
      <c r="AH336" s="631"/>
      <c r="AI336" s="631"/>
      <c r="AJ336" s="631"/>
      <c r="AK336" s="631"/>
      <c r="AL336" s="631"/>
      <c r="AM336" s="631"/>
      <c r="AN336" s="631"/>
      <c r="AO336" s="631"/>
      <c r="AP336" s="631"/>
      <c r="AQ336" s="631"/>
      <c r="AR336" s="631"/>
      <c r="AS336" s="631"/>
      <c r="AT336" s="631"/>
      <c r="AU336" s="631"/>
      <c r="AV336" s="631"/>
      <c r="AW336" s="631"/>
      <c r="AX336" s="631"/>
      <c r="AY336" s="631"/>
      <c r="AZ336" s="631"/>
    </row>
    <row r="337" spans="2:52" x14ac:dyDescent="0.25">
      <c r="B337" s="634"/>
      <c r="C337" s="634"/>
      <c r="D337" s="635"/>
      <c r="E337" s="635"/>
      <c r="F337" s="635"/>
      <c r="G337" s="635"/>
      <c r="H337" s="635"/>
      <c r="I337" s="635"/>
      <c r="J337" s="635"/>
      <c r="K337" s="635"/>
      <c r="L337" s="635"/>
      <c r="M337" s="635"/>
      <c r="N337" s="635"/>
      <c r="O337" s="635"/>
      <c r="P337" s="635"/>
      <c r="Q337" s="635"/>
      <c r="R337" s="635"/>
      <c r="S337" s="631"/>
      <c r="T337" s="631"/>
      <c r="U337" s="631"/>
      <c r="V337" s="639"/>
      <c r="W337" s="631"/>
      <c r="X337" s="631"/>
      <c r="Y337" s="631"/>
      <c r="Z337" s="631"/>
      <c r="AA337" s="631"/>
      <c r="AB337" s="631"/>
      <c r="AC337" s="631"/>
      <c r="AD337" s="631"/>
      <c r="AE337" s="631"/>
      <c r="AF337" s="631"/>
      <c r="AG337" s="631"/>
      <c r="AH337" s="631"/>
      <c r="AI337" s="631"/>
      <c r="AJ337" s="631"/>
      <c r="AK337" s="631"/>
      <c r="AL337" s="631"/>
      <c r="AM337" s="631"/>
      <c r="AN337" s="631"/>
      <c r="AO337" s="631"/>
      <c r="AP337" s="631"/>
      <c r="AQ337" s="631"/>
      <c r="AR337" s="631"/>
      <c r="AS337" s="631"/>
      <c r="AT337" s="631"/>
      <c r="AU337" s="631"/>
      <c r="AV337" s="631"/>
      <c r="AW337" s="631"/>
      <c r="AX337" s="631"/>
      <c r="AY337" s="631"/>
      <c r="AZ337" s="631"/>
    </row>
    <row r="338" spans="2:52" x14ac:dyDescent="0.25">
      <c r="B338" s="634"/>
      <c r="C338" s="634"/>
      <c r="D338" s="635"/>
      <c r="E338" s="635"/>
      <c r="F338" s="635"/>
      <c r="G338" s="635"/>
      <c r="H338" s="635"/>
      <c r="I338" s="635"/>
      <c r="J338" s="635"/>
      <c r="K338" s="635"/>
      <c r="L338" s="635"/>
      <c r="M338" s="635"/>
      <c r="N338" s="635"/>
      <c r="O338" s="635"/>
      <c r="P338" s="635"/>
      <c r="Q338" s="635"/>
      <c r="R338" s="635"/>
      <c r="S338" s="631"/>
      <c r="T338" s="631"/>
      <c r="U338" s="631"/>
      <c r="V338" s="639"/>
      <c r="W338" s="631"/>
      <c r="X338" s="631"/>
      <c r="Y338" s="631"/>
      <c r="Z338" s="631"/>
      <c r="AA338" s="631"/>
      <c r="AB338" s="631"/>
      <c r="AC338" s="631"/>
      <c r="AD338" s="631"/>
      <c r="AE338" s="631"/>
      <c r="AF338" s="631"/>
      <c r="AG338" s="631"/>
      <c r="AH338" s="631"/>
      <c r="AI338" s="631"/>
      <c r="AJ338" s="631"/>
      <c r="AK338" s="631"/>
      <c r="AL338" s="631"/>
      <c r="AM338" s="631"/>
      <c r="AN338" s="631"/>
      <c r="AO338" s="631"/>
      <c r="AP338" s="631"/>
      <c r="AQ338" s="631"/>
      <c r="AR338" s="631"/>
      <c r="AS338" s="631"/>
      <c r="AT338" s="631"/>
      <c r="AU338" s="631"/>
      <c r="AV338" s="631"/>
      <c r="AW338" s="631"/>
      <c r="AX338" s="631"/>
      <c r="AY338" s="631"/>
      <c r="AZ338" s="631"/>
    </row>
    <row r="339" spans="2:52" x14ac:dyDescent="0.25">
      <c r="B339" s="634"/>
      <c r="C339" s="634"/>
      <c r="D339" s="635"/>
      <c r="E339" s="635"/>
      <c r="F339" s="635"/>
      <c r="G339" s="635"/>
      <c r="H339" s="635"/>
      <c r="I339" s="635"/>
      <c r="J339" s="635"/>
      <c r="K339" s="635"/>
      <c r="L339" s="635"/>
      <c r="M339" s="635"/>
      <c r="N339" s="635"/>
      <c r="O339" s="635"/>
      <c r="P339" s="635"/>
      <c r="Q339" s="635"/>
      <c r="R339" s="635"/>
      <c r="S339" s="631"/>
      <c r="T339" s="631"/>
      <c r="U339" s="631"/>
      <c r="V339" s="639"/>
      <c r="W339" s="631"/>
      <c r="X339" s="631"/>
      <c r="Y339" s="631"/>
      <c r="Z339" s="631"/>
      <c r="AA339" s="631"/>
      <c r="AB339" s="631"/>
      <c r="AC339" s="631"/>
      <c r="AD339" s="631"/>
      <c r="AE339" s="631"/>
      <c r="AF339" s="631"/>
      <c r="AG339" s="631"/>
      <c r="AH339" s="631"/>
      <c r="AI339" s="631"/>
      <c r="AJ339" s="631"/>
      <c r="AK339" s="631"/>
      <c r="AL339" s="631"/>
      <c r="AM339" s="631"/>
      <c r="AN339" s="631"/>
      <c r="AO339" s="631"/>
      <c r="AP339" s="631"/>
      <c r="AQ339" s="631"/>
      <c r="AR339" s="631"/>
      <c r="AS339" s="631"/>
      <c r="AT339" s="631"/>
      <c r="AU339" s="631"/>
      <c r="AV339" s="631"/>
      <c r="AW339" s="631"/>
      <c r="AX339" s="631"/>
      <c r="AY339" s="631"/>
      <c r="AZ339" s="631"/>
    </row>
    <row r="340" spans="2:52" x14ac:dyDescent="0.25">
      <c r="B340" s="634"/>
      <c r="C340" s="634"/>
      <c r="D340" s="635"/>
      <c r="E340" s="635"/>
      <c r="F340" s="635"/>
      <c r="G340" s="635"/>
      <c r="H340" s="635"/>
      <c r="I340" s="635"/>
      <c r="J340" s="635"/>
      <c r="K340" s="635"/>
      <c r="L340" s="635"/>
      <c r="M340" s="635"/>
      <c r="N340" s="635"/>
      <c r="O340" s="635"/>
      <c r="P340" s="635"/>
      <c r="Q340" s="635"/>
      <c r="R340" s="635"/>
      <c r="S340" s="631"/>
      <c r="T340" s="631"/>
      <c r="U340" s="631"/>
      <c r="V340" s="639"/>
      <c r="W340" s="631"/>
      <c r="X340" s="631"/>
      <c r="Y340" s="631"/>
      <c r="Z340" s="631"/>
      <c r="AA340" s="631"/>
      <c r="AB340" s="631"/>
      <c r="AC340" s="631"/>
      <c r="AD340" s="631"/>
      <c r="AE340" s="631"/>
      <c r="AF340" s="631"/>
      <c r="AG340" s="631"/>
      <c r="AH340" s="631"/>
      <c r="AI340" s="631"/>
      <c r="AJ340" s="631"/>
      <c r="AK340" s="631"/>
      <c r="AL340" s="631"/>
      <c r="AM340" s="631"/>
      <c r="AN340" s="631"/>
      <c r="AO340" s="631"/>
      <c r="AP340" s="631"/>
      <c r="AQ340" s="631"/>
      <c r="AR340" s="631"/>
      <c r="AS340" s="631"/>
      <c r="AT340" s="631"/>
      <c r="AU340" s="631"/>
      <c r="AV340" s="631"/>
      <c r="AW340" s="631"/>
      <c r="AX340" s="631"/>
      <c r="AY340" s="631"/>
      <c r="AZ340" s="631"/>
    </row>
    <row r="341" spans="2:52" x14ac:dyDescent="0.25">
      <c r="B341" s="634"/>
      <c r="C341" s="634"/>
      <c r="D341" s="635"/>
      <c r="E341" s="635"/>
      <c r="F341" s="635"/>
      <c r="G341" s="635"/>
      <c r="H341" s="635"/>
      <c r="I341" s="635"/>
      <c r="J341" s="635"/>
      <c r="K341" s="635"/>
      <c r="L341" s="635"/>
      <c r="M341" s="635"/>
      <c r="N341" s="635"/>
      <c r="O341" s="635"/>
      <c r="P341" s="635"/>
      <c r="Q341" s="635"/>
      <c r="R341" s="635"/>
      <c r="S341" s="631"/>
      <c r="T341" s="631"/>
      <c r="U341" s="631"/>
      <c r="V341" s="639"/>
      <c r="W341" s="631"/>
      <c r="X341" s="631"/>
      <c r="Y341" s="631"/>
      <c r="Z341" s="631"/>
      <c r="AA341" s="631"/>
      <c r="AB341" s="631"/>
      <c r="AC341" s="631"/>
      <c r="AD341" s="631"/>
      <c r="AE341" s="631"/>
      <c r="AF341" s="631"/>
      <c r="AG341" s="631"/>
      <c r="AH341" s="631"/>
      <c r="AI341" s="631"/>
      <c r="AJ341" s="631"/>
      <c r="AK341" s="631"/>
      <c r="AL341" s="631"/>
      <c r="AM341" s="631"/>
      <c r="AN341" s="631"/>
      <c r="AO341" s="631"/>
      <c r="AP341" s="631"/>
      <c r="AQ341" s="631"/>
      <c r="AR341" s="631"/>
      <c r="AS341" s="631"/>
      <c r="AT341" s="631"/>
      <c r="AU341" s="631"/>
      <c r="AV341" s="631"/>
      <c r="AW341" s="631"/>
      <c r="AX341" s="631"/>
      <c r="AY341" s="631"/>
      <c r="AZ341" s="631"/>
    </row>
    <row r="342" spans="2:52" x14ac:dyDescent="0.25">
      <c r="B342" s="634"/>
      <c r="C342" s="634"/>
      <c r="D342" s="635"/>
      <c r="E342" s="635"/>
      <c r="F342" s="635"/>
      <c r="G342" s="635"/>
      <c r="H342" s="635"/>
      <c r="I342" s="635"/>
      <c r="J342" s="635"/>
      <c r="K342" s="635"/>
      <c r="L342" s="635"/>
      <c r="M342" s="635"/>
      <c r="N342" s="635"/>
      <c r="O342" s="635"/>
      <c r="P342" s="635"/>
      <c r="Q342" s="635"/>
      <c r="R342" s="635"/>
      <c r="S342" s="631"/>
      <c r="T342" s="631"/>
      <c r="U342" s="631"/>
      <c r="V342" s="639"/>
      <c r="W342" s="631"/>
      <c r="X342" s="631"/>
      <c r="Y342" s="631"/>
      <c r="Z342" s="631"/>
      <c r="AA342" s="631"/>
      <c r="AB342" s="631"/>
      <c r="AC342" s="631"/>
      <c r="AD342" s="631"/>
      <c r="AE342" s="631"/>
      <c r="AF342" s="631"/>
      <c r="AG342" s="631"/>
      <c r="AH342" s="631"/>
      <c r="AI342" s="631"/>
      <c r="AJ342" s="631"/>
      <c r="AK342" s="631"/>
      <c r="AL342" s="631"/>
      <c r="AM342" s="631"/>
      <c r="AN342" s="631"/>
      <c r="AO342" s="631"/>
      <c r="AP342" s="631"/>
      <c r="AQ342" s="631"/>
      <c r="AR342" s="631"/>
      <c r="AS342" s="631"/>
      <c r="AT342" s="631"/>
      <c r="AU342" s="631"/>
      <c r="AV342" s="631"/>
      <c r="AW342" s="631"/>
      <c r="AX342" s="631"/>
      <c r="AY342" s="631"/>
      <c r="AZ342" s="631"/>
    </row>
    <row r="343" spans="2:52" x14ac:dyDescent="0.25">
      <c r="B343" s="634"/>
      <c r="C343" s="634"/>
      <c r="D343" s="635"/>
      <c r="E343" s="635"/>
      <c r="F343" s="635"/>
      <c r="G343" s="635"/>
      <c r="H343" s="635"/>
      <c r="I343" s="635"/>
      <c r="J343" s="635"/>
      <c r="K343" s="635"/>
      <c r="L343" s="635"/>
      <c r="M343" s="635"/>
      <c r="N343" s="635"/>
      <c r="O343" s="635"/>
      <c r="P343" s="635"/>
      <c r="Q343" s="635"/>
      <c r="R343" s="635"/>
      <c r="S343" s="631"/>
      <c r="T343" s="631"/>
      <c r="U343" s="631"/>
      <c r="V343" s="639"/>
      <c r="W343" s="631"/>
      <c r="X343" s="631"/>
      <c r="Y343" s="631"/>
      <c r="Z343" s="631"/>
      <c r="AA343" s="631"/>
      <c r="AB343" s="631"/>
      <c r="AC343" s="631"/>
      <c r="AD343" s="631"/>
      <c r="AE343" s="631"/>
      <c r="AF343" s="631"/>
      <c r="AG343" s="631"/>
      <c r="AH343" s="631"/>
      <c r="AI343" s="631"/>
      <c r="AJ343" s="631"/>
      <c r="AK343" s="631"/>
      <c r="AL343" s="631"/>
      <c r="AM343" s="631"/>
      <c r="AN343" s="631"/>
      <c r="AO343" s="631"/>
      <c r="AP343" s="631"/>
      <c r="AQ343" s="631"/>
      <c r="AR343" s="631"/>
      <c r="AS343" s="631"/>
      <c r="AT343" s="631"/>
      <c r="AU343" s="631"/>
      <c r="AV343" s="631"/>
      <c r="AW343" s="631"/>
      <c r="AX343" s="631"/>
      <c r="AY343" s="631"/>
      <c r="AZ343" s="631"/>
    </row>
    <row r="344" spans="2:52" x14ac:dyDescent="0.25">
      <c r="B344" s="634"/>
      <c r="C344" s="634"/>
      <c r="D344" s="635"/>
      <c r="E344" s="635"/>
      <c r="F344" s="635"/>
      <c r="G344" s="635"/>
      <c r="H344" s="635"/>
      <c r="I344" s="635"/>
      <c r="J344" s="635"/>
      <c r="K344" s="635"/>
      <c r="L344" s="635"/>
      <c r="M344" s="635"/>
      <c r="N344" s="635"/>
      <c r="O344" s="635"/>
      <c r="P344" s="635"/>
      <c r="Q344" s="635"/>
      <c r="R344" s="635"/>
      <c r="S344" s="631"/>
      <c r="T344" s="631"/>
      <c r="U344" s="631"/>
      <c r="V344" s="639"/>
      <c r="W344" s="631"/>
      <c r="X344" s="631"/>
      <c r="Y344" s="631"/>
      <c r="Z344" s="631"/>
      <c r="AA344" s="631"/>
      <c r="AB344" s="631"/>
      <c r="AC344" s="631"/>
      <c r="AD344" s="631"/>
      <c r="AE344" s="631"/>
      <c r="AF344" s="631"/>
      <c r="AG344" s="631"/>
      <c r="AH344" s="631"/>
      <c r="AI344" s="631"/>
      <c r="AJ344" s="631"/>
      <c r="AK344" s="631"/>
      <c r="AL344" s="631"/>
      <c r="AM344" s="631"/>
      <c r="AN344" s="631"/>
      <c r="AO344" s="631"/>
      <c r="AP344" s="631"/>
      <c r="AQ344" s="631"/>
      <c r="AR344" s="631"/>
      <c r="AS344" s="631"/>
      <c r="AT344" s="631"/>
      <c r="AU344" s="631"/>
      <c r="AV344" s="631"/>
      <c r="AW344" s="631"/>
      <c r="AX344" s="631"/>
      <c r="AY344" s="631"/>
      <c r="AZ344" s="631"/>
    </row>
    <row r="345" spans="2:52" x14ac:dyDescent="0.25">
      <c r="B345" s="634"/>
      <c r="C345" s="634"/>
      <c r="D345" s="635"/>
      <c r="E345" s="635"/>
      <c r="F345" s="635"/>
      <c r="G345" s="635"/>
      <c r="H345" s="635"/>
      <c r="I345" s="635"/>
      <c r="J345" s="635"/>
      <c r="K345" s="635"/>
      <c r="L345" s="635"/>
      <c r="M345" s="635"/>
      <c r="N345" s="635"/>
      <c r="O345" s="635"/>
      <c r="P345" s="635"/>
      <c r="Q345" s="635"/>
      <c r="R345" s="635"/>
      <c r="S345" s="631"/>
      <c r="T345" s="631"/>
      <c r="U345" s="631"/>
      <c r="V345" s="639"/>
      <c r="W345" s="631"/>
      <c r="X345" s="631"/>
      <c r="Y345" s="631"/>
      <c r="Z345" s="631"/>
      <c r="AA345" s="631"/>
      <c r="AB345" s="631"/>
      <c r="AC345" s="631"/>
      <c r="AD345" s="631"/>
      <c r="AE345" s="631"/>
      <c r="AF345" s="631"/>
      <c r="AG345" s="631"/>
      <c r="AH345" s="631"/>
      <c r="AI345" s="631"/>
      <c r="AJ345" s="631"/>
      <c r="AK345" s="631"/>
      <c r="AL345" s="631"/>
      <c r="AM345" s="631"/>
      <c r="AN345" s="631"/>
      <c r="AO345" s="631"/>
      <c r="AP345" s="631"/>
      <c r="AQ345" s="631"/>
      <c r="AR345" s="631"/>
      <c r="AS345" s="631"/>
      <c r="AT345" s="631"/>
      <c r="AU345" s="631"/>
      <c r="AV345" s="631"/>
      <c r="AW345" s="631"/>
      <c r="AX345" s="631"/>
      <c r="AY345" s="631"/>
      <c r="AZ345" s="631"/>
    </row>
    <row r="346" spans="2:52" x14ac:dyDescent="0.25">
      <c r="B346" s="634"/>
      <c r="C346" s="634"/>
      <c r="D346" s="635"/>
      <c r="E346" s="635"/>
      <c r="F346" s="635"/>
      <c r="G346" s="635"/>
      <c r="H346" s="635"/>
      <c r="I346" s="635"/>
      <c r="J346" s="635"/>
      <c r="K346" s="635"/>
      <c r="L346" s="635"/>
      <c r="M346" s="635"/>
      <c r="N346" s="635"/>
      <c r="O346" s="635"/>
      <c r="P346" s="635"/>
      <c r="Q346" s="635"/>
      <c r="R346" s="635"/>
      <c r="S346" s="631"/>
      <c r="T346" s="631"/>
      <c r="U346" s="631"/>
      <c r="V346" s="639"/>
      <c r="W346" s="631"/>
      <c r="X346" s="631"/>
      <c r="Y346" s="631"/>
      <c r="Z346" s="631"/>
      <c r="AA346" s="631"/>
      <c r="AB346" s="631"/>
      <c r="AC346" s="631"/>
      <c r="AD346" s="631"/>
      <c r="AE346" s="631"/>
      <c r="AF346" s="631"/>
      <c r="AG346" s="631"/>
      <c r="AH346" s="631"/>
      <c r="AI346" s="631"/>
      <c r="AJ346" s="631"/>
      <c r="AK346" s="631"/>
      <c r="AL346" s="631"/>
      <c r="AM346" s="631"/>
      <c r="AN346" s="631"/>
      <c r="AO346" s="631"/>
      <c r="AP346" s="631"/>
      <c r="AQ346" s="631"/>
      <c r="AR346" s="631"/>
      <c r="AS346" s="631"/>
      <c r="AT346" s="631"/>
      <c r="AU346" s="631"/>
      <c r="AV346" s="631"/>
      <c r="AW346" s="631"/>
      <c r="AX346" s="631"/>
      <c r="AY346" s="631"/>
      <c r="AZ346" s="631"/>
    </row>
    <row r="347" spans="2:52" x14ac:dyDescent="0.25">
      <c r="B347" s="634"/>
      <c r="C347" s="634"/>
      <c r="D347" s="635"/>
      <c r="E347" s="635"/>
      <c r="F347" s="635"/>
      <c r="G347" s="635"/>
      <c r="H347" s="635"/>
      <c r="I347" s="635"/>
      <c r="J347" s="635"/>
      <c r="K347" s="635"/>
      <c r="L347" s="635"/>
      <c r="M347" s="635"/>
      <c r="N347" s="635"/>
      <c r="O347" s="635"/>
      <c r="P347" s="635"/>
      <c r="Q347" s="635"/>
      <c r="R347" s="635"/>
      <c r="S347" s="631"/>
      <c r="T347" s="631"/>
      <c r="U347" s="631"/>
      <c r="V347" s="639"/>
      <c r="W347" s="631"/>
      <c r="X347" s="631"/>
      <c r="Y347" s="631"/>
      <c r="Z347" s="631"/>
      <c r="AA347" s="631"/>
      <c r="AB347" s="631"/>
      <c r="AC347" s="631"/>
      <c r="AD347" s="631"/>
      <c r="AE347" s="631"/>
      <c r="AF347" s="631"/>
      <c r="AG347" s="631"/>
      <c r="AH347" s="631"/>
      <c r="AI347" s="631"/>
      <c r="AJ347" s="631"/>
      <c r="AK347" s="631"/>
      <c r="AL347" s="631"/>
      <c r="AM347" s="631"/>
      <c r="AN347" s="631"/>
      <c r="AO347" s="631"/>
      <c r="AP347" s="631"/>
      <c r="AQ347" s="631"/>
      <c r="AR347" s="631"/>
      <c r="AS347" s="631"/>
      <c r="AT347" s="631"/>
      <c r="AU347" s="631"/>
      <c r="AV347" s="631"/>
      <c r="AW347" s="631"/>
      <c r="AX347" s="631"/>
      <c r="AY347" s="631"/>
      <c r="AZ347" s="631"/>
    </row>
    <row r="348" spans="2:52" x14ac:dyDescent="0.25">
      <c r="B348" s="634"/>
      <c r="C348" s="634"/>
      <c r="D348" s="635"/>
      <c r="E348" s="635"/>
      <c r="F348" s="635"/>
      <c r="G348" s="635"/>
      <c r="H348" s="635"/>
      <c r="I348" s="635"/>
      <c r="J348" s="635"/>
      <c r="K348" s="635"/>
      <c r="L348" s="635"/>
      <c r="M348" s="635"/>
      <c r="N348" s="635"/>
      <c r="O348" s="635"/>
      <c r="P348" s="635"/>
      <c r="Q348" s="635"/>
      <c r="R348" s="635"/>
      <c r="S348" s="631"/>
      <c r="T348" s="631"/>
      <c r="U348" s="631"/>
      <c r="V348" s="639"/>
      <c r="W348" s="631"/>
      <c r="X348" s="631"/>
      <c r="Y348" s="631"/>
      <c r="Z348" s="631"/>
      <c r="AA348" s="631"/>
      <c r="AB348" s="631"/>
      <c r="AC348" s="631"/>
      <c r="AD348" s="631"/>
      <c r="AE348" s="631"/>
      <c r="AF348" s="631"/>
      <c r="AG348" s="631"/>
      <c r="AH348" s="631"/>
      <c r="AI348" s="631"/>
      <c r="AJ348" s="631"/>
      <c r="AK348" s="631"/>
      <c r="AL348" s="631"/>
      <c r="AM348" s="631"/>
      <c r="AN348" s="631"/>
      <c r="AO348" s="631"/>
      <c r="AP348" s="631"/>
      <c r="AQ348" s="631"/>
      <c r="AR348" s="631"/>
      <c r="AS348" s="631"/>
      <c r="AT348" s="631"/>
      <c r="AU348" s="631"/>
      <c r="AV348" s="631"/>
      <c r="AW348" s="631"/>
      <c r="AX348" s="631"/>
      <c r="AY348" s="631"/>
      <c r="AZ348" s="631"/>
    </row>
    <row r="349" spans="2:52" x14ac:dyDescent="0.25">
      <c r="B349" s="634"/>
      <c r="C349" s="634"/>
      <c r="D349" s="635"/>
      <c r="E349" s="635"/>
      <c r="F349" s="635"/>
      <c r="G349" s="635"/>
      <c r="H349" s="635"/>
      <c r="I349" s="635"/>
      <c r="J349" s="635"/>
      <c r="K349" s="635"/>
      <c r="L349" s="635"/>
      <c r="M349" s="635"/>
      <c r="N349" s="635"/>
      <c r="O349" s="635"/>
      <c r="P349" s="635"/>
      <c r="Q349" s="635"/>
      <c r="R349" s="635"/>
      <c r="S349" s="631"/>
      <c r="T349" s="631"/>
      <c r="U349" s="631"/>
      <c r="V349" s="639"/>
      <c r="W349" s="631"/>
      <c r="X349" s="631"/>
      <c r="Y349" s="631"/>
      <c r="Z349" s="631"/>
      <c r="AA349" s="631"/>
      <c r="AB349" s="631"/>
      <c r="AC349" s="631"/>
      <c r="AD349" s="631"/>
      <c r="AE349" s="631"/>
      <c r="AF349" s="631"/>
      <c r="AG349" s="631"/>
      <c r="AH349" s="631"/>
      <c r="AI349" s="631"/>
      <c r="AJ349" s="631"/>
      <c r="AK349" s="631"/>
      <c r="AL349" s="631"/>
      <c r="AM349" s="631"/>
      <c r="AN349" s="631"/>
      <c r="AO349" s="631"/>
      <c r="AP349" s="631"/>
      <c r="AQ349" s="631"/>
      <c r="AR349" s="631"/>
      <c r="AS349" s="631"/>
      <c r="AT349" s="631"/>
      <c r="AU349" s="631"/>
      <c r="AV349" s="631"/>
      <c r="AW349" s="631"/>
      <c r="AX349" s="631"/>
      <c r="AY349" s="631"/>
      <c r="AZ349" s="631"/>
    </row>
    <row r="350" spans="2:52" x14ac:dyDescent="0.25">
      <c r="B350" s="634"/>
      <c r="C350" s="634"/>
      <c r="D350" s="635"/>
      <c r="E350" s="635"/>
      <c r="F350" s="635"/>
      <c r="G350" s="635"/>
      <c r="H350" s="635"/>
      <c r="I350" s="635"/>
      <c r="J350" s="635"/>
      <c r="K350" s="635"/>
      <c r="L350" s="635"/>
      <c r="M350" s="635"/>
      <c r="N350" s="635"/>
      <c r="O350" s="635"/>
      <c r="P350" s="635"/>
      <c r="Q350" s="635"/>
      <c r="R350" s="635"/>
      <c r="S350" s="631"/>
      <c r="T350" s="631"/>
      <c r="U350" s="631"/>
      <c r="V350" s="639"/>
      <c r="W350" s="631"/>
      <c r="X350" s="631"/>
      <c r="Y350" s="631"/>
      <c r="Z350" s="631"/>
      <c r="AA350" s="631"/>
      <c r="AB350" s="631"/>
      <c r="AC350" s="631"/>
      <c r="AD350" s="631"/>
      <c r="AE350" s="631"/>
      <c r="AF350" s="631"/>
      <c r="AG350" s="631"/>
      <c r="AH350" s="631"/>
      <c r="AI350" s="631"/>
      <c r="AJ350" s="631"/>
      <c r="AK350" s="631"/>
      <c r="AL350" s="631"/>
      <c r="AM350" s="631"/>
      <c r="AN350" s="631"/>
      <c r="AO350" s="631"/>
      <c r="AP350" s="631"/>
      <c r="AQ350" s="631"/>
      <c r="AR350" s="631"/>
      <c r="AS350" s="631"/>
      <c r="AT350" s="631"/>
      <c r="AU350" s="631"/>
      <c r="AV350" s="631"/>
      <c r="AW350" s="631"/>
      <c r="AX350" s="631"/>
      <c r="AY350" s="631"/>
      <c r="AZ350" s="631"/>
    </row>
    <row r="351" spans="2:52" x14ac:dyDescent="0.25">
      <c r="B351" s="634"/>
      <c r="C351" s="634"/>
      <c r="D351" s="635"/>
      <c r="E351" s="635"/>
      <c r="F351" s="635"/>
      <c r="G351" s="635"/>
      <c r="H351" s="635"/>
      <c r="I351" s="635"/>
      <c r="J351" s="635"/>
      <c r="K351" s="635"/>
      <c r="L351" s="635"/>
      <c r="M351" s="635"/>
      <c r="N351" s="635"/>
      <c r="O351" s="635"/>
      <c r="P351" s="635"/>
      <c r="Q351" s="635"/>
      <c r="R351" s="635"/>
      <c r="S351" s="631"/>
      <c r="T351" s="631"/>
      <c r="U351" s="631"/>
      <c r="V351" s="639"/>
      <c r="W351" s="631"/>
      <c r="X351" s="631"/>
      <c r="Y351" s="631"/>
      <c r="Z351" s="631"/>
      <c r="AA351" s="631"/>
      <c r="AB351" s="631"/>
      <c r="AC351" s="631"/>
      <c r="AD351" s="631"/>
      <c r="AE351" s="631"/>
      <c r="AF351" s="631"/>
      <c r="AG351" s="631"/>
      <c r="AH351" s="631"/>
      <c r="AI351" s="631"/>
      <c r="AJ351" s="631"/>
      <c r="AK351" s="631"/>
      <c r="AL351" s="631"/>
      <c r="AM351" s="631"/>
      <c r="AN351" s="631"/>
      <c r="AO351" s="631"/>
      <c r="AP351" s="631"/>
      <c r="AQ351" s="631"/>
      <c r="AR351" s="631"/>
      <c r="AS351" s="631"/>
      <c r="AT351" s="631"/>
      <c r="AU351" s="631"/>
      <c r="AV351" s="631"/>
      <c r="AW351" s="631"/>
      <c r="AX351" s="631"/>
      <c r="AY351" s="631"/>
      <c r="AZ351" s="631"/>
    </row>
    <row r="352" spans="2:52" x14ac:dyDescent="0.25">
      <c r="B352" s="634"/>
      <c r="C352" s="634"/>
      <c r="D352" s="635"/>
      <c r="E352" s="635"/>
      <c r="F352" s="635"/>
      <c r="G352" s="635"/>
      <c r="H352" s="635"/>
      <c r="I352" s="635"/>
      <c r="J352" s="635"/>
      <c r="K352" s="635"/>
      <c r="L352" s="635"/>
      <c r="M352" s="635"/>
      <c r="N352" s="635"/>
      <c r="O352" s="635"/>
      <c r="P352" s="635"/>
      <c r="Q352" s="635"/>
      <c r="R352" s="635"/>
      <c r="S352" s="631"/>
      <c r="T352" s="631"/>
      <c r="U352" s="631"/>
      <c r="V352" s="639"/>
      <c r="W352" s="631"/>
      <c r="X352" s="631"/>
      <c r="Y352" s="631"/>
      <c r="Z352" s="631"/>
      <c r="AA352" s="631"/>
      <c r="AB352" s="631"/>
      <c r="AC352" s="631"/>
      <c r="AD352" s="631"/>
      <c r="AE352" s="631"/>
      <c r="AF352" s="631"/>
      <c r="AG352" s="631"/>
      <c r="AH352" s="631"/>
      <c r="AI352" s="631"/>
      <c r="AJ352" s="631"/>
      <c r="AK352" s="631"/>
      <c r="AL352" s="631"/>
      <c r="AM352" s="631"/>
      <c r="AN352" s="631"/>
      <c r="AO352" s="631"/>
      <c r="AP352" s="631"/>
      <c r="AQ352" s="631"/>
      <c r="AR352" s="631"/>
      <c r="AS352" s="631"/>
      <c r="AT352" s="631"/>
      <c r="AU352" s="631"/>
      <c r="AV352" s="631"/>
      <c r="AW352" s="631"/>
      <c r="AX352" s="631"/>
      <c r="AY352" s="631"/>
      <c r="AZ352" s="631"/>
    </row>
    <row r="353" spans="2:52" x14ac:dyDescent="0.25">
      <c r="B353" s="634"/>
      <c r="C353" s="634"/>
      <c r="D353" s="635"/>
      <c r="E353" s="635"/>
      <c r="F353" s="635"/>
      <c r="G353" s="635"/>
      <c r="H353" s="635"/>
      <c r="I353" s="635"/>
      <c r="J353" s="635"/>
      <c r="K353" s="635"/>
      <c r="L353" s="635"/>
      <c r="M353" s="635"/>
      <c r="N353" s="635"/>
      <c r="O353" s="635"/>
      <c r="P353" s="635"/>
      <c r="Q353" s="635"/>
      <c r="R353" s="635"/>
      <c r="S353" s="631"/>
      <c r="T353" s="631"/>
      <c r="U353" s="631"/>
      <c r="V353" s="639"/>
      <c r="W353" s="631"/>
      <c r="X353" s="631"/>
      <c r="Y353" s="631"/>
      <c r="Z353" s="631"/>
      <c r="AA353" s="631"/>
      <c r="AB353" s="631"/>
      <c r="AC353" s="631"/>
      <c r="AD353" s="631"/>
      <c r="AE353" s="631"/>
      <c r="AF353" s="631"/>
      <c r="AG353" s="631"/>
      <c r="AH353" s="631"/>
      <c r="AI353" s="631"/>
      <c r="AJ353" s="631"/>
      <c r="AK353" s="631"/>
      <c r="AL353" s="631"/>
      <c r="AM353" s="631"/>
      <c r="AN353" s="631"/>
      <c r="AO353" s="631"/>
      <c r="AP353" s="631"/>
      <c r="AQ353" s="631"/>
      <c r="AR353" s="631"/>
      <c r="AS353" s="631"/>
      <c r="AT353" s="631"/>
      <c r="AU353" s="631"/>
      <c r="AV353" s="631"/>
      <c r="AW353" s="631"/>
      <c r="AX353" s="631"/>
      <c r="AY353" s="631"/>
      <c r="AZ353" s="631"/>
    </row>
    <row r="354" spans="2:52" x14ac:dyDescent="0.25">
      <c r="B354" s="634"/>
      <c r="C354" s="634"/>
      <c r="D354" s="635"/>
      <c r="E354" s="635"/>
      <c r="F354" s="635"/>
      <c r="G354" s="635"/>
      <c r="H354" s="635"/>
      <c r="I354" s="635"/>
      <c r="J354" s="635"/>
      <c r="K354" s="635"/>
      <c r="L354" s="635"/>
      <c r="M354" s="635"/>
      <c r="N354" s="635"/>
      <c r="O354" s="635"/>
      <c r="P354" s="635"/>
      <c r="Q354" s="635"/>
      <c r="R354" s="635"/>
      <c r="S354" s="631"/>
      <c r="T354" s="631"/>
      <c r="U354" s="631"/>
      <c r="V354" s="639"/>
      <c r="W354" s="631"/>
      <c r="X354" s="631"/>
      <c r="Y354" s="631"/>
      <c r="Z354" s="631"/>
      <c r="AA354" s="631"/>
      <c r="AB354" s="631"/>
      <c r="AC354" s="631"/>
      <c r="AD354" s="631"/>
      <c r="AE354" s="631"/>
      <c r="AF354" s="631"/>
      <c r="AG354" s="631"/>
      <c r="AH354" s="631"/>
      <c r="AI354" s="631"/>
      <c r="AJ354" s="631"/>
      <c r="AK354" s="631"/>
      <c r="AL354" s="631"/>
      <c r="AM354" s="631"/>
      <c r="AN354" s="631"/>
      <c r="AO354" s="631"/>
      <c r="AP354" s="631"/>
      <c r="AQ354" s="631"/>
      <c r="AR354" s="631"/>
      <c r="AS354" s="631"/>
      <c r="AT354" s="631"/>
      <c r="AU354" s="631"/>
      <c r="AV354" s="631"/>
      <c r="AW354" s="631"/>
      <c r="AX354" s="631"/>
      <c r="AY354" s="631"/>
      <c r="AZ354" s="631"/>
    </row>
    <row r="355" spans="2:52" x14ac:dyDescent="0.25">
      <c r="B355" s="634"/>
      <c r="C355" s="634"/>
      <c r="D355" s="635"/>
      <c r="E355" s="635"/>
      <c r="F355" s="635"/>
      <c r="G355" s="635"/>
      <c r="H355" s="635"/>
      <c r="I355" s="635"/>
      <c r="J355" s="635"/>
      <c r="K355" s="635"/>
      <c r="L355" s="635"/>
      <c r="M355" s="635"/>
      <c r="N355" s="635"/>
      <c r="O355" s="635"/>
      <c r="P355" s="635"/>
      <c r="Q355" s="635"/>
      <c r="R355" s="635"/>
      <c r="S355" s="631"/>
      <c r="T355" s="631"/>
      <c r="U355" s="631"/>
      <c r="V355" s="639"/>
      <c r="W355" s="631"/>
      <c r="X355" s="631"/>
      <c r="Y355" s="631"/>
      <c r="Z355" s="631"/>
      <c r="AA355" s="631"/>
      <c r="AB355" s="631"/>
      <c r="AC355" s="631"/>
      <c r="AD355" s="631"/>
      <c r="AE355" s="631"/>
      <c r="AF355" s="631"/>
      <c r="AG355" s="631"/>
      <c r="AH355" s="631"/>
      <c r="AI355" s="631"/>
      <c r="AJ355" s="631"/>
      <c r="AK355" s="631"/>
      <c r="AL355" s="631"/>
      <c r="AM355" s="631"/>
      <c r="AN355" s="631"/>
      <c r="AO355" s="631"/>
      <c r="AP355" s="631"/>
      <c r="AQ355" s="631"/>
      <c r="AR355" s="631"/>
      <c r="AS355" s="631"/>
      <c r="AT355" s="631"/>
      <c r="AU355" s="631"/>
      <c r="AV355" s="631"/>
      <c r="AW355" s="631"/>
      <c r="AX355" s="631"/>
      <c r="AY355" s="631"/>
      <c r="AZ355" s="631"/>
    </row>
    <row r="356" spans="2:52" x14ac:dyDescent="0.25">
      <c r="B356" s="634"/>
      <c r="C356" s="634"/>
      <c r="D356" s="635"/>
      <c r="E356" s="635"/>
      <c r="F356" s="635"/>
      <c r="G356" s="635"/>
      <c r="H356" s="635"/>
      <c r="I356" s="635"/>
      <c r="J356" s="635"/>
      <c r="K356" s="635"/>
      <c r="L356" s="635"/>
      <c r="M356" s="635"/>
      <c r="N356" s="635"/>
      <c r="O356" s="635"/>
      <c r="P356" s="635"/>
      <c r="Q356" s="635"/>
      <c r="R356" s="635"/>
      <c r="S356" s="631"/>
      <c r="T356" s="631"/>
      <c r="U356" s="631"/>
      <c r="V356" s="639"/>
      <c r="W356" s="631"/>
      <c r="X356" s="631"/>
      <c r="Y356" s="631"/>
      <c r="Z356" s="631"/>
      <c r="AA356" s="631"/>
      <c r="AB356" s="631"/>
      <c r="AC356" s="631"/>
      <c r="AD356" s="631"/>
      <c r="AE356" s="631"/>
      <c r="AF356" s="631"/>
      <c r="AG356" s="631"/>
      <c r="AH356" s="631"/>
      <c r="AI356" s="631"/>
      <c r="AJ356" s="631"/>
      <c r="AK356" s="631"/>
      <c r="AL356" s="631"/>
      <c r="AM356" s="631"/>
      <c r="AN356" s="631"/>
      <c r="AO356" s="631"/>
      <c r="AP356" s="631"/>
      <c r="AQ356" s="631"/>
      <c r="AR356" s="631"/>
      <c r="AS356" s="631"/>
      <c r="AT356" s="631"/>
      <c r="AU356" s="631"/>
      <c r="AV356" s="631"/>
      <c r="AW356" s="631"/>
      <c r="AX356" s="631"/>
      <c r="AY356" s="631"/>
      <c r="AZ356" s="631"/>
    </row>
    <row r="357" spans="2:52" x14ac:dyDescent="0.25">
      <c r="B357" s="634"/>
      <c r="C357" s="634"/>
      <c r="D357" s="635"/>
      <c r="E357" s="635"/>
      <c r="F357" s="635"/>
      <c r="G357" s="635"/>
      <c r="H357" s="635"/>
      <c r="I357" s="635"/>
      <c r="J357" s="635"/>
      <c r="K357" s="635"/>
      <c r="L357" s="635"/>
      <c r="M357" s="635"/>
      <c r="N357" s="635"/>
      <c r="O357" s="635"/>
      <c r="P357" s="635"/>
      <c r="Q357" s="635"/>
      <c r="R357" s="635"/>
      <c r="S357" s="631"/>
      <c r="T357" s="631"/>
      <c r="U357" s="631"/>
      <c r="V357" s="639"/>
      <c r="W357" s="631"/>
      <c r="X357" s="631"/>
      <c r="Y357" s="631"/>
      <c r="Z357" s="631"/>
      <c r="AA357" s="631"/>
      <c r="AB357" s="631"/>
      <c r="AC357" s="631"/>
      <c r="AD357" s="631"/>
      <c r="AE357" s="631"/>
      <c r="AF357" s="631"/>
      <c r="AG357" s="631"/>
      <c r="AH357" s="631"/>
      <c r="AI357" s="631"/>
      <c r="AJ357" s="631"/>
      <c r="AK357" s="631"/>
      <c r="AL357" s="631"/>
      <c r="AM357" s="631"/>
      <c r="AN357" s="631"/>
      <c r="AO357" s="631"/>
      <c r="AP357" s="631"/>
      <c r="AQ357" s="631"/>
      <c r="AR357" s="631"/>
      <c r="AS357" s="631"/>
      <c r="AT357" s="631"/>
      <c r="AU357" s="631"/>
      <c r="AV357" s="631"/>
      <c r="AW357" s="631"/>
      <c r="AX357" s="631"/>
      <c r="AY357" s="631"/>
      <c r="AZ357" s="631"/>
    </row>
    <row r="358" spans="2:52" x14ac:dyDescent="0.25">
      <c r="B358" s="634"/>
      <c r="C358" s="634"/>
      <c r="D358" s="635"/>
      <c r="E358" s="635"/>
      <c r="F358" s="635"/>
      <c r="G358" s="635"/>
      <c r="H358" s="635"/>
      <c r="I358" s="635"/>
      <c r="J358" s="635"/>
      <c r="K358" s="635"/>
      <c r="L358" s="635"/>
      <c r="M358" s="635"/>
      <c r="N358" s="635"/>
      <c r="O358" s="635"/>
      <c r="P358" s="635"/>
      <c r="Q358" s="635"/>
      <c r="R358" s="635"/>
      <c r="S358" s="631"/>
      <c r="T358" s="631"/>
      <c r="U358" s="631"/>
      <c r="V358" s="639"/>
      <c r="W358" s="631"/>
      <c r="X358" s="631"/>
      <c r="Y358" s="631"/>
      <c r="Z358" s="631"/>
      <c r="AA358" s="631"/>
      <c r="AB358" s="631"/>
      <c r="AC358" s="631"/>
      <c r="AD358" s="631"/>
      <c r="AE358" s="631"/>
      <c r="AF358" s="631"/>
      <c r="AG358" s="631"/>
      <c r="AH358" s="631"/>
      <c r="AI358" s="631"/>
      <c r="AJ358" s="631"/>
      <c r="AK358" s="631"/>
      <c r="AL358" s="631"/>
      <c r="AM358" s="631"/>
      <c r="AN358" s="631"/>
      <c r="AO358" s="631"/>
      <c r="AP358" s="631"/>
      <c r="AQ358" s="631"/>
      <c r="AR358" s="631"/>
      <c r="AS358" s="631"/>
      <c r="AT358" s="631"/>
      <c r="AU358" s="631"/>
      <c r="AV358" s="631"/>
      <c r="AW358" s="631"/>
      <c r="AX358" s="631"/>
      <c r="AY358" s="631"/>
      <c r="AZ358" s="631"/>
    </row>
    <row r="359" spans="2:52" x14ac:dyDescent="0.25">
      <c r="B359" s="634"/>
      <c r="C359" s="634"/>
      <c r="D359" s="635"/>
      <c r="E359" s="635"/>
      <c r="F359" s="635"/>
      <c r="G359" s="635"/>
      <c r="H359" s="635"/>
      <c r="I359" s="635"/>
      <c r="J359" s="635"/>
      <c r="K359" s="635"/>
      <c r="L359" s="635"/>
      <c r="M359" s="635"/>
      <c r="N359" s="635"/>
      <c r="O359" s="635"/>
      <c r="P359" s="635"/>
      <c r="Q359" s="635"/>
      <c r="R359" s="635"/>
      <c r="S359" s="631"/>
      <c r="T359" s="631"/>
      <c r="U359" s="631"/>
      <c r="V359" s="639"/>
      <c r="W359" s="631"/>
      <c r="X359" s="631"/>
      <c r="Y359" s="631"/>
      <c r="Z359" s="631"/>
      <c r="AA359" s="631"/>
      <c r="AB359" s="631"/>
      <c r="AC359" s="631"/>
      <c r="AD359" s="631"/>
      <c r="AE359" s="631"/>
      <c r="AF359" s="631"/>
      <c r="AG359" s="631"/>
      <c r="AH359" s="631"/>
      <c r="AI359" s="631"/>
      <c r="AJ359" s="631"/>
      <c r="AK359" s="631"/>
      <c r="AL359" s="631"/>
      <c r="AM359" s="631"/>
      <c r="AN359" s="631"/>
      <c r="AO359" s="631"/>
      <c r="AP359" s="631"/>
      <c r="AQ359" s="631"/>
      <c r="AR359" s="631"/>
      <c r="AS359" s="631"/>
      <c r="AT359" s="631"/>
      <c r="AU359" s="631"/>
      <c r="AV359" s="631"/>
      <c r="AW359" s="631"/>
      <c r="AX359" s="631"/>
      <c r="AY359" s="631"/>
      <c r="AZ359" s="631"/>
    </row>
    <row r="360" spans="2:52" x14ac:dyDescent="0.25">
      <c r="B360" s="634"/>
      <c r="C360" s="634"/>
      <c r="D360" s="635"/>
      <c r="E360" s="635"/>
      <c r="F360" s="635"/>
      <c r="G360" s="635"/>
      <c r="H360" s="635"/>
      <c r="I360" s="635"/>
      <c r="J360" s="635"/>
      <c r="K360" s="635"/>
      <c r="L360" s="635"/>
      <c r="M360" s="635"/>
      <c r="N360" s="635"/>
      <c r="O360" s="635"/>
      <c r="P360" s="635"/>
      <c r="Q360" s="635"/>
      <c r="R360" s="635"/>
      <c r="S360" s="631"/>
      <c r="T360" s="631"/>
      <c r="U360" s="631"/>
      <c r="V360" s="639"/>
      <c r="W360" s="631"/>
      <c r="X360" s="631"/>
      <c r="Y360" s="631"/>
      <c r="Z360" s="631"/>
      <c r="AA360" s="631"/>
      <c r="AB360" s="631"/>
      <c r="AC360" s="631"/>
      <c r="AD360" s="631"/>
      <c r="AE360" s="631"/>
      <c r="AF360" s="631"/>
      <c r="AG360" s="631"/>
      <c r="AH360" s="631"/>
      <c r="AI360" s="631"/>
      <c r="AJ360" s="631"/>
      <c r="AK360" s="631"/>
      <c r="AL360" s="631"/>
      <c r="AM360" s="631"/>
      <c r="AN360" s="631"/>
      <c r="AO360" s="631"/>
      <c r="AP360" s="631"/>
      <c r="AQ360" s="631"/>
      <c r="AR360" s="631"/>
      <c r="AS360" s="631"/>
      <c r="AT360" s="631"/>
      <c r="AU360" s="631"/>
      <c r="AV360" s="631"/>
      <c r="AW360" s="631"/>
      <c r="AX360" s="631"/>
      <c r="AY360" s="631"/>
      <c r="AZ360" s="631"/>
    </row>
    <row r="361" spans="2:52" x14ac:dyDescent="0.25">
      <c r="B361" s="634"/>
      <c r="C361" s="634"/>
      <c r="D361" s="635"/>
      <c r="E361" s="635"/>
      <c r="F361" s="635"/>
      <c r="G361" s="635"/>
      <c r="H361" s="635"/>
      <c r="I361" s="635"/>
      <c r="J361" s="635"/>
      <c r="K361" s="635"/>
      <c r="L361" s="635"/>
      <c r="M361" s="635"/>
      <c r="N361" s="635"/>
      <c r="O361" s="635"/>
      <c r="P361" s="635"/>
      <c r="Q361" s="635"/>
      <c r="R361" s="635"/>
      <c r="S361" s="631"/>
      <c r="T361" s="631"/>
      <c r="U361" s="631"/>
      <c r="V361" s="639"/>
      <c r="W361" s="631"/>
      <c r="X361" s="631"/>
      <c r="Y361" s="631"/>
      <c r="Z361" s="631"/>
      <c r="AA361" s="631"/>
      <c r="AB361" s="631"/>
      <c r="AC361" s="631"/>
      <c r="AD361" s="631"/>
      <c r="AE361" s="631"/>
      <c r="AF361" s="631"/>
      <c r="AG361" s="631"/>
      <c r="AH361" s="631"/>
      <c r="AI361" s="631"/>
      <c r="AJ361" s="631"/>
      <c r="AK361" s="631"/>
      <c r="AL361" s="631"/>
      <c r="AM361" s="631"/>
      <c r="AN361" s="631"/>
      <c r="AO361" s="631"/>
      <c r="AP361" s="631"/>
      <c r="AQ361" s="631"/>
      <c r="AR361" s="631"/>
      <c r="AS361" s="631"/>
      <c r="AT361" s="631"/>
      <c r="AU361" s="631"/>
      <c r="AV361" s="631"/>
      <c r="AW361" s="631"/>
      <c r="AX361" s="631"/>
      <c r="AY361" s="631"/>
      <c r="AZ361" s="631"/>
    </row>
    <row r="362" spans="2:52" x14ac:dyDescent="0.25">
      <c r="B362" s="634"/>
      <c r="C362" s="634"/>
      <c r="D362" s="635"/>
      <c r="E362" s="635"/>
      <c r="F362" s="635"/>
      <c r="G362" s="635"/>
      <c r="H362" s="635"/>
      <c r="I362" s="635"/>
      <c r="J362" s="635"/>
      <c r="K362" s="635"/>
      <c r="L362" s="635"/>
      <c r="M362" s="635"/>
      <c r="N362" s="635"/>
      <c r="O362" s="635"/>
      <c r="P362" s="635"/>
      <c r="Q362" s="635"/>
      <c r="R362" s="635"/>
      <c r="S362" s="631"/>
      <c r="T362" s="631"/>
      <c r="U362" s="631"/>
      <c r="V362" s="639"/>
      <c r="W362" s="631"/>
      <c r="X362" s="631"/>
      <c r="Y362" s="631"/>
      <c r="Z362" s="631"/>
      <c r="AA362" s="631"/>
      <c r="AB362" s="631"/>
      <c r="AC362" s="631"/>
      <c r="AD362" s="631"/>
      <c r="AE362" s="631"/>
      <c r="AF362" s="631"/>
      <c r="AG362" s="631"/>
      <c r="AH362" s="631"/>
      <c r="AI362" s="631"/>
      <c r="AJ362" s="631"/>
      <c r="AK362" s="631"/>
      <c r="AL362" s="631"/>
      <c r="AM362" s="631"/>
      <c r="AN362" s="631"/>
      <c r="AO362" s="631"/>
      <c r="AP362" s="631"/>
      <c r="AQ362" s="631"/>
      <c r="AR362" s="631"/>
      <c r="AS362" s="631"/>
      <c r="AT362" s="631"/>
      <c r="AU362" s="631"/>
      <c r="AV362" s="631"/>
      <c r="AW362" s="631"/>
      <c r="AX362" s="631"/>
      <c r="AY362" s="631"/>
      <c r="AZ362" s="631"/>
    </row>
    <row r="363" spans="2:52" x14ac:dyDescent="0.25">
      <c r="B363" s="634"/>
      <c r="C363" s="634"/>
      <c r="D363" s="635"/>
      <c r="E363" s="635"/>
      <c r="F363" s="635"/>
      <c r="G363" s="635"/>
      <c r="H363" s="635"/>
      <c r="I363" s="635"/>
      <c r="J363" s="635"/>
      <c r="K363" s="635"/>
      <c r="L363" s="635"/>
      <c r="M363" s="635"/>
      <c r="N363" s="635"/>
      <c r="O363" s="635"/>
      <c r="P363" s="635"/>
      <c r="Q363" s="635"/>
      <c r="R363" s="635"/>
      <c r="S363" s="631"/>
      <c r="T363" s="631"/>
      <c r="U363" s="631"/>
      <c r="V363" s="639"/>
      <c r="W363" s="631"/>
      <c r="X363" s="631"/>
      <c r="Y363" s="631"/>
      <c r="Z363" s="631"/>
      <c r="AA363" s="631"/>
      <c r="AB363" s="631"/>
      <c r="AC363" s="631"/>
      <c r="AD363" s="631"/>
      <c r="AE363" s="631"/>
      <c r="AF363" s="631"/>
      <c r="AG363" s="631"/>
      <c r="AH363" s="631"/>
      <c r="AI363" s="631"/>
      <c r="AJ363" s="631"/>
      <c r="AK363" s="631"/>
      <c r="AL363" s="631"/>
      <c r="AM363" s="631"/>
      <c r="AN363" s="631"/>
      <c r="AO363" s="631"/>
      <c r="AP363" s="631"/>
      <c r="AQ363" s="631"/>
      <c r="AR363" s="631"/>
      <c r="AS363" s="631"/>
      <c r="AT363" s="631"/>
      <c r="AU363" s="631"/>
      <c r="AV363" s="631"/>
      <c r="AW363" s="631"/>
      <c r="AX363" s="631"/>
      <c r="AY363" s="631"/>
      <c r="AZ363" s="631"/>
    </row>
    <row r="364" spans="2:52" x14ac:dyDescent="0.25">
      <c r="B364" s="634"/>
      <c r="C364" s="634"/>
      <c r="D364" s="635"/>
      <c r="E364" s="635"/>
      <c r="F364" s="635"/>
      <c r="G364" s="635"/>
      <c r="H364" s="635"/>
      <c r="I364" s="635"/>
      <c r="J364" s="635"/>
      <c r="K364" s="635"/>
      <c r="L364" s="635"/>
      <c r="M364" s="635"/>
      <c r="N364" s="635"/>
      <c r="O364" s="635"/>
      <c r="P364" s="635"/>
      <c r="Q364" s="635"/>
      <c r="R364" s="635"/>
      <c r="S364" s="631"/>
      <c r="T364" s="631"/>
      <c r="U364" s="631"/>
      <c r="V364" s="639"/>
      <c r="W364" s="631"/>
      <c r="X364" s="631"/>
      <c r="Y364" s="631"/>
      <c r="Z364" s="631"/>
      <c r="AA364" s="631"/>
      <c r="AB364" s="631"/>
      <c r="AC364" s="631"/>
      <c r="AD364" s="631"/>
      <c r="AE364" s="631"/>
      <c r="AF364" s="631"/>
      <c r="AG364" s="631"/>
      <c r="AH364" s="631"/>
      <c r="AI364" s="631"/>
      <c r="AJ364" s="631"/>
      <c r="AK364" s="631"/>
      <c r="AL364" s="631"/>
      <c r="AM364" s="631"/>
      <c r="AN364" s="631"/>
      <c r="AO364" s="631"/>
      <c r="AP364" s="631"/>
      <c r="AQ364" s="631"/>
      <c r="AR364" s="631"/>
      <c r="AS364" s="631"/>
      <c r="AT364" s="631"/>
      <c r="AU364" s="631"/>
      <c r="AV364" s="631"/>
      <c r="AW364" s="631"/>
      <c r="AX364" s="631"/>
      <c r="AY364" s="631"/>
      <c r="AZ364" s="631"/>
    </row>
    <row r="365" spans="2:52" x14ac:dyDescent="0.25">
      <c r="B365" s="634"/>
      <c r="C365" s="634"/>
      <c r="D365" s="635"/>
      <c r="E365" s="635"/>
      <c r="F365" s="635"/>
      <c r="G365" s="635"/>
      <c r="H365" s="635"/>
      <c r="I365" s="635"/>
      <c r="J365" s="635"/>
      <c r="K365" s="635"/>
      <c r="L365" s="635"/>
      <c r="M365" s="635"/>
      <c r="N365" s="635"/>
      <c r="O365" s="635"/>
      <c r="P365" s="635"/>
      <c r="Q365" s="635"/>
      <c r="R365" s="635"/>
      <c r="S365" s="631"/>
      <c r="T365" s="631"/>
      <c r="U365" s="631"/>
      <c r="V365" s="639"/>
      <c r="W365" s="631"/>
      <c r="X365" s="631"/>
      <c r="Y365" s="631"/>
      <c r="Z365" s="631"/>
      <c r="AA365" s="631"/>
      <c r="AB365" s="631"/>
      <c r="AC365" s="631"/>
      <c r="AD365" s="631"/>
      <c r="AE365" s="631"/>
      <c r="AF365" s="631"/>
      <c r="AG365" s="631"/>
      <c r="AH365" s="631"/>
      <c r="AI365" s="631"/>
      <c r="AJ365" s="631"/>
      <c r="AK365" s="631"/>
      <c r="AL365" s="631"/>
      <c r="AM365" s="631"/>
      <c r="AN365" s="631"/>
      <c r="AO365" s="631"/>
      <c r="AP365" s="631"/>
      <c r="AQ365" s="631"/>
      <c r="AR365" s="631"/>
      <c r="AS365" s="631"/>
      <c r="AT365" s="631"/>
      <c r="AU365" s="631"/>
      <c r="AV365" s="631"/>
      <c r="AW365" s="631"/>
      <c r="AX365" s="631"/>
      <c r="AY365" s="631"/>
      <c r="AZ365" s="631"/>
    </row>
    <row r="366" spans="2:52" x14ac:dyDescent="0.25">
      <c r="B366" s="634"/>
      <c r="C366" s="634"/>
      <c r="D366" s="635"/>
      <c r="E366" s="635"/>
      <c r="F366" s="635"/>
      <c r="G366" s="635"/>
      <c r="H366" s="635"/>
      <c r="I366" s="635"/>
      <c r="J366" s="635"/>
      <c r="K366" s="635"/>
      <c r="L366" s="635"/>
      <c r="M366" s="635"/>
      <c r="N366" s="635"/>
      <c r="O366" s="635"/>
      <c r="P366" s="635"/>
      <c r="Q366" s="635"/>
      <c r="R366" s="635"/>
      <c r="S366" s="631"/>
      <c r="T366" s="631"/>
      <c r="U366" s="631"/>
      <c r="V366" s="639"/>
      <c r="W366" s="631"/>
      <c r="X366" s="631"/>
      <c r="Y366" s="631"/>
      <c r="Z366" s="631"/>
      <c r="AA366" s="631"/>
      <c r="AB366" s="631"/>
      <c r="AC366" s="631"/>
      <c r="AD366" s="631"/>
      <c r="AE366" s="631"/>
      <c r="AF366" s="631"/>
      <c r="AG366" s="631"/>
      <c r="AH366" s="631"/>
      <c r="AI366" s="631"/>
      <c r="AJ366" s="631"/>
      <c r="AK366" s="631"/>
      <c r="AL366" s="631"/>
      <c r="AM366" s="631"/>
      <c r="AN366" s="631"/>
      <c r="AO366" s="631"/>
      <c r="AP366" s="631"/>
      <c r="AQ366" s="631"/>
      <c r="AR366" s="631"/>
      <c r="AS366" s="631"/>
      <c r="AT366" s="631"/>
      <c r="AU366" s="631"/>
      <c r="AV366" s="631"/>
      <c r="AW366" s="631"/>
      <c r="AX366" s="631"/>
      <c r="AY366" s="631"/>
      <c r="AZ366" s="631"/>
    </row>
    <row r="367" spans="2:52" x14ac:dyDescent="0.25">
      <c r="B367" s="634"/>
      <c r="C367" s="634"/>
      <c r="D367" s="635"/>
      <c r="E367" s="635"/>
      <c r="F367" s="635"/>
      <c r="G367" s="635"/>
      <c r="H367" s="635"/>
      <c r="I367" s="635"/>
      <c r="J367" s="635"/>
      <c r="K367" s="635"/>
      <c r="L367" s="635"/>
      <c r="M367" s="635"/>
      <c r="N367" s="635"/>
      <c r="O367" s="635"/>
      <c r="P367" s="635"/>
      <c r="Q367" s="635"/>
      <c r="R367" s="635"/>
      <c r="S367" s="631"/>
      <c r="T367" s="631"/>
      <c r="U367" s="631"/>
      <c r="V367" s="639"/>
      <c r="W367" s="631"/>
      <c r="X367" s="631"/>
      <c r="Y367" s="631"/>
      <c r="Z367" s="631"/>
      <c r="AA367" s="631"/>
      <c r="AB367" s="631"/>
      <c r="AC367" s="631"/>
      <c r="AD367" s="631"/>
      <c r="AE367" s="631"/>
      <c r="AF367" s="631"/>
      <c r="AG367" s="631"/>
      <c r="AH367" s="631"/>
      <c r="AI367" s="631"/>
      <c r="AJ367" s="631"/>
      <c r="AK367" s="631"/>
      <c r="AL367" s="631"/>
      <c r="AM367" s="631"/>
      <c r="AN367" s="631"/>
      <c r="AO367" s="631"/>
      <c r="AP367" s="631"/>
      <c r="AQ367" s="631"/>
      <c r="AR367" s="631"/>
      <c r="AS367" s="631"/>
      <c r="AT367" s="631"/>
      <c r="AU367" s="631"/>
      <c r="AV367" s="631"/>
      <c r="AW367" s="631"/>
      <c r="AX367" s="631"/>
      <c r="AY367" s="631"/>
      <c r="AZ367" s="631"/>
    </row>
    <row r="368" spans="2:52" x14ac:dyDescent="0.25">
      <c r="B368" s="634"/>
      <c r="C368" s="634"/>
      <c r="D368" s="635"/>
      <c r="E368" s="635"/>
      <c r="F368" s="635"/>
      <c r="G368" s="635"/>
      <c r="H368" s="635"/>
      <c r="I368" s="635"/>
      <c r="J368" s="635"/>
      <c r="K368" s="635"/>
      <c r="L368" s="635"/>
      <c r="M368" s="635"/>
      <c r="N368" s="635"/>
      <c r="O368" s="635"/>
      <c r="P368" s="635"/>
      <c r="Q368" s="635"/>
      <c r="R368" s="635"/>
      <c r="S368" s="631"/>
      <c r="T368" s="631"/>
      <c r="U368" s="631"/>
      <c r="V368" s="639"/>
      <c r="W368" s="631"/>
      <c r="X368" s="631"/>
      <c r="Y368" s="631"/>
      <c r="Z368" s="631"/>
      <c r="AA368" s="631"/>
      <c r="AB368" s="631"/>
      <c r="AC368" s="631"/>
      <c r="AD368" s="631"/>
      <c r="AE368" s="631"/>
      <c r="AF368" s="631"/>
      <c r="AG368" s="631"/>
      <c r="AH368" s="631"/>
      <c r="AI368" s="631"/>
      <c r="AJ368" s="631"/>
      <c r="AK368" s="631"/>
      <c r="AL368" s="631"/>
      <c r="AM368" s="631"/>
      <c r="AN368" s="631"/>
      <c r="AO368" s="631"/>
      <c r="AP368" s="631"/>
      <c r="AQ368" s="631"/>
      <c r="AR368" s="631"/>
      <c r="AS368" s="631"/>
      <c r="AT368" s="631"/>
      <c r="AU368" s="631"/>
      <c r="AV368" s="631"/>
      <c r="AW368" s="631"/>
      <c r="AX368" s="631"/>
      <c r="AY368" s="631"/>
      <c r="AZ368" s="631"/>
    </row>
    <row r="369" spans="2:52" x14ac:dyDescent="0.25">
      <c r="B369" s="634"/>
      <c r="C369" s="634"/>
      <c r="D369" s="635"/>
      <c r="E369" s="635"/>
      <c r="F369" s="635"/>
      <c r="G369" s="635"/>
      <c r="H369" s="635"/>
      <c r="I369" s="635"/>
      <c r="J369" s="635"/>
      <c r="K369" s="635"/>
      <c r="L369" s="635"/>
      <c r="M369" s="635"/>
      <c r="N369" s="635"/>
      <c r="O369" s="635"/>
      <c r="P369" s="635"/>
      <c r="Q369" s="635"/>
      <c r="R369" s="635"/>
      <c r="S369" s="631"/>
      <c r="T369" s="631"/>
      <c r="U369" s="631"/>
      <c r="V369" s="639"/>
      <c r="W369" s="631"/>
      <c r="X369" s="631"/>
      <c r="Y369" s="631"/>
      <c r="Z369" s="631"/>
      <c r="AA369" s="631"/>
      <c r="AB369" s="631"/>
      <c r="AC369" s="631"/>
      <c r="AD369" s="631"/>
      <c r="AE369" s="631"/>
      <c r="AF369" s="631"/>
      <c r="AG369" s="631"/>
      <c r="AH369" s="631"/>
      <c r="AI369" s="631"/>
      <c r="AJ369" s="631"/>
      <c r="AK369" s="631"/>
      <c r="AL369" s="631"/>
      <c r="AM369" s="631"/>
      <c r="AN369" s="631"/>
      <c r="AO369" s="631"/>
      <c r="AP369" s="631"/>
      <c r="AQ369" s="631"/>
      <c r="AR369" s="631"/>
      <c r="AS369" s="631"/>
      <c r="AT369" s="631"/>
      <c r="AU369" s="631"/>
      <c r="AV369" s="631"/>
      <c r="AW369" s="631"/>
      <c r="AX369" s="631"/>
      <c r="AY369" s="631"/>
      <c r="AZ369" s="631"/>
    </row>
    <row r="370" spans="2:52" x14ac:dyDescent="0.25">
      <c r="B370" s="634"/>
      <c r="C370" s="634"/>
      <c r="D370" s="635"/>
      <c r="E370" s="635"/>
      <c r="F370" s="635"/>
      <c r="G370" s="635"/>
      <c r="H370" s="635"/>
      <c r="I370" s="635"/>
      <c r="J370" s="635"/>
      <c r="K370" s="635"/>
      <c r="L370" s="635"/>
      <c r="M370" s="635"/>
      <c r="N370" s="635"/>
      <c r="O370" s="635"/>
      <c r="P370" s="635"/>
      <c r="Q370" s="635"/>
      <c r="R370" s="635"/>
      <c r="S370" s="631"/>
      <c r="T370" s="631"/>
      <c r="U370" s="631"/>
      <c r="V370" s="639"/>
      <c r="W370" s="631"/>
      <c r="X370" s="631"/>
      <c r="Y370" s="631"/>
      <c r="Z370" s="631"/>
      <c r="AA370" s="631"/>
      <c r="AB370" s="631"/>
      <c r="AC370" s="631"/>
      <c r="AD370" s="631"/>
      <c r="AE370" s="631"/>
      <c r="AF370" s="631"/>
      <c r="AG370" s="631"/>
      <c r="AH370" s="631"/>
      <c r="AI370" s="631"/>
      <c r="AJ370" s="631"/>
      <c r="AK370" s="631"/>
      <c r="AL370" s="631"/>
      <c r="AM370" s="631"/>
      <c r="AN370" s="631"/>
      <c r="AO370" s="631"/>
      <c r="AP370" s="631"/>
      <c r="AQ370" s="631"/>
      <c r="AR370" s="631"/>
      <c r="AS370" s="631"/>
      <c r="AT370" s="631"/>
      <c r="AU370" s="631"/>
      <c r="AV370" s="631"/>
      <c r="AW370" s="631"/>
      <c r="AX370" s="631"/>
      <c r="AY370" s="631"/>
      <c r="AZ370" s="631"/>
    </row>
    <row r="371" spans="2:52" x14ac:dyDescent="0.25">
      <c r="B371" s="634"/>
      <c r="C371" s="634"/>
      <c r="D371" s="635"/>
      <c r="E371" s="635"/>
      <c r="F371" s="635"/>
      <c r="G371" s="635"/>
      <c r="H371" s="635"/>
      <c r="I371" s="635"/>
      <c r="J371" s="635"/>
      <c r="K371" s="635"/>
      <c r="L371" s="635"/>
      <c r="M371" s="635"/>
      <c r="N371" s="635"/>
      <c r="O371" s="635"/>
      <c r="P371" s="635"/>
      <c r="Q371" s="635"/>
      <c r="R371" s="635"/>
      <c r="S371" s="631"/>
      <c r="T371" s="631"/>
      <c r="U371" s="631"/>
      <c r="V371" s="639"/>
      <c r="W371" s="631"/>
      <c r="X371" s="631"/>
      <c r="Y371" s="631"/>
      <c r="Z371" s="631"/>
      <c r="AA371" s="631"/>
      <c r="AB371" s="631"/>
      <c r="AC371" s="631"/>
      <c r="AD371" s="631"/>
      <c r="AE371" s="631"/>
      <c r="AF371" s="631"/>
      <c r="AG371" s="631"/>
      <c r="AH371" s="631"/>
      <c r="AI371" s="631"/>
      <c r="AJ371" s="631"/>
      <c r="AK371" s="631"/>
      <c r="AL371" s="631"/>
      <c r="AM371" s="631"/>
      <c r="AN371" s="631"/>
      <c r="AO371" s="631"/>
      <c r="AP371" s="631"/>
      <c r="AQ371" s="631"/>
      <c r="AR371" s="631"/>
      <c r="AS371" s="631"/>
      <c r="AT371" s="631"/>
      <c r="AU371" s="631"/>
      <c r="AV371" s="631"/>
      <c r="AW371" s="631"/>
      <c r="AX371" s="631"/>
      <c r="AY371" s="631"/>
      <c r="AZ371" s="631"/>
    </row>
    <row r="372" spans="2:52" x14ac:dyDescent="0.25">
      <c r="B372" s="634"/>
      <c r="C372" s="634"/>
      <c r="D372" s="635"/>
      <c r="E372" s="635"/>
      <c r="F372" s="635"/>
      <c r="G372" s="635"/>
      <c r="H372" s="635"/>
      <c r="I372" s="635"/>
      <c r="J372" s="635"/>
      <c r="K372" s="635"/>
      <c r="L372" s="635"/>
      <c r="M372" s="635"/>
      <c r="N372" s="635"/>
      <c r="O372" s="635"/>
      <c r="P372" s="635"/>
      <c r="Q372" s="635"/>
      <c r="R372" s="635"/>
      <c r="S372" s="631"/>
      <c r="T372" s="631"/>
      <c r="U372" s="631"/>
      <c r="V372" s="639"/>
      <c r="W372" s="631"/>
      <c r="X372" s="631"/>
      <c r="Y372" s="631"/>
      <c r="Z372" s="631"/>
      <c r="AA372" s="631"/>
      <c r="AB372" s="631"/>
      <c r="AC372" s="631"/>
      <c r="AD372" s="631"/>
      <c r="AE372" s="631"/>
      <c r="AF372" s="631"/>
      <c r="AG372" s="631"/>
      <c r="AH372" s="631"/>
      <c r="AI372" s="631"/>
      <c r="AJ372" s="631"/>
      <c r="AK372" s="631"/>
      <c r="AL372" s="631"/>
      <c r="AM372" s="631"/>
      <c r="AN372" s="631"/>
      <c r="AO372" s="631"/>
      <c r="AP372" s="631"/>
      <c r="AQ372" s="631"/>
      <c r="AR372" s="631"/>
      <c r="AS372" s="631"/>
      <c r="AT372" s="631"/>
      <c r="AU372" s="631"/>
      <c r="AV372" s="631"/>
      <c r="AW372" s="631"/>
      <c r="AX372" s="631"/>
      <c r="AY372" s="631"/>
      <c r="AZ372" s="631"/>
    </row>
    <row r="373" spans="2:52" x14ac:dyDescent="0.25">
      <c r="B373" s="634"/>
      <c r="C373" s="634"/>
      <c r="D373" s="635"/>
      <c r="E373" s="635"/>
      <c r="F373" s="635"/>
      <c r="G373" s="635"/>
      <c r="H373" s="635"/>
      <c r="I373" s="635"/>
      <c r="J373" s="635"/>
      <c r="K373" s="635"/>
      <c r="L373" s="635"/>
      <c r="M373" s="635"/>
      <c r="N373" s="635"/>
      <c r="O373" s="635"/>
      <c r="P373" s="635"/>
      <c r="Q373" s="635"/>
      <c r="R373" s="635"/>
      <c r="S373" s="631"/>
      <c r="T373" s="631"/>
      <c r="U373" s="631"/>
      <c r="V373" s="639"/>
      <c r="W373" s="631"/>
      <c r="X373" s="631"/>
      <c r="Y373" s="631"/>
      <c r="Z373" s="631"/>
      <c r="AA373" s="631"/>
      <c r="AB373" s="631"/>
      <c r="AC373" s="631"/>
      <c r="AD373" s="631"/>
      <c r="AE373" s="631"/>
      <c r="AF373" s="631"/>
      <c r="AG373" s="631"/>
      <c r="AH373" s="631"/>
      <c r="AI373" s="631"/>
      <c r="AJ373" s="631"/>
      <c r="AK373" s="631"/>
      <c r="AL373" s="631"/>
      <c r="AM373" s="631"/>
      <c r="AN373" s="631"/>
      <c r="AO373" s="631"/>
      <c r="AP373" s="631"/>
      <c r="AQ373" s="631"/>
      <c r="AR373" s="631"/>
      <c r="AS373" s="631"/>
      <c r="AT373" s="631"/>
      <c r="AU373" s="631"/>
      <c r="AV373" s="631"/>
      <c r="AW373" s="631"/>
      <c r="AX373" s="631"/>
      <c r="AY373" s="631"/>
      <c r="AZ373" s="631"/>
    </row>
    <row r="374" spans="2:52" x14ac:dyDescent="0.25">
      <c r="B374" s="634"/>
      <c r="C374" s="634"/>
      <c r="D374" s="635"/>
      <c r="E374" s="635"/>
      <c r="F374" s="635"/>
      <c r="G374" s="635"/>
      <c r="H374" s="635"/>
      <c r="I374" s="635"/>
      <c r="J374" s="635"/>
      <c r="K374" s="635"/>
      <c r="L374" s="635"/>
      <c r="M374" s="635"/>
      <c r="N374" s="635"/>
      <c r="O374" s="635"/>
      <c r="P374" s="635"/>
      <c r="Q374" s="635"/>
      <c r="R374" s="635"/>
      <c r="S374" s="631"/>
      <c r="T374" s="631"/>
      <c r="U374" s="631"/>
      <c r="V374" s="639"/>
      <c r="W374" s="631"/>
      <c r="X374" s="631"/>
      <c r="Y374" s="631"/>
      <c r="Z374" s="631"/>
      <c r="AA374" s="631"/>
      <c r="AB374" s="631"/>
      <c r="AC374" s="631"/>
      <c r="AD374" s="631"/>
      <c r="AE374" s="631"/>
      <c r="AF374" s="631"/>
      <c r="AG374" s="631"/>
      <c r="AH374" s="631"/>
      <c r="AI374" s="631"/>
      <c r="AJ374" s="631"/>
      <c r="AK374" s="631"/>
      <c r="AL374" s="631"/>
      <c r="AM374" s="631"/>
      <c r="AN374" s="631"/>
      <c r="AO374" s="631"/>
      <c r="AP374" s="631"/>
      <c r="AQ374" s="631"/>
      <c r="AR374" s="631"/>
      <c r="AS374" s="631"/>
      <c r="AT374" s="631"/>
      <c r="AU374" s="631"/>
      <c r="AV374" s="631"/>
      <c r="AW374" s="631"/>
      <c r="AX374" s="631"/>
      <c r="AY374" s="631"/>
      <c r="AZ374" s="631"/>
    </row>
    <row r="375" spans="2:52" x14ac:dyDescent="0.25">
      <c r="B375" s="634"/>
      <c r="C375" s="634"/>
      <c r="D375" s="635"/>
      <c r="E375" s="635"/>
      <c r="F375" s="635"/>
      <c r="G375" s="635"/>
      <c r="H375" s="635"/>
      <c r="I375" s="635"/>
      <c r="J375" s="635"/>
      <c r="K375" s="635"/>
      <c r="L375" s="635"/>
      <c r="M375" s="635"/>
      <c r="N375" s="635"/>
      <c r="O375" s="635"/>
      <c r="P375" s="635"/>
      <c r="Q375" s="635"/>
      <c r="R375" s="635"/>
      <c r="S375" s="631"/>
      <c r="T375" s="631"/>
      <c r="U375" s="631"/>
      <c r="V375" s="639"/>
      <c r="W375" s="631"/>
      <c r="X375" s="631"/>
      <c r="Y375" s="631"/>
      <c r="Z375" s="631"/>
      <c r="AA375" s="631"/>
      <c r="AB375" s="631"/>
      <c r="AC375" s="631"/>
      <c r="AD375" s="631"/>
      <c r="AE375" s="631"/>
      <c r="AF375" s="631"/>
      <c r="AG375" s="631"/>
      <c r="AH375" s="631"/>
      <c r="AI375" s="631"/>
      <c r="AJ375" s="631"/>
      <c r="AK375" s="631"/>
      <c r="AL375" s="631"/>
      <c r="AM375" s="631"/>
      <c r="AN375" s="631"/>
      <c r="AO375" s="631"/>
      <c r="AP375" s="631"/>
      <c r="AQ375" s="631"/>
      <c r="AR375" s="631"/>
      <c r="AS375" s="631"/>
      <c r="AT375" s="631"/>
      <c r="AU375" s="631"/>
      <c r="AV375" s="631"/>
      <c r="AW375" s="631"/>
      <c r="AX375" s="631"/>
      <c r="AY375" s="631"/>
      <c r="AZ375" s="631"/>
    </row>
    <row r="376" spans="2:52" x14ac:dyDescent="0.25">
      <c r="B376" s="634"/>
      <c r="C376" s="634"/>
      <c r="D376" s="635"/>
      <c r="E376" s="635"/>
      <c r="F376" s="635"/>
      <c r="G376" s="635"/>
      <c r="H376" s="635"/>
      <c r="I376" s="635"/>
      <c r="J376" s="635"/>
      <c r="K376" s="635"/>
      <c r="L376" s="635"/>
      <c r="M376" s="635"/>
      <c r="N376" s="635"/>
      <c r="O376" s="635"/>
      <c r="P376" s="635"/>
      <c r="Q376" s="635"/>
      <c r="R376" s="635"/>
      <c r="S376" s="631"/>
      <c r="T376" s="631"/>
      <c r="U376" s="631"/>
      <c r="V376" s="639"/>
      <c r="W376" s="631"/>
      <c r="X376" s="631"/>
      <c r="Y376" s="631"/>
      <c r="Z376" s="631"/>
      <c r="AA376" s="631"/>
      <c r="AB376" s="631"/>
      <c r="AC376" s="631"/>
      <c r="AD376" s="631"/>
      <c r="AE376" s="631"/>
      <c r="AF376" s="631"/>
      <c r="AG376" s="631"/>
      <c r="AH376" s="631"/>
      <c r="AI376" s="631"/>
      <c r="AJ376" s="631"/>
      <c r="AK376" s="631"/>
      <c r="AL376" s="631"/>
      <c r="AM376" s="631"/>
      <c r="AN376" s="631"/>
      <c r="AO376" s="631"/>
      <c r="AP376" s="631"/>
      <c r="AQ376" s="631"/>
      <c r="AR376" s="631"/>
      <c r="AS376" s="631"/>
      <c r="AT376" s="631"/>
      <c r="AU376" s="631"/>
      <c r="AV376" s="631"/>
      <c r="AW376" s="631"/>
      <c r="AX376" s="631"/>
      <c r="AY376" s="631"/>
      <c r="AZ376" s="631"/>
    </row>
    <row r="377" spans="2:52" x14ac:dyDescent="0.25">
      <c r="B377" s="634"/>
      <c r="C377" s="634"/>
      <c r="D377" s="635"/>
      <c r="E377" s="635"/>
      <c r="F377" s="635"/>
      <c r="G377" s="635"/>
      <c r="H377" s="635"/>
      <c r="I377" s="635"/>
      <c r="J377" s="635"/>
      <c r="K377" s="635"/>
      <c r="L377" s="635"/>
      <c r="M377" s="635"/>
      <c r="N377" s="635"/>
      <c r="O377" s="635"/>
      <c r="P377" s="635"/>
      <c r="Q377" s="635"/>
      <c r="R377" s="635"/>
      <c r="S377" s="631"/>
      <c r="T377" s="631"/>
      <c r="U377" s="631"/>
      <c r="V377" s="639"/>
      <c r="W377" s="631"/>
      <c r="X377" s="631"/>
      <c r="Y377" s="631"/>
      <c r="Z377" s="631"/>
      <c r="AA377" s="631"/>
      <c r="AB377" s="631"/>
      <c r="AC377" s="631"/>
      <c r="AD377" s="631"/>
      <c r="AE377" s="631"/>
      <c r="AF377" s="631"/>
      <c r="AG377" s="631"/>
      <c r="AH377" s="631"/>
      <c r="AI377" s="631"/>
      <c r="AJ377" s="631"/>
      <c r="AK377" s="631"/>
      <c r="AL377" s="631"/>
      <c r="AM377" s="631"/>
      <c r="AN377" s="631"/>
      <c r="AO377" s="631"/>
      <c r="AP377" s="631"/>
      <c r="AQ377" s="631"/>
      <c r="AR377" s="631"/>
      <c r="AS377" s="631"/>
      <c r="AT377" s="631"/>
      <c r="AU377" s="631"/>
      <c r="AV377" s="631"/>
      <c r="AW377" s="631"/>
      <c r="AX377" s="631"/>
      <c r="AY377" s="631"/>
      <c r="AZ377" s="631"/>
    </row>
    <row r="378" spans="2:52" x14ac:dyDescent="0.25">
      <c r="B378" s="634"/>
      <c r="C378" s="634"/>
      <c r="D378" s="635"/>
      <c r="E378" s="635"/>
      <c r="F378" s="635"/>
      <c r="G378" s="635"/>
      <c r="H378" s="635"/>
      <c r="I378" s="635"/>
      <c r="J378" s="635"/>
      <c r="K378" s="635"/>
      <c r="L378" s="635"/>
      <c r="M378" s="635"/>
      <c r="N378" s="635"/>
      <c r="O378" s="635"/>
      <c r="P378" s="635"/>
      <c r="Q378" s="635"/>
      <c r="R378" s="635"/>
      <c r="S378" s="631"/>
      <c r="T378" s="631"/>
      <c r="U378" s="631"/>
      <c r="V378" s="639"/>
      <c r="W378" s="631"/>
      <c r="X378" s="631"/>
      <c r="Y378" s="631"/>
      <c r="Z378" s="631"/>
      <c r="AA378" s="631"/>
      <c r="AB378" s="631"/>
      <c r="AC378" s="631"/>
      <c r="AD378" s="631"/>
      <c r="AE378" s="631"/>
      <c r="AF378" s="631"/>
      <c r="AG378" s="631"/>
      <c r="AH378" s="631"/>
      <c r="AI378" s="631"/>
      <c r="AJ378" s="631"/>
      <c r="AK378" s="631"/>
      <c r="AL378" s="631"/>
      <c r="AM378" s="631"/>
      <c r="AN378" s="631"/>
      <c r="AO378" s="631"/>
      <c r="AP378" s="631"/>
      <c r="AQ378" s="631"/>
      <c r="AR378" s="631"/>
      <c r="AS378" s="631"/>
      <c r="AT378" s="631"/>
      <c r="AU378" s="631"/>
      <c r="AV378" s="631"/>
      <c r="AW378" s="631"/>
      <c r="AX378" s="631"/>
      <c r="AY378" s="631"/>
      <c r="AZ378" s="631"/>
    </row>
    <row r="379" spans="2:52" x14ac:dyDescent="0.25">
      <c r="B379" s="634"/>
      <c r="C379" s="634"/>
      <c r="D379" s="635"/>
      <c r="E379" s="635"/>
      <c r="F379" s="635"/>
      <c r="G379" s="635"/>
      <c r="H379" s="635"/>
      <c r="I379" s="635"/>
      <c r="J379" s="635"/>
      <c r="K379" s="635"/>
      <c r="L379" s="635"/>
      <c r="M379" s="635"/>
      <c r="N379" s="635"/>
      <c r="O379" s="635"/>
      <c r="P379" s="635"/>
      <c r="Q379" s="635"/>
      <c r="R379" s="635"/>
      <c r="S379" s="631"/>
      <c r="T379" s="631"/>
      <c r="U379" s="631"/>
      <c r="V379" s="639"/>
      <c r="W379" s="631"/>
      <c r="X379" s="631"/>
      <c r="Y379" s="631"/>
      <c r="Z379" s="631"/>
      <c r="AA379" s="631"/>
      <c r="AB379" s="631"/>
      <c r="AC379" s="631"/>
      <c r="AD379" s="631"/>
      <c r="AE379" s="631"/>
      <c r="AF379" s="631"/>
      <c r="AG379" s="631"/>
      <c r="AH379" s="631"/>
      <c r="AI379" s="631"/>
      <c r="AJ379" s="631"/>
      <c r="AK379" s="631"/>
      <c r="AL379" s="631"/>
      <c r="AM379" s="631"/>
      <c r="AN379" s="631"/>
      <c r="AO379" s="631"/>
      <c r="AP379" s="631"/>
      <c r="AQ379" s="631"/>
      <c r="AR379" s="631"/>
      <c r="AS379" s="631"/>
      <c r="AT379" s="631"/>
      <c r="AU379" s="631"/>
      <c r="AV379" s="631"/>
      <c r="AW379" s="631"/>
      <c r="AX379" s="631"/>
      <c r="AY379" s="631"/>
      <c r="AZ379" s="631"/>
    </row>
    <row r="380" spans="2:52" x14ac:dyDescent="0.25">
      <c r="B380" s="634"/>
      <c r="C380" s="634"/>
      <c r="D380" s="635"/>
      <c r="E380" s="635"/>
      <c r="F380" s="635"/>
      <c r="G380" s="635"/>
      <c r="H380" s="635"/>
      <c r="I380" s="635"/>
      <c r="J380" s="635"/>
      <c r="K380" s="635"/>
      <c r="L380" s="635"/>
      <c r="M380" s="635"/>
      <c r="N380" s="635"/>
      <c r="O380" s="635"/>
      <c r="P380" s="635"/>
      <c r="Q380" s="635"/>
      <c r="R380" s="635"/>
      <c r="S380" s="631"/>
      <c r="T380" s="631"/>
      <c r="U380" s="631"/>
      <c r="V380" s="639"/>
      <c r="W380" s="631"/>
      <c r="X380" s="631"/>
      <c r="Y380" s="631"/>
      <c r="Z380" s="631"/>
      <c r="AA380" s="631"/>
      <c r="AB380" s="631"/>
      <c r="AC380" s="631"/>
      <c r="AD380" s="631"/>
      <c r="AE380" s="631"/>
      <c r="AF380" s="631"/>
      <c r="AG380" s="631"/>
      <c r="AH380" s="631"/>
      <c r="AI380" s="631"/>
      <c r="AJ380" s="631"/>
      <c r="AK380" s="631"/>
      <c r="AL380" s="631"/>
      <c r="AM380" s="631"/>
      <c r="AN380" s="631"/>
      <c r="AO380" s="631"/>
      <c r="AP380" s="631"/>
      <c r="AQ380" s="631"/>
      <c r="AR380" s="631"/>
      <c r="AS380" s="631"/>
      <c r="AT380" s="631"/>
      <c r="AU380" s="631"/>
      <c r="AV380" s="631"/>
      <c r="AW380" s="631"/>
      <c r="AX380" s="631"/>
      <c r="AY380" s="631"/>
      <c r="AZ380" s="631"/>
    </row>
    <row r="381" spans="2:52" x14ac:dyDescent="0.25">
      <c r="B381" s="634"/>
      <c r="C381" s="634"/>
      <c r="D381" s="635"/>
      <c r="E381" s="635"/>
      <c r="F381" s="635"/>
      <c r="G381" s="635"/>
      <c r="H381" s="635"/>
      <c r="I381" s="635"/>
      <c r="J381" s="635"/>
      <c r="K381" s="635"/>
      <c r="L381" s="635"/>
      <c r="M381" s="635"/>
      <c r="N381" s="635"/>
      <c r="O381" s="635"/>
      <c r="P381" s="635"/>
      <c r="Q381" s="635"/>
      <c r="R381" s="635"/>
      <c r="S381" s="631"/>
      <c r="T381" s="631"/>
      <c r="U381" s="631"/>
      <c r="V381" s="639"/>
      <c r="W381" s="631"/>
      <c r="X381" s="631"/>
      <c r="Y381" s="631"/>
      <c r="Z381" s="631"/>
      <c r="AA381" s="631"/>
      <c r="AB381" s="631"/>
      <c r="AC381" s="631"/>
      <c r="AD381" s="631"/>
      <c r="AE381" s="631"/>
      <c r="AF381" s="631"/>
      <c r="AG381" s="631"/>
      <c r="AH381" s="631"/>
      <c r="AI381" s="631"/>
      <c r="AJ381" s="631"/>
      <c r="AK381" s="631"/>
      <c r="AL381" s="631"/>
      <c r="AM381" s="631"/>
      <c r="AN381" s="631"/>
      <c r="AO381" s="631"/>
      <c r="AP381" s="631"/>
      <c r="AQ381" s="631"/>
      <c r="AR381" s="631"/>
      <c r="AS381" s="631"/>
      <c r="AT381" s="631"/>
      <c r="AU381" s="631"/>
      <c r="AV381" s="631"/>
      <c r="AW381" s="631"/>
      <c r="AX381" s="631"/>
      <c r="AY381" s="631"/>
      <c r="AZ381" s="631"/>
    </row>
    <row r="382" spans="2:52" x14ac:dyDescent="0.25">
      <c r="B382" s="634"/>
      <c r="C382" s="634"/>
      <c r="D382" s="635"/>
      <c r="E382" s="635"/>
      <c r="F382" s="635"/>
      <c r="G382" s="635"/>
      <c r="H382" s="635"/>
      <c r="I382" s="635"/>
      <c r="J382" s="635"/>
      <c r="K382" s="635"/>
      <c r="L382" s="635"/>
      <c r="M382" s="635"/>
      <c r="N382" s="635"/>
      <c r="O382" s="635"/>
      <c r="P382" s="635"/>
      <c r="Q382" s="635"/>
      <c r="R382" s="635"/>
      <c r="S382" s="631"/>
      <c r="T382" s="631"/>
      <c r="U382" s="631"/>
      <c r="V382" s="639"/>
      <c r="W382" s="631"/>
      <c r="X382" s="631"/>
      <c r="Y382" s="631"/>
      <c r="Z382" s="631"/>
      <c r="AA382" s="631"/>
      <c r="AB382" s="631"/>
      <c r="AC382" s="631"/>
      <c r="AD382" s="631"/>
      <c r="AE382" s="631"/>
      <c r="AF382" s="631"/>
      <c r="AG382" s="631"/>
      <c r="AH382" s="631"/>
      <c r="AI382" s="631"/>
      <c r="AJ382" s="631"/>
      <c r="AK382" s="631"/>
      <c r="AL382" s="631"/>
      <c r="AM382" s="631"/>
      <c r="AN382" s="631"/>
      <c r="AO382" s="631"/>
      <c r="AP382" s="631"/>
      <c r="AQ382" s="631"/>
      <c r="AR382" s="631"/>
      <c r="AS382" s="631"/>
      <c r="AT382" s="631"/>
      <c r="AU382" s="631"/>
      <c r="AV382" s="631"/>
      <c r="AW382" s="631"/>
      <c r="AX382" s="631"/>
      <c r="AY382" s="631"/>
      <c r="AZ382" s="631"/>
    </row>
    <row r="383" spans="2:52" x14ac:dyDescent="0.25">
      <c r="B383" s="634"/>
      <c r="C383" s="634"/>
      <c r="D383" s="635"/>
      <c r="E383" s="635"/>
      <c r="F383" s="635"/>
      <c r="G383" s="635"/>
      <c r="H383" s="635"/>
      <c r="I383" s="635"/>
      <c r="J383" s="635"/>
      <c r="K383" s="635"/>
      <c r="L383" s="635"/>
      <c r="M383" s="635"/>
      <c r="N383" s="635"/>
      <c r="O383" s="635"/>
      <c r="P383" s="635"/>
      <c r="Q383" s="635"/>
      <c r="R383" s="635"/>
      <c r="S383" s="631"/>
      <c r="T383" s="631"/>
      <c r="U383" s="631"/>
      <c r="V383" s="639"/>
      <c r="W383" s="631"/>
      <c r="X383" s="631"/>
      <c r="Y383" s="631"/>
      <c r="Z383" s="631"/>
      <c r="AA383" s="631"/>
      <c r="AB383" s="631"/>
      <c r="AC383" s="631"/>
      <c r="AD383" s="631"/>
      <c r="AE383" s="631"/>
      <c r="AF383" s="631"/>
      <c r="AG383" s="631"/>
      <c r="AH383" s="631"/>
      <c r="AI383" s="631"/>
      <c r="AJ383" s="631"/>
      <c r="AK383" s="631"/>
      <c r="AL383" s="631"/>
      <c r="AM383" s="631"/>
      <c r="AN383" s="631"/>
      <c r="AO383" s="631"/>
      <c r="AP383" s="631"/>
      <c r="AQ383" s="631"/>
      <c r="AR383" s="631"/>
      <c r="AS383" s="631"/>
      <c r="AT383" s="631"/>
      <c r="AU383" s="631"/>
      <c r="AV383" s="631"/>
      <c r="AW383" s="631"/>
      <c r="AX383" s="631"/>
      <c r="AY383" s="631"/>
      <c r="AZ383" s="631"/>
    </row>
    <row r="384" spans="2:52" x14ac:dyDescent="0.25">
      <c r="B384" s="634"/>
      <c r="C384" s="634"/>
      <c r="D384" s="635"/>
      <c r="E384" s="635"/>
      <c r="F384" s="635"/>
      <c r="G384" s="635"/>
      <c r="H384" s="635"/>
      <c r="I384" s="635"/>
      <c r="J384" s="635"/>
      <c r="K384" s="635"/>
      <c r="L384" s="635"/>
      <c r="M384" s="635"/>
      <c r="N384" s="635"/>
      <c r="O384" s="635"/>
      <c r="P384" s="635"/>
      <c r="Q384" s="635"/>
      <c r="R384" s="635"/>
      <c r="S384" s="631"/>
      <c r="T384" s="631"/>
      <c r="U384" s="631"/>
      <c r="V384" s="639"/>
      <c r="W384" s="631"/>
      <c r="X384" s="631"/>
      <c r="Y384" s="631"/>
      <c r="Z384" s="631"/>
      <c r="AA384" s="631"/>
      <c r="AB384" s="631"/>
      <c r="AC384" s="631"/>
      <c r="AD384" s="631"/>
      <c r="AE384" s="631"/>
      <c r="AF384" s="631"/>
      <c r="AG384" s="631"/>
      <c r="AH384" s="631"/>
      <c r="AI384" s="631"/>
      <c r="AJ384" s="631"/>
      <c r="AK384" s="631"/>
      <c r="AL384" s="631"/>
      <c r="AM384" s="631"/>
      <c r="AN384" s="631"/>
      <c r="AO384" s="631"/>
      <c r="AP384" s="631"/>
      <c r="AQ384" s="631"/>
      <c r="AR384" s="631"/>
      <c r="AS384" s="631"/>
      <c r="AT384" s="631"/>
      <c r="AU384" s="631"/>
      <c r="AV384" s="631"/>
      <c r="AW384" s="631"/>
      <c r="AX384" s="631"/>
      <c r="AY384" s="631"/>
      <c r="AZ384" s="631"/>
    </row>
    <row r="385" spans="2:52" x14ac:dyDescent="0.25">
      <c r="B385" s="634"/>
      <c r="C385" s="634"/>
      <c r="D385" s="635"/>
      <c r="E385" s="635"/>
      <c r="F385" s="635"/>
      <c r="G385" s="635"/>
      <c r="H385" s="635"/>
      <c r="I385" s="635"/>
      <c r="J385" s="635"/>
      <c r="K385" s="635"/>
      <c r="L385" s="635"/>
      <c r="M385" s="635"/>
      <c r="N385" s="635"/>
      <c r="O385" s="635"/>
      <c r="P385" s="635"/>
      <c r="Q385" s="635"/>
      <c r="R385" s="635"/>
      <c r="S385" s="631"/>
      <c r="T385" s="631"/>
      <c r="U385" s="631"/>
      <c r="V385" s="639"/>
      <c r="W385" s="631"/>
      <c r="X385" s="631"/>
      <c r="Y385" s="631"/>
      <c r="Z385" s="631"/>
      <c r="AA385" s="631"/>
      <c r="AB385" s="631"/>
      <c r="AC385" s="631"/>
      <c r="AD385" s="631"/>
      <c r="AE385" s="631"/>
      <c r="AF385" s="631"/>
      <c r="AG385" s="631"/>
      <c r="AH385" s="631"/>
      <c r="AI385" s="631"/>
      <c r="AJ385" s="631"/>
      <c r="AK385" s="631"/>
      <c r="AL385" s="631"/>
      <c r="AM385" s="631"/>
      <c r="AN385" s="631"/>
      <c r="AO385" s="631"/>
      <c r="AP385" s="631"/>
      <c r="AQ385" s="631"/>
      <c r="AR385" s="631"/>
      <c r="AS385" s="631"/>
      <c r="AT385" s="631"/>
      <c r="AU385" s="631"/>
      <c r="AV385" s="631"/>
      <c r="AW385" s="631"/>
      <c r="AX385" s="631"/>
      <c r="AY385" s="631"/>
      <c r="AZ385" s="631"/>
    </row>
    <row r="386" spans="2:52" x14ac:dyDescent="0.25">
      <c r="B386" s="634"/>
      <c r="C386" s="634"/>
      <c r="D386" s="635"/>
      <c r="E386" s="635"/>
      <c r="F386" s="635"/>
      <c r="G386" s="635"/>
      <c r="H386" s="635"/>
      <c r="I386" s="635"/>
      <c r="J386" s="635"/>
      <c r="K386" s="635"/>
      <c r="L386" s="635"/>
      <c r="M386" s="635"/>
      <c r="N386" s="635"/>
      <c r="O386" s="635"/>
      <c r="P386" s="635"/>
      <c r="Q386" s="635"/>
      <c r="R386" s="635"/>
      <c r="S386" s="631"/>
      <c r="T386" s="631"/>
      <c r="U386" s="631"/>
      <c r="V386" s="639"/>
      <c r="W386" s="631"/>
      <c r="X386" s="631"/>
      <c r="Y386" s="631"/>
      <c r="Z386" s="631"/>
      <c r="AA386" s="631"/>
      <c r="AB386" s="631"/>
      <c r="AC386" s="631"/>
      <c r="AD386" s="631"/>
      <c r="AE386" s="631"/>
      <c r="AF386" s="631"/>
      <c r="AG386" s="631"/>
      <c r="AH386" s="631"/>
      <c r="AI386" s="631"/>
      <c r="AJ386" s="631"/>
      <c r="AK386" s="631"/>
      <c r="AL386" s="631"/>
      <c r="AM386" s="631"/>
      <c r="AN386" s="631"/>
      <c r="AO386" s="631"/>
      <c r="AP386" s="631"/>
      <c r="AQ386" s="631"/>
      <c r="AR386" s="631"/>
      <c r="AS386" s="631"/>
      <c r="AT386" s="631"/>
      <c r="AU386" s="631"/>
      <c r="AV386" s="631"/>
      <c r="AW386" s="631"/>
      <c r="AX386" s="631"/>
      <c r="AY386" s="631"/>
      <c r="AZ386" s="631"/>
    </row>
    <row r="387" spans="2:52" x14ac:dyDescent="0.25">
      <c r="B387" s="634"/>
      <c r="C387" s="634"/>
      <c r="D387" s="635"/>
      <c r="E387" s="635"/>
      <c r="F387" s="635"/>
      <c r="G387" s="635"/>
      <c r="H387" s="635"/>
      <c r="I387" s="635"/>
      <c r="J387" s="635"/>
      <c r="K387" s="635"/>
      <c r="L387" s="635"/>
      <c r="M387" s="635"/>
      <c r="N387" s="635"/>
      <c r="O387" s="635"/>
      <c r="P387" s="635"/>
      <c r="Q387" s="635"/>
      <c r="R387" s="635"/>
      <c r="S387" s="631"/>
      <c r="T387" s="631"/>
      <c r="U387" s="631"/>
      <c r="V387" s="639"/>
      <c r="W387" s="631"/>
      <c r="X387" s="631"/>
      <c r="Y387" s="631"/>
      <c r="Z387" s="631"/>
      <c r="AA387" s="631"/>
      <c r="AB387" s="631"/>
      <c r="AC387" s="631"/>
      <c r="AD387" s="631"/>
      <c r="AE387" s="631"/>
      <c r="AF387" s="631"/>
      <c r="AG387" s="631"/>
      <c r="AH387" s="631"/>
      <c r="AI387" s="631"/>
      <c r="AJ387" s="631"/>
      <c r="AK387" s="631"/>
      <c r="AL387" s="631"/>
      <c r="AM387" s="631"/>
      <c r="AN387" s="631"/>
      <c r="AO387" s="631"/>
      <c r="AP387" s="631"/>
      <c r="AQ387" s="631"/>
      <c r="AR387" s="631"/>
      <c r="AS387" s="631"/>
      <c r="AT387" s="631"/>
      <c r="AU387" s="631"/>
      <c r="AV387" s="631"/>
      <c r="AW387" s="631"/>
      <c r="AX387" s="631"/>
      <c r="AY387" s="631"/>
      <c r="AZ387" s="631"/>
    </row>
    <row r="388" spans="2:52" x14ac:dyDescent="0.25">
      <c r="B388" s="634"/>
      <c r="C388" s="634"/>
      <c r="D388" s="635"/>
      <c r="E388" s="635"/>
      <c r="F388" s="635"/>
      <c r="G388" s="635"/>
      <c r="H388" s="635"/>
      <c r="I388" s="635"/>
      <c r="J388" s="635"/>
      <c r="K388" s="635"/>
      <c r="L388" s="635"/>
      <c r="M388" s="635"/>
      <c r="N388" s="635"/>
      <c r="O388" s="635"/>
      <c r="P388" s="635"/>
      <c r="Q388" s="635"/>
      <c r="R388" s="635"/>
      <c r="S388" s="631"/>
      <c r="T388" s="631"/>
      <c r="U388" s="631"/>
      <c r="V388" s="639"/>
      <c r="W388" s="631"/>
      <c r="X388" s="631"/>
      <c r="Y388" s="631"/>
      <c r="Z388" s="631"/>
      <c r="AA388" s="631"/>
      <c r="AB388" s="631"/>
      <c r="AC388" s="631"/>
      <c r="AD388" s="631"/>
      <c r="AE388" s="631"/>
      <c r="AF388" s="631"/>
      <c r="AG388" s="631"/>
      <c r="AH388" s="631"/>
      <c r="AI388" s="631"/>
      <c r="AJ388" s="631"/>
      <c r="AK388" s="631"/>
      <c r="AL388" s="631"/>
      <c r="AM388" s="631"/>
      <c r="AN388" s="631"/>
      <c r="AO388" s="631"/>
      <c r="AP388" s="631"/>
      <c r="AQ388" s="631"/>
      <c r="AR388" s="631"/>
      <c r="AS388" s="631"/>
      <c r="AT388" s="631"/>
      <c r="AU388" s="631"/>
      <c r="AV388" s="631"/>
      <c r="AW388" s="631"/>
      <c r="AX388" s="631"/>
      <c r="AY388" s="631"/>
      <c r="AZ388" s="631"/>
    </row>
    <row r="389" spans="2:52" x14ac:dyDescent="0.25">
      <c r="B389" s="634"/>
      <c r="C389" s="634"/>
      <c r="D389" s="635"/>
      <c r="E389" s="635"/>
      <c r="F389" s="635"/>
      <c r="G389" s="635"/>
      <c r="H389" s="635"/>
      <c r="I389" s="635"/>
      <c r="J389" s="635"/>
      <c r="K389" s="635"/>
      <c r="L389" s="635"/>
      <c r="M389" s="635"/>
      <c r="N389" s="635"/>
      <c r="O389" s="635"/>
      <c r="P389" s="635"/>
      <c r="Q389" s="635"/>
      <c r="R389" s="635"/>
      <c r="S389" s="631"/>
      <c r="T389" s="631"/>
      <c r="U389" s="631"/>
      <c r="V389" s="639"/>
      <c r="W389" s="631"/>
      <c r="X389" s="631"/>
      <c r="Y389" s="631"/>
      <c r="Z389" s="631"/>
      <c r="AA389" s="631"/>
      <c r="AB389" s="631"/>
      <c r="AC389" s="631"/>
      <c r="AD389" s="631"/>
      <c r="AE389" s="631"/>
      <c r="AF389" s="631"/>
      <c r="AG389" s="631"/>
      <c r="AH389" s="631"/>
      <c r="AI389" s="631"/>
      <c r="AJ389" s="631"/>
      <c r="AK389" s="631"/>
      <c r="AL389" s="631"/>
      <c r="AM389" s="631"/>
      <c r="AN389" s="631"/>
      <c r="AO389" s="631"/>
      <c r="AP389" s="631"/>
      <c r="AQ389" s="631"/>
      <c r="AR389" s="631"/>
      <c r="AS389" s="631"/>
      <c r="AT389" s="631"/>
      <c r="AU389" s="631"/>
      <c r="AV389" s="631"/>
      <c r="AW389" s="631"/>
      <c r="AX389" s="631"/>
      <c r="AY389" s="631"/>
      <c r="AZ389" s="631"/>
    </row>
    <row r="390" spans="2:52" x14ac:dyDescent="0.25">
      <c r="B390" s="634"/>
      <c r="C390" s="634"/>
      <c r="D390" s="635"/>
      <c r="E390" s="635"/>
      <c r="F390" s="635"/>
      <c r="G390" s="635"/>
      <c r="H390" s="635"/>
      <c r="I390" s="635"/>
      <c r="J390" s="635"/>
      <c r="K390" s="635"/>
      <c r="L390" s="635"/>
      <c r="M390" s="635"/>
      <c r="N390" s="635"/>
      <c r="O390" s="635"/>
      <c r="P390" s="635"/>
      <c r="Q390" s="635"/>
      <c r="R390" s="635"/>
      <c r="S390" s="631"/>
      <c r="T390" s="631"/>
      <c r="U390" s="631"/>
      <c r="V390" s="639"/>
      <c r="W390" s="631"/>
      <c r="X390" s="631"/>
      <c r="Y390" s="631"/>
      <c r="Z390" s="631"/>
      <c r="AA390" s="631"/>
      <c r="AB390" s="631"/>
      <c r="AC390" s="631"/>
      <c r="AD390" s="631"/>
      <c r="AE390" s="631"/>
      <c r="AF390" s="631"/>
      <c r="AG390" s="631"/>
      <c r="AH390" s="631"/>
      <c r="AI390" s="631"/>
      <c r="AJ390" s="631"/>
      <c r="AK390" s="631"/>
      <c r="AL390" s="631"/>
      <c r="AM390" s="631"/>
      <c r="AN390" s="631"/>
      <c r="AO390" s="631"/>
      <c r="AP390" s="631"/>
      <c r="AQ390" s="631"/>
      <c r="AR390" s="631"/>
      <c r="AS390" s="631"/>
      <c r="AT390" s="631"/>
      <c r="AU390" s="631"/>
      <c r="AV390" s="631"/>
      <c r="AW390" s="631"/>
      <c r="AX390" s="631"/>
      <c r="AY390" s="631"/>
      <c r="AZ390" s="631"/>
    </row>
    <row r="391" spans="2:52" x14ac:dyDescent="0.25">
      <c r="B391" s="634"/>
      <c r="C391" s="634"/>
      <c r="D391" s="635"/>
      <c r="E391" s="635"/>
      <c r="F391" s="635"/>
      <c r="G391" s="635"/>
      <c r="H391" s="635"/>
      <c r="I391" s="635"/>
      <c r="J391" s="635"/>
      <c r="K391" s="635"/>
      <c r="L391" s="635"/>
      <c r="M391" s="635"/>
      <c r="N391" s="635"/>
      <c r="O391" s="635"/>
      <c r="P391" s="635"/>
      <c r="Q391" s="635"/>
      <c r="R391" s="635"/>
      <c r="S391" s="631"/>
      <c r="T391" s="631"/>
      <c r="U391" s="631"/>
      <c r="V391" s="639"/>
      <c r="W391" s="631"/>
      <c r="X391" s="631"/>
      <c r="Y391" s="631"/>
      <c r="Z391" s="631"/>
      <c r="AA391" s="631"/>
      <c r="AB391" s="631"/>
      <c r="AC391" s="631"/>
      <c r="AD391" s="631"/>
      <c r="AE391" s="631"/>
      <c r="AF391" s="631"/>
      <c r="AG391" s="631"/>
      <c r="AH391" s="631"/>
      <c r="AI391" s="631"/>
      <c r="AJ391" s="631"/>
      <c r="AK391" s="631"/>
      <c r="AL391" s="631"/>
      <c r="AM391" s="631"/>
      <c r="AN391" s="631"/>
      <c r="AO391" s="631"/>
      <c r="AP391" s="631"/>
      <c r="AQ391" s="631"/>
      <c r="AR391" s="631"/>
      <c r="AS391" s="631"/>
      <c r="AT391" s="631"/>
      <c r="AU391" s="631"/>
      <c r="AV391" s="631"/>
      <c r="AW391" s="631"/>
      <c r="AX391" s="631"/>
      <c r="AY391" s="631"/>
      <c r="AZ391" s="631"/>
    </row>
    <row r="392" spans="2:52" x14ac:dyDescent="0.25">
      <c r="B392" s="634"/>
      <c r="C392" s="634"/>
      <c r="D392" s="635"/>
      <c r="E392" s="635"/>
      <c r="F392" s="635"/>
      <c r="G392" s="635"/>
      <c r="H392" s="635"/>
      <c r="I392" s="635"/>
      <c r="J392" s="635"/>
      <c r="K392" s="635"/>
      <c r="L392" s="635"/>
      <c r="M392" s="635"/>
      <c r="N392" s="635"/>
      <c r="O392" s="635"/>
      <c r="P392" s="635"/>
      <c r="Q392" s="635"/>
      <c r="R392" s="635"/>
      <c r="S392" s="631"/>
      <c r="T392" s="631"/>
      <c r="U392" s="631"/>
      <c r="V392" s="639"/>
      <c r="W392" s="631"/>
      <c r="X392" s="631"/>
      <c r="Y392" s="631"/>
      <c r="Z392" s="631"/>
      <c r="AA392" s="631"/>
      <c r="AB392" s="631"/>
      <c r="AC392" s="631"/>
      <c r="AD392" s="631"/>
      <c r="AE392" s="631"/>
      <c r="AF392" s="631"/>
      <c r="AG392" s="631"/>
      <c r="AH392" s="631"/>
      <c r="AI392" s="631"/>
      <c r="AJ392" s="631"/>
      <c r="AK392" s="631"/>
      <c r="AL392" s="631"/>
      <c r="AM392" s="631"/>
      <c r="AN392" s="631"/>
      <c r="AO392" s="631"/>
      <c r="AP392" s="631"/>
      <c r="AQ392" s="631"/>
      <c r="AR392" s="631"/>
      <c r="AS392" s="631"/>
      <c r="AT392" s="631"/>
      <c r="AU392" s="631"/>
      <c r="AV392" s="631"/>
      <c r="AW392" s="631"/>
      <c r="AX392" s="631"/>
      <c r="AY392" s="631"/>
      <c r="AZ392" s="631"/>
    </row>
    <row r="393" spans="2:52" x14ac:dyDescent="0.25">
      <c r="B393" s="634"/>
      <c r="C393" s="634"/>
      <c r="D393" s="635"/>
      <c r="E393" s="635"/>
      <c r="F393" s="635"/>
      <c r="G393" s="635"/>
      <c r="H393" s="635"/>
      <c r="I393" s="635"/>
      <c r="J393" s="635"/>
      <c r="K393" s="635"/>
      <c r="L393" s="635"/>
      <c r="M393" s="635"/>
      <c r="N393" s="635"/>
      <c r="O393" s="635"/>
      <c r="P393" s="635"/>
      <c r="Q393" s="635"/>
      <c r="R393" s="635"/>
      <c r="S393" s="631"/>
      <c r="T393" s="631"/>
      <c r="U393" s="631"/>
      <c r="V393" s="639"/>
      <c r="W393" s="631"/>
      <c r="X393" s="631"/>
      <c r="Y393" s="631"/>
      <c r="Z393" s="631"/>
      <c r="AA393" s="631"/>
      <c r="AB393" s="631"/>
      <c r="AC393" s="631"/>
      <c r="AD393" s="631"/>
      <c r="AE393" s="631"/>
      <c r="AF393" s="631"/>
      <c r="AG393" s="631"/>
      <c r="AH393" s="631"/>
      <c r="AI393" s="631"/>
      <c r="AJ393" s="631"/>
      <c r="AK393" s="631"/>
      <c r="AL393" s="631"/>
      <c r="AM393" s="631"/>
      <c r="AN393" s="631"/>
      <c r="AO393" s="631"/>
      <c r="AP393" s="631"/>
      <c r="AQ393" s="631"/>
      <c r="AR393" s="631"/>
      <c r="AS393" s="631"/>
      <c r="AT393" s="631"/>
      <c r="AU393" s="631"/>
      <c r="AV393" s="631"/>
      <c r="AW393" s="631"/>
      <c r="AX393" s="631"/>
      <c r="AY393" s="631"/>
      <c r="AZ393" s="631"/>
    </row>
    <row r="394" spans="2:52" x14ac:dyDescent="0.25">
      <c r="B394" s="634"/>
      <c r="C394" s="634"/>
      <c r="D394" s="635"/>
      <c r="E394" s="635"/>
      <c r="F394" s="635"/>
      <c r="G394" s="635"/>
      <c r="H394" s="635"/>
      <c r="I394" s="635"/>
      <c r="J394" s="635"/>
      <c r="K394" s="635"/>
      <c r="L394" s="635"/>
      <c r="M394" s="635"/>
      <c r="N394" s="635"/>
      <c r="O394" s="635"/>
      <c r="P394" s="635"/>
      <c r="Q394" s="635"/>
      <c r="R394" s="635"/>
      <c r="S394" s="631"/>
      <c r="T394" s="631"/>
      <c r="U394" s="631"/>
      <c r="V394" s="639"/>
      <c r="W394" s="631"/>
      <c r="X394" s="631"/>
      <c r="Y394" s="631"/>
      <c r="Z394" s="631"/>
      <c r="AA394" s="631"/>
      <c r="AB394" s="631"/>
      <c r="AC394" s="631"/>
      <c r="AD394" s="631"/>
      <c r="AE394" s="631"/>
      <c r="AF394" s="631"/>
      <c r="AG394" s="631"/>
      <c r="AH394" s="631"/>
      <c r="AI394" s="631"/>
      <c r="AJ394" s="631"/>
      <c r="AK394" s="631"/>
      <c r="AL394" s="631"/>
      <c r="AM394" s="631"/>
      <c r="AN394" s="631"/>
      <c r="AO394" s="631"/>
      <c r="AP394" s="631"/>
      <c r="AQ394" s="631"/>
      <c r="AR394" s="631"/>
      <c r="AS394" s="631"/>
      <c r="AT394" s="631"/>
      <c r="AU394" s="631"/>
      <c r="AV394" s="631"/>
      <c r="AW394" s="631"/>
      <c r="AX394" s="631"/>
      <c r="AY394" s="631"/>
      <c r="AZ394" s="631"/>
    </row>
    <row r="395" spans="2:52" x14ac:dyDescent="0.25">
      <c r="B395" s="634"/>
      <c r="C395" s="634"/>
      <c r="D395" s="635"/>
      <c r="E395" s="635"/>
      <c r="F395" s="635"/>
      <c r="G395" s="635"/>
      <c r="H395" s="635"/>
      <c r="I395" s="635"/>
      <c r="J395" s="635"/>
      <c r="K395" s="635"/>
      <c r="L395" s="635"/>
      <c r="M395" s="635"/>
      <c r="N395" s="635"/>
      <c r="O395" s="635"/>
      <c r="P395" s="635"/>
      <c r="Q395" s="635"/>
      <c r="R395" s="635"/>
      <c r="S395" s="631"/>
      <c r="T395" s="631"/>
      <c r="U395" s="631"/>
      <c r="V395" s="639"/>
      <c r="W395" s="631"/>
      <c r="X395" s="631"/>
      <c r="Y395" s="631"/>
      <c r="Z395" s="631"/>
      <c r="AA395" s="631"/>
      <c r="AB395" s="631"/>
      <c r="AC395" s="631"/>
      <c r="AD395" s="631"/>
      <c r="AE395" s="631"/>
      <c r="AF395" s="631"/>
      <c r="AG395" s="631"/>
      <c r="AH395" s="631"/>
      <c r="AI395" s="631"/>
      <c r="AJ395" s="631"/>
      <c r="AK395" s="631"/>
      <c r="AL395" s="631"/>
      <c r="AM395" s="631"/>
      <c r="AN395" s="631"/>
      <c r="AO395" s="631"/>
      <c r="AP395" s="631"/>
      <c r="AQ395" s="631"/>
      <c r="AR395" s="631"/>
      <c r="AS395" s="631"/>
      <c r="AT395" s="631"/>
      <c r="AU395" s="631"/>
      <c r="AV395" s="631"/>
      <c r="AW395" s="631"/>
      <c r="AX395" s="631"/>
      <c r="AY395" s="631"/>
      <c r="AZ395" s="631"/>
    </row>
    <row r="396" spans="2:52" x14ac:dyDescent="0.25">
      <c r="B396" s="634"/>
      <c r="C396" s="634"/>
      <c r="D396" s="635"/>
      <c r="E396" s="635"/>
      <c r="F396" s="635"/>
      <c r="G396" s="635"/>
      <c r="H396" s="635"/>
      <c r="I396" s="635"/>
      <c r="J396" s="635"/>
      <c r="K396" s="635"/>
      <c r="L396" s="635"/>
      <c r="M396" s="635"/>
      <c r="N396" s="635"/>
      <c r="O396" s="635"/>
      <c r="P396" s="635"/>
      <c r="Q396" s="635"/>
      <c r="R396" s="635"/>
      <c r="S396" s="631"/>
      <c r="T396" s="631"/>
      <c r="U396" s="631"/>
      <c r="V396" s="639"/>
      <c r="W396" s="631"/>
      <c r="X396" s="631"/>
      <c r="Y396" s="631"/>
      <c r="Z396" s="631"/>
      <c r="AA396" s="631"/>
      <c r="AB396" s="631"/>
      <c r="AC396" s="631"/>
      <c r="AD396" s="631"/>
      <c r="AE396" s="631"/>
      <c r="AF396" s="631"/>
      <c r="AG396" s="631"/>
      <c r="AH396" s="631"/>
      <c r="AI396" s="631"/>
      <c r="AJ396" s="631"/>
      <c r="AK396" s="631"/>
      <c r="AL396" s="631"/>
      <c r="AM396" s="631"/>
      <c r="AN396" s="631"/>
      <c r="AO396" s="631"/>
      <c r="AP396" s="631"/>
      <c r="AQ396" s="631"/>
      <c r="AR396" s="631"/>
      <c r="AS396" s="631"/>
      <c r="AT396" s="631"/>
      <c r="AU396" s="631"/>
      <c r="AV396" s="631"/>
      <c r="AW396" s="631"/>
      <c r="AX396" s="631"/>
      <c r="AY396" s="631"/>
      <c r="AZ396" s="631"/>
    </row>
    <row r="397" spans="2:52" x14ac:dyDescent="0.25">
      <c r="B397" s="634"/>
      <c r="C397" s="634"/>
      <c r="D397" s="635"/>
      <c r="E397" s="635"/>
      <c r="F397" s="635"/>
      <c r="G397" s="635"/>
      <c r="H397" s="635"/>
      <c r="I397" s="635"/>
      <c r="J397" s="635"/>
      <c r="K397" s="635"/>
      <c r="L397" s="635"/>
      <c r="M397" s="635"/>
      <c r="N397" s="635"/>
      <c r="O397" s="635"/>
      <c r="P397" s="635"/>
      <c r="Q397" s="635"/>
      <c r="R397" s="635"/>
      <c r="S397" s="631"/>
      <c r="T397" s="631"/>
      <c r="U397" s="631"/>
      <c r="V397" s="639"/>
      <c r="W397" s="631"/>
      <c r="X397" s="631"/>
      <c r="Y397" s="631"/>
      <c r="Z397" s="631"/>
      <c r="AA397" s="631"/>
      <c r="AB397" s="631"/>
      <c r="AC397" s="631"/>
      <c r="AD397" s="631"/>
      <c r="AE397" s="631"/>
      <c r="AF397" s="631"/>
      <c r="AG397" s="631"/>
      <c r="AH397" s="631"/>
      <c r="AI397" s="631"/>
      <c r="AJ397" s="631"/>
      <c r="AK397" s="631"/>
      <c r="AL397" s="631"/>
      <c r="AM397" s="631"/>
      <c r="AN397" s="631"/>
      <c r="AO397" s="631"/>
      <c r="AP397" s="631"/>
      <c r="AQ397" s="631"/>
      <c r="AR397" s="631"/>
      <c r="AS397" s="631"/>
      <c r="AT397" s="631"/>
      <c r="AU397" s="631"/>
      <c r="AV397" s="631"/>
      <c r="AW397" s="631"/>
      <c r="AX397" s="631"/>
      <c r="AY397" s="631"/>
      <c r="AZ397" s="631"/>
    </row>
    <row r="398" spans="2:52" x14ac:dyDescent="0.25">
      <c r="B398" s="634"/>
      <c r="C398" s="634"/>
      <c r="D398" s="635"/>
      <c r="E398" s="635"/>
      <c r="F398" s="635"/>
      <c r="G398" s="635"/>
      <c r="H398" s="635"/>
      <c r="I398" s="635"/>
      <c r="J398" s="635"/>
      <c r="K398" s="635"/>
      <c r="L398" s="635"/>
      <c r="M398" s="635"/>
      <c r="N398" s="635"/>
      <c r="O398" s="635"/>
      <c r="P398" s="635"/>
      <c r="Q398" s="635"/>
      <c r="R398" s="635"/>
      <c r="S398" s="631"/>
      <c r="T398" s="631"/>
      <c r="U398" s="631"/>
      <c r="V398" s="639"/>
      <c r="W398" s="631"/>
      <c r="X398" s="631"/>
      <c r="Y398" s="631"/>
      <c r="Z398" s="631"/>
      <c r="AA398" s="631"/>
      <c r="AB398" s="631"/>
      <c r="AC398" s="631"/>
      <c r="AD398" s="631"/>
      <c r="AE398" s="631"/>
      <c r="AF398" s="631"/>
      <c r="AG398" s="631"/>
      <c r="AH398" s="631"/>
      <c r="AI398" s="631"/>
      <c r="AJ398" s="631"/>
      <c r="AK398" s="631"/>
      <c r="AL398" s="631"/>
      <c r="AM398" s="631"/>
      <c r="AN398" s="631"/>
      <c r="AO398" s="631"/>
      <c r="AP398" s="631"/>
      <c r="AQ398" s="631"/>
      <c r="AR398" s="631"/>
      <c r="AS398" s="631"/>
      <c r="AT398" s="631"/>
      <c r="AU398" s="631"/>
      <c r="AV398" s="631"/>
      <c r="AW398" s="631"/>
      <c r="AX398" s="631"/>
      <c r="AY398" s="631"/>
      <c r="AZ398" s="631"/>
    </row>
    <row r="399" spans="2:52" x14ac:dyDescent="0.25">
      <c r="B399" s="634"/>
      <c r="C399" s="634"/>
      <c r="D399" s="635"/>
      <c r="E399" s="635"/>
      <c r="F399" s="635"/>
      <c r="G399" s="635"/>
      <c r="H399" s="635"/>
      <c r="I399" s="635"/>
      <c r="J399" s="635"/>
      <c r="K399" s="635"/>
      <c r="L399" s="635"/>
      <c r="M399" s="635"/>
      <c r="N399" s="635"/>
      <c r="O399" s="635"/>
      <c r="P399" s="635"/>
      <c r="Q399" s="635"/>
      <c r="R399" s="635"/>
      <c r="S399" s="631"/>
      <c r="T399" s="631"/>
      <c r="U399" s="631"/>
      <c r="V399" s="639"/>
      <c r="W399" s="631"/>
      <c r="X399" s="631"/>
      <c r="Y399" s="631"/>
      <c r="Z399" s="631"/>
      <c r="AA399" s="631"/>
      <c r="AB399" s="631"/>
      <c r="AC399" s="631"/>
      <c r="AD399" s="631"/>
      <c r="AE399" s="631"/>
      <c r="AF399" s="631"/>
      <c r="AG399" s="631"/>
      <c r="AH399" s="631"/>
      <c r="AI399" s="631"/>
      <c r="AJ399" s="631"/>
      <c r="AK399" s="631"/>
      <c r="AL399" s="631"/>
      <c r="AM399" s="631"/>
      <c r="AN399" s="631"/>
      <c r="AO399" s="631"/>
      <c r="AP399" s="631"/>
      <c r="AQ399" s="631"/>
      <c r="AR399" s="631"/>
      <c r="AS399" s="631"/>
      <c r="AT399" s="631"/>
      <c r="AU399" s="631"/>
      <c r="AV399" s="631"/>
      <c r="AW399" s="631"/>
      <c r="AX399" s="631"/>
      <c r="AY399" s="631"/>
      <c r="AZ399" s="631"/>
    </row>
    <row r="400" spans="2:52" x14ac:dyDescent="0.25">
      <c r="B400" s="634"/>
      <c r="C400" s="634"/>
      <c r="D400" s="635"/>
      <c r="E400" s="635"/>
      <c r="F400" s="635"/>
      <c r="G400" s="635"/>
      <c r="H400" s="635"/>
      <c r="I400" s="635"/>
      <c r="J400" s="635"/>
      <c r="K400" s="635"/>
      <c r="L400" s="635"/>
      <c r="M400" s="635"/>
      <c r="N400" s="635"/>
      <c r="O400" s="635"/>
      <c r="P400" s="635"/>
      <c r="Q400" s="635"/>
      <c r="R400" s="635"/>
      <c r="S400" s="631"/>
      <c r="T400" s="631"/>
      <c r="U400" s="631"/>
      <c r="V400" s="639"/>
      <c r="W400" s="631"/>
      <c r="X400" s="631"/>
      <c r="Y400" s="631"/>
      <c r="Z400" s="631"/>
      <c r="AA400" s="631"/>
      <c r="AB400" s="631"/>
      <c r="AC400" s="631"/>
      <c r="AD400" s="631"/>
      <c r="AE400" s="631"/>
      <c r="AF400" s="631"/>
      <c r="AG400" s="631"/>
      <c r="AH400" s="631"/>
      <c r="AI400" s="631"/>
      <c r="AJ400" s="631"/>
      <c r="AK400" s="631"/>
      <c r="AL400" s="631"/>
      <c r="AM400" s="631"/>
      <c r="AN400" s="631"/>
      <c r="AO400" s="631"/>
      <c r="AP400" s="631"/>
      <c r="AQ400" s="631"/>
      <c r="AR400" s="631"/>
      <c r="AS400" s="631"/>
      <c r="AT400" s="631"/>
      <c r="AU400" s="631"/>
      <c r="AV400" s="631"/>
      <c r="AW400" s="631"/>
      <c r="AX400" s="631"/>
      <c r="AY400" s="631"/>
      <c r="AZ400" s="631"/>
    </row>
    <row r="401" spans="2:52" x14ac:dyDescent="0.25">
      <c r="B401" s="634"/>
      <c r="C401" s="634"/>
      <c r="D401" s="635"/>
      <c r="E401" s="635"/>
      <c r="F401" s="635"/>
      <c r="G401" s="635"/>
      <c r="H401" s="635"/>
      <c r="I401" s="635"/>
      <c r="J401" s="635"/>
      <c r="K401" s="635"/>
      <c r="L401" s="635"/>
      <c r="M401" s="635"/>
      <c r="N401" s="635"/>
      <c r="O401" s="635"/>
      <c r="P401" s="635"/>
      <c r="Q401" s="635"/>
      <c r="R401" s="635"/>
      <c r="S401" s="631"/>
      <c r="T401" s="631"/>
      <c r="U401" s="631"/>
      <c r="V401" s="639"/>
      <c r="W401" s="631"/>
      <c r="X401" s="631"/>
      <c r="Y401" s="631"/>
      <c r="Z401" s="631"/>
      <c r="AA401" s="631"/>
      <c r="AB401" s="631"/>
      <c r="AC401" s="631"/>
      <c r="AD401" s="631"/>
      <c r="AE401" s="631"/>
      <c r="AF401" s="631"/>
      <c r="AG401" s="631"/>
      <c r="AH401" s="631"/>
      <c r="AI401" s="631"/>
      <c r="AJ401" s="631"/>
      <c r="AK401" s="631"/>
      <c r="AL401" s="631"/>
      <c r="AM401" s="631"/>
      <c r="AN401" s="631"/>
      <c r="AO401" s="631"/>
      <c r="AP401" s="631"/>
      <c r="AQ401" s="631"/>
      <c r="AR401" s="631"/>
      <c r="AS401" s="631"/>
      <c r="AT401" s="631"/>
      <c r="AU401" s="631"/>
      <c r="AV401" s="631"/>
      <c r="AW401" s="631"/>
      <c r="AX401" s="631"/>
      <c r="AY401" s="631"/>
      <c r="AZ401" s="631"/>
    </row>
    <row r="402" spans="2:52" x14ac:dyDescent="0.25">
      <c r="B402" s="634"/>
      <c r="C402" s="634"/>
      <c r="D402" s="635"/>
      <c r="E402" s="635"/>
      <c r="F402" s="635"/>
      <c r="G402" s="635"/>
      <c r="H402" s="635"/>
      <c r="I402" s="635"/>
      <c r="J402" s="635"/>
      <c r="K402" s="635"/>
      <c r="L402" s="635"/>
      <c r="M402" s="635"/>
      <c r="N402" s="635"/>
      <c r="O402" s="635"/>
      <c r="P402" s="635"/>
      <c r="Q402" s="635"/>
      <c r="R402" s="635"/>
      <c r="S402" s="631"/>
      <c r="T402" s="631"/>
      <c r="U402" s="631"/>
      <c r="V402" s="639"/>
      <c r="W402" s="631"/>
      <c r="X402" s="631"/>
      <c r="Y402" s="631"/>
      <c r="Z402" s="631"/>
      <c r="AA402" s="631"/>
      <c r="AB402" s="631"/>
      <c r="AC402" s="631"/>
      <c r="AD402" s="631"/>
      <c r="AE402" s="631"/>
      <c r="AF402" s="631"/>
      <c r="AG402" s="631"/>
      <c r="AH402" s="631"/>
      <c r="AI402" s="631"/>
      <c r="AJ402" s="631"/>
      <c r="AK402" s="631"/>
      <c r="AL402" s="631"/>
      <c r="AM402" s="631"/>
      <c r="AN402" s="631"/>
      <c r="AO402" s="631"/>
      <c r="AP402" s="631"/>
      <c r="AQ402" s="631"/>
      <c r="AR402" s="631"/>
      <c r="AS402" s="631"/>
      <c r="AT402" s="631"/>
      <c r="AU402" s="631"/>
      <c r="AV402" s="631"/>
      <c r="AW402" s="631"/>
      <c r="AX402" s="631"/>
      <c r="AY402" s="631"/>
      <c r="AZ402" s="631"/>
    </row>
    <row r="403" spans="2:52" x14ac:dyDescent="0.25">
      <c r="B403" s="634"/>
      <c r="C403" s="634"/>
      <c r="D403" s="635"/>
      <c r="E403" s="635"/>
      <c r="F403" s="635"/>
      <c r="G403" s="635"/>
      <c r="H403" s="635"/>
      <c r="I403" s="635"/>
      <c r="J403" s="635"/>
      <c r="K403" s="635"/>
      <c r="L403" s="635"/>
      <c r="M403" s="635"/>
      <c r="N403" s="635"/>
      <c r="O403" s="635"/>
      <c r="P403" s="635"/>
      <c r="Q403" s="635"/>
      <c r="R403" s="635"/>
      <c r="S403" s="631"/>
      <c r="T403" s="631"/>
      <c r="U403" s="631"/>
      <c r="V403" s="639"/>
      <c r="W403" s="631"/>
      <c r="X403" s="631"/>
      <c r="Y403" s="631"/>
      <c r="Z403" s="631"/>
      <c r="AA403" s="631"/>
      <c r="AB403" s="631"/>
      <c r="AC403" s="631"/>
      <c r="AD403" s="631"/>
      <c r="AE403" s="631"/>
      <c r="AF403" s="631"/>
      <c r="AG403" s="631"/>
      <c r="AH403" s="631"/>
      <c r="AI403" s="631"/>
      <c r="AJ403" s="631"/>
      <c r="AK403" s="631"/>
      <c r="AL403" s="631"/>
      <c r="AM403" s="631"/>
      <c r="AN403" s="631"/>
      <c r="AO403" s="631"/>
      <c r="AP403" s="631"/>
      <c r="AQ403" s="631"/>
      <c r="AR403" s="631"/>
      <c r="AS403" s="631"/>
      <c r="AT403" s="631"/>
      <c r="AU403" s="631"/>
      <c r="AV403" s="631"/>
      <c r="AW403" s="631"/>
      <c r="AX403" s="631"/>
      <c r="AY403" s="631"/>
      <c r="AZ403" s="631"/>
    </row>
    <row r="404" spans="2:52" x14ac:dyDescent="0.25">
      <c r="B404" s="634"/>
      <c r="C404" s="634"/>
      <c r="D404" s="635"/>
      <c r="E404" s="635"/>
      <c r="F404" s="635"/>
      <c r="G404" s="635"/>
      <c r="H404" s="635"/>
      <c r="I404" s="635"/>
      <c r="J404" s="635"/>
      <c r="K404" s="635"/>
      <c r="L404" s="635"/>
      <c r="M404" s="635"/>
      <c r="N404" s="635"/>
      <c r="O404" s="635"/>
      <c r="P404" s="635"/>
      <c r="Q404" s="635"/>
      <c r="R404" s="635"/>
      <c r="S404" s="631"/>
      <c r="T404" s="631"/>
      <c r="U404" s="631"/>
      <c r="V404" s="639"/>
      <c r="W404" s="631"/>
      <c r="X404" s="631"/>
      <c r="Y404" s="631"/>
      <c r="Z404" s="631"/>
      <c r="AA404" s="631"/>
      <c r="AB404" s="631"/>
      <c r="AC404" s="631"/>
      <c r="AD404" s="631"/>
      <c r="AE404" s="631"/>
      <c r="AF404" s="631"/>
      <c r="AG404" s="631"/>
      <c r="AH404" s="631"/>
      <c r="AI404" s="631"/>
      <c r="AJ404" s="631"/>
      <c r="AK404" s="631"/>
      <c r="AL404" s="631"/>
      <c r="AM404" s="631"/>
      <c r="AN404" s="631"/>
      <c r="AO404" s="631"/>
      <c r="AP404" s="631"/>
      <c r="AQ404" s="631"/>
      <c r="AR404" s="631"/>
      <c r="AS404" s="631"/>
      <c r="AT404" s="631"/>
      <c r="AU404" s="631"/>
      <c r="AV404" s="631"/>
      <c r="AW404" s="631"/>
      <c r="AX404" s="631"/>
      <c r="AY404" s="631"/>
      <c r="AZ404" s="631"/>
    </row>
    <row r="405" spans="2:52" x14ac:dyDescent="0.25">
      <c r="B405" s="634"/>
      <c r="C405" s="634"/>
      <c r="D405" s="635"/>
      <c r="E405" s="635"/>
      <c r="F405" s="635"/>
      <c r="G405" s="635"/>
      <c r="H405" s="635"/>
      <c r="I405" s="635"/>
      <c r="J405" s="635"/>
      <c r="K405" s="635"/>
      <c r="L405" s="635"/>
      <c r="M405" s="635"/>
      <c r="N405" s="635"/>
      <c r="O405" s="635"/>
      <c r="P405" s="635"/>
      <c r="Q405" s="635"/>
      <c r="R405" s="635"/>
      <c r="S405" s="631"/>
      <c r="T405" s="631"/>
      <c r="U405" s="631"/>
      <c r="V405" s="639"/>
      <c r="W405" s="631"/>
      <c r="X405" s="631"/>
      <c r="Y405" s="631"/>
      <c r="Z405" s="631"/>
      <c r="AA405" s="631"/>
      <c r="AB405" s="631"/>
      <c r="AC405" s="631"/>
      <c r="AD405" s="631"/>
      <c r="AE405" s="631"/>
      <c r="AF405" s="631"/>
      <c r="AG405" s="631"/>
      <c r="AH405" s="631"/>
      <c r="AI405" s="631"/>
      <c r="AJ405" s="631"/>
      <c r="AK405" s="631"/>
      <c r="AL405" s="631"/>
      <c r="AM405" s="631"/>
      <c r="AN405" s="631"/>
      <c r="AO405" s="631"/>
      <c r="AP405" s="631"/>
      <c r="AQ405" s="631"/>
      <c r="AR405" s="631"/>
      <c r="AS405" s="631"/>
      <c r="AT405" s="631"/>
      <c r="AU405" s="631"/>
      <c r="AV405" s="631"/>
      <c r="AW405" s="631"/>
      <c r="AX405" s="631"/>
      <c r="AY405" s="631"/>
      <c r="AZ405" s="631"/>
    </row>
    <row r="406" spans="2:52" x14ac:dyDescent="0.25">
      <c r="B406" s="634"/>
      <c r="C406" s="634"/>
      <c r="D406" s="635"/>
      <c r="E406" s="635"/>
      <c r="F406" s="635"/>
      <c r="G406" s="635"/>
      <c r="H406" s="635"/>
      <c r="I406" s="635"/>
      <c r="J406" s="635"/>
      <c r="K406" s="635"/>
      <c r="L406" s="635"/>
      <c r="M406" s="635"/>
      <c r="N406" s="635"/>
      <c r="O406" s="635"/>
      <c r="P406" s="635"/>
      <c r="Q406" s="635"/>
      <c r="R406" s="635"/>
      <c r="S406" s="631"/>
      <c r="T406" s="631"/>
      <c r="U406" s="631"/>
      <c r="V406" s="639"/>
      <c r="W406" s="631"/>
      <c r="X406" s="631"/>
      <c r="Y406" s="631"/>
      <c r="Z406" s="631"/>
      <c r="AA406" s="631"/>
      <c r="AB406" s="631"/>
      <c r="AC406" s="631"/>
      <c r="AD406" s="631"/>
      <c r="AE406" s="631"/>
      <c r="AF406" s="631"/>
      <c r="AG406" s="631"/>
      <c r="AH406" s="631"/>
      <c r="AI406" s="631"/>
      <c r="AJ406" s="631"/>
      <c r="AK406" s="631"/>
      <c r="AL406" s="631"/>
      <c r="AM406" s="631"/>
      <c r="AN406" s="631"/>
      <c r="AO406" s="631"/>
      <c r="AP406" s="631"/>
      <c r="AQ406" s="631"/>
      <c r="AR406" s="631"/>
      <c r="AS406" s="631"/>
      <c r="AT406" s="631"/>
      <c r="AU406" s="631"/>
      <c r="AV406" s="631"/>
      <c r="AW406" s="631"/>
      <c r="AX406" s="631"/>
      <c r="AY406" s="631"/>
      <c r="AZ406" s="631"/>
    </row>
    <row r="407" spans="2:52" x14ac:dyDescent="0.25">
      <c r="B407" s="634"/>
      <c r="C407" s="634"/>
      <c r="D407" s="635"/>
      <c r="E407" s="635"/>
      <c r="F407" s="635"/>
      <c r="G407" s="635"/>
      <c r="H407" s="635"/>
      <c r="I407" s="635"/>
      <c r="J407" s="635"/>
      <c r="K407" s="635"/>
      <c r="L407" s="635"/>
      <c r="M407" s="635"/>
      <c r="N407" s="635"/>
      <c r="O407" s="635"/>
      <c r="P407" s="635"/>
      <c r="Q407" s="635"/>
      <c r="R407" s="635"/>
      <c r="S407" s="631"/>
      <c r="T407" s="631"/>
      <c r="U407" s="631"/>
      <c r="V407" s="639"/>
      <c r="W407" s="631"/>
      <c r="X407" s="631"/>
      <c r="Y407" s="631"/>
      <c r="Z407" s="631"/>
      <c r="AA407" s="631"/>
      <c r="AB407" s="631"/>
      <c r="AC407" s="631"/>
      <c r="AD407" s="631"/>
      <c r="AE407" s="631"/>
      <c r="AF407" s="631"/>
      <c r="AG407" s="631"/>
      <c r="AH407" s="631"/>
      <c r="AI407" s="631"/>
      <c r="AJ407" s="631"/>
      <c r="AK407" s="631"/>
      <c r="AL407" s="631"/>
      <c r="AM407" s="631"/>
      <c r="AN407" s="631"/>
      <c r="AO407" s="631"/>
      <c r="AP407" s="631"/>
      <c r="AQ407" s="631"/>
      <c r="AR407" s="631"/>
      <c r="AS407" s="631"/>
      <c r="AT407" s="631"/>
      <c r="AU407" s="631"/>
      <c r="AV407" s="631"/>
      <c r="AW407" s="631"/>
      <c r="AX407" s="631"/>
      <c r="AY407" s="631"/>
      <c r="AZ407" s="631"/>
    </row>
    <row r="408" spans="2:52" x14ac:dyDescent="0.25">
      <c r="B408" s="634"/>
      <c r="C408" s="634"/>
      <c r="D408" s="635"/>
      <c r="E408" s="635"/>
      <c r="F408" s="635"/>
      <c r="G408" s="635"/>
      <c r="H408" s="635"/>
      <c r="I408" s="635"/>
      <c r="J408" s="635"/>
      <c r="K408" s="635"/>
      <c r="L408" s="635"/>
      <c r="M408" s="635"/>
      <c r="N408" s="635"/>
      <c r="O408" s="635"/>
      <c r="P408" s="635"/>
      <c r="Q408" s="635"/>
      <c r="R408" s="635"/>
      <c r="S408" s="631"/>
      <c r="T408" s="631"/>
      <c r="U408" s="631"/>
      <c r="V408" s="639"/>
      <c r="W408" s="631"/>
      <c r="X408" s="631"/>
      <c r="Y408" s="631"/>
      <c r="Z408" s="631"/>
      <c r="AA408" s="631"/>
      <c r="AB408" s="631"/>
      <c r="AC408" s="631"/>
      <c r="AD408" s="631"/>
      <c r="AE408" s="631"/>
      <c r="AF408" s="631"/>
      <c r="AG408" s="631"/>
      <c r="AH408" s="631"/>
      <c r="AI408" s="631"/>
      <c r="AJ408" s="631"/>
      <c r="AK408" s="631"/>
      <c r="AL408" s="631"/>
      <c r="AM408" s="631"/>
      <c r="AN408" s="631"/>
      <c r="AO408" s="631"/>
      <c r="AP408" s="631"/>
      <c r="AQ408" s="631"/>
      <c r="AR408" s="631"/>
      <c r="AS408" s="631"/>
      <c r="AT408" s="631"/>
      <c r="AU408" s="631"/>
      <c r="AV408" s="631"/>
      <c r="AW408" s="631"/>
      <c r="AX408" s="631"/>
      <c r="AY408" s="631"/>
      <c r="AZ408" s="631"/>
    </row>
    <row r="409" spans="2:52" x14ac:dyDescent="0.25">
      <c r="B409" s="634"/>
      <c r="C409" s="634"/>
      <c r="D409" s="635"/>
      <c r="E409" s="635"/>
      <c r="F409" s="635"/>
      <c r="G409" s="635"/>
      <c r="H409" s="635"/>
      <c r="I409" s="635"/>
      <c r="J409" s="635"/>
      <c r="K409" s="635"/>
      <c r="L409" s="635"/>
      <c r="M409" s="635"/>
      <c r="N409" s="635"/>
      <c r="O409" s="635"/>
      <c r="P409" s="635"/>
      <c r="Q409" s="635"/>
      <c r="R409" s="635"/>
      <c r="S409" s="631"/>
      <c r="T409" s="631"/>
      <c r="U409" s="631"/>
      <c r="V409" s="639"/>
      <c r="W409" s="631"/>
      <c r="X409" s="631"/>
      <c r="Y409" s="631"/>
      <c r="Z409" s="631"/>
      <c r="AA409" s="631"/>
      <c r="AB409" s="631"/>
      <c r="AC409" s="631"/>
      <c r="AD409" s="631"/>
      <c r="AE409" s="631"/>
      <c r="AF409" s="631"/>
      <c r="AG409" s="631"/>
      <c r="AH409" s="631"/>
      <c r="AI409" s="631"/>
      <c r="AJ409" s="631"/>
      <c r="AK409" s="631"/>
      <c r="AL409" s="631"/>
      <c r="AM409" s="631"/>
      <c r="AN409" s="631"/>
      <c r="AO409" s="631"/>
      <c r="AP409" s="631"/>
      <c r="AQ409" s="631"/>
      <c r="AR409" s="631"/>
      <c r="AS409" s="631"/>
      <c r="AT409" s="631"/>
      <c r="AU409" s="631"/>
      <c r="AV409" s="631"/>
      <c r="AW409" s="631"/>
      <c r="AX409" s="631"/>
      <c r="AY409" s="631"/>
      <c r="AZ409" s="631"/>
    </row>
    <row r="410" spans="2:52" x14ac:dyDescent="0.25">
      <c r="B410" s="634"/>
      <c r="C410" s="634"/>
      <c r="D410" s="635"/>
      <c r="E410" s="635"/>
      <c r="F410" s="635"/>
      <c r="G410" s="635"/>
      <c r="H410" s="635"/>
      <c r="I410" s="635"/>
      <c r="J410" s="635"/>
      <c r="K410" s="635"/>
      <c r="L410" s="635"/>
      <c r="M410" s="635"/>
      <c r="N410" s="635"/>
      <c r="O410" s="635"/>
      <c r="P410" s="635"/>
      <c r="Q410" s="635"/>
      <c r="R410" s="635"/>
      <c r="S410" s="631"/>
      <c r="T410" s="631"/>
      <c r="U410" s="631"/>
      <c r="V410" s="639"/>
      <c r="W410" s="631"/>
      <c r="X410" s="631"/>
      <c r="Y410" s="631"/>
      <c r="Z410" s="631"/>
      <c r="AA410" s="631"/>
      <c r="AB410" s="631"/>
      <c r="AC410" s="631"/>
      <c r="AD410" s="631"/>
      <c r="AE410" s="631"/>
      <c r="AF410" s="631"/>
      <c r="AG410" s="631"/>
      <c r="AH410" s="631"/>
      <c r="AI410" s="631"/>
      <c r="AJ410" s="631"/>
      <c r="AK410" s="631"/>
      <c r="AL410" s="631"/>
      <c r="AM410" s="631"/>
      <c r="AN410" s="631"/>
      <c r="AO410" s="631"/>
      <c r="AP410" s="631"/>
      <c r="AQ410" s="631"/>
      <c r="AR410" s="631"/>
      <c r="AS410" s="631"/>
      <c r="AT410" s="631"/>
      <c r="AU410" s="631"/>
      <c r="AV410" s="631"/>
      <c r="AW410" s="631"/>
      <c r="AX410" s="631"/>
      <c r="AY410" s="631"/>
      <c r="AZ410" s="631"/>
    </row>
    <row r="411" spans="2:52" x14ac:dyDescent="0.25">
      <c r="B411" s="634"/>
      <c r="C411" s="634"/>
      <c r="D411" s="635"/>
      <c r="E411" s="635"/>
      <c r="F411" s="635"/>
      <c r="G411" s="635"/>
      <c r="H411" s="635"/>
      <c r="I411" s="635"/>
      <c r="J411" s="635"/>
      <c r="K411" s="635"/>
      <c r="L411" s="635"/>
      <c r="M411" s="635"/>
      <c r="N411" s="635"/>
      <c r="O411" s="635"/>
      <c r="P411" s="635"/>
      <c r="Q411" s="635"/>
      <c r="R411" s="635"/>
      <c r="S411" s="631"/>
      <c r="T411" s="631"/>
      <c r="U411" s="631"/>
      <c r="V411" s="639"/>
      <c r="W411" s="631"/>
      <c r="X411" s="631"/>
      <c r="Y411" s="631"/>
      <c r="Z411" s="631"/>
      <c r="AA411" s="631"/>
      <c r="AB411" s="631"/>
      <c r="AC411" s="631"/>
      <c r="AD411" s="631"/>
      <c r="AE411" s="631"/>
      <c r="AF411" s="631"/>
      <c r="AG411" s="631"/>
      <c r="AH411" s="631"/>
      <c r="AI411" s="631"/>
      <c r="AJ411" s="631"/>
      <c r="AK411" s="631"/>
      <c r="AL411" s="631"/>
      <c r="AM411" s="631"/>
      <c r="AN411" s="631"/>
      <c r="AO411" s="631"/>
      <c r="AP411" s="631"/>
      <c r="AQ411" s="631"/>
      <c r="AR411" s="631"/>
      <c r="AS411" s="631"/>
      <c r="AT411" s="631"/>
      <c r="AU411" s="631"/>
      <c r="AV411" s="631"/>
      <c r="AW411" s="631"/>
      <c r="AX411" s="631"/>
      <c r="AY411" s="631"/>
      <c r="AZ411" s="631"/>
    </row>
    <row r="412" spans="2:52" x14ac:dyDescent="0.25">
      <c r="B412" s="634"/>
      <c r="C412" s="634"/>
      <c r="D412" s="635"/>
      <c r="E412" s="635"/>
      <c r="F412" s="635"/>
      <c r="G412" s="635"/>
      <c r="H412" s="635"/>
      <c r="I412" s="635"/>
      <c r="J412" s="635"/>
      <c r="K412" s="635"/>
      <c r="L412" s="635"/>
      <c r="M412" s="635"/>
      <c r="N412" s="635"/>
      <c r="O412" s="635"/>
      <c r="P412" s="635"/>
      <c r="Q412" s="635"/>
      <c r="R412" s="635"/>
      <c r="S412" s="631"/>
      <c r="T412" s="631"/>
      <c r="U412" s="631"/>
      <c r="V412" s="639"/>
      <c r="W412" s="631"/>
      <c r="X412" s="631"/>
      <c r="Y412" s="631"/>
      <c r="Z412" s="631"/>
      <c r="AA412" s="631"/>
      <c r="AB412" s="631"/>
      <c r="AC412" s="631"/>
      <c r="AD412" s="631"/>
      <c r="AE412" s="631"/>
      <c r="AF412" s="631"/>
      <c r="AG412" s="631"/>
      <c r="AH412" s="631"/>
      <c r="AI412" s="631"/>
      <c r="AJ412" s="631"/>
      <c r="AK412" s="631"/>
      <c r="AL412" s="631"/>
      <c r="AM412" s="631"/>
      <c r="AN412" s="631"/>
      <c r="AO412" s="631"/>
      <c r="AP412" s="631"/>
      <c r="AQ412" s="631"/>
      <c r="AR412" s="631"/>
      <c r="AS412" s="631"/>
      <c r="AT412" s="631"/>
      <c r="AU412" s="631"/>
      <c r="AV412" s="631"/>
      <c r="AW412" s="631"/>
      <c r="AX412" s="631"/>
      <c r="AY412" s="631"/>
      <c r="AZ412" s="631"/>
    </row>
    <row r="413" spans="2:52" x14ac:dyDescent="0.25">
      <c r="B413" s="634"/>
      <c r="C413" s="634"/>
      <c r="D413" s="635"/>
      <c r="E413" s="635"/>
      <c r="F413" s="635"/>
      <c r="G413" s="635"/>
      <c r="H413" s="635"/>
      <c r="I413" s="635"/>
      <c r="J413" s="635"/>
      <c r="K413" s="635"/>
      <c r="L413" s="635"/>
      <c r="M413" s="635"/>
      <c r="N413" s="635"/>
      <c r="O413" s="635"/>
      <c r="P413" s="635"/>
      <c r="Q413" s="635"/>
      <c r="R413" s="635"/>
      <c r="S413" s="631"/>
      <c r="T413" s="631"/>
      <c r="U413" s="631"/>
      <c r="V413" s="639"/>
      <c r="W413" s="631"/>
      <c r="X413" s="631"/>
      <c r="Y413" s="631"/>
      <c r="Z413" s="631"/>
      <c r="AA413" s="631"/>
      <c r="AB413" s="631"/>
      <c r="AC413" s="631"/>
      <c r="AD413" s="631"/>
      <c r="AE413" s="631"/>
      <c r="AF413" s="631"/>
      <c r="AG413" s="631"/>
      <c r="AH413" s="631"/>
      <c r="AI413" s="631"/>
      <c r="AJ413" s="631"/>
      <c r="AK413" s="631"/>
      <c r="AL413" s="631"/>
      <c r="AM413" s="631"/>
      <c r="AN413" s="631"/>
      <c r="AO413" s="631"/>
      <c r="AP413" s="631"/>
      <c r="AQ413" s="631"/>
      <c r="AR413" s="631"/>
      <c r="AS413" s="631"/>
      <c r="AT413" s="631"/>
      <c r="AU413" s="631"/>
      <c r="AV413" s="631"/>
      <c r="AW413" s="631"/>
      <c r="AX413" s="631"/>
      <c r="AY413" s="631"/>
      <c r="AZ413" s="631"/>
    </row>
    <row r="414" spans="2:52" x14ac:dyDescent="0.25">
      <c r="B414" s="634"/>
      <c r="C414" s="634"/>
      <c r="D414" s="635"/>
      <c r="E414" s="635"/>
      <c r="F414" s="635"/>
      <c r="G414" s="635"/>
      <c r="H414" s="635"/>
      <c r="I414" s="635"/>
      <c r="J414" s="635"/>
      <c r="K414" s="635"/>
      <c r="L414" s="635"/>
      <c r="M414" s="635"/>
      <c r="N414" s="635"/>
      <c r="O414" s="635"/>
      <c r="P414" s="635"/>
      <c r="Q414" s="635"/>
      <c r="R414" s="635"/>
      <c r="S414" s="631"/>
      <c r="T414" s="631"/>
      <c r="U414" s="631"/>
      <c r="V414" s="639"/>
      <c r="W414" s="631"/>
      <c r="X414" s="631"/>
      <c r="Y414" s="631"/>
      <c r="Z414" s="631"/>
      <c r="AA414" s="631"/>
      <c r="AB414" s="631"/>
      <c r="AC414" s="631"/>
      <c r="AD414" s="631"/>
      <c r="AE414" s="631"/>
      <c r="AF414" s="631"/>
      <c r="AG414" s="631"/>
      <c r="AH414" s="631"/>
      <c r="AI414" s="631"/>
      <c r="AJ414" s="631"/>
      <c r="AK414" s="631"/>
      <c r="AL414" s="631"/>
      <c r="AM414" s="631"/>
      <c r="AN414" s="631"/>
      <c r="AO414" s="631"/>
      <c r="AP414" s="631"/>
      <c r="AQ414" s="631"/>
      <c r="AR414" s="631"/>
      <c r="AS414" s="631"/>
      <c r="AT414" s="631"/>
      <c r="AU414" s="631"/>
      <c r="AV414" s="631"/>
      <c r="AW414" s="631"/>
      <c r="AX414" s="631"/>
      <c r="AY414" s="631"/>
      <c r="AZ414" s="631"/>
    </row>
    <row r="415" spans="2:52" x14ac:dyDescent="0.25">
      <c r="B415" s="634"/>
      <c r="C415" s="634"/>
      <c r="D415" s="635"/>
      <c r="E415" s="635"/>
      <c r="F415" s="635"/>
      <c r="G415" s="635"/>
      <c r="H415" s="635"/>
      <c r="I415" s="635"/>
      <c r="J415" s="635"/>
      <c r="K415" s="635"/>
      <c r="L415" s="635"/>
      <c r="M415" s="635"/>
      <c r="N415" s="635"/>
      <c r="O415" s="635"/>
      <c r="P415" s="635"/>
      <c r="Q415" s="635"/>
      <c r="R415" s="635"/>
      <c r="S415" s="631"/>
      <c r="T415" s="631"/>
      <c r="U415" s="631"/>
      <c r="V415" s="639"/>
      <c r="W415" s="631"/>
      <c r="X415" s="631"/>
      <c r="Y415" s="631"/>
      <c r="Z415" s="631"/>
      <c r="AA415" s="631"/>
      <c r="AB415" s="631"/>
      <c r="AC415" s="631"/>
      <c r="AD415" s="631"/>
      <c r="AE415" s="631"/>
      <c r="AF415" s="631"/>
      <c r="AG415" s="631"/>
      <c r="AH415" s="631"/>
      <c r="AI415" s="631"/>
      <c r="AJ415" s="631"/>
      <c r="AK415" s="631"/>
      <c r="AL415" s="631"/>
      <c r="AM415" s="631"/>
      <c r="AN415" s="631"/>
      <c r="AO415" s="631"/>
      <c r="AP415" s="631"/>
      <c r="AQ415" s="631"/>
      <c r="AR415" s="631"/>
      <c r="AS415" s="631"/>
      <c r="AT415" s="631"/>
      <c r="AU415" s="631"/>
      <c r="AV415" s="631"/>
      <c r="AW415" s="631"/>
      <c r="AX415" s="631"/>
      <c r="AY415" s="631"/>
      <c r="AZ415" s="631"/>
    </row>
    <row r="416" spans="2:52" x14ac:dyDescent="0.25">
      <c r="B416" s="634"/>
      <c r="C416" s="634"/>
      <c r="D416" s="635"/>
      <c r="E416" s="635"/>
      <c r="F416" s="635"/>
      <c r="G416" s="635"/>
      <c r="H416" s="635"/>
      <c r="I416" s="635"/>
      <c r="J416" s="635"/>
      <c r="K416" s="635"/>
      <c r="L416" s="635"/>
      <c r="M416" s="635"/>
      <c r="N416" s="635"/>
      <c r="O416" s="635"/>
      <c r="P416" s="635"/>
      <c r="Q416" s="635"/>
      <c r="R416" s="635"/>
      <c r="S416" s="631"/>
      <c r="T416" s="631"/>
      <c r="U416" s="631"/>
      <c r="V416" s="639"/>
      <c r="W416" s="631"/>
      <c r="X416" s="631"/>
      <c r="Y416" s="631"/>
      <c r="Z416" s="631"/>
      <c r="AA416" s="631"/>
      <c r="AB416" s="631"/>
      <c r="AC416" s="631"/>
      <c r="AD416" s="631"/>
      <c r="AE416" s="631"/>
      <c r="AF416" s="631"/>
      <c r="AG416" s="631"/>
      <c r="AH416" s="631"/>
      <c r="AI416" s="631"/>
      <c r="AJ416" s="631"/>
      <c r="AK416" s="631"/>
      <c r="AL416" s="631"/>
      <c r="AM416" s="631"/>
      <c r="AN416" s="631"/>
      <c r="AO416" s="631"/>
      <c r="AP416" s="631"/>
      <c r="AQ416" s="631"/>
      <c r="AR416" s="631"/>
      <c r="AS416" s="631"/>
      <c r="AT416" s="631"/>
      <c r="AU416" s="631"/>
      <c r="AV416" s="631"/>
      <c r="AW416" s="631"/>
      <c r="AX416" s="631"/>
      <c r="AY416" s="631"/>
      <c r="AZ416" s="631"/>
    </row>
    <row r="417" spans="2:52" x14ac:dyDescent="0.25">
      <c r="B417" s="634"/>
      <c r="C417" s="634"/>
      <c r="D417" s="635"/>
      <c r="E417" s="635"/>
      <c r="F417" s="635"/>
      <c r="G417" s="635"/>
      <c r="H417" s="635"/>
      <c r="I417" s="635"/>
      <c r="J417" s="635"/>
      <c r="K417" s="635"/>
      <c r="L417" s="635"/>
      <c r="M417" s="635"/>
      <c r="N417" s="635"/>
      <c r="O417" s="635"/>
      <c r="P417" s="635"/>
      <c r="Q417" s="635"/>
      <c r="R417" s="635"/>
      <c r="S417" s="631"/>
      <c r="T417" s="631"/>
      <c r="U417" s="631"/>
      <c r="V417" s="639"/>
      <c r="W417" s="631"/>
      <c r="X417" s="631"/>
      <c r="Y417" s="631"/>
      <c r="Z417" s="631"/>
      <c r="AA417" s="631"/>
      <c r="AB417" s="631"/>
      <c r="AC417" s="631"/>
      <c r="AD417" s="631"/>
      <c r="AE417" s="631"/>
      <c r="AF417" s="631"/>
      <c r="AG417" s="631"/>
      <c r="AH417" s="631"/>
      <c r="AI417" s="631"/>
      <c r="AJ417" s="631"/>
      <c r="AK417" s="631"/>
      <c r="AL417" s="631"/>
      <c r="AM417" s="631"/>
      <c r="AN417" s="631"/>
      <c r="AO417" s="631"/>
      <c r="AP417" s="631"/>
      <c r="AQ417" s="631"/>
      <c r="AR417" s="631"/>
      <c r="AS417" s="631"/>
      <c r="AT417" s="631"/>
      <c r="AU417" s="631"/>
      <c r="AV417" s="631"/>
      <c r="AW417" s="631"/>
      <c r="AX417" s="631"/>
      <c r="AY417" s="631"/>
      <c r="AZ417" s="631"/>
    </row>
    <row r="418" spans="2:52" x14ac:dyDescent="0.25">
      <c r="B418" s="634"/>
      <c r="C418" s="634"/>
      <c r="D418" s="635"/>
      <c r="E418" s="635"/>
      <c r="F418" s="635"/>
      <c r="G418" s="635"/>
      <c r="H418" s="635"/>
      <c r="I418" s="635"/>
      <c r="J418" s="635"/>
      <c r="K418" s="635"/>
      <c r="L418" s="635"/>
      <c r="M418" s="635"/>
      <c r="N418" s="635"/>
      <c r="O418" s="635"/>
      <c r="P418" s="635"/>
      <c r="Q418" s="635"/>
      <c r="R418" s="635"/>
      <c r="S418" s="631"/>
      <c r="T418" s="631"/>
      <c r="U418" s="631"/>
      <c r="V418" s="639"/>
      <c r="W418" s="631"/>
      <c r="X418" s="631"/>
      <c r="Y418" s="631"/>
      <c r="Z418" s="631"/>
      <c r="AA418" s="631"/>
      <c r="AB418" s="631"/>
      <c r="AC418" s="631"/>
      <c r="AD418" s="631"/>
      <c r="AE418" s="631"/>
      <c r="AF418" s="631"/>
      <c r="AG418" s="631"/>
      <c r="AH418" s="631"/>
      <c r="AI418" s="631"/>
      <c r="AJ418" s="631"/>
      <c r="AK418" s="631"/>
      <c r="AL418" s="631"/>
      <c r="AM418" s="631"/>
      <c r="AN418" s="631"/>
      <c r="AO418" s="631"/>
      <c r="AP418" s="631"/>
      <c r="AQ418" s="631"/>
      <c r="AR418" s="631"/>
      <c r="AS418" s="631"/>
      <c r="AT418" s="631"/>
      <c r="AU418" s="631"/>
      <c r="AV418" s="631"/>
      <c r="AW418" s="631"/>
      <c r="AX418" s="631"/>
      <c r="AY418" s="631"/>
      <c r="AZ418" s="631"/>
    </row>
    <row r="419" spans="2:52" x14ac:dyDescent="0.25">
      <c r="B419" s="634"/>
      <c r="C419" s="634"/>
      <c r="D419" s="635"/>
      <c r="E419" s="635"/>
      <c r="F419" s="635"/>
      <c r="G419" s="635"/>
      <c r="H419" s="635"/>
      <c r="I419" s="635"/>
      <c r="J419" s="635"/>
      <c r="K419" s="635"/>
      <c r="L419" s="635"/>
      <c r="M419" s="635"/>
      <c r="N419" s="635"/>
      <c r="O419" s="635"/>
      <c r="P419" s="635"/>
      <c r="Q419" s="635"/>
      <c r="R419" s="635"/>
      <c r="S419" s="631"/>
      <c r="T419" s="631"/>
      <c r="U419" s="631"/>
      <c r="V419" s="639"/>
      <c r="W419" s="631"/>
      <c r="X419" s="631"/>
      <c r="Y419" s="631"/>
      <c r="Z419" s="631"/>
      <c r="AA419" s="631"/>
      <c r="AB419" s="631"/>
      <c r="AC419" s="631"/>
      <c r="AD419" s="631"/>
      <c r="AE419" s="631"/>
      <c r="AF419" s="631"/>
      <c r="AG419" s="631"/>
      <c r="AH419" s="631"/>
      <c r="AI419" s="631"/>
      <c r="AJ419" s="631"/>
      <c r="AK419" s="631"/>
      <c r="AL419" s="631"/>
      <c r="AM419" s="631"/>
      <c r="AN419" s="631"/>
      <c r="AO419" s="631"/>
      <c r="AP419" s="631"/>
      <c r="AQ419" s="631"/>
      <c r="AR419" s="631"/>
      <c r="AS419" s="631"/>
      <c r="AT419" s="631"/>
      <c r="AU419" s="631"/>
      <c r="AV419" s="631"/>
      <c r="AW419" s="631"/>
      <c r="AX419" s="631"/>
      <c r="AY419" s="631"/>
      <c r="AZ419" s="631"/>
    </row>
    <row r="420" spans="2:52" x14ac:dyDescent="0.25">
      <c r="B420" s="634"/>
      <c r="C420" s="634"/>
      <c r="D420" s="635"/>
      <c r="E420" s="635"/>
      <c r="F420" s="635"/>
      <c r="G420" s="635"/>
      <c r="H420" s="635"/>
      <c r="I420" s="635"/>
      <c r="J420" s="635"/>
      <c r="K420" s="635"/>
      <c r="L420" s="635"/>
      <c r="M420" s="635"/>
      <c r="N420" s="635"/>
      <c r="O420" s="635"/>
      <c r="P420" s="635"/>
      <c r="Q420" s="635"/>
      <c r="R420" s="635"/>
      <c r="S420" s="631"/>
      <c r="T420" s="631"/>
      <c r="U420" s="631"/>
      <c r="V420" s="639"/>
      <c r="W420" s="631"/>
      <c r="X420" s="631"/>
      <c r="Y420" s="631"/>
      <c r="Z420" s="631"/>
      <c r="AA420" s="631"/>
      <c r="AB420" s="631"/>
      <c r="AC420" s="631"/>
      <c r="AD420" s="631"/>
      <c r="AE420" s="631"/>
      <c r="AF420" s="631"/>
      <c r="AG420" s="631"/>
      <c r="AH420" s="631"/>
      <c r="AI420" s="631"/>
      <c r="AJ420" s="631"/>
      <c r="AK420" s="631"/>
      <c r="AL420" s="631"/>
      <c r="AM420" s="631"/>
      <c r="AN420" s="631"/>
      <c r="AO420" s="631"/>
      <c r="AP420" s="631"/>
      <c r="AQ420" s="631"/>
      <c r="AR420" s="631"/>
      <c r="AS420" s="631"/>
      <c r="AT420" s="631"/>
      <c r="AU420" s="631"/>
      <c r="AV420" s="631"/>
      <c r="AW420" s="631"/>
      <c r="AX420" s="631"/>
      <c r="AY420" s="631"/>
      <c r="AZ420" s="631"/>
    </row>
    <row r="421" spans="2:52" x14ac:dyDescent="0.25">
      <c r="B421" s="634"/>
      <c r="C421" s="634"/>
      <c r="D421" s="635"/>
      <c r="E421" s="635"/>
      <c r="F421" s="635"/>
      <c r="G421" s="635"/>
      <c r="H421" s="635"/>
      <c r="I421" s="635"/>
      <c r="J421" s="635"/>
      <c r="K421" s="635"/>
      <c r="L421" s="635"/>
      <c r="M421" s="635"/>
      <c r="N421" s="635"/>
      <c r="O421" s="635"/>
      <c r="P421" s="635"/>
      <c r="Q421" s="635"/>
      <c r="R421" s="635"/>
      <c r="S421" s="631"/>
      <c r="T421" s="631"/>
      <c r="U421" s="631"/>
      <c r="V421" s="639"/>
      <c r="W421" s="631"/>
      <c r="X421" s="631"/>
      <c r="Y421" s="631"/>
      <c r="Z421" s="631"/>
      <c r="AA421" s="631"/>
      <c r="AB421" s="631"/>
      <c r="AC421" s="631"/>
      <c r="AD421" s="631"/>
      <c r="AE421" s="631"/>
      <c r="AF421" s="631"/>
      <c r="AG421" s="631"/>
      <c r="AH421" s="631"/>
      <c r="AI421" s="631"/>
      <c r="AJ421" s="631"/>
      <c r="AK421" s="631"/>
      <c r="AL421" s="631"/>
      <c r="AM421" s="631"/>
      <c r="AN421" s="631"/>
      <c r="AO421" s="631"/>
      <c r="AP421" s="631"/>
      <c r="AQ421" s="631"/>
      <c r="AR421" s="631"/>
      <c r="AS421" s="631"/>
      <c r="AT421" s="631"/>
      <c r="AU421" s="631"/>
      <c r="AV421" s="631"/>
      <c r="AW421" s="631"/>
      <c r="AX421" s="631"/>
      <c r="AY421" s="631"/>
      <c r="AZ421" s="631"/>
    </row>
    <row r="422" spans="2:52" x14ac:dyDescent="0.25">
      <c r="B422" s="634"/>
      <c r="C422" s="634"/>
      <c r="D422" s="635"/>
      <c r="E422" s="635"/>
      <c r="F422" s="635"/>
      <c r="G422" s="635"/>
      <c r="H422" s="635"/>
      <c r="I422" s="635"/>
      <c r="J422" s="635"/>
      <c r="K422" s="635"/>
      <c r="L422" s="635"/>
      <c r="M422" s="635"/>
      <c r="N422" s="635"/>
      <c r="O422" s="635"/>
      <c r="P422" s="635"/>
      <c r="Q422" s="635"/>
      <c r="R422" s="635"/>
      <c r="S422" s="631"/>
      <c r="T422" s="631"/>
      <c r="U422" s="631"/>
      <c r="V422" s="639"/>
      <c r="W422" s="631"/>
      <c r="X422" s="631"/>
      <c r="Y422" s="631"/>
      <c r="Z422" s="631"/>
      <c r="AA422" s="631"/>
      <c r="AB422" s="631"/>
      <c r="AC422" s="631"/>
      <c r="AD422" s="631"/>
      <c r="AE422" s="631"/>
      <c r="AF422" s="631"/>
      <c r="AG422" s="631"/>
      <c r="AH422" s="631"/>
      <c r="AI422" s="631"/>
      <c r="AJ422" s="631"/>
      <c r="AK422" s="631"/>
      <c r="AL422" s="631"/>
      <c r="AM422" s="631"/>
      <c r="AN422" s="631"/>
      <c r="AO422" s="631"/>
      <c r="AP422" s="631"/>
      <c r="AQ422" s="631"/>
      <c r="AR422" s="631"/>
      <c r="AS422" s="631"/>
      <c r="AT422" s="631"/>
      <c r="AU422" s="631"/>
      <c r="AV422" s="631"/>
      <c r="AW422" s="631"/>
      <c r="AX422" s="631"/>
      <c r="AY422" s="631"/>
      <c r="AZ422" s="631"/>
    </row>
    <row r="423" spans="2:52" x14ac:dyDescent="0.25">
      <c r="B423" s="634"/>
      <c r="C423" s="634"/>
      <c r="D423" s="635"/>
      <c r="E423" s="635"/>
      <c r="F423" s="635"/>
      <c r="G423" s="635"/>
      <c r="H423" s="635"/>
      <c r="I423" s="635"/>
      <c r="J423" s="635"/>
      <c r="K423" s="635"/>
      <c r="L423" s="635"/>
      <c r="M423" s="635"/>
      <c r="N423" s="635"/>
      <c r="O423" s="635"/>
      <c r="P423" s="635"/>
      <c r="Q423" s="635"/>
      <c r="R423" s="635"/>
      <c r="S423" s="631"/>
      <c r="T423" s="631"/>
      <c r="U423" s="631"/>
      <c r="V423" s="639"/>
      <c r="W423" s="631"/>
      <c r="X423" s="631"/>
      <c r="Y423" s="631"/>
      <c r="Z423" s="631"/>
      <c r="AA423" s="631"/>
      <c r="AB423" s="631"/>
      <c r="AC423" s="631"/>
      <c r="AD423" s="631"/>
      <c r="AE423" s="631"/>
      <c r="AF423" s="631"/>
      <c r="AG423" s="631"/>
      <c r="AH423" s="631"/>
      <c r="AI423" s="631"/>
      <c r="AJ423" s="631"/>
      <c r="AK423" s="631"/>
      <c r="AL423" s="631"/>
      <c r="AM423" s="631"/>
      <c r="AN423" s="631"/>
      <c r="AO423" s="631"/>
      <c r="AP423" s="631"/>
      <c r="AQ423" s="631"/>
      <c r="AR423" s="631"/>
      <c r="AS423" s="631"/>
      <c r="AT423" s="631"/>
      <c r="AU423" s="631"/>
      <c r="AV423" s="631"/>
      <c r="AW423" s="631"/>
      <c r="AX423" s="631"/>
      <c r="AY423" s="631"/>
      <c r="AZ423" s="631"/>
    </row>
    <row r="424" spans="2:52" x14ac:dyDescent="0.25">
      <c r="B424" s="634"/>
      <c r="C424" s="634"/>
      <c r="D424" s="635"/>
      <c r="E424" s="635"/>
      <c r="F424" s="635"/>
      <c r="G424" s="635"/>
      <c r="H424" s="635"/>
      <c r="I424" s="635"/>
      <c r="J424" s="635"/>
      <c r="K424" s="635"/>
      <c r="L424" s="635"/>
      <c r="M424" s="635"/>
      <c r="N424" s="635"/>
      <c r="O424" s="635"/>
      <c r="P424" s="635"/>
      <c r="Q424" s="635"/>
      <c r="R424" s="635"/>
      <c r="S424" s="631"/>
      <c r="T424" s="631"/>
      <c r="U424" s="631"/>
      <c r="V424" s="639"/>
      <c r="W424" s="631"/>
      <c r="X424" s="631"/>
      <c r="Y424" s="631"/>
      <c r="Z424" s="631"/>
      <c r="AA424" s="631"/>
      <c r="AB424" s="631"/>
      <c r="AC424" s="631"/>
      <c r="AD424" s="631"/>
      <c r="AE424" s="631"/>
      <c r="AF424" s="631"/>
      <c r="AG424" s="631"/>
      <c r="AH424" s="631"/>
      <c r="AI424" s="631"/>
      <c r="AJ424" s="631"/>
      <c r="AK424" s="631"/>
      <c r="AL424" s="631"/>
      <c r="AM424" s="631"/>
      <c r="AN424" s="631"/>
      <c r="AO424" s="631"/>
      <c r="AP424" s="631"/>
      <c r="AQ424" s="631"/>
      <c r="AR424" s="631"/>
      <c r="AS424" s="631"/>
      <c r="AT424" s="631"/>
      <c r="AU424" s="631"/>
      <c r="AV424" s="631"/>
      <c r="AW424" s="631"/>
      <c r="AX424" s="631"/>
      <c r="AY424" s="631"/>
      <c r="AZ424" s="631"/>
    </row>
    <row r="425" spans="2:52" x14ac:dyDescent="0.25">
      <c r="B425" s="634"/>
      <c r="C425" s="634"/>
      <c r="D425" s="635"/>
      <c r="E425" s="635"/>
      <c r="F425" s="635"/>
      <c r="G425" s="635"/>
      <c r="H425" s="635"/>
      <c r="I425" s="635"/>
      <c r="J425" s="635"/>
      <c r="K425" s="635"/>
      <c r="L425" s="635"/>
      <c r="M425" s="635"/>
      <c r="N425" s="635"/>
      <c r="O425" s="635"/>
      <c r="P425" s="635"/>
      <c r="Q425" s="635"/>
      <c r="R425" s="635"/>
      <c r="S425" s="631"/>
      <c r="T425" s="631"/>
      <c r="U425" s="631"/>
      <c r="V425" s="639"/>
      <c r="W425" s="631"/>
      <c r="X425" s="631"/>
      <c r="Y425" s="631"/>
      <c r="Z425" s="631"/>
      <c r="AA425" s="631"/>
      <c r="AB425" s="631"/>
      <c r="AC425" s="631"/>
      <c r="AD425" s="631"/>
      <c r="AE425" s="631"/>
      <c r="AF425" s="631"/>
      <c r="AG425" s="631"/>
      <c r="AH425" s="631"/>
      <c r="AI425" s="631"/>
      <c r="AJ425" s="631"/>
      <c r="AK425" s="631"/>
      <c r="AL425" s="631"/>
      <c r="AM425" s="631"/>
      <c r="AN425" s="631"/>
      <c r="AO425" s="631"/>
      <c r="AP425" s="631"/>
      <c r="AQ425" s="631"/>
      <c r="AR425" s="631"/>
      <c r="AS425" s="631"/>
      <c r="AT425" s="631"/>
      <c r="AU425" s="631"/>
      <c r="AV425" s="631"/>
      <c r="AW425" s="631"/>
      <c r="AX425" s="631"/>
      <c r="AY425" s="631"/>
      <c r="AZ425" s="631"/>
    </row>
    <row r="426" spans="2:52" x14ac:dyDescent="0.25">
      <c r="B426" s="634"/>
      <c r="C426" s="634"/>
      <c r="D426" s="635"/>
      <c r="E426" s="635"/>
      <c r="F426" s="635"/>
      <c r="G426" s="635"/>
      <c r="H426" s="635"/>
      <c r="I426" s="635"/>
      <c r="J426" s="635"/>
      <c r="K426" s="635"/>
      <c r="L426" s="635"/>
      <c r="M426" s="635"/>
      <c r="N426" s="635"/>
      <c r="O426" s="635"/>
      <c r="P426" s="635"/>
      <c r="Q426" s="635"/>
      <c r="R426" s="635"/>
      <c r="S426" s="631"/>
      <c r="T426" s="631"/>
      <c r="U426" s="631"/>
      <c r="V426" s="639"/>
      <c r="W426" s="631"/>
      <c r="X426" s="631"/>
      <c r="Y426" s="631"/>
      <c r="Z426" s="631"/>
      <c r="AA426" s="631"/>
      <c r="AB426" s="631"/>
      <c r="AC426" s="631"/>
      <c r="AD426" s="631"/>
      <c r="AE426" s="631"/>
      <c r="AF426" s="631"/>
      <c r="AG426" s="631"/>
      <c r="AH426" s="631"/>
      <c r="AI426" s="631"/>
      <c r="AJ426" s="631"/>
      <c r="AK426" s="631"/>
      <c r="AL426" s="631"/>
      <c r="AM426" s="631"/>
      <c r="AN426" s="631"/>
      <c r="AO426" s="631"/>
      <c r="AP426" s="631"/>
      <c r="AQ426" s="631"/>
      <c r="AR426" s="631"/>
      <c r="AS426" s="631"/>
      <c r="AT426" s="631"/>
      <c r="AU426" s="631"/>
      <c r="AV426" s="631"/>
      <c r="AW426" s="631"/>
      <c r="AX426" s="631"/>
      <c r="AY426" s="631"/>
      <c r="AZ426" s="631"/>
    </row>
    <row r="427" spans="2:52" x14ac:dyDescent="0.25">
      <c r="B427" s="634"/>
      <c r="C427" s="634"/>
      <c r="D427" s="635"/>
      <c r="E427" s="635"/>
      <c r="F427" s="635"/>
      <c r="G427" s="635"/>
      <c r="H427" s="635"/>
      <c r="I427" s="635"/>
      <c r="J427" s="635"/>
      <c r="K427" s="635"/>
      <c r="L427" s="635"/>
      <c r="M427" s="635"/>
      <c r="N427" s="635"/>
      <c r="O427" s="635"/>
      <c r="P427" s="635"/>
      <c r="Q427" s="635"/>
      <c r="R427" s="635"/>
      <c r="S427" s="631"/>
      <c r="T427" s="631"/>
      <c r="U427" s="631"/>
      <c r="V427" s="639"/>
      <c r="W427" s="631"/>
      <c r="X427" s="631"/>
      <c r="Y427" s="631"/>
      <c r="Z427" s="631"/>
      <c r="AA427" s="631"/>
      <c r="AB427" s="631"/>
      <c r="AC427" s="631"/>
      <c r="AD427" s="631"/>
      <c r="AE427" s="631"/>
      <c r="AF427" s="631"/>
      <c r="AG427" s="631"/>
      <c r="AH427" s="631"/>
      <c r="AI427" s="631"/>
      <c r="AJ427" s="631"/>
      <c r="AK427" s="631"/>
      <c r="AL427" s="631"/>
      <c r="AM427" s="631"/>
      <c r="AN427" s="631"/>
      <c r="AO427" s="631"/>
      <c r="AP427" s="631"/>
      <c r="AQ427" s="631"/>
      <c r="AR427" s="631"/>
      <c r="AS427" s="631"/>
      <c r="AT427" s="631"/>
      <c r="AU427" s="631"/>
      <c r="AV427" s="631"/>
      <c r="AW427" s="631"/>
      <c r="AX427" s="631"/>
      <c r="AY427" s="631"/>
      <c r="AZ427" s="631"/>
    </row>
    <row r="428" spans="2:52" x14ac:dyDescent="0.25">
      <c r="B428" s="634"/>
      <c r="C428" s="634"/>
      <c r="D428" s="635"/>
      <c r="E428" s="635"/>
      <c r="F428" s="635"/>
      <c r="G428" s="635"/>
      <c r="H428" s="635"/>
      <c r="I428" s="635"/>
      <c r="J428" s="635"/>
      <c r="K428" s="635"/>
      <c r="L428" s="635"/>
      <c r="M428" s="635"/>
      <c r="N428" s="635"/>
      <c r="O428" s="635"/>
      <c r="P428" s="635"/>
      <c r="Q428" s="635"/>
      <c r="R428" s="635"/>
      <c r="S428" s="631"/>
      <c r="T428" s="631"/>
      <c r="U428" s="631"/>
      <c r="V428" s="639"/>
      <c r="W428" s="631"/>
      <c r="X428" s="631"/>
      <c r="Y428" s="631"/>
      <c r="Z428" s="631"/>
      <c r="AA428" s="631"/>
      <c r="AB428" s="631"/>
      <c r="AC428" s="631"/>
      <c r="AD428" s="631"/>
      <c r="AE428" s="631"/>
      <c r="AF428" s="631"/>
      <c r="AG428" s="631"/>
      <c r="AH428" s="631"/>
      <c r="AI428" s="631"/>
      <c r="AJ428" s="631"/>
      <c r="AK428" s="631"/>
      <c r="AL428" s="631"/>
      <c r="AM428" s="631"/>
      <c r="AN428" s="631"/>
      <c r="AO428" s="631"/>
      <c r="AP428" s="631"/>
      <c r="AQ428" s="631"/>
      <c r="AR428" s="631"/>
      <c r="AS428" s="631"/>
      <c r="AT428" s="631"/>
      <c r="AU428" s="631"/>
      <c r="AV428" s="631"/>
      <c r="AW428" s="631"/>
      <c r="AX428" s="631"/>
      <c r="AY428" s="631"/>
      <c r="AZ428" s="631"/>
    </row>
    <row r="429" spans="2:52" x14ac:dyDescent="0.25">
      <c r="B429" s="634"/>
      <c r="C429" s="634"/>
      <c r="D429" s="635"/>
      <c r="E429" s="635"/>
      <c r="F429" s="635"/>
      <c r="G429" s="635"/>
      <c r="H429" s="635"/>
      <c r="I429" s="635"/>
      <c r="J429" s="635"/>
      <c r="K429" s="635"/>
      <c r="L429" s="635"/>
      <c r="M429" s="635"/>
      <c r="N429" s="635"/>
      <c r="O429" s="635"/>
      <c r="P429" s="635"/>
      <c r="Q429" s="635"/>
      <c r="R429" s="635"/>
      <c r="S429" s="631"/>
      <c r="T429" s="631"/>
      <c r="U429" s="631"/>
      <c r="V429" s="639"/>
      <c r="W429" s="631"/>
      <c r="X429" s="631"/>
      <c r="Y429" s="631"/>
      <c r="Z429" s="631"/>
      <c r="AA429" s="631"/>
      <c r="AB429" s="631"/>
      <c r="AC429" s="631"/>
      <c r="AD429" s="631"/>
      <c r="AE429" s="631"/>
      <c r="AF429" s="631"/>
      <c r="AG429" s="631"/>
      <c r="AH429" s="631"/>
      <c r="AI429" s="631"/>
      <c r="AJ429" s="631"/>
      <c r="AK429" s="631"/>
      <c r="AL429" s="631"/>
      <c r="AM429" s="631"/>
      <c r="AN429" s="631"/>
      <c r="AO429" s="631"/>
      <c r="AP429" s="631"/>
      <c r="AQ429" s="631"/>
      <c r="AR429" s="631"/>
      <c r="AS429" s="631"/>
      <c r="AT429" s="631"/>
      <c r="AU429" s="631"/>
      <c r="AV429" s="631"/>
      <c r="AW429" s="631"/>
      <c r="AX429" s="631"/>
      <c r="AY429" s="631"/>
      <c r="AZ429" s="631"/>
    </row>
    <row r="430" spans="2:52" x14ac:dyDescent="0.25">
      <c r="B430" s="634"/>
      <c r="C430" s="634"/>
      <c r="D430" s="635"/>
      <c r="E430" s="635"/>
      <c r="F430" s="635"/>
      <c r="G430" s="635"/>
      <c r="H430" s="635"/>
      <c r="I430" s="635"/>
      <c r="J430" s="635"/>
      <c r="K430" s="635"/>
      <c r="L430" s="635"/>
      <c r="M430" s="635"/>
      <c r="N430" s="635"/>
      <c r="O430" s="635"/>
      <c r="P430" s="635"/>
      <c r="Q430" s="635"/>
      <c r="R430" s="635"/>
      <c r="S430" s="631"/>
      <c r="T430" s="631"/>
      <c r="U430" s="631"/>
      <c r="V430" s="639"/>
      <c r="W430" s="631"/>
      <c r="X430" s="631"/>
      <c r="Y430" s="631"/>
      <c r="Z430" s="631"/>
      <c r="AA430" s="631"/>
      <c r="AB430" s="631"/>
      <c r="AC430" s="631"/>
      <c r="AD430" s="631"/>
      <c r="AE430" s="631"/>
      <c r="AF430" s="631"/>
      <c r="AG430" s="631"/>
      <c r="AH430" s="631"/>
      <c r="AI430" s="631"/>
      <c r="AJ430" s="631"/>
      <c r="AK430" s="631"/>
      <c r="AL430" s="631"/>
      <c r="AM430" s="631"/>
      <c r="AN430" s="631"/>
      <c r="AO430" s="631"/>
      <c r="AP430" s="631"/>
      <c r="AQ430" s="631"/>
      <c r="AR430" s="631"/>
      <c r="AS430" s="631"/>
      <c r="AT430" s="631"/>
      <c r="AU430" s="631"/>
      <c r="AV430" s="631"/>
      <c r="AW430" s="631"/>
      <c r="AX430" s="631"/>
      <c r="AY430" s="631"/>
      <c r="AZ430" s="631"/>
    </row>
    <row r="431" spans="2:52" x14ac:dyDescent="0.25">
      <c r="B431" s="634"/>
      <c r="C431" s="634"/>
      <c r="D431" s="635"/>
      <c r="E431" s="635"/>
      <c r="F431" s="635"/>
      <c r="G431" s="635"/>
      <c r="H431" s="635"/>
      <c r="I431" s="635"/>
      <c r="J431" s="635"/>
      <c r="K431" s="635"/>
      <c r="L431" s="635"/>
      <c r="M431" s="635"/>
      <c r="N431" s="635"/>
      <c r="O431" s="635"/>
      <c r="P431" s="635"/>
      <c r="Q431" s="635"/>
      <c r="R431" s="635"/>
      <c r="S431" s="631"/>
      <c r="T431" s="631"/>
      <c r="U431" s="631"/>
      <c r="V431" s="639"/>
      <c r="W431" s="631"/>
      <c r="X431" s="631"/>
      <c r="Y431" s="631"/>
      <c r="Z431" s="631"/>
      <c r="AA431" s="631"/>
      <c r="AB431" s="631"/>
      <c r="AC431" s="631"/>
      <c r="AD431" s="631"/>
      <c r="AE431" s="631"/>
      <c r="AF431" s="631"/>
      <c r="AG431" s="631"/>
      <c r="AH431" s="631"/>
      <c r="AI431" s="631"/>
      <c r="AJ431" s="631"/>
      <c r="AK431" s="631"/>
      <c r="AL431" s="631"/>
      <c r="AM431" s="631"/>
      <c r="AN431" s="631"/>
      <c r="AO431" s="631"/>
      <c r="AP431" s="631"/>
      <c r="AQ431" s="631"/>
      <c r="AR431" s="631"/>
      <c r="AS431" s="631"/>
      <c r="AT431" s="631"/>
      <c r="AU431" s="631"/>
      <c r="AV431" s="631"/>
      <c r="AW431" s="631"/>
      <c r="AX431" s="631"/>
      <c r="AY431" s="631"/>
      <c r="AZ431" s="631"/>
    </row>
    <row r="432" spans="2:52" x14ac:dyDescent="0.25">
      <c r="B432" s="634"/>
      <c r="C432" s="634"/>
      <c r="D432" s="635"/>
      <c r="E432" s="635"/>
      <c r="F432" s="635"/>
      <c r="G432" s="635"/>
      <c r="H432" s="635"/>
      <c r="I432" s="635"/>
      <c r="J432" s="635"/>
      <c r="K432" s="635"/>
      <c r="L432" s="635"/>
      <c r="M432" s="635"/>
      <c r="N432" s="635"/>
      <c r="O432" s="635"/>
      <c r="P432" s="635"/>
      <c r="Q432" s="635"/>
      <c r="R432" s="635"/>
      <c r="S432" s="631"/>
      <c r="T432" s="631"/>
      <c r="U432" s="631"/>
      <c r="V432" s="639"/>
      <c r="W432" s="631"/>
      <c r="X432" s="631"/>
      <c r="Y432" s="631"/>
      <c r="Z432" s="631"/>
      <c r="AA432" s="631"/>
      <c r="AB432" s="631"/>
      <c r="AC432" s="631"/>
      <c r="AD432" s="631"/>
      <c r="AE432" s="631"/>
      <c r="AF432" s="631"/>
      <c r="AG432" s="631"/>
      <c r="AH432" s="631"/>
      <c r="AI432" s="631"/>
      <c r="AJ432" s="631"/>
      <c r="AK432" s="631"/>
      <c r="AL432" s="631"/>
      <c r="AM432" s="631"/>
      <c r="AN432" s="631"/>
      <c r="AO432" s="631"/>
      <c r="AP432" s="631"/>
      <c r="AQ432" s="631"/>
      <c r="AR432" s="631"/>
      <c r="AS432" s="631"/>
      <c r="AT432" s="631"/>
      <c r="AU432" s="631"/>
      <c r="AV432" s="631"/>
      <c r="AW432" s="631"/>
      <c r="AX432" s="631"/>
      <c r="AY432" s="631"/>
      <c r="AZ432" s="631"/>
    </row>
    <row r="433" spans="2:52" x14ac:dyDescent="0.25">
      <c r="B433" s="634"/>
      <c r="C433" s="634"/>
      <c r="D433" s="635"/>
      <c r="E433" s="635"/>
      <c r="F433" s="635"/>
      <c r="G433" s="635"/>
      <c r="H433" s="635"/>
      <c r="I433" s="635"/>
      <c r="J433" s="635"/>
      <c r="K433" s="635"/>
      <c r="L433" s="635"/>
      <c r="M433" s="635"/>
      <c r="N433" s="635"/>
      <c r="O433" s="635"/>
      <c r="P433" s="635"/>
      <c r="Q433" s="635"/>
      <c r="R433" s="635"/>
      <c r="S433" s="631"/>
      <c r="T433" s="631"/>
      <c r="U433" s="631"/>
      <c r="V433" s="639"/>
      <c r="W433" s="631"/>
      <c r="X433" s="631"/>
      <c r="Y433" s="631"/>
      <c r="Z433" s="631"/>
      <c r="AA433" s="631"/>
      <c r="AB433" s="631"/>
      <c r="AC433" s="631"/>
      <c r="AD433" s="631"/>
      <c r="AE433" s="631"/>
      <c r="AF433" s="631"/>
      <c r="AG433" s="631"/>
      <c r="AH433" s="631"/>
      <c r="AI433" s="631"/>
      <c r="AJ433" s="631"/>
      <c r="AK433" s="631"/>
      <c r="AL433" s="631"/>
      <c r="AM433" s="631"/>
      <c r="AN433" s="631"/>
      <c r="AO433" s="631"/>
      <c r="AP433" s="631"/>
      <c r="AQ433" s="631"/>
      <c r="AR433" s="631"/>
      <c r="AS433" s="631"/>
      <c r="AT433" s="631"/>
      <c r="AU433" s="631"/>
      <c r="AV433" s="631"/>
      <c r="AW433" s="631"/>
      <c r="AX433" s="631"/>
      <c r="AY433" s="631"/>
      <c r="AZ433" s="631"/>
    </row>
    <row r="434" spans="2:52" x14ac:dyDescent="0.25">
      <c r="B434" s="634"/>
      <c r="C434" s="634"/>
      <c r="D434" s="635"/>
      <c r="E434" s="635"/>
      <c r="F434" s="635"/>
      <c r="G434" s="635"/>
      <c r="H434" s="635"/>
      <c r="I434" s="635"/>
      <c r="J434" s="635"/>
      <c r="K434" s="635"/>
      <c r="L434" s="635"/>
      <c r="M434" s="635"/>
      <c r="N434" s="635"/>
      <c r="O434" s="635"/>
      <c r="P434" s="635"/>
      <c r="Q434" s="635"/>
      <c r="R434" s="635"/>
      <c r="S434" s="631"/>
      <c r="T434" s="631"/>
      <c r="U434" s="631"/>
      <c r="V434" s="639"/>
      <c r="W434" s="631"/>
      <c r="X434" s="631"/>
      <c r="Y434" s="631"/>
      <c r="Z434" s="631"/>
      <c r="AA434" s="631"/>
      <c r="AB434" s="631"/>
      <c r="AC434" s="631"/>
      <c r="AD434" s="631"/>
      <c r="AE434" s="631"/>
      <c r="AF434" s="631"/>
      <c r="AG434" s="631"/>
      <c r="AH434" s="631"/>
      <c r="AI434" s="631"/>
      <c r="AJ434" s="631"/>
      <c r="AK434" s="631"/>
      <c r="AL434" s="631"/>
      <c r="AM434" s="631"/>
      <c r="AN434" s="631"/>
      <c r="AO434" s="631"/>
      <c r="AP434" s="631"/>
      <c r="AQ434" s="631"/>
      <c r="AR434" s="631"/>
      <c r="AS434" s="631"/>
      <c r="AT434" s="631"/>
      <c r="AU434" s="631"/>
      <c r="AV434" s="631"/>
      <c r="AW434" s="631"/>
      <c r="AX434" s="631"/>
      <c r="AY434" s="631"/>
      <c r="AZ434" s="631"/>
    </row>
    <row r="435" spans="2:52" x14ac:dyDescent="0.25">
      <c r="B435" s="634"/>
      <c r="C435" s="634"/>
      <c r="D435" s="635"/>
      <c r="E435" s="635"/>
      <c r="F435" s="635"/>
      <c r="G435" s="635"/>
      <c r="H435" s="635"/>
      <c r="I435" s="635"/>
      <c r="J435" s="635"/>
      <c r="K435" s="635"/>
      <c r="L435" s="635"/>
      <c r="M435" s="635"/>
      <c r="N435" s="635"/>
      <c r="O435" s="635"/>
      <c r="P435" s="635"/>
      <c r="Q435" s="635"/>
      <c r="R435" s="635"/>
      <c r="S435" s="631"/>
      <c r="T435" s="631"/>
      <c r="U435" s="631"/>
      <c r="V435" s="639"/>
      <c r="W435" s="631"/>
      <c r="X435" s="631"/>
      <c r="Y435" s="631"/>
      <c r="Z435" s="631"/>
      <c r="AA435" s="631"/>
      <c r="AB435" s="631"/>
      <c r="AC435" s="631"/>
      <c r="AD435" s="631"/>
      <c r="AE435" s="631"/>
      <c r="AF435" s="631"/>
      <c r="AG435" s="631"/>
      <c r="AH435" s="631"/>
      <c r="AI435" s="631"/>
      <c r="AJ435" s="631"/>
      <c r="AK435" s="631"/>
      <c r="AL435" s="631"/>
      <c r="AM435" s="631"/>
      <c r="AN435" s="631"/>
      <c r="AO435" s="631"/>
      <c r="AP435" s="631"/>
      <c r="AQ435" s="631"/>
      <c r="AR435" s="631"/>
      <c r="AS435" s="631"/>
      <c r="AT435" s="631"/>
      <c r="AU435" s="631"/>
      <c r="AV435" s="631"/>
      <c r="AW435" s="631"/>
      <c r="AX435" s="631"/>
      <c r="AY435" s="631"/>
      <c r="AZ435" s="631"/>
    </row>
    <row r="436" spans="2:52" x14ac:dyDescent="0.25">
      <c r="B436" s="634"/>
      <c r="C436" s="634"/>
      <c r="D436" s="635"/>
      <c r="E436" s="635"/>
      <c r="F436" s="635"/>
      <c r="G436" s="635"/>
      <c r="H436" s="635"/>
      <c r="I436" s="635"/>
      <c r="J436" s="635"/>
      <c r="K436" s="635"/>
      <c r="L436" s="635"/>
      <c r="M436" s="635"/>
      <c r="N436" s="635"/>
      <c r="O436" s="635"/>
      <c r="P436" s="635"/>
      <c r="Q436" s="635"/>
      <c r="R436" s="635"/>
      <c r="S436" s="631"/>
      <c r="T436" s="631"/>
      <c r="U436" s="631"/>
      <c r="V436" s="639"/>
      <c r="W436" s="631"/>
      <c r="X436" s="631"/>
      <c r="Y436" s="631"/>
      <c r="Z436" s="631"/>
      <c r="AA436" s="631"/>
      <c r="AB436" s="631"/>
      <c r="AC436" s="631"/>
      <c r="AD436" s="631"/>
      <c r="AE436" s="631"/>
      <c r="AF436" s="631"/>
      <c r="AG436" s="631"/>
      <c r="AH436" s="631"/>
      <c r="AI436" s="631"/>
      <c r="AJ436" s="631"/>
      <c r="AK436" s="631"/>
      <c r="AL436" s="631"/>
      <c r="AM436" s="631"/>
      <c r="AN436" s="631"/>
      <c r="AO436" s="631"/>
      <c r="AP436" s="631"/>
      <c r="AQ436" s="631"/>
      <c r="AR436" s="631"/>
      <c r="AS436" s="631"/>
      <c r="AT436" s="631"/>
      <c r="AU436" s="631"/>
      <c r="AV436" s="631"/>
      <c r="AW436" s="631"/>
      <c r="AX436" s="631"/>
      <c r="AY436" s="631"/>
      <c r="AZ436" s="631"/>
    </row>
    <row r="437" spans="2:52" x14ac:dyDescent="0.25">
      <c r="B437" s="634"/>
      <c r="C437" s="634"/>
      <c r="D437" s="635"/>
      <c r="E437" s="635"/>
      <c r="F437" s="635"/>
      <c r="G437" s="635"/>
      <c r="H437" s="635"/>
      <c r="I437" s="635"/>
      <c r="J437" s="635"/>
      <c r="K437" s="635"/>
      <c r="L437" s="635"/>
      <c r="M437" s="635"/>
      <c r="N437" s="635"/>
      <c r="O437" s="635"/>
      <c r="P437" s="635"/>
      <c r="Q437" s="635"/>
      <c r="R437" s="635"/>
      <c r="S437" s="631"/>
      <c r="T437" s="631"/>
      <c r="U437" s="631"/>
      <c r="V437" s="639"/>
      <c r="W437" s="631"/>
      <c r="X437" s="631"/>
      <c r="Y437" s="631"/>
      <c r="Z437" s="631"/>
      <c r="AA437" s="631"/>
      <c r="AB437" s="631"/>
      <c r="AC437" s="631"/>
      <c r="AD437" s="631"/>
      <c r="AE437" s="631"/>
      <c r="AF437" s="631"/>
      <c r="AG437" s="631"/>
      <c r="AH437" s="631"/>
      <c r="AI437" s="631"/>
      <c r="AJ437" s="631"/>
      <c r="AK437" s="631"/>
      <c r="AL437" s="631"/>
      <c r="AM437" s="631"/>
      <c r="AN437" s="631"/>
      <c r="AO437" s="631"/>
      <c r="AP437" s="631"/>
      <c r="AQ437" s="631"/>
      <c r="AR437" s="631"/>
      <c r="AS437" s="631"/>
      <c r="AT437" s="631"/>
      <c r="AU437" s="631"/>
      <c r="AV437" s="631"/>
      <c r="AW437" s="631"/>
      <c r="AX437" s="631"/>
      <c r="AY437" s="631"/>
      <c r="AZ437" s="631"/>
    </row>
    <row r="438" spans="2:52" x14ac:dyDescent="0.25">
      <c r="B438" s="634"/>
      <c r="C438" s="634"/>
      <c r="D438" s="635"/>
      <c r="E438" s="635"/>
      <c r="F438" s="635"/>
      <c r="G438" s="635"/>
      <c r="H438" s="635"/>
      <c r="I438" s="635"/>
      <c r="J438" s="635"/>
      <c r="K438" s="635"/>
      <c r="L438" s="635"/>
      <c r="M438" s="635"/>
      <c r="N438" s="635"/>
      <c r="O438" s="635"/>
      <c r="P438" s="635"/>
      <c r="Q438" s="635"/>
      <c r="R438" s="635"/>
      <c r="S438" s="631"/>
      <c r="T438" s="631"/>
      <c r="U438" s="631"/>
      <c r="V438" s="639"/>
      <c r="W438" s="631"/>
      <c r="X438" s="631"/>
      <c r="Y438" s="631"/>
      <c r="Z438" s="631"/>
      <c r="AA438" s="631"/>
      <c r="AB438" s="631"/>
      <c r="AC438" s="631"/>
      <c r="AD438" s="631"/>
      <c r="AE438" s="631"/>
      <c r="AF438" s="631"/>
      <c r="AG438" s="631"/>
      <c r="AH438" s="631"/>
      <c r="AI438" s="631"/>
      <c r="AJ438" s="631"/>
      <c r="AK438" s="631"/>
      <c r="AL438" s="631"/>
      <c r="AM438" s="631"/>
      <c r="AN438" s="631"/>
      <c r="AO438" s="631"/>
      <c r="AP438" s="631"/>
      <c r="AQ438" s="631"/>
      <c r="AR438" s="631"/>
      <c r="AS438" s="631"/>
      <c r="AT438" s="631"/>
      <c r="AU438" s="631"/>
      <c r="AV438" s="631"/>
      <c r="AW438" s="631"/>
      <c r="AX438" s="631"/>
      <c r="AY438" s="631"/>
      <c r="AZ438" s="631"/>
    </row>
    <row r="439" spans="2:52" x14ac:dyDescent="0.25">
      <c r="B439" s="634"/>
      <c r="C439" s="634"/>
      <c r="D439" s="635"/>
      <c r="E439" s="635"/>
      <c r="F439" s="635"/>
      <c r="G439" s="635"/>
      <c r="H439" s="635"/>
      <c r="I439" s="635"/>
      <c r="J439" s="635"/>
      <c r="K439" s="635"/>
      <c r="L439" s="635"/>
      <c r="M439" s="635"/>
      <c r="N439" s="635"/>
      <c r="O439" s="635"/>
      <c r="P439" s="635"/>
      <c r="Q439" s="635"/>
      <c r="R439" s="635"/>
      <c r="S439" s="631"/>
      <c r="T439" s="631"/>
      <c r="U439" s="631"/>
      <c r="V439" s="639"/>
      <c r="W439" s="631"/>
      <c r="X439" s="631"/>
      <c r="Y439" s="631"/>
      <c r="Z439" s="631"/>
      <c r="AA439" s="631"/>
      <c r="AB439" s="631"/>
      <c r="AC439" s="631"/>
      <c r="AD439" s="631"/>
      <c r="AE439" s="631"/>
      <c r="AF439" s="631"/>
      <c r="AG439" s="631"/>
      <c r="AH439" s="631"/>
      <c r="AI439" s="631"/>
      <c r="AJ439" s="631"/>
      <c r="AK439" s="631"/>
      <c r="AL439" s="631"/>
      <c r="AM439" s="631"/>
      <c r="AN439" s="631"/>
      <c r="AO439" s="631"/>
      <c r="AP439" s="631"/>
      <c r="AQ439" s="631"/>
      <c r="AR439" s="631"/>
      <c r="AS439" s="631"/>
      <c r="AT439" s="631"/>
      <c r="AU439" s="631"/>
      <c r="AV439" s="631"/>
      <c r="AW439" s="631"/>
      <c r="AX439" s="631"/>
      <c r="AY439" s="631"/>
      <c r="AZ439" s="631"/>
    </row>
    <row r="440" spans="2:52" x14ac:dyDescent="0.25">
      <c r="B440" s="634"/>
      <c r="C440" s="634"/>
      <c r="D440" s="635"/>
      <c r="E440" s="635"/>
      <c r="F440" s="635"/>
      <c r="G440" s="635"/>
      <c r="H440" s="635"/>
      <c r="I440" s="635"/>
      <c r="J440" s="635"/>
      <c r="K440" s="635"/>
      <c r="L440" s="635"/>
      <c r="M440" s="635"/>
      <c r="N440" s="635"/>
      <c r="O440" s="635"/>
      <c r="P440" s="635"/>
      <c r="Q440" s="635"/>
      <c r="R440" s="635"/>
      <c r="S440" s="631"/>
      <c r="T440" s="631"/>
      <c r="U440" s="631"/>
      <c r="V440" s="639"/>
      <c r="W440" s="631"/>
      <c r="X440" s="631"/>
      <c r="Y440" s="631"/>
      <c r="Z440" s="631"/>
      <c r="AA440" s="631"/>
      <c r="AB440" s="631"/>
      <c r="AC440" s="631"/>
      <c r="AD440" s="631"/>
      <c r="AE440" s="631"/>
      <c r="AF440" s="631"/>
      <c r="AG440" s="631"/>
      <c r="AH440" s="631"/>
      <c r="AI440" s="631"/>
      <c r="AJ440" s="631"/>
      <c r="AK440" s="631"/>
      <c r="AL440" s="631"/>
      <c r="AM440" s="631"/>
      <c r="AN440" s="631"/>
      <c r="AO440" s="631"/>
      <c r="AP440" s="631"/>
      <c r="AQ440" s="631"/>
      <c r="AR440" s="631"/>
      <c r="AS440" s="631"/>
      <c r="AT440" s="631"/>
      <c r="AU440" s="631"/>
      <c r="AV440" s="631"/>
      <c r="AW440" s="631"/>
      <c r="AX440" s="631"/>
      <c r="AY440" s="631"/>
      <c r="AZ440" s="631"/>
    </row>
    <row r="441" spans="2:52" x14ac:dyDescent="0.25">
      <c r="B441" s="634"/>
      <c r="C441" s="634"/>
      <c r="D441" s="635"/>
      <c r="E441" s="635"/>
      <c r="F441" s="635"/>
      <c r="G441" s="635"/>
      <c r="H441" s="635"/>
      <c r="I441" s="635"/>
      <c r="J441" s="635"/>
      <c r="K441" s="635"/>
      <c r="L441" s="635"/>
      <c r="M441" s="635"/>
      <c r="N441" s="635"/>
      <c r="O441" s="635"/>
      <c r="P441" s="635"/>
      <c r="Q441" s="635"/>
      <c r="R441" s="635"/>
      <c r="S441" s="631"/>
      <c r="T441" s="631"/>
      <c r="U441" s="631"/>
      <c r="V441" s="639"/>
      <c r="W441" s="631"/>
      <c r="X441" s="631"/>
      <c r="Y441" s="631"/>
      <c r="Z441" s="631"/>
      <c r="AA441" s="631"/>
      <c r="AB441" s="631"/>
      <c r="AC441" s="631"/>
      <c r="AD441" s="631"/>
      <c r="AE441" s="631"/>
      <c r="AF441" s="631"/>
      <c r="AG441" s="631"/>
      <c r="AH441" s="631"/>
      <c r="AI441" s="631"/>
      <c r="AJ441" s="631"/>
      <c r="AK441" s="631"/>
      <c r="AL441" s="631"/>
      <c r="AM441" s="631"/>
      <c r="AN441" s="631"/>
      <c r="AO441" s="631"/>
      <c r="AP441" s="631"/>
      <c r="AQ441" s="631"/>
      <c r="AR441" s="631"/>
      <c r="AS441" s="631"/>
      <c r="AT441" s="631"/>
      <c r="AU441" s="631"/>
      <c r="AV441" s="631"/>
      <c r="AW441" s="631"/>
      <c r="AX441" s="631"/>
      <c r="AY441" s="631"/>
      <c r="AZ441" s="631"/>
    </row>
    <row r="442" spans="2:52" x14ac:dyDescent="0.25">
      <c r="B442" s="634"/>
      <c r="C442" s="634"/>
      <c r="D442" s="635"/>
      <c r="E442" s="635"/>
      <c r="F442" s="635"/>
      <c r="G442" s="635"/>
      <c r="H442" s="635"/>
      <c r="I442" s="635"/>
      <c r="J442" s="635"/>
      <c r="K442" s="635"/>
      <c r="L442" s="635"/>
      <c r="M442" s="635"/>
      <c r="N442" s="635"/>
      <c r="O442" s="635"/>
      <c r="P442" s="635"/>
      <c r="Q442" s="635"/>
      <c r="R442" s="635"/>
      <c r="S442" s="631"/>
      <c r="T442" s="631"/>
      <c r="U442" s="631"/>
      <c r="V442" s="639"/>
      <c r="W442" s="631"/>
      <c r="X442" s="631"/>
      <c r="Y442" s="631"/>
      <c r="Z442" s="631"/>
      <c r="AA442" s="631"/>
      <c r="AB442" s="631"/>
      <c r="AC442" s="631"/>
      <c r="AD442" s="631"/>
      <c r="AE442" s="631"/>
      <c r="AF442" s="631"/>
      <c r="AG442" s="631"/>
      <c r="AH442" s="631"/>
      <c r="AI442" s="631"/>
      <c r="AJ442" s="631"/>
      <c r="AK442" s="631"/>
      <c r="AL442" s="631"/>
      <c r="AM442" s="631"/>
      <c r="AN442" s="631"/>
      <c r="AO442" s="631"/>
      <c r="AP442" s="631"/>
      <c r="AQ442" s="631"/>
      <c r="AR442" s="631"/>
      <c r="AS442" s="631"/>
      <c r="AT442" s="631"/>
      <c r="AU442" s="631"/>
      <c r="AV442" s="631"/>
      <c r="AW442" s="631"/>
      <c r="AX442" s="631"/>
      <c r="AY442" s="631"/>
      <c r="AZ442" s="631"/>
    </row>
    <row r="443" spans="2:52" x14ac:dyDescent="0.25">
      <c r="B443" s="634"/>
      <c r="C443" s="634"/>
      <c r="D443" s="635"/>
      <c r="E443" s="635"/>
      <c r="F443" s="635"/>
      <c r="G443" s="635"/>
      <c r="H443" s="635"/>
      <c r="I443" s="635"/>
      <c r="J443" s="635"/>
      <c r="K443" s="635"/>
      <c r="L443" s="635"/>
      <c r="M443" s="635"/>
      <c r="N443" s="635"/>
      <c r="O443" s="635"/>
      <c r="P443" s="635"/>
      <c r="Q443" s="635"/>
      <c r="R443" s="635"/>
      <c r="S443" s="631"/>
      <c r="T443" s="631"/>
      <c r="U443" s="631"/>
      <c r="V443" s="639"/>
      <c r="W443" s="631"/>
      <c r="X443" s="631"/>
      <c r="Y443" s="631"/>
      <c r="Z443" s="631"/>
      <c r="AA443" s="631"/>
      <c r="AB443" s="631"/>
      <c r="AC443" s="631"/>
      <c r="AD443" s="631"/>
      <c r="AE443" s="631"/>
      <c r="AF443" s="631"/>
      <c r="AG443" s="631"/>
      <c r="AH443" s="631"/>
      <c r="AI443" s="631"/>
      <c r="AJ443" s="631"/>
      <c r="AK443" s="631"/>
      <c r="AL443" s="631"/>
      <c r="AM443" s="631"/>
      <c r="AN443" s="631"/>
      <c r="AO443" s="631"/>
      <c r="AP443" s="631"/>
      <c r="AQ443" s="631"/>
      <c r="AR443" s="631"/>
      <c r="AS443" s="631"/>
      <c r="AT443" s="631"/>
      <c r="AU443" s="631"/>
      <c r="AV443" s="631"/>
      <c r="AW443" s="631"/>
      <c r="AX443" s="631"/>
      <c r="AY443" s="631"/>
      <c r="AZ443" s="631"/>
    </row>
    <row r="444" spans="2:52" x14ac:dyDescent="0.25">
      <c r="B444" s="634"/>
      <c r="C444" s="634"/>
      <c r="D444" s="635"/>
      <c r="E444" s="635"/>
      <c r="F444" s="635"/>
      <c r="G444" s="635"/>
      <c r="H444" s="635"/>
      <c r="I444" s="635"/>
      <c r="J444" s="635"/>
      <c r="K444" s="635"/>
      <c r="L444" s="635"/>
      <c r="M444" s="635"/>
      <c r="N444" s="635"/>
      <c r="O444" s="635"/>
      <c r="P444" s="635"/>
      <c r="Q444" s="635"/>
      <c r="R444" s="635"/>
      <c r="S444" s="631"/>
      <c r="T444" s="631"/>
      <c r="U444" s="631"/>
      <c r="V444" s="639"/>
      <c r="W444" s="631"/>
      <c r="X444" s="631"/>
      <c r="Y444" s="631"/>
      <c r="Z444" s="631"/>
      <c r="AA444" s="631"/>
      <c r="AB444" s="631"/>
      <c r="AC444" s="631"/>
      <c r="AD444" s="631"/>
      <c r="AE444" s="631"/>
      <c r="AF444" s="631"/>
      <c r="AG444" s="631"/>
      <c r="AH444" s="631"/>
      <c r="AI444" s="631"/>
      <c r="AJ444" s="631"/>
      <c r="AK444" s="631"/>
      <c r="AL444" s="631"/>
      <c r="AM444" s="631"/>
      <c r="AN444" s="631"/>
      <c r="AO444" s="631"/>
      <c r="AP444" s="631"/>
      <c r="AQ444" s="631"/>
      <c r="AR444" s="631"/>
      <c r="AS444" s="631"/>
      <c r="AT444" s="631"/>
      <c r="AU444" s="631"/>
      <c r="AV444" s="631"/>
      <c r="AW444" s="631"/>
      <c r="AX444" s="631"/>
      <c r="AY444" s="631"/>
      <c r="AZ444" s="631"/>
    </row>
    <row r="445" spans="2:52" x14ac:dyDescent="0.25">
      <c r="B445" s="634"/>
      <c r="C445" s="634"/>
      <c r="D445" s="635"/>
      <c r="E445" s="635"/>
      <c r="F445" s="635"/>
      <c r="G445" s="635"/>
      <c r="H445" s="635"/>
      <c r="I445" s="635"/>
      <c r="J445" s="635"/>
      <c r="K445" s="635"/>
      <c r="L445" s="635"/>
      <c r="M445" s="635"/>
      <c r="N445" s="635"/>
      <c r="O445" s="635"/>
      <c r="P445" s="635"/>
      <c r="Q445" s="635"/>
      <c r="R445" s="635"/>
      <c r="S445" s="631"/>
      <c r="T445" s="631"/>
      <c r="U445" s="631"/>
      <c r="V445" s="639"/>
      <c r="W445" s="631"/>
      <c r="X445" s="631"/>
      <c r="Y445" s="631"/>
      <c r="Z445" s="631"/>
      <c r="AA445" s="631"/>
      <c r="AB445" s="631"/>
      <c r="AC445" s="631"/>
      <c r="AD445" s="631"/>
      <c r="AE445" s="631"/>
      <c r="AF445" s="631"/>
      <c r="AG445" s="631"/>
      <c r="AH445" s="631"/>
      <c r="AI445" s="631"/>
      <c r="AJ445" s="631"/>
      <c r="AK445" s="631"/>
      <c r="AL445" s="631"/>
      <c r="AM445" s="631"/>
      <c r="AN445" s="631"/>
      <c r="AO445" s="631"/>
      <c r="AP445" s="631"/>
      <c r="AQ445" s="631"/>
      <c r="AR445" s="631"/>
      <c r="AS445" s="631"/>
      <c r="AT445" s="631"/>
      <c r="AU445" s="631"/>
      <c r="AV445" s="631"/>
      <c r="AW445" s="631"/>
      <c r="AX445" s="631"/>
      <c r="AY445" s="631"/>
      <c r="AZ445" s="631"/>
    </row>
    <row r="446" spans="2:52" x14ac:dyDescent="0.25">
      <c r="B446" s="634"/>
      <c r="C446" s="634"/>
      <c r="D446" s="635"/>
      <c r="E446" s="635"/>
      <c r="F446" s="635"/>
      <c r="G446" s="635"/>
      <c r="H446" s="635"/>
      <c r="I446" s="635"/>
      <c r="J446" s="635"/>
      <c r="K446" s="635"/>
      <c r="L446" s="635"/>
      <c r="M446" s="635"/>
      <c r="N446" s="635"/>
      <c r="O446" s="635"/>
      <c r="P446" s="635"/>
      <c r="Q446" s="635"/>
      <c r="R446" s="635"/>
      <c r="S446" s="631"/>
      <c r="T446" s="631"/>
      <c r="U446" s="631"/>
      <c r="V446" s="639"/>
      <c r="W446" s="631"/>
      <c r="X446" s="631"/>
      <c r="Y446" s="631"/>
      <c r="Z446" s="631"/>
      <c r="AA446" s="631"/>
      <c r="AB446" s="631"/>
      <c r="AC446" s="631"/>
      <c r="AD446" s="631"/>
      <c r="AE446" s="631"/>
      <c r="AF446" s="631"/>
      <c r="AG446" s="631"/>
      <c r="AH446" s="631"/>
      <c r="AI446" s="631"/>
      <c r="AJ446" s="631"/>
      <c r="AK446" s="631"/>
      <c r="AL446" s="631"/>
      <c r="AM446" s="631"/>
      <c r="AN446" s="631"/>
      <c r="AO446" s="631"/>
      <c r="AP446" s="631"/>
      <c r="AQ446" s="631"/>
      <c r="AR446" s="631"/>
      <c r="AS446" s="631"/>
      <c r="AT446" s="631"/>
      <c r="AU446" s="631"/>
      <c r="AV446" s="631"/>
      <c r="AW446" s="631"/>
      <c r="AX446" s="631"/>
      <c r="AY446" s="631"/>
      <c r="AZ446" s="631"/>
    </row>
    <row r="447" spans="2:52" x14ac:dyDescent="0.25">
      <c r="B447" s="634"/>
      <c r="C447" s="634"/>
      <c r="D447" s="635"/>
      <c r="E447" s="635"/>
      <c r="F447" s="635"/>
      <c r="G447" s="635"/>
      <c r="H447" s="635"/>
      <c r="I447" s="635"/>
      <c r="J447" s="635"/>
      <c r="K447" s="635"/>
      <c r="L447" s="635"/>
      <c r="M447" s="635"/>
      <c r="N447" s="635"/>
      <c r="O447" s="635"/>
      <c r="P447" s="635"/>
      <c r="Q447" s="635"/>
      <c r="R447" s="635"/>
      <c r="S447" s="631"/>
      <c r="T447" s="631"/>
      <c r="U447" s="631"/>
      <c r="V447" s="639"/>
      <c r="W447" s="631"/>
      <c r="X447" s="631"/>
      <c r="Y447" s="631"/>
      <c r="Z447" s="631"/>
      <c r="AA447" s="631"/>
      <c r="AB447" s="631"/>
      <c r="AC447" s="631"/>
      <c r="AD447" s="631"/>
      <c r="AE447" s="631"/>
      <c r="AF447" s="631"/>
      <c r="AG447" s="631"/>
      <c r="AH447" s="631"/>
      <c r="AI447" s="631"/>
      <c r="AJ447" s="631"/>
      <c r="AK447" s="631"/>
      <c r="AL447" s="631"/>
      <c r="AM447" s="631"/>
      <c r="AN447" s="631"/>
      <c r="AO447" s="631"/>
      <c r="AP447" s="631"/>
      <c r="AQ447" s="631"/>
      <c r="AR447" s="631"/>
      <c r="AS447" s="631"/>
      <c r="AT447" s="631"/>
      <c r="AU447" s="631"/>
      <c r="AV447" s="631"/>
      <c r="AW447" s="631"/>
      <c r="AX447" s="631"/>
      <c r="AY447" s="631"/>
      <c r="AZ447" s="631"/>
    </row>
    <row r="448" spans="2:52" x14ac:dyDescent="0.25">
      <c r="B448" s="634"/>
      <c r="C448" s="634"/>
      <c r="D448" s="635"/>
      <c r="E448" s="635"/>
      <c r="F448" s="635"/>
      <c r="G448" s="635"/>
      <c r="H448" s="635"/>
      <c r="I448" s="635"/>
      <c r="J448" s="635"/>
      <c r="K448" s="635"/>
      <c r="L448" s="635"/>
      <c r="M448" s="635"/>
      <c r="N448" s="635"/>
      <c r="O448" s="635"/>
      <c r="P448" s="635"/>
      <c r="Q448" s="635"/>
      <c r="R448" s="635"/>
      <c r="S448" s="631"/>
      <c r="T448" s="631"/>
      <c r="U448" s="631"/>
      <c r="V448" s="639"/>
      <c r="W448" s="631"/>
      <c r="X448" s="631"/>
      <c r="Y448" s="631"/>
      <c r="Z448" s="631"/>
      <c r="AA448" s="631"/>
      <c r="AB448" s="631"/>
      <c r="AC448" s="631"/>
      <c r="AD448" s="631"/>
      <c r="AE448" s="631"/>
      <c r="AF448" s="631"/>
      <c r="AG448" s="631"/>
      <c r="AH448" s="631"/>
      <c r="AI448" s="631"/>
      <c r="AJ448" s="631"/>
      <c r="AK448" s="631"/>
      <c r="AL448" s="631"/>
      <c r="AM448" s="631"/>
      <c r="AN448" s="631"/>
      <c r="AO448" s="631"/>
      <c r="AP448" s="631"/>
      <c r="AQ448" s="631"/>
      <c r="AR448" s="631"/>
      <c r="AS448" s="631"/>
      <c r="AT448" s="631"/>
      <c r="AU448" s="631"/>
      <c r="AV448" s="631"/>
      <c r="AW448" s="631"/>
      <c r="AX448" s="631"/>
      <c r="AY448" s="631"/>
      <c r="AZ448" s="631"/>
    </row>
    <row r="449" spans="2:52" x14ac:dyDescent="0.25">
      <c r="B449" s="634"/>
      <c r="C449" s="634"/>
      <c r="D449" s="635"/>
      <c r="E449" s="635"/>
      <c r="F449" s="635"/>
      <c r="G449" s="635"/>
      <c r="H449" s="635"/>
      <c r="I449" s="635"/>
      <c r="J449" s="635"/>
      <c r="K449" s="635"/>
      <c r="L449" s="635"/>
      <c r="M449" s="635"/>
      <c r="N449" s="635"/>
      <c r="O449" s="635"/>
      <c r="P449" s="635"/>
      <c r="Q449" s="635"/>
      <c r="R449" s="635"/>
      <c r="S449" s="631"/>
      <c r="T449" s="631"/>
      <c r="U449" s="631"/>
      <c r="V449" s="639"/>
      <c r="W449" s="631"/>
      <c r="X449" s="631"/>
      <c r="Y449" s="631"/>
      <c r="Z449" s="631"/>
      <c r="AA449" s="631"/>
      <c r="AB449" s="631"/>
      <c r="AC449" s="631"/>
      <c r="AD449" s="631"/>
      <c r="AE449" s="631"/>
      <c r="AF449" s="631"/>
      <c r="AG449" s="631"/>
      <c r="AH449" s="631"/>
      <c r="AI449" s="631"/>
      <c r="AJ449" s="631"/>
      <c r="AK449" s="631"/>
      <c r="AL449" s="631"/>
      <c r="AM449" s="631"/>
      <c r="AN449" s="631"/>
      <c r="AO449" s="631"/>
      <c r="AP449" s="631"/>
      <c r="AQ449" s="631"/>
      <c r="AR449" s="631"/>
      <c r="AS449" s="631"/>
      <c r="AT449" s="631"/>
      <c r="AU449" s="631"/>
      <c r="AV449" s="631"/>
      <c r="AW449" s="631"/>
      <c r="AX449" s="631"/>
      <c r="AY449" s="631"/>
      <c r="AZ449" s="631"/>
    </row>
    <row r="450" spans="2:52" x14ac:dyDescent="0.25">
      <c r="B450" s="634"/>
      <c r="C450" s="634"/>
      <c r="D450" s="635"/>
      <c r="E450" s="635"/>
      <c r="F450" s="635"/>
      <c r="G450" s="635"/>
      <c r="H450" s="635"/>
      <c r="I450" s="635"/>
      <c r="J450" s="635"/>
      <c r="K450" s="635"/>
      <c r="L450" s="635"/>
      <c r="M450" s="635"/>
      <c r="N450" s="635"/>
      <c r="O450" s="635"/>
      <c r="P450" s="635"/>
      <c r="Q450" s="635"/>
      <c r="R450" s="635"/>
      <c r="S450" s="631"/>
      <c r="T450" s="631"/>
      <c r="U450" s="631"/>
      <c r="V450" s="639"/>
      <c r="W450" s="631"/>
      <c r="X450" s="631"/>
      <c r="Y450" s="631"/>
      <c r="Z450" s="631"/>
      <c r="AA450" s="631"/>
      <c r="AB450" s="631"/>
      <c r="AC450" s="631"/>
      <c r="AD450" s="631"/>
      <c r="AE450" s="631"/>
      <c r="AF450" s="631"/>
      <c r="AG450" s="631"/>
      <c r="AH450" s="631"/>
      <c r="AI450" s="631"/>
      <c r="AJ450" s="631"/>
      <c r="AK450" s="631"/>
      <c r="AL450" s="631"/>
      <c r="AM450" s="631"/>
      <c r="AN450" s="631"/>
      <c r="AO450" s="631"/>
      <c r="AP450" s="631"/>
      <c r="AQ450" s="631"/>
      <c r="AR450" s="631"/>
      <c r="AS450" s="631"/>
      <c r="AT450" s="631"/>
      <c r="AU450" s="631"/>
      <c r="AV450" s="631"/>
      <c r="AW450" s="631"/>
      <c r="AX450" s="631"/>
      <c r="AY450" s="631"/>
      <c r="AZ450" s="631"/>
    </row>
    <row r="451" spans="2:52" x14ac:dyDescent="0.25">
      <c r="B451" s="634"/>
      <c r="C451" s="634"/>
      <c r="D451" s="635"/>
      <c r="E451" s="635"/>
      <c r="F451" s="635"/>
      <c r="G451" s="635"/>
      <c r="H451" s="635"/>
      <c r="I451" s="635"/>
      <c r="J451" s="635"/>
      <c r="K451" s="635"/>
      <c r="L451" s="635"/>
      <c r="M451" s="635"/>
      <c r="N451" s="635"/>
      <c r="O451" s="635"/>
      <c r="P451" s="635"/>
      <c r="Q451" s="635"/>
      <c r="R451" s="635"/>
      <c r="S451" s="631"/>
      <c r="T451" s="631"/>
      <c r="U451" s="631"/>
      <c r="V451" s="639"/>
      <c r="W451" s="631"/>
      <c r="X451" s="631"/>
      <c r="Y451" s="631"/>
      <c r="Z451" s="631"/>
      <c r="AA451" s="631"/>
      <c r="AB451" s="631"/>
      <c r="AC451" s="631"/>
      <c r="AD451" s="631"/>
      <c r="AE451" s="631"/>
      <c r="AF451" s="631"/>
      <c r="AG451" s="631"/>
      <c r="AH451" s="631"/>
      <c r="AI451" s="631"/>
      <c r="AJ451" s="631"/>
      <c r="AK451" s="631"/>
      <c r="AL451" s="631"/>
      <c r="AM451" s="631"/>
      <c r="AN451" s="631"/>
      <c r="AO451" s="631"/>
      <c r="AP451" s="631"/>
      <c r="AQ451" s="631"/>
      <c r="AR451" s="631"/>
      <c r="AS451" s="631"/>
      <c r="AT451" s="631"/>
      <c r="AU451" s="631"/>
      <c r="AV451" s="631"/>
      <c r="AW451" s="631"/>
      <c r="AX451" s="631"/>
      <c r="AY451" s="631"/>
      <c r="AZ451" s="631"/>
    </row>
    <row r="452" spans="2:52" x14ac:dyDescent="0.25">
      <c r="B452" s="634"/>
      <c r="C452" s="634"/>
      <c r="D452" s="635"/>
      <c r="E452" s="635"/>
      <c r="F452" s="635"/>
      <c r="G452" s="635"/>
      <c r="H452" s="635"/>
      <c r="I452" s="635"/>
      <c r="J452" s="635"/>
      <c r="K452" s="635"/>
      <c r="L452" s="635"/>
      <c r="M452" s="635"/>
      <c r="N452" s="635"/>
      <c r="O452" s="635"/>
      <c r="P452" s="635"/>
      <c r="Q452" s="635"/>
      <c r="R452" s="635"/>
      <c r="S452" s="631"/>
      <c r="T452" s="631"/>
      <c r="U452" s="631"/>
      <c r="V452" s="639"/>
      <c r="W452" s="631"/>
      <c r="X452" s="631"/>
      <c r="Y452" s="631"/>
      <c r="Z452" s="631"/>
      <c r="AA452" s="631"/>
      <c r="AB452" s="631"/>
      <c r="AC452" s="631"/>
      <c r="AD452" s="631"/>
      <c r="AE452" s="631"/>
      <c r="AF452" s="631"/>
      <c r="AG452" s="631"/>
      <c r="AH452" s="631"/>
      <c r="AI452" s="631"/>
      <c r="AJ452" s="631"/>
      <c r="AK452" s="631"/>
      <c r="AL452" s="631"/>
      <c r="AM452" s="631"/>
      <c r="AN452" s="631"/>
      <c r="AO452" s="631"/>
      <c r="AP452" s="631"/>
      <c r="AQ452" s="631"/>
      <c r="AR452" s="631"/>
      <c r="AS452" s="631"/>
      <c r="AT452" s="631"/>
      <c r="AU452" s="631"/>
      <c r="AV452" s="631"/>
      <c r="AW452" s="631"/>
      <c r="AX452" s="631"/>
      <c r="AY452" s="631"/>
      <c r="AZ452" s="631"/>
    </row>
    <row r="453" spans="2:52" x14ac:dyDescent="0.25">
      <c r="B453" s="634"/>
      <c r="C453" s="634"/>
      <c r="D453" s="635"/>
      <c r="E453" s="635"/>
      <c r="F453" s="635"/>
      <c r="G453" s="635"/>
      <c r="H453" s="635"/>
      <c r="I453" s="635"/>
      <c r="J453" s="635"/>
      <c r="K453" s="635"/>
      <c r="L453" s="635"/>
      <c r="M453" s="635"/>
      <c r="N453" s="635"/>
      <c r="O453" s="635"/>
      <c r="P453" s="635"/>
      <c r="Q453" s="635"/>
      <c r="R453" s="635"/>
      <c r="S453" s="631"/>
      <c r="T453" s="631"/>
      <c r="U453" s="631"/>
      <c r="V453" s="639"/>
      <c r="W453" s="631"/>
      <c r="X453" s="631"/>
      <c r="Y453" s="631"/>
      <c r="Z453" s="631"/>
      <c r="AA453" s="631"/>
      <c r="AB453" s="631"/>
      <c r="AC453" s="631"/>
      <c r="AD453" s="631"/>
      <c r="AE453" s="631"/>
      <c r="AF453" s="631"/>
      <c r="AG453" s="631"/>
      <c r="AH453" s="631"/>
      <c r="AI453" s="631"/>
      <c r="AJ453" s="631"/>
      <c r="AK453" s="631"/>
      <c r="AL453" s="631"/>
      <c r="AM453" s="631"/>
      <c r="AN453" s="631"/>
      <c r="AO453" s="631"/>
      <c r="AP453" s="631"/>
      <c r="AQ453" s="631"/>
      <c r="AR453" s="631"/>
      <c r="AS453" s="631"/>
      <c r="AT453" s="631"/>
      <c r="AU453" s="631"/>
      <c r="AV453" s="631"/>
      <c r="AW453" s="631"/>
      <c r="AX453" s="631"/>
      <c r="AY453" s="631"/>
      <c r="AZ453" s="631"/>
    </row>
    <row r="454" spans="2:52" x14ac:dyDescent="0.25">
      <c r="B454" s="634"/>
      <c r="C454" s="634"/>
      <c r="D454" s="635"/>
      <c r="E454" s="635"/>
      <c r="F454" s="635"/>
      <c r="G454" s="635"/>
      <c r="H454" s="635"/>
      <c r="I454" s="635"/>
      <c r="J454" s="635"/>
      <c r="K454" s="635"/>
      <c r="L454" s="635"/>
      <c r="M454" s="635"/>
      <c r="N454" s="635"/>
      <c r="O454" s="635"/>
      <c r="P454" s="635"/>
      <c r="Q454" s="635"/>
      <c r="R454" s="635"/>
      <c r="S454" s="631"/>
      <c r="T454" s="631"/>
      <c r="U454" s="631"/>
      <c r="V454" s="639"/>
      <c r="W454" s="631"/>
      <c r="X454" s="631"/>
      <c r="Y454" s="631"/>
      <c r="Z454" s="631"/>
      <c r="AA454" s="631"/>
      <c r="AB454" s="631"/>
      <c r="AC454" s="631"/>
      <c r="AD454" s="631"/>
      <c r="AE454" s="631"/>
      <c r="AF454" s="631"/>
      <c r="AG454" s="631"/>
      <c r="AH454" s="631"/>
      <c r="AI454" s="631"/>
      <c r="AJ454" s="631"/>
      <c r="AK454" s="631"/>
      <c r="AL454" s="631"/>
      <c r="AM454" s="631"/>
      <c r="AN454" s="631"/>
      <c r="AO454" s="631"/>
      <c r="AP454" s="631"/>
      <c r="AQ454" s="631"/>
      <c r="AR454" s="631"/>
      <c r="AS454" s="631"/>
      <c r="AT454" s="631"/>
      <c r="AU454" s="631"/>
      <c r="AV454" s="631"/>
      <c r="AW454" s="631"/>
      <c r="AX454" s="631"/>
      <c r="AY454" s="631"/>
      <c r="AZ454" s="631"/>
    </row>
    <row r="455" spans="2:52" x14ac:dyDescent="0.25">
      <c r="B455" s="634"/>
      <c r="C455" s="634"/>
      <c r="D455" s="635"/>
      <c r="E455" s="635"/>
      <c r="F455" s="635"/>
      <c r="G455" s="635"/>
      <c r="H455" s="635"/>
      <c r="I455" s="635"/>
      <c r="J455" s="635"/>
      <c r="K455" s="635"/>
      <c r="L455" s="635"/>
      <c r="M455" s="635"/>
      <c r="N455" s="635"/>
      <c r="O455" s="635"/>
      <c r="P455" s="635"/>
      <c r="Q455" s="635"/>
      <c r="R455" s="635"/>
      <c r="S455" s="631"/>
      <c r="T455" s="631"/>
      <c r="U455" s="631"/>
      <c r="V455" s="639"/>
      <c r="W455" s="631"/>
      <c r="X455" s="631"/>
      <c r="Y455" s="631"/>
      <c r="Z455" s="631"/>
      <c r="AA455" s="631"/>
      <c r="AB455" s="631"/>
      <c r="AC455" s="631"/>
      <c r="AD455" s="631"/>
      <c r="AE455" s="631"/>
      <c r="AF455" s="631"/>
      <c r="AG455" s="631"/>
      <c r="AH455" s="631"/>
      <c r="AI455" s="631"/>
      <c r="AJ455" s="631"/>
      <c r="AK455" s="631"/>
      <c r="AL455" s="631"/>
      <c r="AM455" s="631"/>
      <c r="AN455" s="631"/>
      <c r="AO455" s="631"/>
      <c r="AP455" s="631"/>
      <c r="AQ455" s="631"/>
      <c r="AR455" s="631"/>
      <c r="AS455" s="631"/>
      <c r="AT455" s="631"/>
      <c r="AU455" s="631"/>
      <c r="AV455" s="631"/>
      <c r="AW455" s="631"/>
      <c r="AX455" s="631"/>
      <c r="AY455" s="631"/>
      <c r="AZ455" s="631"/>
    </row>
    <row r="456" spans="2:52" x14ac:dyDescent="0.25">
      <c r="B456" s="634"/>
      <c r="C456" s="634"/>
      <c r="D456" s="635"/>
      <c r="E456" s="635"/>
      <c r="F456" s="635"/>
      <c r="G456" s="635"/>
      <c r="H456" s="635"/>
      <c r="I456" s="635"/>
      <c r="J456" s="635"/>
      <c r="K456" s="635"/>
      <c r="L456" s="635"/>
      <c r="M456" s="635"/>
      <c r="N456" s="635"/>
      <c r="O456" s="635"/>
      <c r="P456" s="635"/>
      <c r="Q456" s="635"/>
      <c r="R456" s="635"/>
      <c r="S456" s="631"/>
      <c r="T456" s="631"/>
      <c r="U456" s="631"/>
      <c r="V456" s="639"/>
      <c r="W456" s="631"/>
      <c r="X456" s="631"/>
      <c r="Y456" s="631"/>
      <c r="Z456" s="631"/>
      <c r="AA456" s="631"/>
      <c r="AB456" s="631"/>
      <c r="AC456" s="631"/>
      <c r="AD456" s="631"/>
      <c r="AE456" s="631"/>
      <c r="AF456" s="631"/>
      <c r="AG456" s="631"/>
      <c r="AH456" s="631"/>
      <c r="AI456" s="631"/>
      <c r="AJ456" s="631"/>
      <c r="AK456" s="631"/>
      <c r="AL456" s="631"/>
      <c r="AM456" s="631"/>
      <c r="AN456" s="631"/>
      <c r="AO456" s="631"/>
      <c r="AP456" s="631"/>
      <c r="AQ456" s="631"/>
      <c r="AR456" s="631"/>
      <c r="AS456" s="631"/>
      <c r="AT456" s="631"/>
      <c r="AU456" s="631"/>
      <c r="AV456" s="631"/>
      <c r="AW456" s="631"/>
      <c r="AX456" s="631"/>
      <c r="AY456" s="631"/>
      <c r="AZ456" s="631"/>
    </row>
    <row r="457" spans="2:52" x14ac:dyDescent="0.25">
      <c r="B457" s="634"/>
      <c r="C457" s="634"/>
      <c r="D457" s="635"/>
      <c r="E457" s="635"/>
      <c r="F457" s="635"/>
      <c r="G457" s="635"/>
      <c r="H457" s="635"/>
      <c r="I457" s="635"/>
      <c r="J457" s="635"/>
      <c r="K457" s="635"/>
      <c r="L457" s="635"/>
      <c r="M457" s="635"/>
      <c r="N457" s="635"/>
      <c r="O457" s="635"/>
      <c r="P457" s="635"/>
      <c r="Q457" s="635"/>
      <c r="R457" s="635"/>
      <c r="S457" s="631"/>
      <c r="T457" s="631"/>
      <c r="U457" s="631"/>
      <c r="V457" s="639"/>
      <c r="W457" s="631"/>
      <c r="X457" s="631"/>
      <c r="Y457" s="631"/>
      <c r="Z457" s="631"/>
      <c r="AA457" s="631"/>
      <c r="AB457" s="631"/>
      <c r="AC457" s="631"/>
      <c r="AD457" s="631"/>
      <c r="AE457" s="631"/>
      <c r="AF457" s="631"/>
      <c r="AG457" s="631"/>
      <c r="AH457" s="631"/>
      <c r="AI457" s="631"/>
      <c r="AJ457" s="631"/>
      <c r="AK457" s="631"/>
      <c r="AL457" s="631"/>
      <c r="AM457" s="631"/>
      <c r="AN457" s="631"/>
      <c r="AO457" s="631"/>
      <c r="AP457" s="631"/>
      <c r="AQ457" s="631"/>
      <c r="AR457" s="631"/>
      <c r="AS457" s="631"/>
      <c r="AT457" s="631"/>
      <c r="AU457" s="631"/>
      <c r="AV457" s="631"/>
      <c r="AW457" s="631"/>
      <c r="AX457" s="631"/>
      <c r="AY457" s="631"/>
      <c r="AZ457" s="631"/>
    </row>
    <row r="458" spans="2:52" x14ac:dyDescent="0.25">
      <c r="B458" s="634"/>
      <c r="C458" s="634"/>
      <c r="D458" s="635"/>
      <c r="E458" s="635"/>
      <c r="F458" s="635"/>
      <c r="G458" s="635"/>
      <c r="H458" s="635"/>
      <c r="I458" s="635"/>
      <c r="J458" s="635"/>
      <c r="K458" s="635"/>
      <c r="L458" s="635"/>
      <c r="M458" s="635"/>
      <c r="N458" s="635"/>
      <c r="O458" s="635"/>
      <c r="P458" s="635"/>
      <c r="Q458" s="635"/>
      <c r="R458" s="635"/>
      <c r="S458" s="631"/>
      <c r="T458" s="631"/>
      <c r="U458" s="631"/>
      <c r="V458" s="639"/>
      <c r="W458" s="631"/>
      <c r="X458" s="631"/>
      <c r="Y458" s="631"/>
      <c r="Z458" s="631"/>
      <c r="AA458" s="631"/>
      <c r="AB458" s="631"/>
      <c r="AC458" s="631"/>
      <c r="AD458" s="631"/>
      <c r="AE458" s="631"/>
      <c r="AF458" s="631"/>
      <c r="AG458" s="631"/>
      <c r="AH458" s="631"/>
      <c r="AI458" s="631"/>
      <c r="AJ458" s="631"/>
      <c r="AK458" s="631"/>
      <c r="AL458" s="631"/>
      <c r="AM458" s="631"/>
      <c r="AN458" s="631"/>
      <c r="AO458" s="631"/>
      <c r="AP458" s="631"/>
      <c r="AQ458" s="631"/>
      <c r="AR458" s="631"/>
      <c r="AS458" s="631"/>
      <c r="AT458" s="631"/>
      <c r="AU458" s="631"/>
      <c r="AV458" s="631"/>
      <c r="AW458" s="631"/>
      <c r="AX458" s="631"/>
      <c r="AY458" s="631"/>
      <c r="AZ458" s="631"/>
    </row>
    <row r="459" spans="2:52" x14ac:dyDescent="0.25">
      <c r="B459" s="634"/>
      <c r="C459" s="634"/>
      <c r="D459" s="635"/>
      <c r="E459" s="635"/>
      <c r="F459" s="635"/>
      <c r="G459" s="635"/>
      <c r="H459" s="635"/>
      <c r="I459" s="635"/>
      <c r="J459" s="635"/>
      <c r="K459" s="635"/>
      <c r="L459" s="635"/>
      <c r="M459" s="635"/>
      <c r="N459" s="635"/>
      <c r="O459" s="635"/>
      <c r="P459" s="635"/>
      <c r="Q459" s="635"/>
      <c r="R459" s="635"/>
      <c r="S459" s="631"/>
      <c r="T459" s="631"/>
      <c r="U459" s="631"/>
      <c r="V459" s="639"/>
      <c r="W459" s="631"/>
      <c r="X459" s="631"/>
      <c r="Y459" s="631"/>
      <c r="Z459" s="631"/>
      <c r="AA459" s="631"/>
      <c r="AB459" s="631"/>
      <c r="AC459" s="631"/>
      <c r="AD459" s="631"/>
      <c r="AE459" s="631"/>
      <c r="AF459" s="631"/>
      <c r="AG459" s="631"/>
      <c r="AH459" s="631"/>
      <c r="AI459" s="631"/>
      <c r="AJ459" s="631"/>
      <c r="AK459" s="631"/>
      <c r="AL459" s="631"/>
      <c r="AM459" s="631"/>
      <c r="AN459" s="631"/>
      <c r="AO459" s="631"/>
      <c r="AP459" s="631"/>
      <c r="AQ459" s="631"/>
      <c r="AR459" s="631"/>
      <c r="AS459" s="631"/>
      <c r="AT459" s="631"/>
      <c r="AU459" s="631"/>
      <c r="AV459" s="631"/>
      <c r="AW459" s="631"/>
      <c r="AX459" s="631"/>
      <c r="AY459" s="631"/>
      <c r="AZ459" s="631"/>
    </row>
    <row r="460" spans="2:52" x14ac:dyDescent="0.25">
      <c r="B460" s="634"/>
      <c r="C460" s="634"/>
      <c r="D460" s="635"/>
      <c r="E460" s="635"/>
      <c r="F460" s="635"/>
      <c r="G460" s="635"/>
      <c r="H460" s="635"/>
      <c r="I460" s="635"/>
      <c r="J460" s="635"/>
      <c r="K460" s="635"/>
      <c r="L460" s="635"/>
      <c r="M460" s="635"/>
      <c r="N460" s="635"/>
      <c r="O460" s="635"/>
      <c r="P460" s="635"/>
      <c r="Q460" s="635"/>
      <c r="R460" s="635"/>
      <c r="S460" s="631"/>
      <c r="T460" s="631"/>
      <c r="U460" s="631"/>
      <c r="V460" s="639"/>
      <c r="W460" s="631"/>
      <c r="X460" s="631"/>
      <c r="Y460" s="631"/>
      <c r="Z460" s="631"/>
      <c r="AA460" s="631"/>
      <c r="AB460" s="631"/>
      <c r="AC460" s="631"/>
      <c r="AD460" s="631"/>
      <c r="AE460" s="631"/>
      <c r="AF460" s="631"/>
      <c r="AG460" s="631"/>
      <c r="AH460" s="631"/>
      <c r="AI460" s="631"/>
      <c r="AJ460" s="631"/>
      <c r="AK460" s="631"/>
      <c r="AL460" s="631"/>
      <c r="AM460" s="631"/>
      <c r="AN460" s="631"/>
      <c r="AO460" s="631"/>
      <c r="AP460" s="631"/>
      <c r="AQ460" s="631"/>
      <c r="AR460" s="631"/>
      <c r="AS460" s="631"/>
      <c r="AT460" s="631"/>
      <c r="AU460" s="631"/>
      <c r="AV460" s="631"/>
      <c r="AW460" s="631"/>
      <c r="AX460" s="631"/>
      <c r="AY460" s="631"/>
      <c r="AZ460" s="631"/>
    </row>
    <row r="461" spans="2:52" x14ac:dyDescent="0.25">
      <c r="B461" s="634"/>
      <c r="C461" s="634"/>
      <c r="D461" s="635"/>
      <c r="E461" s="635"/>
      <c r="F461" s="635"/>
      <c r="G461" s="635"/>
      <c r="H461" s="635"/>
      <c r="I461" s="635"/>
      <c r="J461" s="635"/>
      <c r="K461" s="635"/>
      <c r="L461" s="635"/>
      <c r="M461" s="635"/>
      <c r="N461" s="635"/>
      <c r="O461" s="635"/>
      <c r="P461" s="635"/>
      <c r="Q461" s="635"/>
      <c r="R461" s="635"/>
      <c r="S461" s="631"/>
      <c r="T461" s="631"/>
      <c r="U461" s="631"/>
      <c r="V461" s="639"/>
      <c r="W461" s="631"/>
      <c r="X461" s="631"/>
      <c r="Y461" s="631"/>
      <c r="Z461" s="631"/>
      <c r="AA461" s="631"/>
      <c r="AB461" s="631"/>
      <c r="AC461" s="631"/>
      <c r="AD461" s="631"/>
      <c r="AE461" s="631"/>
      <c r="AF461" s="631"/>
      <c r="AG461" s="631"/>
      <c r="AH461" s="631"/>
      <c r="AI461" s="631"/>
      <c r="AJ461" s="631"/>
      <c r="AK461" s="631"/>
      <c r="AL461" s="631"/>
      <c r="AM461" s="631"/>
      <c r="AN461" s="631"/>
      <c r="AO461" s="631"/>
      <c r="AP461" s="631"/>
      <c r="AQ461" s="631"/>
      <c r="AR461" s="631"/>
      <c r="AS461" s="631"/>
      <c r="AT461" s="631"/>
      <c r="AU461" s="631"/>
      <c r="AV461" s="631"/>
      <c r="AW461" s="631"/>
      <c r="AX461" s="631"/>
      <c r="AY461" s="631"/>
      <c r="AZ461" s="631"/>
    </row>
    <row r="462" spans="2:52" x14ac:dyDescent="0.25">
      <c r="B462" s="634"/>
      <c r="C462" s="634"/>
      <c r="D462" s="635"/>
      <c r="E462" s="635"/>
      <c r="F462" s="635"/>
      <c r="G462" s="635"/>
      <c r="H462" s="635"/>
      <c r="I462" s="635"/>
      <c r="J462" s="635"/>
      <c r="K462" s="635"/>
      <c r="L462" s="635"/>
      <c r="M462" s="635"/>
      <c r="N462" s="635"/>
      <c r="O462" s="635"/>
      <c r="P462" s="635"/>
      <c r="Q462" s="635"/>
      <c r="R462" s="635"/>
      <c r="S462" s="631"/>
      <c r="T462" s="631"/>
      <c r="U462" s="631"/>
      <c r="V462" s="639"/>
      <c r="W462" s="631"/>
      <c r="X462" s="631"/>
      <c r="Y462" s="631"/>
      <c r="Z462" s="631"/>
      <c r="AA462" s="631"/>
      <c r="AB462" s="631"/>
      <c r="AC462" s="631"/>
      <c r="AD462" s="631"/>
      <c r="AE462" s="631"/>
      <c r="AF462" s="631"/>
      <c r="AG462" s="631"/>
      <c r="AH462" s="631"/>
      <c r="AI462" s="631"/>
      <c r="AJ462" s="631"/>
      <c r="AK462" s="631"/>
      <c r="AL462" s="631"/>
      <c r="AM462" s="631"/>
      <c r="AN462" s="631"/>
      <c r="AO462" s="631"/>
      <c r="AP462" s="631"/>
      <c r="AQ462" s="631"/>
      <c r="AR462" s="631"/>
      <c r="AS462" s="631"/>
      <c r="AT462" s="631"/>
      <c r="AU462" s="631"/>
      <c r="AV462" s="631"/>
      <c r="AW462" s="631"/>
      <c r="AX462" s="631"/>
      <c r="AY462" s="631"/>
      <c r="AZ462" s="631"/>
    </row>
    <row r="463" spans="2:52" x14ac:dyDescent="0.25">
      <c r="B463" s="634"/>
      <c r="C463" s="634"/>
      <c r="D463" s="635"/>
      <c r="E463" s="635"/>
      <c r="F463" s="635"/>
      <c r="G463" s="635"/>
      <c r="H463" s="635"/>
      <c r="I463" s="635"/>
      <c r="J463" s="635"/>
      <c r="K463" s="635"/>
      <c r="L463" s="635"/>
      <c r="M463" s="635"/>
      <c r="N463" s="635"/>
      <c r="O463" s="635"/>
      <c r="P463" s="635"/>
      <c r="Q463" s="635"/>
      <c r="R463" s="635"/>
      <c r="S463" s="631"/>
      <c r="T463" s="631"/>
      <c r="U463" s="631"/>
      <c r="V463" s="639"/>
      <c r="W463" s="631"/>
      <c r="X463" s="631"/>
      <c r="Y463" s="631"/>
      <c r="Z463" s="631"/>
      <c r="AA463" s="631"/>
      <c r="AB463" s="631"/>
      <c r="AC463" s="631"/>
      <c r="AD463" s="631"/>
      <c r="AE463" s="631"/>
      <c r="AF463" s="631"/>
      <c r="AG463" s="631"/>
      <c r="AH463" s="631"/>
      <c r="AI463" s="631"/>
      <c r="AJ463" s="631"/>
      <c r="AK463" s="631"/>
      <c r="AL463" s="631"/>
      <c r="AM463" s="631"/>
      <c r="AN463" s="631"/>
      <c r="AO463" s="631"/>
      <c r="AP463" s="631"/>
      <c r="AQ463" s="631"/>
      <c r="AR463" s="631"/>
      <c r="AS463" s="631"/>
      <c r="AT463" s="631"/>
      <c r="AU463" s="631"/>
      <c r="AV463" s="631"/>
      <c r="AW463" s="631"/>
      <c r="AX463" s="631"/>
      <c r="AY463" s="631"/>
      <c r="AZ463" s="631"/>
    </row>
    <row r="464" spans="2:52" x14ac:dyDescent="0.25">
      <c r="B464" s="634"/>
      <c r="C464" s="634"/>
      <c r="D464" s="635"/>
      <c r="E464" s="635"/>
      <c r="F464" s="635"/>
      <c r="G464" s="635"/>
      <c r="H464" s="635"/>
      <c r="I464" s="635"/>
      <c r="J464" s="635"/>
      <c r="K464" s="635"/>
      <c r="L464" s="635"/>
      <c r="M464" s="635"/>
      <c r="N464" s="635"/>
      <c r="O464" s="635"/>
      <c r="P464" s="635"/>
      <c r="Q464" s="635"/>
      <c r="R464" s="635"/>
      <c r="S464" s="631"/>
      <c r="T464" s="631"/>
      <c r="U464" s="631"/>
      <c r="V464" s="639"/>
      <c r="W464" s="631"/>
      <c r="X464" s="631"/>
      <c r="Y464" s="631"/>
      <c r="Z464" s="631"/>
      <c r="AA464" s="631"/>
      <c r="AB464" s="631"/>
      <c r="AC464" s="631"/>
      <c r="AD464" s="631"/>
      <c r="AE464" s="631"/>
      <c r="AF464" s="631"/>
      <c r="AG464" s="631"/>
      <c r="AH464" s="631"/>
      <c r="AI464" s="631"/>
      <c r="AJ464" s="631"/>
      <c r="AK464" s="631"/>
      <c r="AL464" s="631"/>
      <c r="AM464" s="631"/>
      <c r="AN464" s="631"/>
      <c r="AO464" s="631"/>
      <c r="AP464" s="631"/>
      <c r="AQ464" s="631"/>
      <c r="AR464" s="631"/>
      <c r="AS464" s="631"/>
      <c r="AT464" s="631"/>
      <c r="AU464" s="631"/>
      <c r="AV464" s="631"/>
      <c r="AW464" s="631"/>
      <c r="AX464" s="631"/>
      <c r="AY464" s="631"/>
      <c r="AZ464" s="631"/>
    </row>
    <row r="465" spans="2:52" x14ac:dyDescent="0.25">
      <c r="B465" s="634"/>
      <c r="C465" s="634"/>
      <c r="D465" s="635"/>
      <c r="E465" s="635"/>
      <c r="F465" s="635"/>
      <c r="G465" s="635"/>
      <c r="H465" s="635"/>
      <c r="I465" s="635"/>
      <c r="J465" s="635"/>
      <c r="K465" s="635"/>
      <c r="L465" s="635"/>
      <c r="M465" s="635"/>
      <c r="N465" s="635"/>
      <c r="O465" s="635"/>
      <c r="P465" s="635"/>
      <c r="Q465" s="635"/>
      <c r="R465" s="635"/>
      <c r="S465" s="631"/>
      <c r="T465" s="631"/>
      <c r="U465" s="631"/>
      <c r="V465" s="639"/>
      <c r="W465" s="631"/>
      <c r="X465" s="631"/>
      <c r="Y465" s="631"/>
      <c r="Z465" s="631"/>
      <c r="AA465" s="631"/>
      <c r="AB465" s="631"/>
      <c r="AC465" s="631"/>
      <c r="AD465" s="631"/>
      <c r="AE465" s="631"/>
      <c r="AF465" s="631"/>
      <c r="AG465" s="631"/>
      <c r="AH465" s="631"/>
      <c r="AI465" s="631"/>
      <c r="AJ465" s="631"/>
      <c r="AK465" s="631"/>
      <c r="AL465" s="631"/>
      <c r="AM465" s="631"/>
      <c r="AN465" s="631"/>
      <c r="AO465" s="631"/>
      <c r="AP465" s="631"/>
      <c r="AQ465" s="631"/>
      <c r="AR465" s="631"/>
      <c r="AS465" s="631"/>
      <c r="AT465" s="631"/>
      <c r="AU465" s="631"/>
      <c r="AV465" s="631"/>
      <c r="AW465" s="631"/>
      <c r="AX465" s="631"/>
      <c r="AY465" s="631"/>
      <c r="AZ465" s="631"/>
    </row>
    <row r="466" spans="2:52" x14ac:dyDescent="0.25">
      <c r="B466" s="634"/>
      <c r="C466" s="634"/>
      <c r="D466" s="635"/>
      <c r="E466" s="635"/>
      <c r="F466" s="635"/>
      <c r="G466" s="635"/>
      <c r="H466" s="635"/>
      <c r="I466" s="635"/>
      <c r="J466" s="635"/>
      <c r="K466" s="635"/>
      <c r="L466" s="635"/>
      <c r="M466" s="635"/>
      <c r="N466" s="635"/>
      <c r="O466" s="635"/>
      <c r="P466" s="635"/>
      <c r="Q466" s="635"/>
      <c r="R466" s="635"/>
      <c r="S466" s="631"/>
      <c r="T466" s="631"/>
      <c r="U466" s="631"/>
      <c r="V466" s="639"/>
      <c r="W466" s="631"/>
      <c r="X466" s="631"/>
      <c r="Y466" s="631"/>
      <c r="Z466" s="631"/>
      <c r="AA466" s="631"/>
      <c r="AB466" s="631"/>
      <c r="AC466" s="631"/>
      <c r="AD466" s="631"/>
      <c r="AE466" s="631"/>
      <c r="AF466" s="631"/>
      <c r="AG466" s="631"/>
      <c r="AH466" s="631"/>
      <c r="AI466" s="631"/>
      <c r="AJ466" s="631"/>
      <c r="AK466" s="631"/>
      <c r="AL466" s="631"/>
      <c r="AM466" s="631"/>
      <c r="AN466" s="631"/>
      <c r="AO466" s="631"/>
      <c r="AP466" s="631"/>
      <c r="AQ466" s="631"/>
      <c r="AR466" s="631"/>
      <c r="AS466" s="631"/>
      <c r="AT466" s="631"/>
      <c r="AU466" s="631"/>
      <c r="AV466" s="631"/>
      <c r="AW466" s="631"/>
      <c r="AX466" s="631"/>
      <c r="AY466" s="631"/>
      <c r="AZ466" s="631"/>
    </row>
    <row r="467" spans="2:52" x14ac:dyDescent="0.25">
      <c r="B467" s="634"/>
      <c r="C467" s="634"/>
      <c r="D467" s="635"/>
      <c r="E467" s="635"/>
      <c r="F467" s="635"/>
      <c r="G467" s="635"/>
      <c r="H467" s="635"/>
      <c r="I467" s="635"/>
      <c r="J467" s="635"/>
      <c r="K467" s="635"/>
      <c r="L467" s="635"/>
      <c r="M467" s="635"/>
      <c r="N467" s="635"/>
      <c r="O467" s="635"/>
      <c r="P467" s="635"/>
      <c r="Q467" s="635"/>
      <c r="R467" s="635"/>
      <c r="S467" s="631"/>
      <c r="T467" s="631"/>
      <c r="U467" s="631"/>
      <c r="V467" s="639"/>
      <c r="W467" s="631"/>
      <c r="X467" s="631"/>
      <c r="Y467" s="631"/>
      <c r="Z467" s="631"/>
      <c r="AA467" s="631"/>
      <c r="AB467" s="631"/>
      <c r="AC467" s="631"/>
      <c r="AD467" s="631"/>
      <c r="AE467" s="631"/>
      <c r="AF467" s="631"/>
      <c r="AG467" s="631"/>
      <c r="AH467" s="631"/>
      <c r="AI467" s="631"/>
      <c r="AJ467" s="631"/>
      <c r="AK467" s="631"/>
      <c r="AL467" s="631"/>
      <c r="AM467" s="631"/>
      <c r="AN467" s="631"/>
      <c r="AO467" s="631"/>
      <c r="AP467" s="631"/>
      <c r="AQ467" s="631"/>
      <c r="AR467" s="631"/>
      <c r="AS467" s="631"/>
      <c r="AT467" s="631"/>
      <c r="AU467" s="631"/>
      <c r="AV467" s="631"/>
      <c r="AW467" s="631"/>
      <c r="AX467" s="631"/>
      <c r="AY467" s="631"/>
      <c r="AZ467" s="631"/>
    </row>
    <row r="468" spans="2:52" x14ac:dyDescent="0.25">
      <c r="B468" s="634"/>
      <c r="C468" s="634"/>
      <c r="D468" s="635"/>
      <c r="E468" s="635"/>
      <c r="F468" s="635"/>
      <c r="G468" s="635"/>
      <c r="H468" s="635"/>
      <c r="I468" s="635"/>
      <c r="J468" s="635"/>
      <c r="K468" s="635"/>
      <c r="L468" s="635"/>
      <c r="M468" s="635"/>
      <c r="N468" s="635"/>
      <c r="O468" s="635"/>
      <c r="P468" s="635"/>
      <c r="Q468" s="635"/>
      <c r="R468" s="635"/>
      <c r="S468" s="631"/>
      <c r="T468" s="631"/>
      <c r="U468" s="631"/>
      <c r="V468" s="639"/>
      <c r="W468" s="631"/>
      <c r="X468" s="631"/>
      <c r="Y468" s="631"/>
      <c r="Z468" s="631"/>
      <c r="AA468" s="631"/>
      <c r="AB468" s="631"/>
      <c r="AC468" s="631"/>
      <c r="AD468" s="631"/>
      <c r="AE468" s="631"/>
      <c r="AF468" s="631"/>
      <c r="AG468" s="631"/>
      <c r="AH468" s="631"/>
      <c r="AI468" s="631"/>
      <c r="AJ468" s="631"/>
      <c r="AK468" s="631"/>
      <c r="AL468" s="631"/>
      <c r="AM468" s="631"/>
      <c r="AN468" s="631"/>
      <c r="AO468" s="631"/>
      <c r="AP468" s="631"/>
      <c r="AQ468" s="631"/>
      <c r="AR468" s="631"/>
      <c r="AS468" s="631"/>
      <c r="AT468" s="631"/>
      <c r="AU468" s="631"/>
      <c r="AV468" s="631"/>
      <c r="AW468" s="631"/>
      <c r="AX468" s="631"/>
      <c r="AY468" s="631"/>
      <c r="AZ468" s="631"/>
    </row>
    <row r="469" spans="2:52" x14ac:dyDescent="0.25">
      <c r="B469" s="634"/>
      <c r="C469" s="634"/>
      <c r="D469" s="635"/>
      <c r="E469" s="635"/>
      <c r="F469" s="635"/>
      <c r="G469" s="635"/>
      <c r="H469" s="635"/>
      <c r="I469" s="635"/>
      <c r="J469" s="635"/>
      <c r="K469" s="635"/>
      <c r="L469" s="635"/>
      <c r="M469" s="635"/>
      <c r="N469" s="635"/>
      <c r="O469" s="635"/>
      <c r="P469" s="635"/>
      <c r="Q469" s="635"/>
      <c r="R469" s="635"/>
      <c r="S469" s="631"/>
      <c r="T469" s="631"/>
      <c r="U469" s="631"/>
      <c r="V469" s="639"/>
      <c r="W469" s="631"/>
      <c r="X469" s="631"/>
      <c r="Y469" s="631"/>
      <c r="Z469" s="631"/>
      <c r="AA469" s="631"/>
      <c r="AB469" s="631"/>
      <c r="AC469" s="631"/>
      <c r="AD469" s="631"/>
      <c r="AE469" s="631"/>
      <c r="AF469" s="631"/>
      <c r="AG469" s="631"/>
      <c r="AH469" s="631"/>
      <c r="AI469" s="631"/>
      <c r="AJ469" s="631"/>
      <c r="AK469" s="631"/>
      <c r="AL469" s="631"/>
      <c r="AM469" s="631"/>
      <c r="AN469" s="631"/>
      <c r="AO469" s="631"/>
      <c r="AP469" s="631"/>
      <c r="AQ469" s="631"/>
      <c r="AR469" s="631"/>
      <c r="AS469" s="631"/>
      <c r="AT469" s="631"/>
      <c r="AU469" s="631"/>
      <c r="AV469" s="631"/>
      <c r="AW469" s="631"/>
      <c r="AX469" s="631"/>
      <c r="AY469" s="631"/>
      <c r="AZ469" s="631"/>
    </row>
    <row r="470" spans="2:52" x14ac:dyDescent="0.25">
      <c r="B470" s="634"/>
      <c r="C470" s="634"/>
      <c r="D470" s="635"/>
      <c r="E470" s="635"/>
      <c r="F470" s="635"/>
      <c r="G470" s="635"/>
      <c r="H470" s="635"/>
      <c r="I470" s="635"/>
      <c r="J470" s="635"/>
      <c r="K470" s="635"/>
      <c r="L470" s="635"/>
      <c r="M470" s="635"/>
      <c r="N470" s="635"/>
      <c r="O470" s="635"/>
      <c r="P470" s="635"/>
      <c r="Q470" s="635"/>
      <c r="R470" s="635"/>
      <c r="S470" s="631"/>
      <c r="T470" s="631"/>
      <c r="U470" s="631"/>
      <c r="V470" s="639"/>
      <c r="W470" s="631"/>
      <c r="X470" s="631"/>
      <c r="Y470" s="631"/>
      <c r="Z470" s="631"/>
      <c r="AA470" s="631"/>
      <c r="AB470" s="631"/>
      <c r="AC470" s="631"/>
      <c r="AD470" s="631"/>
      <c r="AE470" s="631"/>
      <c r="AF470" s="631"/>
      <c r="AG470" s="631"/>
      <c r="AH470" s="631"/>
      <c r="AI470" s="631"/>
      <c r="AJ470" s="631"/>
      <c r="AK470" s="631"/>
      <c r="AL470" s="631"/>
      <c r="AM470" s="631"/>
      <c r="AN470" s="631"/>
      <c r="AO470" s="631"/>
      <c r="AP470" s="631"/>
      <c r="AQ470" s="631"/>
      <c r="AR470" s="631"/>
      <c r="AS470" s="631"/>
      <c r="AT470" s="631"/>
      <c r="AU470" s="631"/>
      <c r="AV470" s="631"/>
      <c r="AW470" s="631"/>
      <c r="AX470" s="631"/>
      <c r="AY470" s="631"/>
      <c r="AZ470" s="631"/>
    </row>
    <row r="471" spans="2:52" x14ac:dyDescent="0.25">
      <c r="B471" s="634"/>
      <c r="C471" s="634"/>
      <c r="D471" s="635"/>
      <c r="E471" s="635"/>
      <c r="F471" s="635"/>
      <c r="G471" s="635"/>
      <c r="H471" s="635"/>
      <c r="I471" s="635"/>
      <c r="J471" s="635"/>
      <c r="K471" s="635"/>
      <c r="L471" s="635"/>
      <c r="M471" s="635"/>
      <c r="N471" s="635"/>
      <c r="O471" s="635"/>
      <c r="P471" s="635"/>
      <c r="Q471" s="635"/>
      <c r="R471" s="635"/>
      <c r="S471" s="631"/>
      <c r="T471" s="631"/>
      <c r="U471" s="631"/>
      <c r="V471" s="639"/>
      <c r="W471" s="631"/>
      <c r="X471" s="631"/>
      <c r="Y471" s="631"/>
      <c r="Z471" s="631"/>
      <c r="AA471" s="631"/>
      <c r="AB471" s="631"/>
      <c r="AC471" s="631"/>
      <c r="AD471" s="631"/>
      <c r="AE471" s="631"/>
      <c r="AF471" s="631"/>
      <c r="AG471" s="631"/>
      <c r="AH471" s="631"/>
      <c r="AI471" s="631"/>
      <c r="AJ471" s="631"/>
      <c r="AK471" s="631"/>
      <c r="AL471" s="631"/>
      <c r="AM471" s="631"/>
      <c r="AN471" s="631"/>
      <c r="AO471" s="631"/>
      <c r="AP471" s="631"/>
      <c r="AQ471" s="631"/>
      <c r="AR471" s="631"/>
      <c r="AS471" s="631"/>
      <c r="AT471" s="631"/>
      <c r="AU471" s="631"/>
      <c r="AV471" s="631"/>
      <c r="AW471" s="631"/>
      <c r="AX471" s="631"/>
      <c r="AY471" s="631"/>
      <c r="AZ471" s="631"/>
    </row>
    <row r="472" spans="2:52" x14ac:dyDescent="0.25">
      <c r="B472" s="634"/>
      <c r="C472" s="634"/>
      <c r="D472" s="635"/>
      <c r="E472" s="635"/>
      <c r="F472" s="635"/>
      <c r="G472" s="635"/>
      <c r="H472" s="635"/>
      <c r="I472" s="635"/>
      <c r="J472" s="635"/>
      <c r="K472" s="635"/>
      <c r="L472" s="635"/>
      <c r="M472" s="635"/>
      <c r="N472" s="635"/>
      <c r="O472" s="635"/>
      <c r="P472" s="635"/>
      <c r="Q472" s="635"/>
      <c r="R472" s="635"/>
      <c r="S472" s="631"/>
      <c r="T472" s="631"/>
      <c r="U472" s="631"/>
      <c r="V472" s="639"/>
      <c r="W472" s="631"/>
      <c r="X472" s="631"/>
      <c r="Y472" s="631"/>
      <c r="Z472" s="631"/>
      <c r="AA472" s="631"/>
      <c r="AB472" s="631"/>
      <c r="AC472" s="631"/>
      <c r="AD472" s="631"/>
      <c r="AE472" s="631"/>
      <c r="AF472" s="631"/>
      <c r="AG472" s="631"/>
      <c r="AH472" s="631"/>
      <c r="AI472" s="631"/>
      <c r="AJ472" s="631"/>
      <c r="AK472" s="631"/>
      <c r="AL472" s="631"/>
      <c r="AM472" s="631"/>
      <c r="AN472" s="631"/>
      <c r="AO472" s="631"/>
      <c r="AP472" s="631"/>
      <c r="AQ472" s="631"/>
      <c r="AR472" s="631"/>
      <c r="AS472" s="631"/>
      <c r="AT472" s="631"/>
      <c r="AU472" s="631"/>
      <c r="AV472" s="631"/>
      <c r="AW472" s="631"/>
      <c r="AX472" s="631"/>
      <c r="AY472" s="631"/>
      <c r="AZ472" s="631"/>
    </row>
    <row r="473" spans="2:52" x14ac:dyDescent="0.25">
      <c r="B473" s="634"/>
      <c r="C473" s="634"/>
      <c r="D473" s="635"/>
      <c r="E473" s="635"/>
      <c r="F473" s="635"/>
      <c r="G473" s="635"/>
      <c r="H473" s="635"/>
      <c r="I473" s="635"/>
      <c r="J473" s="635"/>
      <c r="K473" s="635"/>
      <c r="L473" s="635"/>
      <c r="M473" s="635"/>
      <c r="N473" s="635"/>
      <c r="O473" s="635"/>
      <c r="P473" s="635"/>
      <c r="Q473" s="635"/>
      <c r="R473" s="635"/>
      <c r="S473" s="631"/>
      <c r="T473" s="631"/>
      <c r="U473" s="631"/>
      <c r="V473" s="639"/>
      <c r="W473" s="631"/>
      <c r="X473" s="631"/>
      <c r="Y473" s="631"/>
      <c r="Z473" s="631"/>
      <c r="AA473" s="631"/>
      <c r="AB473" s="631"/>
      <c r="AC473" s="631"/>
      <c r="AD473" s="631"/>
      <c r="AE473" s="631"/>
      <c r="AF473" s="631"/>
      <c r="AG473" s="631"/>
      <c r="AH473" s="631"/>
      <c r="AI473" s="631"/>
      <c r="AJ473" s="631"/>
      <c r="AK473" s="631"/>
      <c r="AL473" s="631"/>
      <c r="AM473" s="631"/>
      <c r="AN473" s="631"/>
      <c r="AO473" s="631"/>
      <c r="AP473" s="631"/>
      <c r="AQ473" s="631"/>
      <c r="AR473" s="631"/>
      <c r="AS473" s="631"/>
      <c r="AT473" s="631"/>
      <c r="AU473" s="631"/>
      <c r="AV473" s="631"/>
      <c r="AW473" s="631"/>
      <c r="AX473" s="631"/>
      <c r="AY473" s="631"/>
      <c r="AZ473" s="631"/>
    </row>
    <row r="474" spans="2:52" x14ac:dyDescent="0.25">
      <c r="B474" s="634"/>
      <c r="C474" s="634"/>
      <c r="D474" s="635"/>
      <c r="E474" s="635"/>
      <c r="F474" s="635"/>
      <c r="G474" s="635"/>
      <c r="H474" s="635"/>
      <c r="I474" s="635"/>
      <c r="J474" s="635"/>
      <c r="K474" s="635"/>
      <c r="L474" s="635"/>
      <c r="M474" s="635"/>
      <c r="N474" s="635"/>
      <c r="O474" s="635"/>
      <c r="P474" s="635"/>
      <c r="Q474" s="635"/>
      <c r="R474" s="635"/>
      <c r="S474" s="631"/>
      <c r="T474" s="631"/>
      <c r="U474" s="631"/>
      <c r="V474" s="639"/>
      <c r="W474" s="631"/>
      <c r="X474" s="631"/>
      <c r="Y474" s="631"/>
      <c r="Z474" s="631"/>
      <c r="AA474" s="631"/>
      <c r="AB474" s="631"/>
      <c r="AC474" s="631"/>
      <c r="AD474" s="631"/>
      <c r="AE474" s="631"/>
      <c r="AF474" s="631"/>
      <c r="AG474" s="631"/>
      <c r="AH474" s="631"/>
      <c r="AI474" s="631"/>
      <c r="AJ474" s="631"/>
      <c r="AK474" s="631"/>
      <c r="AL474" s="631"/>
      <c r="AM474" s="631"/>
      <c r="AN474" s="631"/>
      <c r="AO474" s="631"/>
      <c r="AP474" s="631"/>
      <c r="AQ474" s="631"/>
      <c r="AR474" s="631"/>
      <c r="AS474" s="631"/>
      <c r="AT474" s="631"/>
      <c r="AU474" s="631"/>
      <c r="AV474" s="631"/>
      <c r="AW474" s="631"/>
      <c r="AX474" s="631"/>
      <c r="AY474" s="631"/>
      <c r="AZ474" s="631"/>
    </row>
    <row r="475" spans="2:52" x14ac:dyDescent="0.25">
      <c r="B475" s="634"/>
      <c r="C475" s="634"/>
      <c r="D475" s="635"/>
      <c r="E475" s="635"/>
      <c r="F475" s="635"/>
      <c r="G475" s="635"/>
      <c r="H475" s="635"/>
      <c r="I475" s="635"/>
      <c r="J475" s="635"/>
      <c r="K475" s="635"/>
      <c r="L475" s="635"/>
      <c r="M475" s="635"/>
      <c r="N475" s="635"/>
      <c r="O475" s="635"/>
      <c r="P475" s="635"/>
      <c r="Q475" s="635"/>
      <c r="R475" s="635"/>
      <c r="S475" s="631"/>
      <c r="T475" s="631"/>
      <c r="U475" s="631"/>
      <c r="V475" s="639"/>
      <c r="W475" s="631"/>
      <c r="X475" s="631"/>
      <c r="Y475" s="631"/>
      <c r="Z475" s="631"/>
      <c r="AA475" s="631"/>
      <c r="AB475" s="631"/>
      <c r="AC475" s="631"/>
      <c r="AD475" s="631"/>
      <c r="AE475" s="631"/>
      <c r="AF475" s="631"/>
      <c r="AG475" s="631"/>
      <c r="AH475" s="631"/>
      <c r="AI475" s="631"/>
      <c r="AJ475" s="631"/>
      <c r="AK475" s="631"/>
      <c r="AL475" s="631"/>
      <c r="AM475" s="631"/>
      <c r="AN475" s="631"/>
      <c r="AO475" s="631"/>
      <c r="AP475" s="631"/>
      <c r="AQ475" s="631"/>
      <c r="AR475" s="631"/>
      <c r="AS475" s="631"/>
      <c r="AT475" s="631"/>
      <c r="AU475" s="631"/>
      <c r="AV475" s="631"/>
      <c r="AW475" s="631"/>
      <c r="AX475" s="631"/>
      <c r="AY475" s="631"/>
      <c r="AZ475" s="631"/>
    </row>
    <row r="476" spans="2:52" x14ac:dyDescent="0.25">
      <c r="B476" s="634"/>
      <c r="C476" s="634"/>
      <c r="D476" s="635"/>
      <c r="E476" s="635"/>
      <c r="F476" s="635"/>
      <c r="G476" s="635"/>
      <c r="H476" s="635"/>
      <c r="I476" s="635"/>
      <c r="J476" s="635"/>
      <c r="K476" s="635"/>
      <c r="L476" s="635"/>
      <c r="M476" s="635"/>
      <c r="N476" s="635"/>
      <c r="O476" s="635"/>
      <c r="P476" s="635"/>
      <c r="Q476" s="635"/>
      <c r="R476" s="635"/>
      <c r="S476" s="631"/>
      <c r="T476" s="631"/>
      <c r="U476" s="631"/>
      <c r="V476" s="639"/>
      <c r="W476" s="631"/>
      <c r="X476" s="631"/>
      <c r="Y476" s="631"/>
      <c r="Z476" s="631"/>
      <c r="AA476" s="631"/>
      <c r="AB476" s="631"/>
      <c r="AC476" s="631"/>
      <c r="AD476" s="631"/>
      <c r="AE476" s="631"/>
      <c r="AF476" s="631"/>
      <c r="AG476" s="631"/>
      <c r="AH476" s="631"/>
      <c r="AI476" s="631"/>
      <c r="AJ476" s="631"/>
      <c r="AK476" s="631"/>
      <c r="AL476" s="631"/>
      <c r="AM476" s="631"/>
      <c r="AN476" s="631"/>
      <c r="AO476" s="631"/>
      <c r="AP476" s="631"/>
      <c r="AQ476" s="631"/>
      <c r="AR476" s="631"/>
      <c r="AS476" s="631"/>
      <c r="AT476" s="631"/>
      <c r="AU476" s="631"/>
      <c r="AV476" s="631"/>
      <c r="AW476" s="631"/>
      <c r="AX476" s="631"/>
      <c r="AY476" s="631"/>
      <c r="AZ476" s="631"/>
    </row>
    <row r="477" spans="2:52" x14ac:dyDescent="0.25">
      <c r="B477" s="634"/>
      <c r="C477" s="634"/>
      <c r="D477" s="635"/>
      <c r="E477" s="635"/>
      <c r="F477" s="635"/>
      <c r="G477" s="635"/>
      <c r="H477" s="635"/>
      <c r="I477" s="635"/>
      <c r="J477" s="635"/>
      <c r="K477" s="635"/>
      <c r="L477" s="635"/>
      <c r="M477" s="635"/>
      <c r="N477" s="635"/>
      <c r="O477" s="635"/>
      <c r="P477" s="635"/>
      <c r="Q477" s="635"/>
      <c r="R477" s="635"/>
      <c r="S477" s="631"/>
      <c r="T477" s="631"/>
      <c r="U477" s="631"/>
      <c r="V477" s="639"/>
      <c r="W477" s="631"/>
      <c r="X477" s="631"/>
      <c r="Y477" s="631"/>
      <c r="Z477" s="631"/>
      <c r="AA477" s="631"/>
      <c r="AB477" s="631"/>
      <c r="AC477" s="631"/>
      <c r="AD477" s="631"/>
      <c r="AE477" s="631"/>
      <c r="AF477" s="631"/>
      <c r="AG477" s="631"/>
      <c r="AH477" s="631"/>
      <c r="AI477" s="631"/>
      <c r="AJ477" s="631"/>
      <c r="AK477" s="631"/>
      <c r="AL477" s="631"/>
      <c r="AM477" s="631"/>
      <c r="AN477" s="631"/>
      <c r="AO477" s="631"/>
      <c r="AP477" s="631"/>
      <c r="AQ477" s="631"/>
      <c r="AR477" s="631"/>
      <c r="AS477" s="631"/>
      <c r="AT477" s="631"/>
      <c r="AU477" s="631"/>
      <c r="AV477" s="631"/>
      <c r="AW477" s="631"/>
      <c r="AX477" s="631"/>
      <c r="AY477" s="631"/>
      <c r="AZ477" s="631"/>
    </row>
    <row r="478" spans="2:52" x14ac:dyDescent="0.25">
      <c r="B478" s="634"/>
      <c r="C478" s="634"/>
      <c r="D478" s="635"/>
      <c r="E478" s="635"/>
      <c r="F478" s="635"/>
      <c r="G478" s="635"/>
      <c r="H478" s="635"/>
      <c r="I478" s="635"/>
      <c r="J478" s="635"/>
      <c r="K478" s="635"/>
      <c r="L478" s="635"/>
      <c r="M478" s="635"/>
      <c r="N478" s="635"/>
      <c r="O478" s="635"/>
      <c r="P478" s="635"/>
      <c r="Q478" s="635"/>
      <c r="R478" s="635"/>
      <c r="S478" s="631"/>
      <c r="T478" s="631"/>
      <c r="U478" s="631"/>
      <c r="V478" s="639"/>
      <c r="W478" s="631"/>
      <c r="X478" s="631"/>
      <c r="Y478" s="631"/>
      <c r="Z478" s="631"/>
      <c r="AA478" s="631"/>
      <c r="AB478" s="631"/>
      <c r="AC478" s="631"/>
      <c r="AD478" s="631"/>
      <c r="AE478" s="631"/>
      <c r="AF478" s="631"/>
      <c r="AG478" s="631"/>
      <c r="AH478" s="631"/>
      <c r="AI478" s="631"/>
      <c r="AJ478" s="631"/>
      <c r="AK478" s="631"/>
      <c r="AL478" s="631"/>
      <c r="AM478" s="631"/>
      <c r="AN478" s="631"/>
      <c r="AO478" s="631"/>
      <c r="AP478" s="631"/>
      <c r="AQ478" s="631"/>
      <c r="AR478" s="631"/>
      <c r="AS478" s="631"/>
      <c r="AT478" s="631"/>
      <c r="AU478" s="631"/>
      <c r="AV478" s="631"/>
      <c r="AW478" s="631"/>
      <c r="AX478" s="631"/>
      <c r="AY478" s="631"/>
      <c r="AZ478" s="631"/>
    </row>
    <row r="479" spans="2:52" x14ac:dyDescent="0.25">
      <c r="B479" s="634"/>
      <c r="C479" s="634"/>
      <c r="D479" s="635"/>
      <c r="E479" s="635"/>
      <c r="F479" s="635"/>
      <c r="G479" s="635"/>
      <c r="H479" s="635"/>
      <c r="I479" s="635"/>
      <c r="J479" s="635"/>
      <c r="K479" s="635"/>
      <c r="L479" s="635"/>
      <c r="M479" s="635"/>
      <c r="N479" s="635"/>
      <c r="O479" s="635"/>
      <c r="P479" s="635"/>
      <c r="Q479" s="635"/>
      <c r="R479" s="635"/>
      <c r="S479" s="631"/>
      <c r="T479" s="631"/>
      <c r="U479" s="631"/>
      <c r="V479" s="639"/>
      <c r="W479" s="631"/>
      <c r="X479" s="631"/>
      <c r="Y479" s="631"/>
      <c r="Z479" s="631"/>
      <c r="AA479" s="631"/>
      <c r="AB479" s="631"/>
      <c r="AC479" s="631"/>
      <c r="AD479" s="631"/>
      <c r="AE479" s="631"/>
      <c r="AF479" s="631"/>
      <c r="AG479" s="631"/>
      <c r="AH479" s="631"/>
      <c r="AI479" s="631"/>
      <c r="AJ479" s="631"/>
      <c r="AK479" s="631"/>
      <c r="AL479" s="631"/>
      <c r="AM479" s="631"/>
      <c r="AN479" s="631"/>
      <c r="AO479" s="631"/>
      <c r="AP479" s="631"/>
      <c r="AQ479" s="631"/>
      <c r="AR479" s="631"/>
      <c r="AS479" s="631"/>
      <c r="AT479" s="631"/>
      <c r="AU479" s="631"/>
      <c r="AV479" s="631"/>
      <c r="AW479" s="631"/>
      <c r="AX479" s="631"/>
      <c r="AY479" s="631"/>
      <c r="AZ479" s="631"/>
    </row>
    <row r="480" spans="2:52" x14ac:dyDescent="0.25">
      <c r="B480" s="634"/>
      <c r="C480" s="634"/>
      <c r="D480" s="635"/>
      <c r="E480" s="635"/>
      <c r="F480" s="635"/>
      <c r="G480" s="635"/>
      <c r="H480" s="635"/>
      <c r="I480" s="635"/>
      <c r="J480" s="635"/>
      <c r="K480" s="635"/>
      <c r="L480" s="635"/>
      <c r="M480" s="635"/>
      <c r="N480" s="635"/>
      <c r="O480" s="635"/>
      <c r="P480" s="635"/>
      <c r="Q480" s="635"/>
      <c r="R480" s="635"/>
      <c r="S480" s="631"/>
      <c r="T480" s="631"/>
      <c r="U480" s="631"/>
      <c r="V480" s="639"/>
      <c r="W480" s="631"/>
      <c r="X480" s="631"/>
      <c r="Y480" s="631"/>
      <c r="Z480" s="631"/>
      <c r="AA480" s="631"/>
      <c r="AB480" s="631"/>
      <c r="AC480" s="631"/>
      <c r="AD480" s="631"/>
      <c r="AE480" s="631"/>
      <c r="AF480" s="631"/>
      <c r="AG480" s="631"/>
      <c r="AH480" s="631"/>
      <c r="AI480" s="631"/>
      <c r="AJ480" s="631"/>
      <c r="AK480" s="631"/>
      <c r="AL480" s="631"/>
      <c r="AM480" s="631"/>
      <c r="AN480" s="631"/>
      <c r="AO480" s="631"/>
      <c r="AP480" s="631"/>
      <c r="AQ480" s="631"/>
      <c r="AR480" s="631"/>
      <c r="AS480" s="631"/>
      <c r="AT480" s="631"/>
      <c r="AU480" s="631"/>
      <c r="AV480" s="631"/>
      <c r="AW480" s="631"/>
      <c r="AX480" s="631"/>
      <c r="AY480" s="631"/>
      <c r="AZ480" s="631"/>
    </row>
    <row r="481" spans="2:52" x14ac:dyDescent="0.25">
      <c r="B481" s="634"/>
      <c r="C481" s="634"/>
      <c r="D481" s="635"/>
      <c r="E481" s="635"/>
      <c r="F481" s="635"/>
      <c r="G481" s="635"/>
      <c r="H481" s="635"/>
      <c r="I481" s="635"/>
      <c r="J481" s="635"/>
      <c r="K481" s="635"/>
      <c r="L481" s="635"/>
      <c r="M481" s="635"/>
      <c r="N481" s="635"/>
      <c r="O481" s="635"/>
      <c r="P481" s="635"/>
      <c r="Q481" s="635"/>
      <c r="R481" s="635"/>
      <c r="S481" s="631"/>
      <c r="T481" s="631"/>
      <c r="U481" s="631"/>
      <c r="V481" s="639"/>
      <c r="W481" s="631"/>
      <c r="X481" s="631"/>
      <c r="Y481" s="631"/>
      <c r="Z481" s="631"/>
      <c r="AA481" s="631"/>
      <c r="AB481" s="631"/>
      <c r="AC481" s="631"/>
      <c r="AD481" s="631"/>
      <c r="AE481" s="631"/>
      <c r="AF481" s="631"/>
      <c r="AG481" s="631"/>
      <c r="AH481" s="631"/>
      <c r="AI481" s="631"/>
      <c r="AJ481" s="631"/>
      <c r="AK481" s="631"/>
      <c r="AL481" s="631"/>
      <c r="AM481" s="631"/>
      <c r="AN481" s="631"/>
      <c r="AO481" s="631"/>
      <c r="AP481" s="631"/>
      <c r="AQ481" s="631"/>
      <c r="AR481" s="631"/>
      <c r="AS481" s="631"/>
      <c r="AT481" s="631"/>
      <c r="AU481" s="631"/>
      <c r="AV481" s="631"/>
      <c r="AW481" s="631"/>
      <c r="AX481" s="631"/>
      <c r="AY481" s="631"/>
      <c r="AZ481" s="631"/>
    </row>
    <row r="482" spans="2:52" x14ac:dyDescent="0.25">
      <c r="B482" s="634"/>
      <c r="C482" s="634"/>
      <c r="D482" s="635"/>
      <c r="E482" s="635"/>
      <c r="F482" s="635"/>
      <c r="G482" s="635"/>
      <c r="H482" s="635"/>
      <c r="I482" s="635"/>
      <c r="J482" s="635"/>
      <c r="K482" s="635"/>
      <c r="L482" s="635"/>
      <c r="M482" s="635"/>
      <c r="N482" s="635"/>
      <c r="O482" s="635"/>
      <c r="P482" s="635"/>
      <c r="Q482" s="635"/>
      <c r="R482" s="635"/>
      <c r="S482" s="631"/>
      <c r="T482" s="631"/>
      <c r="U482" s="631"/>
      <c r="V482" s="639"/>
      <c r="W482" s="631"/>
      <c r="X482" s="631"/>
      <c r="Y482" s="631"/>
      <c r="Z482" s="631"/>
      <c r="AA482" s="631"/>
      <c r="AB482" s="631"/>
      <c r="AC482" s="631"/>
      <c r="AD482" s="631"/>
      <c r="AE482" s="631"/>
      <c r="AF482" s="631"/>
      <c r="AG482" s="631"/>
      <c r="AH482" s="631"/>
      <c r="AI482" s="631"/>
      <c r="AJ482" s="631"/>
      <c r="AK482" s="631"/>
      <c r="AL482" s="631"/>
      <c r="AM482" s="631"/>
      <c r="AN482" s="631"/>
      <c r="AO482" s="631"/>
      <c r="AP482" s="631"/>
      <c r="AQ482" s="631"/>
      <c r="AR482" s="631"/>
      <c r="AS482" s="631"/>
      <c r="AT482" s="631"/>
      <c r="AU482" s="631"/>
      <c r="AV482" s="631"/>
      <c r="AW482" s="631"/>
      <c r="AX482" s="631"/>
      <c r="AY482" s="631"/>
      <c r="AZ482" s="631"/>
    </row>
    <row r="483" spans="2:52" x14ac:dyDescent="0.25">
      <c r="B483" s="634"/>
      <c r="C483" s="634"/>
      <c r="D483" s="635"/>
      <c r="E483" s="635"/>
      <c r="F483" s="635"/>
      <c r="G483" s="635"/>
      <c r="H483" s="635"/>
      <c r="I483" s="635"/>
      <c r="J483" s="635"/>
      <c r="K483" s="635"/>
      <c r="L483" s="635"/>
      <c r="M483" s="635"/>
      <c r="N483" s="635"/>
      <c r="O483" s="635"/>
      <c r="P483" s="635"/>
      <c r="Q483" s="635"/>
      <c r="R483" s="635"/>
      <c r="S483" s="631"/>
      <c r="T483" s="631"/>
      <c r="U483" s="631"/>
      <c r="V483" s="639"/>
      <c r="W483" s="631"/>
      <c r="X483" s="631"/>
      <c r="Y483" s="631"/>
      <c r="Z483" s="631"/>
      <c r="AA483" s="631"/>
      <c r="AB483" s="631"/>
      <c r="AC483" s="631"/>
      <c r="AD483" s="631"/>
      <c r="AE483" s="631"/>
      <c r="AF483" s="631"/>
      <c r="AG483" s="631"/>
      <c r="AH483" s="631"/>
      <c r="AI483" s="631"/>
      <c r="AJ483" s="631"/>
      <c r="AK483" s="631"/>
      <c r="AL483" s="631"/>
      <c r="AM483" s="631"/>
      <c r="AN483" s="631"/>
      <c r="AO483" s="631"/>
      <c r="AP483" s="631"/>
      <c r="AQ483" s="631"/>
      <c r="AR483" s="631"/>
      <c r="AS483" s="631"/>
      <c r="AT483" s="631"/>
      <c r="AU483" s="631"/>
      <c r="AV483" s="631"/>
      <c r="AW483" s="631"/>
      <c r="AX483" s="631"/>
      <c r="AY483" s="631"/>
      <c r="AZ483" s="631"/>
    </row>
    <row r="484" spans="2:52" x14ac:dyDescent="0.25">
      <c r="B484" s="634"/>
      <c r="C484" s="634"/>
      <c r="D484" s="635"/>
      <c r="E484" s="635"/>
      <c r="F484" s="635"/>
      <c r="G484" s="635"/>
      <c r="H484" s="635"/>
      <c r="I484" s="635"/>
      <c r="J484" s="635"/>
      <c r="K484" s="635"/>
      <c r="L484" s="635"/>
      <c r="M484" s="635"/>
      <c r="N484" s="635"/>
      <c r="O484" s="635"/>
      <c r="P484" s="635"/>
      <c r="Q484" s="635"/>
      <c r="R484" s="635"/>
      <c r="S484" s="631"/>
      <c r="T484" s="631"/>
      <c r="U484" s="631"/>
      <c r="V484" s="639"/>
      <c r="W484" s="631"/>
      <c r="X484" s="631"/>
      <c r="Y484" s="631"/>
      <c r="Z484" s="631"/>
      <c r="AA484" s="631"/>
      <c r="AB484" s="631"/>
      <c r="AC484" s="631"/>
      <c r="AD484" s="631"/>
      <c r="AE484" s="631"/>
      <c r="AF484" s="631"/>
      <c r="AG484" s="631"/>
      <c r="AH484" s="631"/>
      <c r="AI484" s="631"/>
      <c r="AJ484" s="631"/>
      <c r="AK484" s="631"/>
      <c r="AL484" s="631"/>
      <c r="AM484" s="631"/>
      <c r="AN484" s="631"/>
      <c r="AO484" s="631"/>
      <c r="AP484" s="631"/>
      <c r="AQ484" s="631"/>
      <c r="AR484" s="631"/>
      <c r="AS484" s="631"/>
      <c r="AT484" s="631"/>
      <c r="AU484" s="631"/>
      <c r="AV484" s="631"/>
      <c r="AW484" s="631"/>
      <c r="AX484" s="631"/>
      <c r="AY484" s="631"/>
      <c r="AZ484" s="631"/>
    </row>
    <row r="485" spans="2:52" x14ac:dyDescent="0.25">
      <c r="B485" s="634"/>
      <c r="C485" s="634"/>
      <c r="D485" s="635"/>
      <c r="E485" s="635"/>
      <c r="F485" s="635"/>
      <c r="G485" s="635"/>
      <c r="H485" s="635"/>
      <c r="I485" s="635"/>
      <c r="J485" s="635"/>
      <c r="K485" s="635"/>
      <c r="L485" s="635"/>
      <c r="M485" s="635"/>
      <c r="N485" s="635"/>
      <c r="O485" s="635"/>
      <c r="P485" s="635"/>
      <c r="Q485" s="635"/>
      <c r="R485" s="635"/>
      <c r="S485" s="631"/>
      <c r="T485" s="631"/>
      <c r="U485" s="631"/>
      <c r="V485" s="639"/>
      <c r="W485" s="631"/>
      <c r="X485" s="631"/>
      <c r="Y485" s="631"/>
      <c r="Z485" s="631"/>
      <c r="AA485" s="631"/>
      <c r="AB485" s="631"/>
      <c r="AC485" s="631"/>
      <c r="AD485" s="631"/>
      <c r="AE485" s="631"/>
      <c r="AF485" s="631"/>
      <c r="AG485" s="631"/>
      <c r="AH485" s="631"/>
      <c r="AI485" s="631"/>
      <c r="AJ485" s="631"/>
      <c r="AK485" s="631"/>
      <c r="AL485" s="631"/>
      <c r="AM485" s="631"/>
      <c r="AN485" s="631"/>
      <c r="AO485" s="631"/>
      <c r="AP485" s="631"/>
      <c r="AQ485" s="631"/>
      <c r="AR485" s="631"/>
      <c r="AS485" s="631"/>
      <c r="AT485" s="631"/>
      <c r="AU485" s="631"/>
      <c r="AV485" s="631"/>
      <c r="AW485" s="631"/>
      <c r="AX485" s="631"/>
      <c r="AY485" s="631"/>
      <c r="AZ485" s="631"/>
    </row>
    <row r="486" spans="2:52" x14ac:dyDescent="0.25">
      <c r="B486" s="634"/>
      <c r="C486" s="634"/>
      <c r="D486" s="635"/>
      <c r="E486" s="635"/>
      <c r="F486" s="635"/>
      <c r="G486" s="635"/>
      <c r="H486" s="635"/>
      <c r="I486" s="635"/>
      <c r="J486" s="635"/>
      <c r="K486" s="635"/>
      <c r="L486" s="635"/>
      <c r="M486" s="635"/>
      <c r="N486" s="635"/>
      <c r="O486" s="635"/>
      <c r="P486" s="635"/>
      <c r="Q486" s="635"/>
      <c r="R486" s="635"/>
      <c r="S486" s="631"/>
      <c r="T486" s="631"/>
      <c r="U486" s="631"/>
      <c r="V486" s="639"/>
      <c r="W486" s="631"/>
      <c r="X486" s="631"/>
      <c r="Y486" s="631"/>
      <c r="Z486" s="631"/>
      <c r="AA486" s="631"/>
      <c r="AB486" s="631"/>
      <c r="AC486" s="631"/>
      <c r="AD486" s="631"/>
      <c r="AE486" s="631"/>
      <c r="AF486" s="631"/>
      <c r="AG486" s="631"/>
      <c r="AH486" s="631"/>
      <c r="AI486" s="631"/>
      <c r="AJ486" s="631"/>
      <c r="AK486" s="631"/>
      <c r="AL486" s="631"/>
      <c r="AM486" s="631"/>
      <c r="AN486" s="631"/>
      <c r="AO486" s="631"/>
      <c r="AP486" s="631"/>
      <c r="AQ486" s="631"/>
      <c r="AR486" s="631"/>
      <c r="AS486" s="631"/>
      <c r="AT486" s="631"/>
      <c r="AU486" s="631"/>
      <c r="AV486" s="631"/>
      <c r="AW486" s="631"/>
      <c r="AX486" s="631"/>
      <c r="AY486" s="631"/>
      <c r="AZ486" s="631"/>
    </row>
    <row r="487" spans="2:52" x14ac:dyDescent="0.25">
      <c r="B487" s="634"/>
      <c r="C487" s="634"/>
      <c r="D487" s="635"/>
      <c r="E487" s="635"/>
      <c r="F487" s="635"/>
      <c r="G487" s="635"/>
      <c r="H487" s="635"/>
      <c r="I487" s="635"/>
      <c r="J487" s="635"/>
      <c r="K487" s="635"/>
      <c r="L487" s="635"/>
      <c r="M487" s="635"/>
      <c r="N487" s="635"/>
      <c r="O487" s="635"/>
      <c r="P487" s="635"/>
      <c r="Q487" s="635"/>
      <c r="R487" s="635"/>
      <c r="S487" s="631"/>
      <c r="T487" s="631"/>
      <c r="U487" s="631"/>
      <c r="V487" s="639"/>
      <c r="W487" s="631"/>
      <c r="X487" s="631"/>
      <c r="Y487" s="631"/>
      <c r="Z487" s="631"/>
      <c r="AA487" s="631"/>
      <c r="AB487" s="631"/>
      <c r="AC487" s="631"/>
      <c r="AD487" s="631"/>
      <c r="AE487" s="631"/>
      <c r="AF487" s="631"/>
      <c r="AG487" s="631"/>
      <c r="AH487" s="631"/>
      <c r="AI487" s="631"/>
      <c r="AJ487" s="631"/>
      <c r="AK487" s="631"/>
      <c r="AL487" s="631"/>
      <c r="AM487" s="631"/>
      <c r="AN487" s="631"/>
      <c r="AO487" s="631"/>
      <c r="AP487" s="631"/>
      <c r="AQ487" s="631"/>
      <c r="AR487" s="631"/>
      <c r="AS487" s="631"/>
      <c r="AT487" s="631"/>
      <c r="AU487" s="631"/>
      <c r="AV487" s="631"/>
      <c r="AW487" s="631"/>
      <c r="AX487" s="631"/>
      <c r="AY487" s="631"/>
      <c r="AZ487" s="631"/>
    </row>
    <row r="488" spans="2:52" x14ac:dyDescent="0.25">
      <c r="B488" s="634"/>
      <c r="C488" s="634"/>
      <c r="D488" s="635"/>
      <c r="E488" s="635"/>
      <c r="F488" s="635"/>
      <c r="G488" s="635"/>
      <c r="H488" s="635"/>
      <c r="I488" s="635"/>
      <c r="J488" s="635"/>
      <c r="K488" s="635"/>
      <c r="L488" s="635"/>
      <c r="M488" s="635"/>
      <c r="N488" s="635"/>
      <c r="O488" s="635"/>
      <c r="P488" s="635"/>
      <c r="Q488" s="635"/>
      <c r="R488" s="635"/>
      <c r="S488" s="631"/>
      <c r="T488" s="631"/>
      <c r="U488" s="631"/>
      <c r="V488" s="639"/>
      <c r="W488" s="631"/>
      <c r="X488" s="631"/>
      <c r="Y488" s="631"/>
      <c r="Z488" s="631"/>
      <c r="AA488" s="631"/>
      <c r="AB488" s="631"/>
      <c r="AC488" s="631"/>
      <c r="AD488" s="631"/>
      <c r="AE488" s="631"/>
      <c r="AF488" s="631"/>
      <c r="AG488" s="631"/>
      <c r="AH488" s="631"/>
      <c r="AI488" s="631"/>
      <c r="AJ488" s="631"/>
      <c r="AK488" s="631"/>
      <c r="AL488" s="631"/>
      <c r="AM488" s="631"/>
      <c r="AN488" s="631"/>
      <c r="AO488" s="631"/>
      <c r="AP488" s="631"/>
      <c r="AQ488" s="631"/>
      <c r="AR488" s="631"/>
      <c r="AS488" s="631"/>
      <c r="AT488" s="631"/>
      <c r="AU488" s="631"/>
      <c r="AV488" s="631"/>
      <c r="AW488" s="631"/>
      <c r="AX488" s="631"/>
      <c r="AY488" s="631"/>
      <c r="AZ488" s="631"/>
    </row>
    <row r="489" spans="2:52" x14ac:dyDescent="0.25">
      <c r="B489" s="634"/>
      <c r="C489" s="634"/>
      <c r="D489" s="635"/>
      <c r="E489" s="635"/>
      <c r="F489" s="635"/>
      <c r="G489" s="635"/>
      <c r="H489" s="635"/>
      <c r="I489" s="635"/>
      <c r="J489" s="635"/>
      <c r="K489" s="635"/>
      <c r="L489" s="635"/>
      <c r="M489" s="635"/>
      <c r="N489" s="635"/>
      <c r="O489" s="635"/>
      <c r="P489" s="635"/>
      <c r="Q489" s="635"/>
      <c r="R489" s="635"/>
      <c r="S489" s="631"/>
      <c r="T489" s="631"/>
      <c r="U489" s="631"/>
      <c r="V489" s="639"/>
      <c r="W489" s="631"/>
      <c r="X489" s="631"/>
      <c r="Y489" s="631"/>
      <c r="Z489" s="631"/>
      <c r="AA489" s="631"/>
      <c r="AB489" s="631"/>
      <c r="AC489" s="631"/>
      <c r="AD489" s="631"/>
      <c r="AE489" s="631"/>
      <c r="AF489" s="631"/>
      <c r="AG489" s="631"/>
      <c r="AH489" s="631"/>
      <c r="AI489" s="631"/>
      <c r="AJ489" s="631"/>
      <c r="AK489" s="631"/>
      <c r="AL489" s="631"/>
      <c r="AM489" s="631"/>
      <c r="AN489" s="631"/>
      <c r="AO489" s="631"/>
      <c r="AP489" s="631"/>
      <c r="AQ489" s="631"/>
      <c r="AR489" s="631"/>
      <c r="AS489" s="631"/>
      <c r="AT489" s="631"/>
      <c r="AU489" s="631"/>
      <c r="AV489" s="631"/>
      <c r="AW489" s="631"/>
      <c r="AX489" s="631"/>
      <c r="AY489" s="631"/>
      <c r="AZ489" s="631"/>
    </row>
    <row r="490" spans="2:52" x14ac:dyDescent="0.25">
      <c r="B490" s="634"/>
      <c r="C490" s="634"/>
      <c r="D490" s="635"/>
      <c r="E490" s="635"/>
      <c r="F490" s="635"/>
      <c r="G490" s="635"/>
      <c r="H490" s="635"/>
      <c r="I490" s="635"/>
      <c r="J490" s="635"/>
      <c r="K490" s="635"/>
      <c r="L490" s="635"/>
      <c r="M490" s="635"/>
      <c r="N490" s="635"/>
      <c r="O490" s="635"/>
      <c r="P490" s="635"/>
      <c r="Q490" s="635"/>
      <c r="R490" s="635"/>
      <c r="S490" s="631"/>
      <c r="T490" s="631"/>
      <c r="U490" s="631"/>
      <c r="V490" s="639"/>
      <c r="W490" s="631"/>
      <c r="X490" s="631"/>
      <c r="Y490" s="631"/>
      <c r="Z490" s="631"/>
      <c r="AA490" s="631"/>
      <c r="AB490" s="631"/>
      <c r="AC490" s="631"/>
      <c r="AD490" s="631"/>
      <c r="AE490" s="631"/>
      <c r="AF490" s="631"/>
      <c r="AG490" s="631"/>
      <c r="AH490" s="631"/>
      <c r="AI490" s="631"/>
      <c r="AJ490" s="631"/>
      <c r="AK490" s="631"/>
      <c r="AL490" s="631"/>
      <c r="AM490" s="631"/>
      <c r="AN490" s="631"/>
      <c r="AO490" s="631"/>
      <c r="AP490" s="631"/>
      <c r="AQ490" s="631"/>
      <c r="AR490" s="631"/>
      <c r="AS490" s="631"/>
      <c r="AT490" s="631"/>
      <c r="AU490" s="631"/>
      <c r="AV490" s="631"/>
      <c r="AW490" s="631"/>
      <c r="AX490" s="631"/>
      <c r="AY490" s="631"/>
      <c r="AZ490" s="631"/>
    </row>
    <row r="491" spans="2:52" x14ac:dyDescent="0.25">
      <c r="B491" s="634"/>
      <c r="C491" s="634"/>
      <c r="D491" s="635"/>
      <c r="E491" s="635"/>
      <c r="F491" s="635"/>
      <c r="G491" s="635"/>
      <c r="H491" s="635"/>
      <c r="I491" s="635"/>
      <c r="J491" s="635"/>
      <c r="K491" s="635"/>
      <c r="L491" s="635"/>
      <c r="M491" s="635"/>
      <c r="N491" s="635"/>
      <c r="O491" s="635"/>
      <c r="P491" s="635"/>
      <c r="Q491" s="635"/>
      <c r="R491" s="635"/>
      <c r="S491" s="631"/>
      <c r="T491" s="631"/>
      <c r="U491" s="631"/>
      <c r="V491" s="639"/>
      <c r="W491" s="631"/>
      <c r="X491" s="631"/>
      <c r="Y491" s="631"/>
      <c r="Z491" s="631"/>
      <c r="AA491" s="631"/>
      <c r="AB491" s="631"/>
      <c r="AC491" s="631"/>
      <c r="AD491" s="631"/>
      <c r="AE491" s="631"/>
      <c r="AF491" s="631"/>
      <c r="AG491" s="631"/>
      <c r="AH491" s="631"/>
      <c r="AI491" s="631"/>
      <c r="AJ491" s="631"/>
      <c r="AK491" s="631"/>
      <c r="AL491" s="631"/>
      <c r="AM491" s="631"/>
      <c r="AN491" s="631"/>
      <c r="AO491" s="631"/>
      <c r="AP491" s="631"/>
      <c r="AQ491" s="631"/>
      <c r="AR491" s="631"/>
      <c r="AS491" s="631"/>
      <c r="AT491" s="631"/>
      <c r="AU491" s="631"/>
      <c r="AV491" s="631"/>
      <c r="AW491" s="631"/>
      <c r="AX491" s="631"/>
      <c r="AY491" s="631"/>
      <c r="AZ491" s="631"/>
    </row>
    <row r="492" spans="2:52" x14ac:dyDescent="0.25">
      <c r="B492" s="634"/>
      <c r="C492" s="634"/>
      <c r="D492" s="635"/>
      <c r="E492" s="635"/>
      <c r="F492" s="635"/>
      <c r="G492" s="635"/>
      <c r="H492" s="635"/>
      <c r="I492" s="635"/>
      <c r="J492" s="635"/>
      <c r="K492" s="635"/>
      <c r="L492" s="635"/>
      <c r="M492" s="635"/>
      <c r="N492" s="635"/>
      <c r="O492" s="635"/>
      <c r="P492" s="635"/>
      <c r="Q492" s="635"/>
      <c r="R492" s="635"/>
      <c r="S492" s="631"/>
      <c r="T492" s="631"/>
      <c r="U492" s="631"/>
      <c r="V492" s="639"/>
      <c r="W492" s="631"/>
      <c r="X492" s="631"/>
      <c r="Y492" s="631"/>
      <c r="Z492" s="631"/>
      <c r="AA492" s="631"/>
      <c r="AB492" s="631"/>
      <c r="AC492" s="631"/>
      <c r="AD492" s="631"/>
      <c r="AE492" s="631"/>
      <c r="AF492" s="631"/>
      <c r="AG492" s="631"/>
      <c r="AH492" s="631"/>
      <c r="AI492" s="631"/>
      <c r="AJ492" s="631"/>
      <c r="AK492" s="631"/>
      <c r="AL492" s="631"/>
      <c r="AM492" s="631"/>
      <c r="AN492" s="631"/>
      <c r="AO492" s="631"/>
      <c r="AP492" s="631"/>
      <c r="AQ492" s="631"/>
      <c r="AR492" s="631"/>
      <c r="AS492" s="631"/>
      <c r="AT492" s="631"/>
      <c r="AU492" s="631"/>
      <c r="AV492" s="631"/>
      <c r="AW492" s="631"/>
      <c r="AX492" s="631"/>
      <c r="AY492" s="631"/>
      <c r="AZ492" s="631"/>
    </row>
    <row r="493" spans="2:52" x14ac:dyDescent="0.25">
      <c r="B493" s="634"/>
      <c r="C493" s="634"/>
      <c r="D493" s="635"/>
      <c r="E493" s="635"/>
      <c r="F493" s="635"/>
      <c r="G493" s="635"/>
      <c r="H493" s="635"/>
      <c r="I493" s="635"/>
      <c r="J493" s="635"/>
      <c r="K493" s="635"/>
      <c r="L493" s="635"/>
      <c r="M493" s="635"/>
      <c r="N493" s="635"/>
      <c r="O493" s="635"/>
      <c r="P493" s="635"/>
      <c r="Q493" s="635"/>
      <c r="R493" s="635"/>
      <c r="S493" s="631"/>
      <c r="T493" s="631"/>
      <c r="U493" s="631"/>
      <c r="V493" s="639"/>
      <c r="W493" s="631"/>
      <c r="X493" s="631"/>
      <c r="Y493" s="631"/>
      <c r="Z493" s="631"/>
      <c r="AA493" s="631"/>
      <c r="AB493" s="631"/>
      <c r="AC493" s="631"/>
      <c r="AD493" s="631"/>
      <c r="AE493" s="631"/>
      <c r="AF493" s="631"/>
      <c r="AG493" s="631"/>
      <c r="AH493" s="631"/>
      <c r="AI493" s="631"/>
      <c r="AJ493" s="631"/>
      <c r="AK493" s="631"/>
      <c r="AL493" s="631"/>
      <c r="AM493" s="631"/>
      <c r="AN493" s="631"/>
      <c r="AO493" s="631"/>
      <c r="AP493" s="631"/>
      <c r="AQ493" s="631"/>
      <c r="AR493" s="631"/>
      <c r="AS493" s="631"/>
      <c r="AT493" s="631"/>
      <c r="AU493" s="631"/>
      <c r="AV493" s="631"/>
      <c r="AW493" s="631"/>
      <c r="AX493" s="631"/>
      <c r="AY493" s="631"/>
      <c r="AZ493" s="631"/>
    </row>
    <row r="494" spans="2:52" x14ac:dyDescent="0.25">
      <c r="B494" s="634"/>
      <c r="C494" s="634"/>
      <c r="D494" s="635"/>
      <c r="E494" s="635"/>
      <c r="F494" s="635"/>
      <c r="G494" s="635"/>
      <c r="H494" s="635"/>
      <c r="I494" s="635"/>
      <c r="J494" s="635"/>
      <c r="K494" s="635"/>
      <c r="L494" s="635"/>
      <c r="M494" s="635"/>
      <c r="N494" s="635"/>
      <c r="O494" s="635"/>
      <c r="P494" s="635"/>
      <c r="Q494" s="635"/>
      <c r="R494" s="635"/>
      <c r="S494" s="631"/>
      <c r="T494" s="631"/>
      <c r="U494" s="631"/>
      <c r="V494" s="639"/>
      <c r="W494" s="631"/>
      <c r="X494" s="631"/>
      <c r="Y494" s="631"/>
      <c r="Z494" s="631"/>
      <c r="AA494" s="631"/>
      <c r="AB494" s="631"/>
      <c r="AC494" s="631"/>
      <c r="AD494" s="631"/>
      <c r="AE494" s="631"/>
      <c r="AF494" s="631"/>
      <c r="AG494" s="631"/>
      <c r="AH494" s="631"/>
      <c r="AI494" s="631"/>
      <c r="AJ494" s="631"/>
      <c r="AK494" s="631"/>
      <c r="AL494" s="631"/>
      <c r="AM494" s="631"/>
      <c r="AN494" s="631"/>
      <c r="AO494" s="631"/>
      <c r="AP494" s="631"/>
      <c r="AQ494" s="631"/>
      <c r="AR494" s="631"/>
      <c r="AS494" s="631"/>
      <c r="AT494" s="631"/>
      <c r="AU494" s="631"/>
      <c r="AV494" s="631"/>
      <c r="AW494" s="631"/>
      <c r="AX494" s="631"/>
      <c r="AY494" s="631"/>
      <c r="AZ494" s="631"/>
    </row>
    <row r="495" spans="2:52" x14ac:dyDescent="0.25">
      <c r="B495" s="634"/>
      <c r="C495" s="634"/>
      <c r="D495" s="635"/>
      <c r="E495" s="635"/>
      <c r="F495" s="635"/>
      <c r="G495" s="635"/>
      <c r="H495" s="635"/>
      <c r="I495" s="635"/>
      <c r="J495" s="635"/>
      <c r="K495" s="635"/>
      <c r="L495" s="635"/>
      <c r="M495" s="635"/>
      <c r="N495" s="635"/>
      <c r="O495" s="635"/>
      <c r="P495" s="635"/>
      <c r="Q495" s="635"/>
      <c r="R495" s="635"/>
      <c r="S495" s="631"/>
      <c r="T495" s="631"/>
      <c r="U495" s="631"/>
      <c r="V495" s="639"/>
      <c r="W495" s="631"/>
      <c r="X495" s="631"/>
      <c r="Y495" s="631"/>
      <c r="Z495" s="631"/>
      <c r="AA495" s="631"/>
      <c r="AB495" s="631"/>
      <c r="AC495" s="631"/>
      <c r="AD495" s="631"/>
      <c r="AE495" s="631"/>
      <c r="AF495" s="631"/>
      <c r="AG495" s="631"/>
      <c r="AH495" s="631"/>
      <c r="AI495" s="631"/>
      <c r="AJ495" s="631"/>
      <c r="AK495" s="631"/>
      <c r="AL495" s="631"/>
      <c r="AM495" s="631"/>
      <c r="AN495" s="631"/>
      <c r="AO495" s="631"/>
      <c r="AP495" s="631"/>
      <c r="AQ495" s="631"/>
      <c r="AR495" s="631"/>
      <c r="AS495" s="631"/>
      <c r="AT495" s="631"/>
      <c r="AU495" s="631"/>
      <c r="AV495" s="631"/>
      <c r="AW495" s="631"/>
      <c r="AX495" s="631"/>
      <c r="AY495" s="631"/>
      <c r="AZ495" s="631"/>
    </row>
    <row r="496" spans="2:52" x14ac:dyDescent="0.25">
      <c r="B496" s="634"/>
      <c r="C496" s="634"/>
      <c r="D496" s="635"/>
      <c r="E496" s="635"/>
      <c r="F496" s="635"/>
      <c r="G496" s="635"/>
      <c r="H496" s="635"/>
      <c r="I496" s="635"/>
      <c r="J496" s="635"/>
      <c r="K496" s="635"/>
      <c r="L496" s="635"/>
      <c r="M496" s="635"/>
      <c r="N496" s="635"/>
      <c r="O496" s="635"/>
      <c r="P496" s="635"/>
      <c r="Q496" s="635"/>
      <c r="R496" s="635"/>
      <c r="S496" s="631"/>
      <c r="T496" s="631"/>
      <c r="U496" s="631"/>
      <c r="V496" s="639"/>
      <c r="W496" s="631"/>
      <c r="X496" s="631"/>
      <c r="Y496" s="631"/>
      <c r="Z496" s="631"/>
      <c r="AA496" s="631"/>
      <c r="AB496" s="631"/>
      <c r="AC496" s="631"/>
      <c r="AD496" s="631"/>
      <c r="AE496" s="631"/>
      <c r="AF496" s="631"/>
      <c r="AG496" s="631"/>
      <c r="AH496" s="631"/>
      <c r="AI496" s="631"/>
      <c r="AJ496" s="631"/>
      <c r="AK496" s="631"/>
      <c r="AL496" s="631"/>
      <c r="AM496" s="631"/>
      <c r="AN496" s="631"/>
      <c r="AO496" s="631"/>
      <c r="AP496" s="631"/>
      <c r="AQ496" s="631"/>
      <c r="AR496" s="631"/>
      <c r="AS496" s="631"/>
      <c r="AT496" s="631"/>
      <c r="AU496" s="631"/>
      <c r="AV496" s="631"/>
      <c r="AW496" s="631"/>
      <c r="AX496" s="631"/>
      <c r="AY496" s="631"/>
      <c r="AZ496" s="631"/>
    </row>
    <row r="497" spans="2:52" x14ac:dyDescent="0.25">
      <c r="B497" s="634"/>
      <c r="C497" s="634"/>
      <c r="D497" s="635"/>
      <c r="E497" s="635"/>
      <c r="F497" s="635"/>
      <c r="G497" s="635"/>
      <c r="H497" s="635"/>
      <c r="I497" s="635"/>
      <c r="J497" s="635"/>
      <c r="K497" s="635"/>
      <c r="L497" s="635"/>
      <c r="M497" s="635"/>
      <c r="N497" s="635"/>
      <c r="O497" s="635"/>
      <c r="P497" s="635"/>
      <c r="Q497" s="635"/>
      <c r="R497" s="635"/>
      <c r="S497" s="631"/>
      <c r="T497" s="631"/>
      <c r="U497" s="631"/>
      <c r="V497" s="639"/>
      <c r="W497" s="631"/>
      <c r="X497" s="631"/>
      <c r="Y497" s="631"/>
      <c r="Z497" s="631"/>
      <c r="AA497" s="631"/>
      <c r="AB497" s="631"/>
      <c r="AC497" s="631"/>
      <c r="AD497" s="631"/>
      <c r="AE497" s="631"/>
      <c r="AF497" s="631"/>
      <c r="AG497" s="631"/>
      <c r="AH497" s="631"/>
      <c r="AI497" s="631"/>
      <c r="AJ497" s="631"/>
      <c r="AK497" s="631"/>
      <c r="AL497" s="631"/>
      <c r="AM497" s="631"/>
      <c r="AN497" s="631"/>
      <c r="AO497" s="631"/>
      <c r="AP497" s="631"/>
      <c r="AQ497" s="631"/>
      <c r="AR497" s="631"/>
      <c r="AS497" s="631"/>
      <c r="AT497" s="631"/>
      <c r="AU497" s="631"/>
      <c r="AV497" s="631"/>
      <c r="AW497" s="631"/>
      <c r="AX497" s="631"/>
      <c r="AY497" s="631"/>
      <c r="AZ497" s="631"/>
    </row>
    <row r="498" spans="2:52" x14ac:dyDescent="0.25">
      <c r="B498" s="634"/>
      <c r="C498" s="634"/>
      <c r="D498" s="635"/>
      <c r="E498" s="635"/>
      <c r="F498" s="635"/>
      <c r="G498" s="635"/>
      <c r="H498" s="635"/>
      <c r="I498" s="635"/>
      <c r="J498" s="635"/>
      <c r="K498" s="635"/>
      <c r="L498" s="635"/>
      <c r="M498" s="635"/>
      <c r="N498" s="635"/>
      <c r="O498" s="635"/>
      <c r="P498" s="635"/>
      <c r="Q498" s="635"/>
      <c r="R498" s="635"/>
      <c r="S498" s="631"/>
      <c r="T498" s="631"/>
      <c r="U498" s="631"/>
      <c r="V498" s="639"/>
      <c r="W498" s="631"/>
      <c r="X498" s="631"/>
      <c r="Y498" s="631"/>
      <c r="Z498" s="631"/>
      <c r="AA498" s="631"/>
      <c r="AB498" s="631"/>
      <c r="AC498" s="631"/>
      <c r="AD498" s="631"/>
      <c r="AE498" s="631"/>
      <c r="AF498" s="631"/>
      <c r="AG498" s="631"/>
      <c r="AH498" s="631"/>
      <c r="AI498" s="631"/>
      <c r="AJ498" s="631"/>
      <c r="AK498" s="631"/>
      <c r="AL498" s="631"/>
      <c r="AM498" s="631"/>
      <c r="AN498" s="631"/>
      <c r="AO498" s="631"/>
      <c r="AP498" s="631"/>
      <c r="AQ498" s="631"/>
      <c r="AR498" s="631"/>
      <c r="AS498" s="631"/>
      <c r="AT498" s="631"/>
      <c r="AU498" s="631"/>
      <c r="AV498" s="631"/>
      <c r="AW498" s="631"/>
      <c r="AX498" s="631"/>
      <c r="AY498" s="631"/>
      <c r="AZ498" s="631"/>
    </row>
    <row r="499" spans="2:52" x14ac:dyDescent="0.25">
      <c r="B499" s="634"/>
      <c r="C499" s="634"/>
      <c r="D499" s="635"/>
      <c r="E499" s="635"/>
      <c r="F499" s="635"/>
      <c r="G499" s="635"/>
      <c r="H499" s="635"/>
      <c r="I499" s="635"/>
      <c r="J499" s="635"/>
      <c r="K499" s="635"/>
      <c r="L499" s="635"/>
      <c r="M499" s="635"/>
      <c r="N499" s="635"/>
      <c r="O499" s="635"/>
      <c r="P499" s="635"/>
      <c r="Q499" s="635"/>
      <c r="R499" s="635"/>
      <c r="S499" s="631"/>
      <c r="T499" s="631"/>
      <c r="U499" s="631"/>
      <c r="V499" s="639"/>
      <c r="W499" s="631"/>
      <c r="X499" s="631"/>
      <c r="Y499" s="631"/>
      <c r="Z499" s="631"/>
      <c r="AA499" s="631"/>
      <c r="AB499" s="631"/>
      <c r="AC499" s="631"/>
      <c r="AD499" s="631"/>
      <c r="AE499" s="631"/>
      <c r="AF499" s="631"/>
      <c r="AG499" s="631"/>
      <c r="AH499" s="631"/>
      <c r="AI499" s="631"/>
      <c r="AJ499" s="631"/>
      <c r="AK499" s="631"/>
      <c r="AL499" s="631"/>
      <c r="AM499" s="631"/>
      <c r="AN499" s="631"/>
      <c r="AO499" s="631"/>
      <c r="AP499" s="631"/>
      <c r="AQ499" s="631"/>
      <c r="AR499" s="631"/>
      <c r="AS499" s="631"/>
      <c r="AT499" s="631"/>
      <c r="AU499" s="631"/>
      <c r="AV499" s="631"/>
      <c r="AW499" s="631"/>
      <c r="AX499" s="631"/>
      <c r="AY499" s="631"/>
      <c r="AZ499" s="631"/>
    </row>
    <row r="500" spans="2:52" x14ac:dyDescent="0.25">
      <c r="B500" s="634"/>
      <c r="C500" s="634"/>
      <c r="D500" s="635"/>
      <c r="E500" s="635"/>
      <c r="F500" s="635"/>
      <c r="G500" s="635"/>
      <c r="H500" s="635"/>
      <c r="I500" s="635"/>
      <c r="J500" s="635"/>
      <c r="K500" s="635"/>
      <c r="L500" s="635"/>
      <c r="M500" s="635"/>
      <c r="N500" s="635"/>
      <c r="O500" s="635"/>
      <c r="P500" s="635"/>
      <c r="Q500" s="635"/>
      <c r="R500" s="635"/>
      <c r="S500" s="631"/>
      <c r="T500" s="631"/>
      <c r="U500" s="631"/>
      <c r="V500" s="639"/>
      <c r="W500" s="631"/>
      <c r="X500" s="631"/>
      <c r="Y500" s="631"/>
      <c r="Z500" s="631"/>
      <c r="AA500" s="631"/>
      <c r="AB500" s="631"/>
      <c r="AC500" s="631"/>
      <c r="AD500" s="631"/>
      <c r="AE500" s="631"/>
      <c r="AF500" s="631"/>
      <c r="AG500" s="631"/>
      <c r="AH500" s="631"/>
      <c r="AI500" s="631"/>
      <c r="AJ500" s="631"/>
      <c r="AK500" s="631"/>
      <c r="AL500" s="631"/>
      <c r="AM500" s="631"/>
      <c r="AN500" s="631"/>
      <c r="AO500" s="631"/>
      <c r="AP500" s="631"/>
      <c r="AQ500" s="631"/>
      <c r="AR500" s="631"/>
      <c r="AS500" s="631"/>
      <c r="AT500" s="631"/>
      <c r="AU500" s="631"/>
      <c r="AV500" s="631"/>
      <c r="AW500" s="631"/>
      <c r="AX500" s="631"/>
      <c r="AY500" s="631"/>
      <c r="AZ500" s="631"/>
    </row>
    <row r="501" spans="2:52" x14ac:dyDescent="0.25">
      <c r="B501" s="634"/>
      <c r="C501" s="634"/>
      <c r="D501" s="635"/>
      <c r="E501" s="635"/>
      <c r="F501" s="635"/>
      <c r="G501" s="635"/>
      <c r="H501" s="635"/>
      <c r="I501" s="635"/>
      <c r="J501" s="635"/>
      <c r="K501" s="635"/>
      <c r="L501" s="635"/>
      <c r="M501" s="635"/>
      <c r="N501" s="635"/>
      <c r="O501" s="635"/>
      <c r="P501" s="635"/>
      <c r="Q501" s="635"/>
      <c r="R501" s="635"/>
      <c r="S501" s="631"/>
      <c r="T501" s="631"/>
      <c r="U501" s="631"/>
      <c r="V501" s="639"/>
      <c r="W501" s="631"/>
      <c r="X501" s="631"/>
      <c r="Y501" s="631"/>
      <c r="Z501" s="631"/>
      <c r="AA501" s="631"/>
      <c r="AB501" s="631"/>
      <c r="AC501" s="631"/>
      <c r="AD501" s="631"/>
      <c r="AE501" s="631"/>
      <c r="AF501" s="631"/>
      <c r="AG501" s="631"/>
      <c r="AH501" s="631"/>
      <c r="AI501" s="631"/>
      <c r="AJ501" s="631"/>
      <c r="AK501" s="631"/>
      <c r="AL501" s="631"/>
      <c r="AM501" s="631"/>
      <c r="AN501" s="631"/>
      <c r="AO501" s="631"/>
      <c r="AP501" s="631"/>
      <c r="AQ501" s="631"/>
      <c r="AR501" s="631"/>
      <c r="AS501" s="631"/>
      <c r="AT501" s="631"/>
      <c r="AU501" s="631"/>
      <c r="AV501" s="631"/>
      <c r="AW501" s="631"/>
      <c r="AX501" s="631"/>
      <c r="AY501" s="631"/>
      <c r="AZ501" s="631"/>
    </row>
    <row r="502" spans="2:52" x14ac:dyDescent="0.25">
      <c r="B502" s="634"/>
      <c r="C502" s="634"/>
      <c r="D502" s="635"/>
      <c r="E502" s="635"/>
      <c r="F502" s="635"/>
      <c r="G502" s="635"/>
      <c r="H502" s="635"/>
      <c r="I502" s="635"/>
      <c r="J502" s="635"/>
      <c r="K502" s="635"/>
      <c r="L502" s="635"/>
      <c r="M502" s="635"/>
      <c r="N502" s="635"/>
      <c r="O502" s="635"/>
      <c r="P502" s="635"/>
      <c r="Q502" s="635"/>
      <c r="R502" s="635"/>
      <c r="S502" s="631"/>
      <c r="T502" s="631"/>
      <c r="U502" s="631"/>
      <c r="V502" s="639"/>
      <c r="W502" s="631"/>
      <c r="X502" s="631"/>
      <c r="Y502" s="631"/>
      <c r="Z502" s="631"/>
      <c r="AA502" s="631"/>
      <c r="AB502" s="631"/>
      <c r="AC502" s="631"/>
      <c r="AD502" s="631"/>
      <c r="AE502" s="631"/>
      <c r="AF502" s="631"/>
      <c r="AG502" s="631"/>
      <c r="AH502" s="631"/>
      <c r="AI502" s="631"/>
      <c r="AJ502" s="631"/>
      <c r="AK502" s="631"/>
      <c r="AL502" s="631"/>
      <c r="AM502" s="631"/>
      <c r="AN502" s="631"/>
      <c r="AO502" s="631"/>
      <c r="AP502" s="631"/>
      <c r="AQ502" s="631"/>
      <c r="AR502" s="631"/>
      <c r="AS502" s="631"/>
      <c r="AT502" s="631"/>
      <c r="AU502" s="631"/>
      <c r="AV502" s="631"/>
      <c r="AW502" s="631"/>
      <c r="AX502" s="631"/>
      <c r="AY502" s="631"/>
      <c r="AZ502" s="631"/>
    </row>
    <row r="503" spans="2:52" x14ac:dyDescent="0.25">
      <c r="B503" s="634"/>
      <c r="C503" s="634"/>
      <c r="D503" s="635"/>
      <c r="E503" s="635"/>
      <c r="F503" s="635"/>
      <c r="G503" s="635"/>
      <c r="H503" s="635"/>
      <c r="I503" s="635"/>
      <c r="J503" s="635"/>
      <c r="K503" s="635"/>
      <c r="L503" s="635"/>
      <c r="M503" s="635"/>
      <c r="N503" s="635"/>
      <c r="O503" s="635"/>
      <c r="P503" s="635"/>
      <c r="Q503" s="635"/>
      <c r="R503" s="635"/>
      <c r="S503" s="631"/>
      <c r="T503" s="631"/>
      <c r="U503" s="631"/>
      <c r="V503" s="639"/>
      <c r="W503" s="631"/>
      <c r="X503" s="631"/>
      <c r="Y503" s="631"/>
      <c r="Z503" s="631"/>
      <c r="AA503" s="631"/>
      <c r="AB503" s="631"/>
      <c r="AC503" s="631"/>
      <c r="AD503" s="631"/>
      <c r="AE503" s="631"/>
      <c r="AF503" s="631"/>
      <c r="AG503" s="631"/>
      <c r="AH503" s="631"/>
      <c r="AI503" s="631"/>
      <c r="AJ503" s="631"/>
      <c r="AK503" s="631"/>
      <c r="AL503" s="631"/>
      <c r="AM503" s="631"/>
      <c r="AN503" s="631"/>
      <c r="AO503" s="631"/>
      <c r="AP503" s="631"/>
      <c r="AQ503" s="631"/>
      <c r="AR503" s="631"/>
      <c r="AS503" s="631"/>
      <c r="AT503" s="631"/>
      <c r="AU503" s="631"/>
      <c r="AV503" s="631"/>
      <c r="AW503" s="631"/>
      <c r="AX503" s="631"/>
      <c r="AY503" s="631"/>
      <c r="AZ503" s="631"/>
    </row>
    <row r="504" spans="2:52" x14ac:dyDescent="0.25">
      <c r="B504" s="634"/>
      <c r="C504" s="634"/>
      <c r="D504" s="635"/>
      <c r="E504" s="635"/>
      <c r="F504" s="635"/>
      <c r="G504" s="635"/>
      <c r="H504" s="635"/>
      <c r="I504" s="635"/>
      <c r="J504" s="635"/>
      <c r="K504" s="635"/>
      <c r="L504" s="635"/>
      <c r="M504" s="635"/>
      <c r="N504" s="635"/>
      <c r="O504" s="635"/>
      <c r="P504" s="635"/>
      <c r="Q504" s="635"/>
      <c r="R504" s="635"/>
      <c r="S504" s="631"/>
      <c r="T504" s="631"/>
      <c r="U504" s="631"/>
      <c r="V504" s="639"/>
      <c r="W504" s="631"/>
      <c r="X504" s="631"/>
      <c r="Y504" s="631"/>
      <c r="Z504" s="631"/>
      <c r="AA504" s="631"/>
      <c r="AB504" s="631"/>
      <c r="AC504" s="631"/>
      <c r="AD504" s="631"/>
      <c r="AE504" s="631"/>
      <c r="AF504" s="631"/>
      <c r="AG504" s="631"/>
      <c r="AH504" s="631"/>
      <c r="AI504" s="631"/>
      <c r="AJ504" s="631"/>
      <c r="AK504" s="631"/>
      <c r="AL504" s="631"/>
      <c r="AM504" s="631"/>
      <c r="AN504" s="631"/>
      <c r="AO504" s="631"/>
      <c r="AP504" s="631"/>
      <c r="AQ504" s="631"/>
      <c r="AR504" s="631"/>
      <c r="AS504" s="631"/>
      <c r="AT504" s="631"/>
      <c r="AU504" s="631"/>
      <c r="AV504" s="631"/>
      <c r="AW504" s="631"/>
      <c r="AX504" s="631"/>
      <c r="AY504" s="631"/>
      <c r="AZ504" s="631"/>
    </row>
    <row r="505" spans="2:52" x14ac:dyDescent="0.25">
      <c r="B505" s="634"/>
      <c r="C505" s="634"/>
      <c r="D505" s="635"/>
      <c r="E505" s="635"/>
      <c r="F505" s="635"/>
      <c r="G505" s="635"/>
      <c r="H505" s="635"/>
      <c r="I505" s="635"/>
      <c r="J505" s="635"/>
      <c r="K505" s="635"/>
      <c r="L505" s="635"/>
      <c r="M505" s="635"/>
      <c r="N505" s="635"/>
      <c r="O505" s="635"/>
      <c r="P505" s="635"/>
      <c r="Q505" s="635"/>
      <c r="R505" s="635"/>
      <c r="S505" s="631"/>
      <c r="T505" s="631"/>
      <c r="U505" s="631"/>
      <c r="V505" s="639"/>
      <c r="W505" s="631"/>
      <c r="X505" s="631"/>
      <c r="Y505" s="631"/>
      <c r="Z505" s="631"/>
      <c r="AA505" s="631"/>
      <c r="AB505" s="631"/>
      <c r="AC505" s="631"/>
      <c r="AD505" s="631"/>
      <c r="AE505" s="631"/>
      <c r="AF505" s="631"/>
      <c r="AG505" s="631"/>
      <c r="AH505" s="631"/>
      <c r="AI505" s="631"/>
      <c r="AJ505" s="631"/>
      <c r="AK505" s="631"/>
      <c r="AL505" s="631"/>
      <c r="AM505" s="631"/>
      <c r="AN505" s="631"/>
      <c r="AO505" s="631"/>
      <c r="AP505" s="631"/>
      <c r="AQ505" s="631"/>
      <c r="AR505" s="631"/>
      <c r="AS505" s="631"/>
      <c r="AT505" s="631"/>
      <c r="AU505" s="631"/>
      <c r="AV505" s="631"/>
      <c r="AW505" s="631"/>
      <c r="AX505" s="631"/>
      <c r="AY505" s="631"/>
      <c r="AZ505" s="631"/>
    </row>
    <row r="506" spans="2:52" x14ac:dyDescent="0.25">
      <c r="B506" s="634"/>
      <c r="C506" s="634"/>
      <c r="D506" s="635"/>
      <c r="E506" s="635"/>
      <c r="F506" s="635"/>
      <c r="G506" s="635"/>
      <c r="H506" s="635"/>
      <c r="I506" s="635"/>
      <c r="J506" s="635"/>
      <c r="K506" s="635"/>
      <c r="L506" s="635"/>
      <c r="M506" s="635"/>
      <c r="N506" s="635"/>
      <c r="O506" s="635"/>
      <c r="P506" s="635"/>
      <c r="Q506" s="635"/>
      <c r="R506" s="635"/>
      <c r="S506" s="631"/>
      <c r="T506" s="631"/>
      <c r="U506" s="631"/>
      <c r="V506" s="639"/>
      <c r="W506" s="631"/>
      <c r="X506" s="631"/>
      <c r="Y506" s="631"/>
      <c r="Z506" s="631"/>
      <c r="AA506" s="631"/>
      <c r="AB506" s="631"/>
      <c r="AC506" s="631"/>
      <c r="AD506" s="631"/>
      <c r="AE506" s="631"/>
      <c r="AF506" s="631"/>
      <c r="AG506" s="631"/>
      <c r="AH506" s="631"/>
      <c r="AI506" s="631"/>
      <c r="AJ506" s="631"/>
      <c r="AK506" s="631"/>
      <c r="AL506" s="631"/>
      <c r="AM506" s="631"/>
      <c r="AN506" s="631"/>
      <c r="AO506" s="631"/>
      <c r="AP506" s="631"/>
      <c r="AQ506" s="631"/>
      <c r="AR506" s="631"/>
      <c r="AS506" s="631"/>
      <c r="AT506" s="631"/>
      <c r="AU506" s="631"/>
      <c r="AV506" s="631"/>
      <c r="AW506" s="631"/>
      <c r="AX506" s="631"/>
      <c r="AY506" s="631"/>
      <c r="AZ506" s="631"/>
    </row>
    <row r="507" spans="2:52" x14ac:dyDescent="0.25">
      <c r="B507" s="634"/>
      <c r="C507" s="634"/>
      <c r="D507" s="635"/>
      <c r="E507" s="635"/>
      <c r="F507" s="635"/>
      <c r="G507" s="635"/>
      <c r="H507" s="635"/>
      <c r="I507" s="635"/>
      <c r="J507" s="635"/>
      <c r="K507" s="635"/>
      <c r="L507" s="635"/>
      <c r="M507" s="635"/>
      <c r="N507" s="635"/>
      <c r="O507" s="635"/>
      <c r="P507" s="635"/>
      <c r="Q507" s="635"/>
      <c r="R507" s="635"/>
      <c r="S507" s="631"/>
      <c r="T507" s="631"/>
      <c r="U507" s="631"/>
      <c r="V507" s="639"/>
      <c r="W507" s="631"/>
      <c r="X507" s="631"/>
      <c r="Y507" s="631"/>
      <c r="Z507" s="631"/>
      <c r="AA507" s="631"/>
      <c r="AB507" s="631"/>
      <c r="AC507" s="631"/>
      <c r="AD507" s="631"/>
      <c r="AE507" s="631"/>
      <c r="AF507" s="631"/>
      <c r="AG507" s="631"/>
      <c r="AH507" s="631"/>
      <c r="AI507" s="631"/>
      <c r="AJ507" s="631"/>
      <c r="AK507" s="631"/>
      <c r="AL507" s="631"/>
      <c r="AM507" s="631"/>
      <c r="AN507" s="631"/>
      <c r="AO507" s="631"/>
      <c r="AP507" s="631"/>
      <c r="AQ507" s="631"/>
      <c r="AR507" s="631"/>
      <c r="AS507" s="631"/>
      <c r="AT507" s="631"/>
      <c r="AU507" s="631"/>
      <c r="AV507" s="631"/>
      <c r="AW507" s="631"/>
      <c r="AX507" s="631"/>
      <c r="AY507" s="631"/>
      <c r="AZ507" s="631"/>
    </row>
    <row r="508" spans="2:52" x14ac:dyDescent="0.25">
      <c r="B508" s="634"/>
      <c r="C508" s="634"/>
      <c r="D508" s="635"/>
      <c r="E508" s="635"/>
      <c r="F508" s="635"/>
      <c r="G508" s="635"/>
      <c r="H508" s="635"/>
      <c r="I508" s="635"/>
      <c r="J508" s="635"/>
      <c r="K508" s="635"/>
      <c r="L508" s="635"/>
      <c r="M508" s="635"/>
      <c r="N508" s="635"/>
      <c r="O508" s="635"/>
      <c r="P508" s="635"/>
      <c r="Q508" s="635"/>
      <c r="R508" s="635"/>
      <c r="S508" s="631"/>
      <c r="T508" s="631"/>
      <c r="U508" s="631"/>
      <c r="V508" s="639"/>
      <c r="W508" s="631"/>
      <c r="X508" s="631"/>
      <c r="Y508" s="631"/>
      <c r="Z508" s="631"/>
      <c r="AA508" s="631"/>
      <c r="AB508" s="631"/>
      <c r="AC508" s="631"/>
      <c r="AD508" s="631"/>
      <c r="AE508" s="631"/>
      <c r="AF508" s="631"/>
      <c r="AG508" s="631"/>
      <c r="AH508" s="631"/>
      <c r="AI508" s="631"/>
      <c r="AJ508" s="631"/>
      <c r="AK508" s="631"/>
      <c r="AL508" s="631"/>
      <c r="AM508" s="631"/>
      <c r="AN508" s="631"/>
      <c r="AO508" s="631"/>
      <c r="AP508" s="631"/>
      <c r="AQ508" s="631"/>
      <c r="AR508" s="631"/>
      <c r="AS508" s="631"/>
      <c r="AT508" s="631"/>
      <c r="AU508" s="631"/>
      <c r="AV508" s="631"/>
      <c r="AW508" s="631"/>
      <c r="AX508" s="631"/>
      <c r="AY508" s="631"/>
      <c r="AZ508" s="631"/>
    </row>
    <row r="509" spans="2:52" x14ac:dyDescent="0.25">
      <c r="B509" s="634"/>
      <c r="C509" s="634"/>
      <c r="D509" s="635"/>
      <c r="E509" s="635"/>
      <c r="F509" s="635"/>
      <c r="G509" s="635"/>
      <c r="H509" s="635"/>
      <c r="I509" s="635"/>
      <c r="J509" s="635"/>
      <c r="K509" s="635"/>
      <c r="L509" s="635"/>
      <c r="M509" s="635"/>
      <c r="N509" s="635"/>
      <c r="O509" s="635"/>
      <c r="P509" s="635"/>
      <c r="Q509" s="635"/>
      <c r="R509" s="635"/>
      <c r="S509" s="631"/>
      <c r="T509" s="631"/>
      <c r="U509" s="631"/>
      <c r="V509" s="639"/>
      <c r="W509" s="631"/>
      <c r="X509" s="631"/>
      <c r="Y509" s="631"/>
      <c r="Z509" s="631"/>
      <c r="AA509" s="631"/>
      <c r="AB509" s="631"/>
      <c r="AC509" s="631"/>
      <c r="AD509" s="631"/>
      <c r="AE509" s="631"/>
      <c r="AF509" s="631"/>
      <c r="AG509" s="631"/>
      <c r="AH509" s="631"/>
      <c r="AI509" s="631"/>
      <c r="AJ509" s="631"/>
      <c r="AK509" s="631"/>
      <c r="AL509" s="631"/>
      <c r="AM509" s="631"/>
      <c r="AN509" s="631"/>
      <c r="AO509" s="631"/>
      <c r="AP509" s="631"/>
      <c r="AQ509" s="631"/>
      <c r="AR509" s="631"/>
      <c r="AS509" s="631"/>
      <c r="AT509" s="631"/>
      <c r="AU509" s="631"/>
      <c r="AV509" s="631"/>
      <c r="AW509" s="631"/>
      <c r="AX509" s="631"/>
      <c r="AY509" s="631"/>
      <c r="AZ509" s="631"/>
    </row>
    <row r="510" spans="2:52" x14ac:dyDescent="0.25">
      <c r="B510" s="634"/>
      <c r="C510" s="634"/>
      <c r="D510" s="635"/>
      <c r="E510" s="635"/>
      <c r="F510" s="635"/>
      <c r="G510" s="635"/>
      <c r="H510" s="635"/>
      <c r="I510" s="635"/>
      <c r="J510" s="635"/>
      <c r="K510" s="635"/>
      <c r="L510" s="635"/>
      <c r="M510" s="635"/>
      <c r="N510" s="635"/>
      <c r="O510" s="635"/>
      <c r="P510" s="635"/>
      <c r="Q510" s="635"/>
      <c r="R510" s="635"/>
      <c r="S510" s="631"/>
      <c r="T510" s="631"/>
      <c r="U510" s="631"/>
      <c r="V510" s="639"/>
      <c r="W510" s="631"/>
      <c r="X510" s="631"/>
      <c r="Y510" s="631"/>
      <c r="Z510" s="631"/>
      <c r="AA510" s="631"/>
      <c r="AB510" s="631"/>
      <c r="AC510" s="631"/>
      <c r="AD510" s="631"/>
      <c r="AE510" s="631"/>
      <c r="AF510" s="631"/>
      <c r="AG510" s="631"/>
      <c r="AH510" s="631"/>
      <c r="AI510" s="631"/>
      <c r="AJ510" s="631"/>
      <c r="AK510" s="631"/>
      <c r="AL510" s="631"/>
      <c r="AM510" s="631"/>
      <c r="AN510" s="631"/>
      <c r="AO510" s="631"/>
      <c r="AP510" s="631"/>
      <c r="AQ510" s="631"/>
      <c r="AR510" s="631"/>
      <c r="AS510" s="631"/>
      <c r="AT510" s="631"/>
      <c r="AU510" s="631"/>
      <c r="AV510" s="631"/>
      <c r="AW510" s="631"/>
      <c r="AX510" s="631"/>
      <c r="AY510" s="631"/>
      <c r="AZ510" s="631"/>
    </row>
    <row r="511" spans="2:52" x14ac:dyDescent="0.25">
      <c r="B511" s="634"/>
      <c r="C511" s="634"/>
      <c r="D511" s="635"/>
      <c r="E511" s="635"/>
      <c r="F511" s="635"/>
      <c r="G511" s="635"/>
      <c r="H511" s="635"/>
      <c r="I511" s="635"/>
      <c r="J511" s="635"/>
      <c r="K511" s="635"/>
      <c r="L511" s="635"/>
      <c r="M511" s="635"/>
      <c r="N511" s="635"/>
      <c r="O511" s="635"/>
      <c r="P511" s="635"/>
      <c r="Q511" s="635"/>
      <c r="R511" s="635"/>
      <c r="S511" s="631"/>
      <c r="T511" s="631"/>
      <c r="U511" s="631"/>
      <c r="V511" s="639"/>
      <c r="W511" s="631"/>
      <c r="X511" s="631"/>
      <c r="Y511" s="631"/>
      <c r="Z511" s="631"/>
      <c r="AA511" s="631"/>
      <c r="AB511" s="631"/>
      <c r="AC511" s="631"/>
      <c r="AD511" s="631"/>
      <c r="AE511" s="631"/>
      <c r="AF511" s="631"/>
      <c r="AG511" s="631"/>
      <c r="AH511" s="631"/>
      <c r="AI511" s="631"/>
      <c r="AJ511" s="631"/>
      <c r="AK511" s="631"/>
      <c r="AL511" s="631"/>
      <c r="AM511" s="631"/>
      <c r="AN511" s="631"/>
      <c r="AO511" s="631"/>
      <c r="AP511" s="631"/>
      <c r="AQ511" s="631"/>
      <c r="AR511" s="631"/>
      <c r="AS511" s="631"/>
      <c r="AT511" s="631"/>
      <c r="AU511" s="631"/>
      <c r="AV511" s="631"/>
      <c r="AW511" s="631"/>
      <c r="AX511" s="631"/>
      <c r="AY511" s="631"/>
      <c r="AZ511" s="631"/>
    </row>
    <row r="512" spans="2:52" x14ac:dyDescent="0.25">
      <c r="B512" s="634"/>
      <c r="C512" s="634"/>
      <c r="D512" s="635"/>
      <c r="E512" s="635"/>
      <c r="F512" s="635"/>
      <c r="G512" s="635"/>
      <c r="H512" s="635"/>
      <c r="I512" s="635"/>
      <c r="J512" s="635"/>
      <c r="K512" s="635"/>
      <c r="L512" s="635"/>
      <c r="M512" s="635"/>
      <c r="N512" s="635"/>
      <c r="O512" s="635"/>
      <c r="P512" s="635"/>
      <c r="Q512" s="635"/>
      <c r="R512" s="635"/>
      <c r="S512" s="631"/>
      <c r="T512" s="631"/>
      <c r="U512" s="631"/>
      <c r="V512" s="639"/>
      <c r="W512" s="631"/>
      <c r="X512" s="631"/>
      <c r="Y512" s="631"/>
      <c r="Z512" s="631"/>
      <c r="AA512" s="631"/>
      <c r="AB512" s="631"/>
      <c r="AC512" s="631"/>
      <c r="AD512" s="631"/>
      <c r="AE512" s="631"/>
      <c r="AF512" s="631"/>
      <c r="AG512" s="631"/>
      <c r="AH512" s="631"/>
      <c r="AI512" s="631"/>
      <c r="AJ512" s="631"/>
      <c r="AK512" s="631"/>
      <c r="AL512" s="631"/>
      <c r="AM512" s="631"/>
      <c r="AN512" s="631"/>
      <c r="AO512" s="631"/>
      <c r="AP512" s="631"/>
      <c r="AQ512" s="631"/>
      <c r="AR512" s="631"/>
      <c r="AS512" s="631"/>
      <c r="AT512" s="631"/>
      <c r="AU512" s="631"/>
      <c r="AV512" s="631"/>
      <c r="AW512" s="631"/>
      <c r="AX512" s="631"/>
      <c r="AY512" s="631"/>
      <c r="AZ512" s="631"/>
    </row>
    <row r="513" spans="2:52" x14ac:dyDescent="0.25">
      <c r="B513" s="634"/>
      <c r="C513" s="634"/>
      <c r="D513" s="635"/>
      <c r="E513" s="635"/>
      <c r="F513" s="635"/>
      <c r="G513" s="635"/>
      <c r="H513" s="635"/>
      <c r="I513" s="635"/>
      <c r="J513" s="635"/>
      <c r="K513" s="635"/>
      <c r="L513" s="635"/>
      <c r="M513" s="635"/>
      <c r="N513" s="635"/>
      <c r="O513" s="635"/>
      <c r="P513" s="635"/>
      <c r="Q513" s="635"/>
      <c r="R513" s="635"/>
      <c r="S513" s="631"/>
      <c r="T513" s="631"/>
      <c r="U513" s="631"/>
      <c r="V513" s="639"/>
      <c r="W513" s="631"/>
      <c r="X513" s="631"/>
      <c r="Y513" s="631"/>
      <c r="Z513" s="631"/>
      <c r="AA513" s="631"/>
      <c r="AB513" s="631"/>
      <c r="AC513" s="631"/>
      <c r="AD513" s="631"/>
      <c r="AE513" s="631"/>
      <c r="AF513" s="631"/>
      <c r="AG513" s="631"/>
      <c r="AH513" s="631"/>
      <c r="AI513" s="631"/>
      <c r="AJ513" s="631"/>
      <c r="AK513" s="631"/>
      <c r="AL513" s="631"/>
      <c r="AM513" s="631"/>
      <c r="AN513" s="631"/>
      <c r="AO513" s="631"/>
      <c r="AP513" s="631"/>
      <c r="AQ513" s="631"/>
      <c r="AR513" s="631"/>
      <c r="AS513" s="631"/>
      <c r="AT513" s="631"/>
      <c r="AU513" s="631"/>
      <c r="AV513" s="631"/>
      <c r="AW513" s="631"/>
      <c r="AX513" s="631"/>
      <c r="AY513" s="631"/>
      <c r="AZ513" s="631"/>
    </row>
    <row r="514" spans="2:52" x14ac:dyDescent="0.25">
      <c r="B514" s="634"/>
      <c r="C514" s="634"/>
      <c r="D514" s="635"/>
      <c r="E514" s="635"/>
      <c r="F514" s="635"/>
      <c r="G514" s="635"/>
      <c r="H514" s="635"/>
      <c r="I514" s="635"/>
      <c r="J514" s="635"/>
      <c r="K514" s="635"/>
      <c r="L514" s="635"/>
      <c r="M514" s="635"/>
      <c r="N514" s="635"/>
      <c r="O514" s="635"/>
      <c r="P514" s="635"/>
      <c r="Q514" s="635"/>
      <c r="R514" s="635"/>
      <c r="S514" s="631"/>
      <c r="T514" s="631"/>
      <c r="U514" s="631"/>
      <c r="V514" s="639"/>
      <c r="W514" s="631"/>
      <c r="X514" s="631"/>
      <c r="Y514" s="631"/>
      <c r="Z514" s="631"/>
      <c r="AA514" s="631"/>
      <c r="AB514" s="631"/>
      <c r="AC514" s="631"/>
      <c r="AD514" s="631"/>
      <c r="AE514" s="631"/>
      <c r="AF514" s="631"/>
      <c r="AG514" s="631"/>
      <c r="AH514" s="631"/>
      <c r="AI514" s="631"/>
      <c r="AJ514" s="631"/>
      <c r="AK514" s="631"/>
      <c r="AL514" s="631"/>
      <c r="AM514" s="631"/>
      <c r="AN514" s="631"/>
      <c r="AO514" s="631"/>
      <c r="AP514" s="631"/>
      <c r="AQ514" s="631"/>
      <c r="AR514" s="631"/>
      <c r="AS514" s="631"/>
      <c r="AT514" s="631"/>
      <c r="AU514" s="631"/>
      <c r="AV514" s="631"/>
      <c r="AW514" s="631"/>
      <c r="AX514" s="631"/>
      <c r="AY514" s="631"/>
      <c r="AZ514" s="631"/>
    </row>
    <row r="515" spans="2:52" x14ac:dyDescent="0.25">
      <c r="B515" s="634"/>
      <c r="C515" s="634"/>
      <c r="D515" s="635"/>
      <c r="E515" s="635"/>
      <c r="F515" s="635"/>
      <c r="G515" s="635"/>
      <c r="H515" s="635"/>
      <c r="I515" s="635"/>
      <c r="J515" s="635"/>
      <c r="K515" s="635"/>
      <c r="L515" s="635"/>
      <c r="M515" s="635"/>
      <c r="N515" s="635"/>
      <c r="O515" s="635"/>
      <c r="P515" s="635"/>
      <c r="Q515" s="635"/>
      <c r="R515" s="635"/>
      <c r="S515" s="631"/>
      <c r="T515" s="631"/>
      <c r="U515" s="631"/>
      <c r="V515" s="639"/>
      <c r="W515" s="631"/>
      <c r="X515" s="631"/>
      <c r="Y515" s="631"/>
      <c r="Z515" s="631"/>
      <c r="AA515" s="631"/>
      <c r="AB515" s="631"/>
      <c r="AC515" s="631"/>
      <c r="AD515" s="631"/>
      <c r="AE515" s="631"/>
      <c r="AF515" s="631"/>
      <c r="AG515" s="631"/>
      <c r="AH515" s="631"/>
      <c r="AI515" s="631"/>
      <c r="AJ515" s="631"/>
      <c r="AK515" s="631"/>
      <c r="AL515" s="631"/>
      <c r="AM515" s="631"/>
      <c r="AN515" s="631"/>
      <c r="AO515" s="631"/>
      <c r="AP515" s="631"/>
      <c r="AQ515" s="631"/>
      <c r="AR515" s="631"/>
      <c r="AS515" s="631"/>
      <c r="AT515" s="631"/>
      <c r="AU515" s="631"/>
      <c r="AV515" s="631"/>
      <c r="AW515" s="631"/>
      <c r="AX515" s="631"/>
      <c r="AY515" s="631"/>
      <c r="AZ515" s="631"/>
    </row>
    <row r="516" spans="2:52" x14ac:dyDescent="0.25">
      <c r="B516" s="634"/>
      <c r="C516" s="634"/>
      <c r="D516" s="635"/>
      <c r="E516" s="635"/>
      <c r="F516" s="635"/>
      <c r="G516" s="635"/>
      <c r="H516" s="635"/>
      <c r="I516" s="635"/>
      <c r="J516" s="635"/>
      <c r="K516" s="635"/>
      <c r="L516" s="635"/>
      <c r="M516" s="635"/>
      <c r="N516" s="635"/>
      <c r="O516" s="635"/>
      <c r="P516" s="635"/>
      <c r="Q516" s="635"/>
      <c r="R516" s="635"/>
      <c r="S516" s="631"/>
      <c r="T516" s="631"/>
      <c r="U516" s="631"/>
      <c r="V516" s="639"/>
      <c r="W516" s="631"/>
      <c r="X516" s="631"/>
      <c r="Y516" s="631"/>
      <c r="Z516" s="631"/>
      <c r="AA516" s="631"/>
      <c r="AB516" s="631"/>
      <c r="AC516" s="631"/>
      <c r="AD516" s="631"/>
      <c r="AE516" s="631"/>
      <c r="AF516" s="631"/>
      <c r="AG516" s="631"/>
      <c r="AH516" s="631"/>
      <c r="AI516" s="631"/>
      <c r="AJ516" s="631"/>
      <c r="AK516" s="631"/>
      <c r="AL516" s="631"/>
      <c r="AM516" s="631"/>
      <c r="AN516" s="631"/>
      <c r="AO516" s="631"/>
      <c r="AP516" s="631"/>
      <c r="AQ516" s="631"/>
      <c r="AR516" s="631"/>
      <c r="AS516" s="631"/>
      <c r="AT516" s="631"/>
      <c r="AU516" s="631"/>
      <c r="AV516" s="631"/>
      <c r="AW516" s="631"/>
      <c r="AX516" s="631"/>
      <c r="AY516" s="631"/>
      <c r="AZ516" s="631"/>
    </row>
    <row r="517" spans="2:52" x14ac:dyDescent="0.25">
      <c r="B517" s="634"/>
      <c r="C517" s="634"/>
      <c r="D517" s="635"/>
      <c r="E517" s="635"/>
      <c r="F517" s="635"/>
      <c r="G517" s="635"/>
      <c r="H517" s="635"/>
      <c r="I517" s="635"/>
      <c r="J517" s="635"/>
      <c r="K517" s="635"/>
      <c r="L517" s="635"/>
      <c r="M517" s="635"/>
      <c r="N517" s="635"/>
      <c r="O517" s="635"/>
      <c r="P517" s="635"/>
      <c r="Q517" s="635"/>
      <c r="R517" s="635"/>
      <c r="S517" s="631"/>
      <c r="T517" s="631"/>
      <c r="U517" s="631"/>
      <c r="V517" s="639"/>
      <c r="W517" s="631"/>
      <c r="X517" s="631"/>
      <c r="Y517" s="631"/>
      <c r="Z517" s="631"/>
      <c r="AA517" s="631"/>
      <c r="AB517" s="631"/>
      <c r="AC517" s="631"/>
      <c r="AD517" s="631"/>
      <c r="AE517" s="631"/>
      <c r="AF517" s="631"/>
      <c r="AG517" s="631"/>
      <c r="AH517" s="631"/>
      <c r="AI517" s="631"/>
      <c r="AJ517" s="631"/>
      <c r="AK517" s="631"/>
      <c r="AL517" s="631"/>
      <c r="AM517" s="631"/>
      <c r="AN517" s="631"/>
      <c r="AO517" s="631"/>
      <c r="AP517" s="631"/>
      <c r="AQ517" s="631"/>
      <c r="AR517" s="631"/>
      <c r="AS517" s="631"/>
      <c r="AT517" s="631"/>
      <c r="AU517" s="631"/>
      <c r="AV517" s="631"/>
      <c r="AW517" s="631"/>
      <c r="AX517" s="631"/>
      <c r="AY517" s="631"/>
      <c r="AZ517" s="631"/>
    </row>
    <row r="518" spans="2:52" x14ac:dyDescent="0.25">
      <c r="B518" s="634"/>
      <c r="C518" s="634"/>
      <c r="D518" s="635"/>
      <c r="E518" s="635"/>
      <c r="F518" s="635"/>
      <c r="G518" s="635"/>
      <c r="H518" s="635"/>
      <c r="I518" s="635"/>
      <c r="J518" s="635"/>
      <c r="K518" s="635"/>
      <c r="L518" s="635"/>
      <c r="M518" s="635"/>
      <c r="N518" s="635"/>
      <c r="O518" s="635"/>
      <c r="P518" s="635"/>
      <c r="Q518" s="635"/>
      <c r="R518" s="635"/>
      <c r="S518" s="631"/>
      <c r="T518" s="631"/>
      <c r="U518" s="631"/>
      <c r="V518" s="639"/>
      <c r="W518" s="631"/>
      <c r="X518" s="631"/>
      <c r="Y518" s="631"/>
      <c r="Z518" s="631"/>
      <c r="AA518" s="631"/>
      <c r="AB518" s="631"/>
      <c r="AC518" s="631"/>
      <c r="AD518" s="631"/>
      <c r="AE518" s="631"/>
      <c r="AF518" s="631"/>
      <c r="AG518" s="631"/>
      <c r="AH518" s="631"/>
      <c r="AI518" s="631"/>
      <c r="AJ518" s="631"/>
      <c r="AK518" s="631"/>
      <c r="AL518" s="631"/>
      <c r="AM518" s="631"/>
      <c r="AN518" s="631"/>
      <c r="AO518" s="631"/>
      <c r="AP518" s="631"/>
      <c r="AQ518" s="631"/>
      <c r="AR518" s="631"/>
      <c r="AS518" s="631"/>
      <c r="AT518" s="631"/>
      <c r="AU518" s="631"/>
      <c r="AV518" s="631"/>
      <c r="AW518" s="631"/>
      <c r="AX518" s="631"/>
      <c r="AY518" s="631"/>
      <c r="AZ518" s="631"/>
    </row>
    <row r="519" spans="2:52" x14ac:dyDescent="0.25">
      <c r="B519" s="634"/>
      <c r="C519" s="634"/>
      <c r="D519" s="635"/>
      <c r="E519" s="635"/>
      <c r="F519" s="635"/>
      <c r="G519" s="635"/>
      <c r="H519" s="635"/>
      <c r="I519" s="635"/>
      <c r="J519" s="635"/>
      <c r="K519" s="635"/>
      <c r="L519" s="635"/>
      <c r="M519" s="635"/>
      <c r="N519" s="635"/>
      <c r="O519" s="635"/>
      <c r="P519" s="635"/>
      <c r="Q519" s="635"/>
      <c r="R519" s="635"/>
      <c r="S519" s="631"/>
      <c r="T519" s="631"/>
      <c r="U519" s="631"/>
      <c r="V519" s="639"/>
      <c r="W519" s="631"/>
      <c r="X519" s="631"/>
      <c r="Y519" s="631"/>
      <c r="Z519" s="631"/>
      <c r="AA519" s="631"/>
      <c r="AB519" s="631"/>
      <c r="AC519" s="631"/>
      <c r="AD519" s="631"/>
      <c r="AE519" s="631"/>
      <c r="AF519" s="631"/>
      <c r="AG519" s="631"/>
      <c r="AH519" s="631"/>
      <c r="AI519" s="631"/>
      <c r="AJ519" s="631"/>
      <c r="AK519" s="631"/>
      <c r="AL519" s="631"/>
      <c r="AM519" s="631"/>
      <c r="AN519" s="631"/>
      <c r="AO519" s="631"/>
      <c r="AP519" s="631"/>
      <c r="AQ519" s="631"/>
      <c r="AR519" s="631"/>
      <c r="AS519" s="631"/>
      <c r="AT519" s="631"/>
      <c r="AU519" s="631"/>
      <c r="AV519" s="631"/>
      <c r="AW519" s="631"/>
      <c r="AX519" s="631"/>
      <c r="AY519" s="631"/>
      <c r="AZ519" s="631"/>
    </row>
    <row r="520" spans="2:52" x14ac:dyDescent="0.25">
      <c r="B520" s="634"/>
      <c r="C520" s="634"/>
      <c r="D520" s="635"/>
      <c r="E520" s="635"/>
      <c r="F520" s="635"/>
      <c r="G520" s="635"/>
      <c r="H520" s="635"/>
      <c r="I520" s="635"/>
      <c r="J520" s="635"/>
      <c r="K520" s="635"/>
      <c r="L520" s="635"/>
      <c r="M520" s="635"/>
      <c r="N520" s="635"/>
      <c r="O520" s="635"/>
      <c r="P520" s="635"/>
      <c r="Q520" s="635"/>
      <c r="R520" s="635"/>
      <c r="S520" s="631"/>
      <c r="T520" s="631"/>
      <c r="U520" s="631"/>
      <c r="V520" s="639"/>
      <c r="W520" s="631"/>
      <c r="X520" s="631"/>
      <c r="Y520" s="631"/>
      <c r="Z520" s="631"/>
      <c r="AA520" s="631"/>
      <c r="AB520" s="631"/>
      <c r="AC520" s="631"/>
      <c r="AD520" s="631"/>
      <c r="AE520" s="631"/>
      <c r="AF520" s="631"/>
      <c r="AG520" s="631"/>
      <c r="AH520" s="631"/>
      <c r="AI520" s="631"/>
      <c r="AJ520" s="631"/>
      <c r="AK520" s="631"/>
      <c r="AL520" s="631"/>
      <c r="AM520" s="631"/>
      <c r="AN520" s="631"/>
      <c r="AO520" s="631"/>
      <c r="AP520" s="631"/>
      <c r="AQ520" s="631"/>
      <c r="AR520" s="631"/>
      <c r="AS520" s="631"/>
      <c r="AT520" s="631"/>
      <c r="AU520" s="631"/>
      <c r="AV520" s="631"/>
      <c r="AW520" s="631"/>
      <c r="AX520" s="631"/>
      <c r="AY520" s="631"/>
      <c r="AZ520" s="631"/>
    </row>
    <row r="521" spans="2:52" x14ac:dyDescent="0.25">
      <c r="B521" s="634"/>
      <c r="C521" s="634"/>
      <c r="D521" s="635"/>
      <c r="E521" s="635"/>
      <c r="F521" s="635"/>
      <c r="G521" s="635"/>
      <c r="H521" s="635"/>
      <c r="I521" s="635"/>
      <c r="J521" s="635"/>
      <c r="K521" s="635"/>
      <c r="L521" s="635"/>
      <c r="M521" s="635"/>
      <c r="N521" s="635"/>
      <c r="O521" s="635"/>
      <c r="P521" s="635"/>
      <c r="Q521" s="635"/>
      <c r="R521" s="635"/>
      <c r="S521" s="631"/>
      <c r="T521" s="631"/>
      <c r="U521" s="631"/>
      <c r="V521" s="639"/>
      <c r="W521" s="631"/>
      <c r="X521" s="631"/>
      <c r="Y521" s="631"/>
      <c r="Z521" s="631"/>
      <c r="AA521" s="631"/>
      <c r="AB521" s="631"/>
      <c r="AC521" s="631"/>
      <c r="AD521" s="631"/>
      <c r="AE521" s="631"/>
      <c r="AF521" s="631"/>
      <c r="AG521" s="631"/>
      <c r="AH521" s="631"/>
      <c r="AI521" s="631"/>
      <c r="AJ521" s="631"/>
      <c r="AK521" s="631"/>
      <c r="AL521" s="631"/>
      <c r="AM521" s="631"/>
      <c r="AN521" s="631"/>
      <c r="AO521" s="631"/>
      <c r="AP521" s="631"/>
      <c r="AQ521" s="631"/>
      <c r="AR521" s="631"/>
      <c r="AS521" s="631"/>
      <c r="AT521" s="631"/>
      <c r="AU521" s="631"/>
      <c r="AV521" s="631"/>
      <c r="AW521" s="631"/>
      <c r="AX521" s="631"/>
      <c r="AY521" s="631"/>
      <c r="AZ521" s="631"/>
    </row>
    <row r="522" spans="2:52" x14ac:dyDescent="0.25">
      <c r="B522" s="634"/>
      <c r="C522" s="634"/>
      <c r="D522" s="635"/>
      <c r="E522" s="635"/>
      <c r="F522" s="635"/>
      <c r="G522" s="635"/>
      <c r="H522" s="635"/>
      <c r="I522" s="635"/>
      <c r="J522" s="635"/>
      <c r="K522" s="635"/>
      <c r="L522" s="635"/>
      <c r="M522" s="635"/>
      <c r="N522" s="635"/>
      <c r="O522" s="635"/>
      <c r="P522" s="635"/>
      <c r="Q522" s="635"/>
      <c r="R522" s="635"/>
      <c r="S522" s="631"/>
      <c r="T522" s="631"/>
      <c r="U522" s="631"/>
      <c r="V522" s="639"/>
      <c r="W522" s="631"/>
      <c r="X522" s="631"/>
      <c r="Y522" s="631"/>
      <c r="Z522" s="631"/>
      <c r="AA522" s="631"/>
      <c r="AB522" s="631"/>
      <c r="AC522" s="631"/>
      <c r="AD522" s="631"/>
      <c r="AE522" s="631"/>
      <c r="AF522" s="631"/>
      <c r="AG522" s="631"/>
      <c r="AH522" s="631"/>
      <c r="AI522" s="631"/>
      <c r="AJ522" s="631"/>
      <c r="AK522" s="631"/>
      <c r="AL522" s="631"/>
      <c r="AM522" s="631"/>
      <c r="AN522" s="631"/>
      <c r="AO522" s="631"/>
      <c r="AP522" s="631"/>
      <c r="AQ522" s="631"/>
      <c r="AR522" s="631"/>
      <c r="AS522" s="631"/>
      <c r="AT522" s="631"/>
      <c r="AU522" s="631"/>
      <c r="AV522" s="631"/>
      <c r="AW522" s="631"/>
      <c r="AX522" s="631"/>
      <c r="AY522" s="631"/>
      <c r="AZ522" s="631"/>
    </row>
    <row r="523" spans="2:52" x14ac:dyDescent="0.25">
      <c r="B523" s="634"/>
      <c r="C523" s="634"/>
      <c r="D523" s="635"/>
      <c r="E523" s="635"/>
      <c r="F523" s="635"/>
      <c r="G523" s="635"/>
      <c r="H523" s="635"/>
      <c r="I523" s="635"/>
      <c r="J523" s="635"/>
      <c r="K523" s="635"/>
      <c r="L523" s="635"/>
      <c r="M523" s="635"/>
      <c r="N523" s="635"/>
      <c r="O523" s="635"/>
      <c r="P523" s="635"/>
      <c r="Q523" s="635"/>
      <c r="R523" s="635"/>
      <c r="S523" s="631"/>
      <c r="T523" s="631"/>
      <c r="U523" s="631"/>
      <c r="V523" s="639"/>
      <c r="W523" s="631"/>
      <c r="X523" s="631"/>
      <c r="Y523" s="631"/>
      <c r="Z523" s="631"/>
      <c r="AA523" s="631"/>
      <c r="AB523" s="631"/>
      <c r="AC523" s="631"/>
      <c r="AD523" s="631"/>
      <c r="AE523" s="631"/>
      <c r="AF523" s="631"/>
      <c r="AG523" s="631"/>
      <c r="AH523" s="631"/>
      <c r="AI523" s="631"/>
      <c r="AJ523" s="631"/>
      <c r="AK523" s="631"/>
      <c r="AL523" s="631"/>
      <c r="AM523" s="631"/>
      <c r="AN523" s="631"/>
      <c r="AO523" s="631"/>
      <c r="AP523" s="631"/>
      <c r="AQ523" s="631"/>
      <c r="AR523" s="631"/>
      <c r="AS523" s="631"/>
      <c r="AT523" s="631"/>
      <c r="AU523" s="631"/>
      <c r="AV523" s="631"/>
      <c r="AW523" s="631"/>
      <c r="AX523" s="631"/>
      <c r="AY523" s="631"/>
      <c r="AZ523" s="631"/>
    </row>
    <row r="524" spans="2:52" x14ac:dyDescent="0.25">
      <c r="B524" s="634"/>
      <c r="C524" s="634"/>
      <c r="D524" s="635"/>
      <c r="E524" s="635"/>
      <c r="F524" s="635"/>
      <c r="G524" s="635"/>
      <c r="H524" s="635"/>
      <c r="I524" s="635"/>
      <c r="J524" s="635"/>
      <c r="K524" s="635"/>
      <c r="L524" s="635"/>
      <c r="M524" s="635"/>
      <c r="N524" s="635"/>
      <c r="O524" s="635"/>
      <c r="P524" s="635"/>
      <c r="Q524" s="635"/>
      <c r="R524" s="635"/>
      <c r="S524" s="631"/>
      <c r="T524" s="631"/>
      <c r="U524" s="631"/>
      <c r="V524" s="639"/>
      <c r="W524" s="631"/>
      <c r="X524" s="631"/>
      <c r="Y524" s="631"/>
      <c r="Z524" s="631"/>
      <c r="AA524" s="631"/>
      <c r="AB524" s="631"/>
      <c r="AC524" s="631"/>
      <c r="AD524" s="631"/>
      <c r="AE524" s="631"/>
      <c r="AF524" s="631"/>
      <c r="AG524" s="631"/>
      <c r="AH524" s="631"/>
      <c r="AI524" s="631"/>
      <c r="AJ524" s="631"/>
      <c r="AK524" s="631"/>
      <c r="AL524" s="631"/>
      <c r="AM524" s="631"/>
      <c r="AN524" s="631"/>
      <c r="AO524" s="631"/>
      <c r="AP524" s="631"/>
      <c r="AQ524" s="631"/>
      <c r="AR524" s="631"/>
      <c r="AS524" s="631"/>
      <c r="AT524" s="631"/>
      <c r="AU524" s="631"/>
      <c r="AV524" s="631"/>
      <c r="AW524" s="631"/>
      <c r="AX524" s="631"/>
      <c r="AY524" s="631"/>
      <c r="AZ524" s="631"/>
    </row>
    <row r="525" spans="2:52" x14ac:dyDescent="0.25">
      <c r="B525" s="634"/>
      <c r="C525" s="634"/>
      <c r="D525" s="635"/>
      <c r="E525" s="635"/>
      <c r="F525" s="635"/>
      <c r="G525" s="635"/>
      <c r="H525" s="635"/>
      <c r="I525" s="635"/>
      <c r="J525" s="635"/>
      <c r="K525" s="635"/>
      <c r="L525" s="635"/>
      <c r="M525" s="635"/>
      <c r="N525" s="635"/>
      <c r="O525" s="635"/>
      <c r="P525" s="635"/>
      <c r="Q525" s="635"/>
      <c r="R525" s="635"/>
      <c r="S525" s="631"/>
      <c r="T525" s="631"/>
      <c r="U525" s="631"/>
      <c r="V525" s="639"/>
      <c r="W525" s="631"/>
      <c r="X525" s="631"/>
      <c r="Y525" s="631"/>
      <c r="Z525" s="631"/>
      <c r="AA525" s="631"/>
      <c r="AB525" s="631"/>
      <c r="AC525" s="631"/>
      <c r="AD525" s="631"/>
      <c r="AE525" s="631"/>
      <c r="AF525" s="631"/>
      <c r="AG525" s="631"/>
      <c r="AH525" s="631"/>
      <c r="AI525" s="631"/>
      <c r="AJ525" s="631"/>
      <c r="AK525" s="631"/>
      <c r="AL525" s="631"/>
      <c r="AM525" s="631"/>
      <c r="AN525" s="631"/>
      <c r="AO525" s="631"/>
      <c r="AP525" s="631"/>
      <c r="AQ525" s="631"/>
      <c r="AR525" s="631"/>
      <c r="AS525" s="631"/>
      <c r="AT525" s="631"/>
      <c r="AU525" s="631"/>
      <c r="AV525" s="631"/>
      <c r="AW525" s="631"/>
      <c r="AX525" s="631"/>
      <c r="AY525" s="631"/>
      <c r="AZ525" s="631"/>
    </row>
    <row r="526" spans="2:52" x14ac:dyDescent="0.25">
      <c r="B526" s="634"/>
      <c r="C526" s="634"/>
      <c r="D526" s="635"/>
      <c r="E526" s="635"/>
      <c r="F526" s="635"/>
      <c r="G526" s="635"/>
      <c r="H526" s="635"/>
      <c r="I526" s="635"/>
      <c r="J526" s="635"/>
      <c r="K526" s="635"/>
      <c r="L526" s="635"/>
      <c r="M526" s="635"/>
      <c r="N526" s="635"/>
      <c r="O526" s="635"/>
      <c r="P526" s="635"/>
      <c r="Q526" s="635"/>
      <c r="R526" s="635"/>
      <c r="S526" s="631"/>
      <c r="T526" s="631"/>
      <c r="U526" s="631"/>
      <c r="V526" s="639"/>
      <c r="W526" s="631"/>
      <c r="X526" s="631"/>
      <c r="Y526" s="631"/>
      <c r="Z526" s="631"/>
      <c r="AA526" s="631"/>
      <c r="AB526" s="631"/>
      <c r="AC526" s="631"/>
      <c r="AD526" s="631"/>
      <c r="AE526" s="631"/>
      <c r="AF526" s="631"/>
      <c r="AG526" s="631"/>
      <c r="AH526" s="631"/>
      <c r="AI526" s="631"/>
      <c r="AJ526" s="631"/>
      <c r="AK526" s="631"/>
      <c r="AL526" s="631"/>
      <c r="AM526" s="631"/>
      <c r="AN526" s="631"/>
      <c r="AO526" s="631"/>
      <c r="AP526" s="631"/>
      <c r="AQ526" s="631"/>
      <c r="AR526" s="631"/>
      <c r="AS526" s="631"/>
      <c r="AT526" s="631"/>
      <c r="AU526" s="631"/>
      <c r="AV526" s="631"/>
      <c r="AW526" s="631"/>
      <c r="AX526" s="631"/>
      <c r="AY526" s="631"/>
      <c r="AZ526" s="631"/>
    </row>
    <row r="527" spans="2:52" x14ac:dyDescent="0.25">
      <c r="B527" s="634"/>
      <c r="C527" s="634"/>
      <c r="D527" s="635"/>
      <c r="E527" s="635"/>
      <c r="F527" s="635"/>
      <c r="G527" s="635"/>
      <c r="H527" s="635"/>
      <c r="I527" s="635"/>
      <c r="J527" s="635"/>
      <c r="K527" s="635"/>
      <c r="L527" s="635"/>
      <c r="M527" s="635"/>
      <c r="N527" s="635"/>
      <c r="O527" s="635"/>
      <c r="P527" s="635"/>
      <c r="Q527" s="635"/>
      <c r="R527" s="635"/>
      <c r="S527" s="631"/>
      <c r="T527" s="631"/>
      <c r="U527" s="631"/>
      <c r="V527" s="639"/>
      <c r="W527" s="631"/>
      <c r="X527" s="631"/>
      <c r="Y527" s="631"/>
      <c r="Z527" s="631"/>
      <c r="AA527" s="631"/>
      <c r="AB527" s="631"/>
      <c r="AC527" s="631"/>
      <c r="AD527" s="631"/>
      <c r="AE527" s="631"/>
      <c r="AF527" s="631"/>
      <c r="AG527" s="631"/>
      <c r="AH527" s="631"/>
      <c r="AI527" s="631"/>
      <c r="AJ527" s="631"/>
      <c r="AK527" s="631"/>
      <c r="AL527" s="631"/>
      <c r="AM527" s="631"/>
      <c r="AN527" s="631"/>
      <c r="AO527" s="631"/>
      <c r="AP527" s="631"/>
      <c r="AQ527" s="631"/>
      <c r="AR527" s="631"/>
      <c r="AS527" s="631"/>
      <c r="AT527" s="631"/>
      <c r="AU527" s="631"/>
      <c r="AV527" s="631"/>
      <c r="AW527" s="631"/>
      <c r="AX527" s="631"/>
      <c r="AY527" s="631"/>
      <c r="AZ527" s="631"/>
    </row>
    <row r="528" spans="2:52" x14ac:dyDescent="0.25">
      <c r="B528" s="634"/>
      <c r="C528" s="634"/>
      <c r="D528" s="635"/>
      <c r="E528" s="635"/>
      <c r="F528" s="635"/>
      <c r="G528" s="635"/>
      <c r="H528" s="635"/>
      <c r="I528" s="635"/>
      <c r="J528" s="635"/>
      <c r="K528" s="635"/>
      <c r="L528" s="635"/>
      <c r="M528" s="635"/>
      <c r="N528" s="635"/>
      <c r="O528" s="635"/>
      <c r="P528" s="635"/>
      <c r="Q528" s="635"/>
      <c r="R528" s="635"/>
      <c r="S528" s="631"/>
      <c r="T528" s="631"/>
      <c r="U528" s="631"/>
      <c r="V528" s="639"/>
      <c r="W528" s="631"/>
      <c r="X528" s="631"/>
      <c r="Y528" s="631"/>
      <c r="Z528" s="631"/>
      <c r="AA528" s="631"/>
      <c r="AB528" s="631"/>
      <c r="AC528" s="631"/>
      <c r="AD528" s="631"/>
      <c r="AE528" s="631"/>
      <c r="AF528" s="631"/>
      <c r="AG528" s="631"/>
      <c r="AH528" s="631"/>
      <c r="AI528" s="631"/>
      <c r="AJ528" s="631"/>
      <c r="AK528" s="631"/>
      <c r="AL528" s="631"/>
      <c r="AM528" s="631"/>
      <c r="AN528" s="631"/>
      <c r="AO528" s="631"/>
      <c r="AP528" s="631"/>
      <c r="AQ528" s="631"/>
      <c r="AR528" s="631"/>
      <c r="AS528" s="631"/>
      <c r="AT528" s="631"/>
      <c r="AU528" s="631"/>
      <c r="AV528" s="631"/>
      <c r="AW528" s="631"/>
      <c r="AX528" s="631"/>
      <c r="AY528" s="631"/>
      <c r="AZ528" s="631"/>
    </row>
    <row r="529" spans="2:52" x14ac:dyDescent="0.25">
      <c r="B529" s="634"/>
      <c r="C529" s="634"/>
      <c r="D529" s="635"/>
      <c r="E529" s="635"/>
      <c r="F529" s="635"/>
      <c r="G529" s="635"/>
      <c r="H529" s="635"/>
      <c r="I529" s="635"/>
      <c r="J529" s="635"/>
      <c r="K529" s="635"/>
      <c r="L529" s="635"/>
      <c r="M529" s="635"/>
      <c r="N529" s="635"/>
      <c r="O529" s="635"/>
      <c r="P529" s="635"/>
      <c r="Q529" s="635"/>
      <c r="R529" s="635"/>
      <c r="S529" s="631"/>
      <c r="T529" s="631"/>
      <c r="U529" s="631"/>
      <c r="V529" s="639"/>
      <c r="W529" s="631"/>
      <c r="X529" s="631"/>
      <c r="Y529" s="631"/>
      <c r="Z529" s="631"/>
      <c r="AA529" s="631"/>
      <c r="AB529" s="631"/>
      <c r="AC529" s="631"/>
      <c r="AD529" s="631"/>
      <c r="AE529" s="631"/>
      <c r="AF529" s="631"/>
      <c r="AG529" s="631"/>
      <c r="AH529" s="631"/>
      <c r="AI529" s="631"/>
      <c r="AJ529" s="631"/>
      <c r="AK529" s="631"/>
      <c r="AL529" s="631"/>
      <c r="AM529" s="631"/>
      <c r="AN529" s="631"/>
      <c r="AO529" s="631"/>
      <c r="AP529" s="631"/>
      <c r="AQ529" s="631"/>
      <c r="AR529" s="631"/>
      <c r="AS529" s="631"/>
      <c r="AT529" s="631"/>
      <c r="AU529" s="631"/>
      <c r="AV529" s="631"/>
      <c r="AW529" s="631"/>
      <c r="AX529" s="631"/>
      <c r="AY529" s="631"/>
      <c r="AZ529" s="631"/>
    </row>
    <row r="530" spans="2:52" x14ac:dyDescent="0.25">
      <c r="B530" s="634"/>
      <c r="C530" s="634"/>
      <c r="D530" s="635"/>
      <c r="E530" s="635"/>
      <c r="F530" s="635"/>
      <c r="G530" s="635"/>
      <c r="H530" s="635"/>
      <c r="I530" s="635"/>
      <c r="J530" s="635"/>
      <c r="K530" s="635"/>
      <c r="L530" s="635"/>
      <c r="M530" s="635"/>
      <c r="N530" s="635"/>
      <c r="O530" s="635"/>
      <c r="P530" s="635"/>
      <c r="Q530" s="635"/>
      <c r="R530" s="635"/>
      <c r="S530" s="631"/>
      <c r="T530" s="631"/>
      <c r="U530" s="631"/>
      <c r="V530" s="639"/>
      <c r="W530" s="631"/>
      <c r="X530" s="631"/>
      <c r="Y530" s="631"/>
      <c r="Z530" s="631"/>
      <c r="AA530" s="631"/>
      <c r="AB530" s="631"/>
      <c r="AC530" s="631"/>
      <c r="AD530" s="631"/>
      <c r="AE530" s="631"/>
      <c r="AF530" s="631"/>
      <c r="AG530" s="631"/>
      <c r="AH530" s="631"/>
      <c r="AI530" s="631"/>
      <c r="AJ530" s="631"/>
      <c r="AK530" s="631"/>
      <c r="AL530" s="631"/>
      <c r="AM530" s="631"/>
      <c r="AN530" s="631"/>
      <c r="AO530" s="631"/>
      <c r="AP530" s="631"/>
      <c r="AQ530" s="631"/>
      <c r="AR530" s="631"/>
      <c r="AS530" s="631"/>
      <c r="AT530" s="631"/>
      <c r="AU530" s="631"/>
      <c r="AV530" s="631"/>
      <c r="AW530" s="631"/>
      <c r="AX530" s="631"/>
      <c r="AY530" s="631"/>
      <c r="AZ530" s="631"/>
    </row>
    <row r="531" spans="2:52" x14ac:dyDescent="0.25">
      <c r="B531" s="634"/>
      <c r="C531" s="634"/>
      <c r="D531" s="635"/>
      <c r="E531" s="635"/>
      <c r="F531" s="635"/>
      <c r="G531" s="635"/>
      <c r="H531" s="635"/>
      <c r="I531" s="635"/>
      <c r="J531" s="635"/>
      <c r="K531" s="635"/>
      <c r="L531" s="635"/>
      <c r="M531" s="635"/>
      <c r="N531" s="635"/>
      <c r="O531" s="635"/>
      <c r="P531" s="635"/>
      <c r="Q531" s="635"/>
      <c r="R531" s="635"/>
      <c r="S531" s="631"/>
      <c r="T531" s="631"/>
      <c r="U531" s="631"/>
      <c r="V531" s="639"/>
      <c r="W531" s="631"/>
      <c r="X531" s="631"/>
      <c r="Y531" s="631"/>
      <c r="Z531" s="631"/>
      <c r="AA531" s="631"/>
      <c r="AB531" s="631"/>
      <c r="AC531" s="631"/>
      <c r="AD531" s="631"/>
      <c r="AE531" s="631"/>
      <c r="AF531" s="631"/>
      <c r="AG531" s="631"/>
      <c r="AH531" s="631"/>
      <c r="AI531" s="631"/>
      <c r="AJ531" s="631"/>
      <c r="AK531" s="631"/>
      <c r="AL531" s="631"/>
      <c r="AM531" s="631"/>
      <c r="AN531" s="631"/>
      <c r="AO531" s="631"/>
      <c r="AP531" s="631"/>
      <c r="AQ531" s="631"/>
      <c r="AR531" s="631"/>
      <c r="AS531" s="631"/>
      <c r="AT531" s="631"/>
      <c r="AU531" s="631"/>
      <c r="AV531" s="631"/>
      <c r="AW531" s="631"/>
      <c r="AX531" s="631"/>
      <c r="AY531" s="631"/>
      <c r="AZ531" s="631"/>
    </row>
    <row r="532" spans="2:52" x14ac:dyDescent="0.25">
      <c r="B532" s="634"/>
      <c r="C532" s="634"/>
      <c r="D532" s="635"/>
      <c r="E532" s="635"/>
      <c r="F532" s="635"/>
      <c r="G532" s="635"/>
      <c r="H532" s="635"/>
      <c r="I532" s="635"/>
      <c r="J532" s="635"/>
      <c r="K532" s="635"/>
      <c r="L532" s="635"/>
      <c r="M532" s="635"/>
      <c r="N532" s="635"/>
      <c r="O532" s="635"/>
      <c r="P532" s="635"/>
      <c r="Q532" s="635"/>
      <c r="R532" s="635"/>
      <c r="S532" s="631"/>
      <c r="T532" s="631"/>
      <c r="U532" s="631"/>
      <c r="V532" s="639"/>
      <c r="W532" s="631"/>
      <c r="X532" s="631"/>
      <c r="Y532" s="631"/>
      <c r="Z532" s="631"/>
      <c r="AA532" s="631"/>
      <c r="AB532" s="631"/>
      <c r="AC532" s="631"/>
      <c r="AD532" s="631"/>
      <c r="AE532" s="631"/>
      <c r="AF532" s="631"/>
      <c r="AG532" s="631"/>
      <c r="AH532" s="631"/>
      <c r="AI532" s="631"/>
      <c r="AJ532" s="631"/>
      <c r="AK532" s="631"/>
      <c r="AL532" s="631"/>
      <c r="AM532" s="631"/>
      <c r="AN532" s="631"/>
      <c r="AO532" s="631"/>
      <c r="AP532" s="631"/>
      <c r="AQ532" s="631"/>
      <c r="AR532" s="631"/>
      <c r="AS532" s="631"/>
      <c r="AT532" s="631"/>
      <c r="AU532" s="631"/>
      <c r="AV532" s="631"/>
      <c r="AW532" s="631"/>
      <c r="AX532" s="631"/>
      <c r="AY532" s="631"/>
      <c r="AZ532" s="631"/>
    </row>
    <row r="533" spans="2:52" x14ac:dyDescent="0.25">
      <c r="B533" s="634"/>
      <c r="C533" s="634"/>
      <c r="D533" s="635"/>
      <c r="E533" s="635"/>
      <c r="F533" s="635"/>
      <c r="G533" s="635"/>
      <c r="H533" s="635"/>
      <c r="I533" s="635"/>
      <c r="J533" s="635"/>
      <c r="K533" s="635"/>
      <c r="L533" s="635"/>
      <c r="M533" s="635"/>
      <c r="N533" s="635"/>
      <c r="O533" s="635"/>
      <c r="P533" s="635"/>
      <c r="Q533" s="635"/>
      <c r="R533" s="635"/>
      <c r="S533" s="631"/>
      <c r="T533" s="631"/>
      <c r="U533" s="631"/>
      <c r="V533" s="639"/>
      <c r="W533" s="631"/>
      <c r="X533" s="631"/>
      <c r="Y533" s="631"/>
      <c r="Z533" s="631"/>
      <c r="AA533" s="631"/>
      <c r="AB533" s="631"/>
      <c r="AC533" s="631"/>
      <c r="AD533" s="631"/>
      <c r="AE533" s="631"/>
      <c r="AF533" s="631"/>
      <c r="AG533" s="631"/>
      <c r="AH533" s="631"/>
      <c r="AI533" s="631"/>
      <c r="AJ533" s="631"/>
      <c r="AK533" s="631"/>
      <c r="AL533" s="631"/>
      <c r="AM533" s="631"/>
      <c r="AN533" s="631"/>
      <c r="AO533" s="631"/>
      <c r="AP533" s="631"/>
      <c r="AQ533" s="631"/>
      <c r="AR533" s="631"/>
      <c r="AS533" s="631"/>
      <c r="AT533" s="631"/>
      <c r="AU533" s="631"/>
      <c r="AV533" s="631"/>
      <c r="AW533" s="631"/>
      <c r="AX533" s="631"/>
      <c r="AY533" s="631"/>
      <c r="AZ533" s="631"/>
    </row>
    <row r="534" spans="2:52" x14ac:dyDescent="0.25">
      <c r="B534" s="634"/>
      <c r="C534" s="634"/>
      <c r="D534" s="635"/>
      <c r="E534" s="635"/>
      <c r="F534" s="635"/>
      <c r="G534" s="635"/>
      <c r="H534" s="635"/>
      <c r="I534" s="635"/>
      <c r="J534" s="635"/>
      <c r="K534" s="635"/>
      <c r="L534" s="635"/>
      <c r="M534" s="635"/>
      <c r="N534" s="635"/>
      <c r="O534" s="635"/>
      <c r="P534" s="635"/>
      <c r="Q534" s="635"/>
      <c r="R534" s="635"/>
      <c r="S534" s="631"/>
      <c r="T534" s="631"/>
      <c r="U534" s="631"/>
      <c r="V534" s="639"/>
      <c r="W534" s="631"/>
      <c r="X534" s="631"/>
      <c r="Y534" s="631"/>
      <c r="Z534" s="631"/>
      <c r="AA534" s="631"/>
      <c r="AB534" s="631"/>
      <c r="AC534" s="631"/>
      <c r="AD534" s="631"/>
      <c r="AE534" s="631"/>
      <c r="AF534" s="631"/>
      <c r="AG534" s="631"/>
      <c r="AH534" s="631"/>
      <c r="AI534" s="631"/>
      <c r="AJ534" s="631"/>
      <c r="AK534" s="631"/>
      <c r="AL534" s="631"/>
      <c r="AM534" s="631"/>
      <c r="AN534" s="631"/>
      <c r="AO534" s="631"/>
      <c r="AP534" s="631"/>
      <c r="AQ534" s="631"/>
      <c r="AR534" s="631"/>
      <c r="AS534" s="631"/>
      <c r="AT534" s="631"/>
      <c r="AU534" s="631"/>
      <c r="AV534" s="631"/>
      <c r="AW534" s="631"/>
      <c r="AX534" s="631"/>
      <c r="AY534" s="631"/>
      <c r="AZ534" s="631"/>
    </row>
    <row r="535" spans="2:52" x14ac:dyDescent="0.25">
      <c r="B535" s="634"/>
      <c r="C535" s="634"/>
      <c r="D535" s="635"/>
      <c r="E535" s="635"/>
      <c r="F535" s="635"/>
      <c r="G535" s="635"/>
      <c r="H535" s="635"/>
      <c r="I535" s="635"/>
      <c r="J535" s="635"/>
      <c r="K535" s="635"/>
      <c r="L535" s="635"/>
      <c r="M535" s="635"/>
      <c r="N535" s="635"/>
      <c r="O535" s="635"/>
      <c r="P535" s="635"/>
      <c r="Q535" s="635"/>
      <c r="R535" s="635"/>
      <c r="S535" s="631"/>
      <c r="T535" s="631"/>
      <c r="U535" s="631"/>
      <c r="V535" s="639"/>
      <c r="W535" s="631"/>
      <c r="X535" s="631"/>
      <c r="Y535" s="631"/>
      <c r="Z535" s="631"/>
      <c r="AA535" s="631"/>
      <c r="AB535" s="631"/>
      <c r="AC535" s="631"/>
      <c r="AD535" s="631"/>
      <c r="AE535" s="631"/>
      <c r="AF535" s="631"/>
      <c r="AG535" s="631"/>
      <c r="AH535" s="631"/>
      <c r="AI535" s="631"/>
      <c r="AJ535" s="631"/>
      <c r="AK535" s="631"/>
      <c r="AL535" s="631"/>
      <c r="AM535" s="631"/>
      <c r="AN535" s="631"/>
      <c r="AO535" s="631"/>
      <c r="AP535" s="631"/>
      <c r="AQ535" s="631"/>
      <c r="AR535" s="631"/>
      <c r="AS535" s="631"/>
      <c r="AT535" s="631"/>
      <c r="AU535" s="631"/>
      <c r="AV535" s="631"/>
      <c r="AW535" s="631"/>
      <c r="AX535" s="631"/>
      <c r="AY535" s="631"/>
      <c r="AZ535" s="631"/>
    </row>
    <row r="536" spans="2:52" x14ac:dyDescent="0.25">
      <c r="B536" s="634"/>
      <c r="C536" s="634"/>
      <c r="D536" s="635"/>
      <c r="E536" s="635"/>
      <c r="F536" s="635"/>
      <c r="G536" s="635"/>
      <c r="H536" s="635"/>
      <c r="I536" s="635"/>
      <c r="J536" s="635"/>
      <c r="K536" s="635"/>
      <c r="L536" s="635"/>
      <c r="M536" s="635"/>
      <c r="N536" s="635"/>
      <c r="O536" s="635"/>
      <c r="P536" s="635"/>
      <c r="Q536" s="635"/>
      <c r="R536" s="635"/>
      <c r="S536" s="631"/>
      <c r="T536" s="631"/>
      <c r="U536" s="631"/>
      <c r="V536" s="639"/>
      <c r="W536" s="631"/>
      <c r="X536" s="631"/>
      <c r="Y536" s="631"/>
      <c r="Z536" s="631"/>
      <c r="AA536" s="631"/>
      <c r="AB536" s="631"/>
      <c r="AC536" s="631"/>
      <c r="AD536" s="631"/>
      <c r="AE536" s="631"/>
      <c r="AF536" s="631"/>
      <c r="AG536" s="631"/>
      <c r="AH536" s="631"/>
      <c r="AI536" s="631"/>
      <c r="AJ536" s="631"/>
      <c r="AK536" s="631"/>
      <c r="AL536" s="631"/>
      <c r="AM536" s="631"/>
      <c r="AN536" s="631"/>
      <c r="AO536" s="631"/>
      <c r="AP536" s="631"/>
      <c r="AQ536" s="631"/>
      <c r="AR536" s="631"/>
      <c r="AS536" s="631"/>
      <c r="AT536" s="631"/>
      <c r="AU536" s="631"/>
      <c r="AV536" s="631"/>
      <c r="AW536" s="631"/>
      <c r="AX536" s="631"/>
      <c r="AY536" s="631"/>
      <c r="AZ536" s="631"/>
    </row>
    <row r="537" spans="2:52" x14ac:dyDescent="0.25">
      <c r="B537" s="634"/>
      <c r="C537" s="634"/>
      <c r="D537" s="635"/>
      <c r="E537" s="635"/>
      <c r="F537" s="635"/>
      <c r="G537" s="635"/>
      <c r="H537" s="635"/>
      <c r="I537" s="635"/>
      <c r="J537" s="635"/>
      <c r="K537" s="635"/>
      <c r="L537" s="635"/>
      <c r="M537" s="635"/>
      <c r="N537" s="635"/>
      <c r="O537" s="635"/>
      <c r="P537" s="635"/>
      <c r="Q537" s="635"/>
      <c r="R537" s="635"/>
      <c r="S537" s="631"/>
      <c r="T537" s="631"/>
      <c r="U537" s="631"/>
      <c r="V537" s="639"/>
      <c r="W537" s="631"/>
      <c r="X537" s="631"/>
      <c r="Y537" s="631"/>
      <c r="Z537" s="631"/>
      <c r="AA537" s="631"/>
      <c r="AB537" s="631"/>
      <c r="AC537" s="631"/>
      <c r="AD537" s="631"/>
      <c r="AE537" s="631"/>
      <c r="AF537" s="631"/>
      <c r="AG537" s="631"/>
      <c r="AH537" s="631"/>
      <c r="AI537" s="631"/>
      <c r="AJ537" s="631"/>
      <c r="AK537" s="631"/>
      <c r="AL537" s="631"/>
      <c r="AM537" s="631"/>
      <c r="AN537" s="631"/>
      <c r="AO537" s="631"/>
      <c r="AP537" s="631"/>
      <c r="AQ537" s="631"/>
      <c r="AR537" s="631"/>
      <c r="AS537" s="631"/>
      <c r="AT537" s="631"/>
      <c r="AU537" s="631"/>
      <c r="AV537" s="631"/>
      <c r="AW537" s="631"/>
      <c r="AX537" s="631"/>
      <c r="AY537" s="631"/>
      <c r="AZ537" s="631"/>
    </row>
    <row r="538" spans="2:52" x14ac:dyDescent="0.25">
      <c r="B538" s="634"/>
      <c r="C538" s="634"/>
      <c r="D538" s="635"/>
      <c r="E538" s="635"/>
      <c r="F538" s="635"/>
      <c r="G538" s="635"/>
      <c r="H538" s="635"/>
      <c r="I538" s="635"/>
      <c r="J538" s="635"/>
      <c r="K538" s="635"/>
      <c r="L538" s="635"/>
      <c r="M538" s="635"/>
      <c r="N538" s="635"/>
      <c r="O538" s="635"/>
      <c r="P538" s="635"/>
      <c r="Q538" s="635"/>
      <c r="R538" s="635"/>
      <c r="S538" s="631"/>
      <c r="T538" s="631"/>
      <c r="U538" s="631"/>
      <c r="V538" s="639"/>
      <c r="W538" s="631"/>
      <c r="X538" s="631"/>
      <c r="Y538" s="631"/>
      <c r="Z538" s="631"/>
      <c r="AA538" s="631"/>
      <c r="AB538" s="631"/>
      <c r="AC538" s="631"/>
      <c r="AD538" s="631"/>
      <c r="AE538" s="631"/>
      <c r="AF538" s="631"/>
      <c r="AG538" s="631"/>
      <c r="AH538" s="631"/>
      <c r="AI538" s="631"/>
      <c r="AJ538" s="631"/>
      <c r="AK538" s="631"/>
      <c r="AL538" s="631"/>
      <c r="AM538" s="631"/>
      <c r="AN538" s="631"/>
      <c r="AO538" s="631"/>
      <c r="AP538" s="631"/>
      <c r="AQ538" s="631"/>
      <c r="AR538" s="631"/>
      <c r="AS538" s="631"/>
      <c r="AT538" s="631"/>
      <c r="AU538" s="631"/>
      <c r="AV538" s="631"/>
      <c r="AW538" s="631"/>
      <c r="AX538" s="631"/>
      <c r="AY538" s="631"/>
      <c r="AZ538" s="631"/>
    </row>
    <row r="539" spans="2:52" x14ac:dyDescent="0.25">
      <c r="B539" s="634"/>
      <c r="C539" s="634"/>
      <c r="D539" s="635"/>
      <c r="E539" s="635"/>
      <c r="F539" s="635"/>
      <c r="G539" s="635"/>
      <c r="H539" s="635"/>
      <c r="I539" s="635"/>
      <c r="J539" s="635"/>
      <c r="K539" s="635"/>
      <c r="L539" s="635"/>
      <c r="M539" s="635"/>
      <c r="N539" s="635"/>
      <c r="O539" s="635"/>
      <c r="P539" s="635"/>
      <c r="Q539" s="635"/>
      <c r="R539" s="635"/>
      <c r="S539" s="631"/>
      <c r="T539" s="631"/>
      <c r="U539" s="631"/>
      <c r="V539" s="639"/>
      <c r="W539" s="631"/>
      <c r="X539" s="631"/>
      <c r="Y539" s="631"/>
      <c r="Z539" s="631"/>
      <c r="AA539" s="631"/>
      <c r="AB539" s="631"/>
      <c r="AC539" s="631"/>
      <c r="AD539" s="631"/>
      <c r="AE539" s="631"/>
      <c r="AF539" s="631"/>
      <c r="AG539" s="631"/>
      <c r="AH539" s="631"/>
      <c r="AI539" s="631"/>
      <c r="AJ539" s="631"/>
      <c r="AK539" s="631"/>
      <c r="AL539" s="631"/>
      <c r="AM539" s="631"/>
      <c r="AN539" s="631"/>
      <c r="AO539" s="631"/>
      <c r="AP539" s="631"/>
      <c r="AQ539" s="631"/>
      <c r="AR539" s="631"/>
      <c r="AS539" s="631"/>
      <c r="AT539" s="631"/>
      <c r="AU539" s="631"/>
      <c r="AV539" s="631"/>
      <c r="AW539" s="631"/>
      <c r="AX539" s="631"/>
      <c r="AY539" s="631"/>
      <c r="AZ539" s="631"/>
    </row>
    <row r="540" spans="2:52" x14ac:dyDescent="0.25">
      <c r="B540" s="634"/>
      <c r="C540" s="634"/>
      <c r="D540" s="635"/>
      <c r="E540" s="635"/>
      <c r="F540" s="635"/>
      <c r="G540" s="635"/>
      <c r="H540" s="635"/>
      <c r="I540" s="635"/>
      <c r="J540" s="635"/>
      <c r="K540" s="635"/>
      <c r="L540" s="635"/>
      <c r="M540" s="635"/>
      <c r="N540" s="635"/>
      <c r="O540" s="635"/>
      <c r="P540" s="635"/>
      <c r="Q540" s="635"/>
      <c r="R540" s="635"/>
      <c r="S540" s="631"/>
      <c r="T540" s="631"/>
      <c r="U540" s="631"/>
      <c r="V540" s="639"/>
      <c r="W540" s="631"/>
      <c r="X540" s="631"/>
      <c r="Y540" s="631"/>
      <c r="Z540" s="631"/>
      <c r="AA540" s="631"/>
      <c r="AB540" s="631"/>
      <c r="AC540" s="631"/>
      <c r="AD540" s="631"/>
      <c r="AE540" s="631"/>
      <c r="AF540" s="631"/>
      <c r="AG540" s="631"/>
      <c r="AH540" s="631"/>
      <c r="AI540" s="631"/>
      <c r="AJ540" s="631"/>
      <c r="AK540" s="631"/>
      <c r="AL540" s="631"/>
      <c r="AM540" s="631"/>
      <c r="AN540" s="631"/>
      <c r="AO540" s="631"/>
      <c r="AP540" s="631"/>
      <c r="AQ540" s="631"/>
      <c r="AR540" s="631"/>
      <c r="AS540" s="631"/>
      <c r="AT540" s="631"/>
      <c r="AU540" s="631"/>
      <c r="AV540" s="631"/>
      <c r="AW540" s="631"/>
      <c r="AX540" s="631"/>
      <c r="AY540" s="631"/>
      <c r="AZ540" s="631"/>
    </row>
    <row r="541" spans="2:52" x14ac:dyDescent="0.25">
      <c r="B541" s="634"/>
      <c r="C541" s="634"/>
      <c r="D541" s="635"/>
      <c r="E541" s="635"/>
      <c r="F541" s="635"/>
      <c r="G541" s="635"/>
      <c r="H541" s="635"/>
      <c r="I541" s="635"/>
      <c r="J541" s="635"/>
      <c r="K541" s="635"/>
      <c r="L541" s="635"/>
      <c r="M541" s="635"/>
      <c r="N541" s="635"/>
      <c r="O541" s="635"/>
      <c r="P541" s="635"/>
      <c r="Q541" s="635"/>
      <c r="R541" s="635"/>
      <c r="S541" s="631"/>
      <c r="T541" s="631"/>
      <c r="U541" s="631"/>
      <c r="V541" s="639"/>
      <c r="W541" s="631"/>
      <c r="X541" s="631"/>
      <c r="Y541" s="631"/>
      <c r="Z541" s="631"/>
      <c r="AA541" s="631"/>
      <c r="AB541" s="631"/>
      <c r="AC541" s="631"/>
      <c r="AD541" s="631"/>
      <c r="AE541" s="631"/>
      <c r="AF541" s="631"/>
      <c r="AG541" s="631"/>
      <c r="AH541" s="631"/>
      <c r="AI541" s="631"/>
      <c r="AJ541" s="631"/>
      <c r="AK541" s="631"/>
      <c r="AL541" s="631"/>
      <c r="AM541" s="631"/>
      <c r="AN541" s="631"/>
      <c r="AO541" s="631"/>
      <c r="AP541" s="631"/>
      <c r="AQ541" s="631"/>
      <c r="AR541" s="631"/>
      <c r="AS541" s="631"/>
      <c r="AT541" s="631"/>
      <c r="AU541" s="631"/>
      <c r="AV541" s="631"/>
      <c r="AW541" s="631"/>
      <c r="AX541" s="631"/>
      <c r="AY541" s="631"/>
      <c r="AZ541" s="631"/>
    </row>
    <row r="542" spans="2:52" x14ac:dyDescent="0.25">
      <c r="B542" s="634"/>
      <c r="C542" s="634"/>
      <c r="D542" s="635"/>
      <c r="E542" s="635"/>
      <c r="F542" s="635"/>
      <c r="G542" s="635"/>
      <c r="H542" s="635"/>
      <c r="I542" s="635"/>
      <c r="J542" s="635"/>
      <c r="K542" s="635"/>
      <c r="L542" s="635"/>
      <c r="M542" s="635"/>
      <c r="N542" s="635"/>
      <c r="O542" s="635"/>
      <c r="P542" s="635"/>
      <c r="Q542" s="635"/>
      <c r="R542" s="635"/>
      <c r="S542" s="631"/>
      <c r="T542" s="631"/>
      <c r="U542" s="631"/>
      <c r="V542" s="639"/>
      <c r="W542" s="631"/>
      <c r="X542" s="631"/>
      <c r="Y542" s="631"/>
      <c r="Z542" s="631"/>
      <c r="AA542" s="631"/>
      <c r="AB542" s="631"/>
      <c r="AC542" s="631"/>
      <c r="AD542" s="631"/>
      <c r="AE542" s="631"/>
      <c r="AF542" s="631"/>
      <c r="AG542" s="631"/>
      <c r="AH542" s="631"/>
      <c r="AI542" s="631"/>
      <c r="AJ542" s="631"/>
      <c r="AK542" s="631"/>
      <c r="AL542" s="631"/>
      <c r="AM542" s="631"/>
      <c r="AN542" s="631"/>
      <c r="AO542" s="631"/>
      <c r="AP542" s="631"/>
      <c r="AQ542" s="631"/>
      <c r="AR542" s="631"/>
      <c r="AS542" s="631"/>
      <c r="AT542" s="631"/>
      <c r="AU542" s="631"/>
      <c r="AV542" s="631"/>
      <c r="AW542" s="631"/>
      <c r="AX542" s="631"/>
      <c r="AY542" s="631"/>
      <c r="AZ542" s="631"/>
    </row>
    <row r="543" spans="2:52" x14ac:dyDescent="0.25">
      <c r="B543" s="634"/>
      <c r="C543" s="634"/>
      <c r="D543" s="635"/>
      <c r="E543" s="635"/>
      <c r="F543" s="635"/>
      <c r="G543" s="635"/>
      <c r="H543" s="635"/>
      <c r="I543" s="635"/>
      <c r="J543" s="635"/>
      <c r="K543" s="635"/>
      <c r="L543" s="635"/>
      <c r="M543" s="635"/>
      <c r="N543" s="635"/>
      <c r="O543" s="635"/>
      <c r="P543" s="635"/>
      <c r="Q543" s="635"/>
      <c r="R543" s="635"/>
      <c r="S543" s="631"/>
      <c r="T543" s="631"/>
      <c r="U543" s="631"/>
      <c r="V543" s="639"/>
      <c r="W543" s="631"/>
      <c r="X543" s="631"/>
      <c r="Y543" s="631"/>
      <c r="Z543" s="631"/>
      <c r="AA543" s="631"/>
      <c r="AB543" s="631"/>
      <c r="AC543" s="631"/>
      <c r="AD543" s="631"/>
      <c r="AE543" s="631"/>
      <c r="AF543" s="631"/>
      <c r="AG543" s="631"/>
      <c r="AH543" s="631"/>
      <c r="AI543" s="631"/>
      <c r="AJ543" s="631"/>
      <c r="AK543" s="631"/>
      <c r="AL543" s="631"/>
      <c r="AM543" s="631"/>
      <c r="AN543" s="631"/>
      <c r="AO543" s="631"/>
      <c r="AP543" s="631"/>
      <c r="AQ543" s="631"/>
      <c r="AR543" s="631"/>
      <c r="AS543" s="631"/>
      <c r="AT543" s="631"/>
      <c r="AU543" s="631"/>
      <c r="AV543" s="631"/>
      <c r="AW543" s="631"/>
      <c r="AX543" s="631"/>
      <c r="AY543" s="631"/>
      <c r="AZ543" s="631"/>
    </row>
    <row r="544" spans="2:52" x14ac:dyDescent="0.25">
      <c r="B544" s="634"/>
      <c r="C544" s="634"/>
      <c r="D544" s="635"/>
      <c r="E544" s="635"/>
      <c r="F544" s="635"/>
      <c r="G544" s="635"/>
      <c r="H544" s="635"/>
      <c r="I544" s="635"/>
      <c r="J544" s="635"/>
      <c r="K544" s="635"/>
      <c r="L544" s="635"/>
      <c r="M544" s="635"/>
      <c r="N544" s="635"/>
      <c r="O544" s="635"/>
      <c r="P544" s="635"/>
      <c r="Q544" s="635"/>
      <c r="R544" s="635"/>
      <c r="S544" s="631"/>
      <c r="T544" s="631"/>
      <c r="U544" s="631"/>
      <c r="V544" s="639"/>
      <c r="W544" s="631"/>
      <c r="X544" s="631"/>
      <c r="Y544" s="631"/>
      <c r="Z544" s="631"/>
      <c r="AA544" s="631"/>
      <c r="AB544" s="631"/>
      <c r="AC544" s="631"/>
      <c r="AD544" s="631"/>
      <c r="AE544" s="631"/>
      <c r="AF544" s="631"/>
      <c r="AG544" s="631"/>
      <c r="AH544" s="631"/>
      <c r="AI544" s="631"/>
      <c r="AJ544" s="631"/>
      <c r="AK544" s="631"/>
      <c r="AL544" s="631"/>
      <c r="AM544" s="631"/>
      <c r="AN544" s="631"/>
      <c r="AO544" s="631"/>
      <c r="AP544" s="631"/>
      <c r="AQ544" s="631"/>
      <c r="AR544" s="631"/>
      <c r="AS544" s="631"/>
      <c r="AT544" s="631"/>
      <c r="AU544" s="631"/>
      <c r="AV544" s="631"/>
      <c r="AW544" s="631"/>
      <c r="AX544" s="631"/>
      <c r="AY544" s="631"/>
      <c r="AZ544" s="631"/>
    </row>
    <row r="545" spans="2:52" x14ac:dyDescent="0.25">
      <c r="B545" s="634"/>
      <c r="C545" s="634"/>
      <c r="D545" s="635"/>
      <c r="E545" s="635"/>
      <c r="F545" s="635"/>
      <c r="G545" s="635"/>
      <c r="H545" s="635"/>
      <c r="I545" s="635"/>
      <c r="J545" s="635"/>
      <c r="K545" s="635"/>
      <c r="L545" s="635"/>
      <c r="M545" s="635"/>
      <c r="N545" s="635"/>
      <c r="O545" s="635"/>
      <c r="P545" s="635"/>
      <c r="Q545" s="635"/>
      <c r="R545" s="635"/>
      <c r="S545" s="631"/>
      <c r="T545" s="631"/>
      <c r="U545" s="631"/>
      <c r="V545" s="639"/>
      <c r="W545" s="631"/>
      <c r="X545" s="631"/>
      <c r="Y545" s="631"/>
      <c r="Z545" s="631"/>
      <c r="AA545" s="631"/>
      <c r="AB545" s="631"/>
      <c r="AC545" s="631"/>
      <c r="AD545" s="631"/>
      <c r="AE545" s="631"/>
      <c r="AF545" s="631"/>
      <c r="AG545" s="631"/>
      <c r="AH545" s="631"/>
      <c r="AI545" s="631"/>
      <c r="AJ545" s="631"/>
      <c r="AK545" s="631"/>
      <c r="AL545" s="631"/>
      <c r="AM545" s="631"/>
      <c r="AN545" s="631"/>
      <c r="AO545" s="631"/>
      <c r="AP545" s="631"/>
      <c r="AQ545" s="631"/>
      <c r="AR545" s="631"/>
      <c r="AS545" s="631"/>
      <c r="AT545" s="631"/>
      <c r="AU545" s="631"/>
      <c r="AV545" s="631"/>
      <c r="AW545" s="631"/>
      <c r="AX545" s="631"/>
      <c r="AY545" s="631"/>
      <c r="AZ545" s="631"/>
    </row>
    <row r="546" spans="2:52" x14ac:dyDescent="0.25">
      <c r="B546" s="634"/>
      <c r="C546" s="634"/>
      <c r="D546" s="635"/>
      <c r="E546" s="635"/>
      <c r="F546" s="635"/>
      <c r="G546" s="635"/>
      <c r="H546" s="635"/>
      <c r="I546" s="635"/>
      <c r="J546" s="635"/>
      <c r="K546" s="635"/>
      <c r="L546" s="635"/>
      <c r="M546" s="635"/>
      <c r="N546" s="635"/>
      <c r="O546" s="635"/>
      <c r="P546" s="635"/>
      <c r="Q546" s="635"/>
      <c r="R546" s="635"/>
      <c r="S546" s="631"/>
      <c r="T546" s="631"/>
      <c r="U546" s="631"/>
      <c r="V546" s="639"/>
      <c r="W546" s="631"/>
      <c r="X546" s="631"/>
      <c r="Y546" s="631"/>
      <c r="Z546" s="631"/>
      <c r="AA546" s="631"/>
      <c r="AB546" s="631"/>
      <c r="AC546" s="631"/>
      <c r="AD546" s="631"/>
      <c r="AE546" s="631"/>
      <c r="AF546" s="631"/>
      <c r="AG546" s="631"/>
      <c r="AH546" s="631"/>
      <c r="AI546" s="631"/>
      <c r="AJ546" s="631"/>
      <c r="AK546" s="631"/>
      <c r="AL546" s="631"/>
      <c r="AM546" s="631"/>
      <c r="AN546" s="631"/>
      <c r="AO546" s="631"/>
      <c r="AP546" s="631"/>
      <c r="AQ546" s="631"/>
      <c r="AR546" s="631"/>
      <c r="AS546" s="631"/>
      <c r="AT546" s="631"/>
      <c r="AU546" s="631"/>
      <c r="AV546" s="631"/>
      <c r="AW546" s="631"/>
      <c r="AX546" s="631"/>
      <c r="AY546" s="631"/>
      <c r="AZ546" s="631"/>
    </row>
    <row r="547" spans="2:52" x14ac:dyDescent="0.25">
      <c r="B547" s="634"/>
      <c r="C547" s="634"/>
      <c r="D547" s="635"/>
      <c r="E547" s="635"/>
      <c r="F547" s="635"/>
      <c r="G547" s="635"/>
      <c r="H547" s="635"/>
      <c r="I547" s="635"/>
      <c r="J547" s="635"/>
      <c r="K547" s="635"/>
      <c r="L547" s="635"/>
      <c r="M547" s="635"/>
      <c r="N547" s="635"/>
      <c r="O547" s="635"/>
      <c r="P547" s="635"/>
      <c r="Q547" s="635"/>
      <c r="R547" s="635"/>
      <c r="S547" s="631"/>
      <c r="T547" s="631"/>
      <c r="U547" s="631"/>
      <c r="V547" s="639"/>
      <c r="W547" s="631"/>
      <c r="X547" s="631"/>
      <c r="Y547" s="631"/>
      <c r="Z547" s="631"/>
      <c r="AA547" s="631"/>
      <c r="AB547" s="631"/>
      <c r="AC547" s="631"/>
      <c r="AD547" s="631"/>
      <c r="AE547" s="631"/>
      <c r="AF547" s="631"/>
      <c r="AG547" s="631"/>
      <c r="AH547" s="631"/>
      <c r="AI547" s="631"/>
      <c r="AJ547" s="631"/>
      <c r="AK547" s="631"/>
      <c r="AL547" s="631"/>
      <c r="AM547" s="631"/>
      <c r="AN547" s="631"/>
      <c r="AO547" s="631"/>
      <c r="AP547" s="631"/>
      <c r="AQ547" s="631"/>
      <c r="AR547" s="631"/>
      <c r="AS547" s="631"/>
      <c r="AT547" s="631"/>
      <c r="AU547" s="631"/>
      <c r="AV547" s="631"/>
      <c r="AW547" s="631"/>
      <c r="AX547" s="631"/>
      <c r="AY547" s="631"/>
      <c r="AZ547" s="631"/>
    </row>
    <row r="548" spans="2:52" x14ac:dyDescent="0.25">
      <c r="B548" s="634"/>
      <c r="C548" s="634"/>
      <c r="D548" s="635"/>
      <c r="E548" s="635"/>
      <c r="F548" s="635"/>
      <c r="G548" s="635"/>
      <c r="H548" s="635"/>
      <c r="I548" s="635"/>
      <c r="J548" s="635"/>
      <c r="K548" s="635"/>
      <c r="L548" s="635"/>
      <c r="M548" s="635"/>
      <c r="N548" s="635"/>
      <c r="O548" s="635"/>
      <c r="P548" s="635"/>
      <c r="Q548" s="635"/>
      <c r="R548" s="635"/>
      <c r="S548" s="631"/>
      <c r="T548" s="631"/>
      <c r="U548" s="631"/>
      <c r="V548" s="639"/>
      <c r="W548" s="631"/>
      <c r="X548" s="631"/>
      <c r="Y548" s="631"/>
      <c r="Z548" s="631"/>
      <c r="AA548" s="631"/>
      <c r="AB548" s="631"/>
      <c r="AC548" s="631"/>
      <c r="AD548" s="631"/>
      <c r="AE548" s="631"/>
      <c r="AF548" s="631"/>
      <c r="AG548" s="631"/>
      <c r="AH548" s="631"/>
      <c r="AI548" s="631"/>
      <c r="AJ548" s="631"/>
      <c r="AK548" s="631"/>
      <c r="AL548" s="631"/>
      <c r="AM548" s="631"/>
      <c r="AN548" s="631"/>
      <c r="AO548" s="631"/>
      <c r="AP548" s="631"/>
      <c r="AQ548" s="631"/>
      <c r="AR548" s="631"/>
      <c r="AS548" s="631"/>
      <c r="AT548" s="631"/>
      <c r="AU548" s="631"/>
      <c r="AV548" s="631"/>
      <c r="AW548" s="631"/>
      <c r="AX548" s="631"/>
      <c r="AY548" s="631"/>
      <c r="AZ548" s="631"/>
    </row>
    <row r="549" spans="2:52" x14ac:dyDescent="0.25">
      <c r="B549" s="634"/>
      <c r="C549" s="634"/>
      <c r="D549" s="635"/>
      <c r="E549" s="635"/>
      <c r="F549" s="635"/>
      <c r="G549" s="635"/>
      <c r="H549" s="635"/>
      <c r="I549" s="635"/>
      <c r="J549" s="635"/>
      <c r="K549" s="635"/>
      <c r="L549" s="635"/>
      <c r="M549" s="635"/>
      <c r="N549" s="635"/>
      <c r="O549" s="635"/>
      <c r="P549" s="635"/>
      <c r="Q549" s="635"/>
      <c r="R549" s="635"/>
      <c r="S549" s="631"/>
      <c r="T549" s="631"/>
      <c r="U549" s="631"/>
      <c r="V549" s="639"/>
      <c r="W549" s="631"/>
      <c r="X549" s="631"/>
      <c r="Y549" s="631"/>
      <c r="Z549" s="631"/>
      <c r="AA549" s="631"/>
      <c r="AB549" s="631"/>
      <c r="AC549" s="631"/>
      <c r="AD549" s="631"/>
      <c r="AE549" s="631"/>
      <c r="AF549" s="631"/>
      <c r="AG549" s="631"/>
      <c r="AH549" s="631"/>
      <c r="AI549" s="631"/>
      <c r="AJ549" s="631"/>
      <c r="AK549" s="631"/>
      <c r="AL549" s="631"/>
      <c r="AM549" s="631"/>
      <c r="AN549" s="631"/>
      <c r="AO549" s="631"/>
      <c r="AP549" s="631"/>
      <c r="AQ549" s="631"/>
      <c r="AR549" s="631"/>
      <c r="AS549" s="631"/>
      <c r="AT549" s="631"/>
      <c r="AU549" s="631"/>
      <c r="AV549" s="631"/>
      <c r="AW549" s="631"/>
      <c r="AX549" s="631"/>
      <c r="AY549" s="631"/>
      <c r="AZ549" s="631"/>
    </row>
    <row r="550" spans="2:52" x14ac:dyDescent="0.25">
      <c r="B550" s="634"/>
      <c r="C550" s="634"/>
      <c r="D550" s="635"/>
      <c r="E550" s="635"/>
      <c r="F550" s="635"/>
      <c r="G550" s="635"/>
      <c r="H550" s="635"/>
      <c r="I550" s="635"/>
      <c r="J550" s="635"/>
      <c r="K550" s="635"/>
      <c r="L550" s="635"/>
      <c r="M550" s="635"/>
      <c r="N550" s="635"/>
      <c r="O550" s="635"/>
      <c r="P550" s="635"/>
      <c r="Q550" s="635"/>
      <c r="R550" s="635"/>
      <c r="S550" s="631"/>
      <c r="T550" s="631"/>
      <c r="U550" s="631"/>
      <c r="V550" s="639"/>
      <c r="W550" s="631"/>
      <c r="X550" s="631"/>
      <c r="Y550" s="631"/>
      <c r="Z550" s="631"/>
      <c r="AA550" s="631"/>
      <c r="AB550" s="631"/>
      <c r="AC550" s="631"/>
      <c r="AD550" s="631"/>
      <c r="AE550" s="631"/>
      <c r="AF550" s="631"/>
      <c r="AG550" s="631"/>
      <c r="AH550" s="631"/>
      <c r="AI550" s="631"/>
      <c r="AJ550" s="631"/>
      <c r="AK550" s="631"/>
      <c r="AL550" s="631"/>
      <c r="AM550" s="631"/>
      <c r="AN550" s="631"/>
      <c r="AO550" s="631"/>
      <c r="AP550" s="631"/>
      <c r="AQ550" s="631"/>
      <c r="AR550" s="631"/>
      <c r="AS550" s="631"/>
      <c r="AT550" s="631"/>
      <c r="AU550" s="631"/>
      <c r="AV550" s="631"/>
      <c r="AW550" s="631"/>
      <c r="AX550" s="631"/>
      <c r="AY550" s="631"/>
      <c r="AZ550" s="631"/>
    </row>
    <row r="551" spans="2:52" x14ac:dyDescent="0.25">
      <c r="B551" s="634"/>
      <c r="C551" s="634"/>
      <c r="D551" s="635"/>
      <c r="E551" s="635"/>
      <c r="F551" s="635"/>
      <c r="G551" s="635"/>
      <c r="H551" s="635"/>
      <c r="I551" s="635"/>
      <c r="J551" s="635"/>
      <c r="K551" s="635"/>
      <c r="L551" s="635"/>
      <c r="M551" s="635"/>
      <c r="N551" s="635"/>
      <c r="O551" s="635"/>
      <c r="P551" s="635"/>
      <c r="Q551" s="635"/>
      <c r="R551" s="635"/>
      <c r="S551" s="631"/>
      <c r="T551" s="631"/>
      <c r="U551" s="631"/>
      <c r="V551" s="639"/>
      <c r="W551" s="631"/>
      <c r="X551" s="631"/>
      <c r="Y551" s="631"/>
      <c r="Z551" s="631"/>
      <c r="AA551" s="631"/>
      <c r="AB551" s="631"/>
      <c r="AC551" s="631"/>
      <c r="AD551" s="631"/>
      <c r="AE551" s="631"/>
      <c r="AF551" s="631"/>
      <c r="AG551" s="631"/>
      <c r="AH551" s="631"/>
      <c r="AI551" s="631"/>
      <c r="AJ551" s="631"/>
      <c r="AK551" s="631"/>
      <c r="AL551" s="631"/>
      <c r="AM551" s="631"/>
      <c r="AN551" s="631"/>
      <c r="AO551" s="631"/>
      <c r="AP551" s="631"/>
      <c r="AQ551" s="631"/>
      <c r="AR551" s="631"/>
      <c r="AS551" s="631"/>
      <c r="AT551" s="631"/>
      <c r="AU551" s="631"/>
      <c r="AV551" s="631"/>
      <c r="AW551" s="631"/>
      <c r="AX551" s="631"/>
      <c r="AY551" s="631"/>
      <c r="AZ551" s="631"/>
    </row>
    <row r="552" spans="2:52" x14ac:dyDescent="0.25">
      <c r="B552" s="634"/>
      <c r="C552" s="634"/>
      <c r="D552" s="635"/>
      <c r="E552" s="635"/>
      <c r="F552" s="635"/>
      <c r="G552" s="635"/>
      <c r="H552" s="635"/>
      <c r="I552" s="635"/>
      <c r="J552" s="635"/>
      <c r="K552" s="635"/>
      <c r="L552" s="635"/>
      <c r="M552" s="635"/>
      <c r="N552" s="635"/>
      <c r="O552" s="635"/>
      <c r="P552" s="635"/>
      <c r="Q552" s="635"/>
      <c r="R552" s="635"/>
      <c r="S552" s="631"/>
      <c r="T552" s="631"/>
      <c r="U552" s="631"/>
      <c r="V552" s="639"/>
      <c r="W552" s="631"/>
      <c r="X552" s="631"/>
      <c r="Y552" s="631"/>
      <c r="Z552" s="631"/>
      <c r="AA552" s="631"/>
      <c r="AB552" s="631"/>
      <c r="AC552" s="631"/>
      <c r="AD552" s="631"/>
      <c r="AE552" s="631"/>
      <c r="AF552" s="631"/>
      <c r="AG552" s="631"/>
      <c r="AH552" s="631"/>
      <c r="AI552" s="631"/>
      <c r="AJ552" s="631"/>
      <c r="AK552" s="631"/>
      <c r="AL552" s="631"/>
      <c r="AM552" s="631"/>
      <c r="AN552" s="631"/>
      <c r="AO552" s="631"/>
      <c r="AP552" s="631"/>
      <c r="AQ552" s="631"/>
      <c r="AR552" s="631"/>
      <c r="AS552" s="631"/>
      <c r="AT552" s="631"/>
      <c r="AU552" s="631"/>
      <c r="AV552" s="631"/>
      <c r="AW552" s="631"/>
      <c r="AX552" s="631"/>
      <c r="AY552" s="631"/>
      <c r="AZ552" s="631"/>
    </row>
    <row r="553" spans="2:52" x14ac:dyDescent="0.25">
      <c r="B553" s="634"/>
      <c r="C553" s="634"/>
      <c r="D553" s="635"/>
      <c r="E553" s="635"/>
      <c r="F553" s="635"/>
      <c r="G553" s="635"/>
      <c r="H553" s="635"/>
      <c r="I553" s="635"/>
      <c r="J553" s="635"/>
      <c r="K553" s="635"/>
      <c r="L553" s="635"/>
      <c r="M553" s="635"/>
      <c r="N553" s="635"/>
      <c r="O553" s="635"/>
      <c r="P553" s="635"/>
      <c r="Q553" s="635"/>
      <c r="R553" s="635"/>
      <c r="S553" s="631"/>
      <c r="T553" s="631"/>
      <c r="U553" s="631"/>
      <c r="V553" s="639"/>
      <c r="W553" s="631"/>
      <c r="X553" s="631"/>
      <c r="Y553" s="631"/>
      <c r="Z553" s="631"/>
      <c r="AA553" s="631"/>
      <c r="AB553" s="631"/>
      <c r="AC553" s="631"/>
      <c r="AD553" s="631"/>
      <c r="AE553" s="631"/>
      <c r="AF553" s="631"/>
      <c r="AG553" s="631"/>
      <c r="AH553" s="631"/>
      <c r="AI553" s="631"/>
      <c r="AJ553" s="631"/>
      <c r="AK553" s="631"/>
      <c r="AL553" s="631"/>
      <c r="AM553" s="631"/>
      <c r="AN553" s="631"/>
      <c r="AO553" s="631"/>
      <c r="AP553" s="631"/>
      <c r="AQ553" s="631"/>
      <c r="AR553" s="631"/>
      <c r="AS553" s="631"/>
      <c r="AT553" s="631"/>
      <c r="AU553" s="631"/>
      <c r="AV553" s="631"/>
      <c r="AW553" s="631"/>
      <c r="AX553" s="631"/>
      <c r="AY553" s="631"/>
      <c r="AZ553" s="631"/>
    </row>
    <row r="554" spans="2:52" x14ac:dyDescent="0.25">
      <c r="B554" s="634"/>
      <c r="C554" s="634"/>
      <c r="D554" s="635"/>
      <c r="E554" s="635"/>
      <c r="F554" s="635"/>
      <c r="G554" s="635"/>
      <c r="H554" s="635"/>
      <c r="I554" s="635"/>
      <c r="J554" s="635"/>
      <c r="K554" s="635"/>
      <c r="L554" s="635"/>
      <c r="M554" s="635"/>
      <c r="N554" s="635"/>
      <c r="O554" s="635"/>
      <c r="P554" s="635"/>
      <c r="Q554" s="635"/>
      <c r="R554" s="635"/>
      <c r="S554" s="631"/>
      <c r="T554" s="631"/>
      <c r="U554" s="631"/>
      <c r="V554" s="639"/>
      <c r="W554" s="631"/>
      <c r="X554" s="631"/>
      <c r="Y554" s="631"/>
      <c r="Z554" s="631"/>
      <c r="AA554" s="631"/>
      <c r="AB554" s="631"/>
      <c r="AC554" s="631"/>
      <c r="AD554" s="631"/>
      <c r="AE554" s="631"/>
      <c r="AF554" s="631"/>
      <c r="AG554" s="631"/>
      <c r="AH554" s="631"/>
      <c r="AI554" s="631"/>
      <c r="AJ554" s="631"/>
      <c r="AK554" s="631"/>
      <c r="AL554" s="631"/>
      <c r="AM554" s="631"/>
      <c r="AN554" s="631"/>
      <c r="AO554" s="631"/>
      <c r="AP554" s="631"/>
      <c r="AQ554" s="631"/>
      <c r="AR554" s="631"/>
      <c r="AS554" s="631"/>
      <c r="AT554" s="631"/>
      <c r="AU554" s="631"/>
      <c r="AV554" s="631"/>
      <c r="AW554" s="631"/>
      <c r="AX554" s="631"/>
      <c r="AY554" s="631"/>
      <c r="AZ554" s="631"/>
    </row>
    <row r="555" spans="2:52" x14ac:dyDescent="0.25">
      <c r="B555" s="634"/>
      <c r="C555" s="634"/>
      <c r="D555" s="635"/>
      <c r="E555" s="635"/>
      <c r="F555" s="635"/>
      <c r="G555" s="635"/>
      <c r="H555" s="635"/>
      <c r="I555" s="635"/>
      <c r="J555" s="635"/>
      <c r="K555" s="635"/>
      <c r="L555" s="635"/>
      <c r="M555" s="635"/>
      <c r="N555" s="635"/>
      <c r="O555" s="635"/>
      <c r="P555" s="635"/>
      <c r="Q555" s="635"/>
      <c r="R555" s="635"/>
      <c r="S555" s="631"/>
      <c r="T555" s="631"/>
      <c r="U555" s="631"/>
      <c r="V555" s="639"/>
      <c r="W555" s="631"/>
      <c r="X555" s="631"/>
      <c r="Y555" s="631"/>
      <c r="Z555" s="631"/>
      <c r="AA555" s="631"/>
      <c r="AB555" s="631"/>
      <c r="AC555" s="631"/>
      <c r="AD555" s="631"/>
      <c r="AE555" s="631"/>
      <c r="AF555" s="631"/>
      <c r="AG555" s="631"/>
      <c r="AH555" s="631"/>
      <c r="AI555" s="631"/>
      <c r="AJ555" s="631"/>
      <c r="AK555" s="631"/>
      <c r="AL555" s="631"/>
      <c r="AM555" s="631"/>
      <c r="AN555" s="631"/>
      <c r="AO555" s="631"/>
      <c r="AP555" s="631"/>
      <c r="AQ555" s="631"/>
      <c r="AR555" s="631"/>
      <c r="AS555" s="631"/>
      <c r="AT555" s="631"/>
      <c r="AU555" s="631"/>
      <c r="AV555" s="631"/>
      <c r="AW555" s="631"/>
      <c r="AX555" s="631"/>
      <c r="AY555" s="631"/>
      <c r="AZ555" s="631"/>
    </row>
    <row r="556" spans="2:52" x14ac:dyDescent="0.25">
      <c r="B556" s="634"/>
      <c r="C556" s="634"/>
      <c r="D556" s="635"/>
      <c r="E556" s="635"/>
      <c r="F556" s="635"/>
      <c r="G556" s="635"/>
      <c r="H556" s="635"/>
      <c r="I556" s="635"/>
      <c r="J556" s="635"/>
      <c r="K556" s="635"/>
      <c r="L556" s="635"/>
      <c r="M556" s="635"/>
      <c r="N556" s="635"/>
      <c r="O556" s="635"/>
      <c r="P556" s="635"/>
      <c r="Q556" s="635"/>
      <c r="R556" s="635"/>
      <c r="S556" s="631"/>
      <c r="T556" s="631"/>
      <c r="U556" s="631"/>
      <c r="V556" s="639"/>
      <c r="W556" s="631"/>
      <c r="X556" s="631"/>
      <c r="Y556" s="631"/>
      <c r="Z556" s="631"/>
      <c r="AA556" s="631"/>
      <c r="AB556" s="631"/>
      <c r="AC556" s="631"/>
      <c r="AD556" s="631"/>
      <c r="AE556" s="631"/>
      <c r="AF556" s="631"/>
      <c r="AG556" s="631"/>
      <c r="AH556" s="631"/>
      <c r="AI556" s="631"/>
      <c r="AJ556" s="631"/>
      <c r="AK556" s="631"/>
      <c r="AL556" s="631"/>
      <c r="AM556" s="631"/>
      <c r="AN556" s="631"/>
      <c r="AO556" s="631"/>
      <c r="AP556" s="631"/>
      <c r="AQ556" s="631"/>
      <c r="AR556" s="631"/>
      <c r="AS556" s="631"/>
      <c r="AT556" s="631"/>
      <c r="AU556" s="631"/>
      <c r="AV556" s="631"/>
      <c r="AW556" s="631"/>
      <c r="AX556" s="631"/>
      <c r="AY556" s="631"/>
      <c r="AZ556" s="631"/>
    </row>
    <row r="557" spans="2:52" x14ac:dyDescent="0.25">
      <c r="B557" s="634"/>
      <c r="C557" s="634"/>
      <c r="D557" s="635"/>
      <c r="E557" s="635"/>
      <c r="F557" s="635"/>
      <c r="G557" s="635"/>
      <c r="H557" s="635"/>
      <c r="I557" s="635"/>
      <c r="J557" s="635"/>
      <c r="K557" s="635"/>
      <c r="L557" s="635"/>
      <c r="M557" s="635"/>
      <c r="N557" s="635"/>
      <c r="O557" s="635"/>
      <c r="P557" s="635"/>
      <c r="Q557" s="635"/>
      <c r="R557" s="635"/>
      <c r="S557" s="631"/>
      <c r="T557" s="631"/>
      <c r="U557" s="631"/>
      <c r="V557" s="639"/>
      <c r="W557" s="631"/>
      <c r="X557" s="631"/>
      <c r="Y557" s="631"/>
      <c r="Z557" s="631"/>
      <c r="AA557" s="631"/>
      <c r="AB557" s="631"/>
      <c r="AC557" s="631"/>
      <c r="AD557" s="631"/>
      <c r="AE557" s="631"/>
      <c r="AF557" s="631"/>
      <c r="AG557" s="631"/>
      <c r="AH557" s="631"/>
      <c r="AI557" s="631"/>
      <c r="AJ557" s="631"/>
      <c r="AK557" s="631"/>
      <c r="AL557" s="631"/>
      <c r="AM557" s="631"/>
      <c r="AN557" s="631"/>
      <c r="AO557" s="631"/>
      <c r="AP557" s="631"/>
      <c r="AQ557" s="631"/>
      <c r="AR557" s="631"/>
      <c r="AS557" s="631"/>
      <c r="AT557" s="631"/>
      <c r="AU557" s="631"/>
      <c r="AV557" s="631"/>
      <c r="AW557" s="631"/>
      <c r="AX557" s="631"/>
      <c r="AY557" s="631"/>
      <c r="AZ557" s="631"/>
    </row>
    <row r="558" spans="2:52" x14ac:dyDescent="0.25">
      <c r="B558" s="634"/>
      <c r="C558" s="634"/>
      <c r="D558" s="635"/>
      <c r="E558" s="635"/>
      <c r="F558" s="635"/>
      <c r="G558" s="635"/>
      <c r="H558" s="635"/>
      <c r="I558" s="635"/>
      <c r="J558" s="635"/>
      <c r="K558" s="635"/>
      <c r="L558" s="635"/>
      <c r="M558" s="635"/>
      <c r="N558" s="635"/>
      <c r="O558" s="635"/>
      <c r="P558" s="635"/>
      <c r="Q558" s="635"/>
      <c r="R558" s="635"/>
      <c r="S558" s="631"/>
      <c r="T558" s="631"/>
      <c r="U558" s="631"/>
      <c r="V558" s="639"/>
      <c r="W558" s="631"/>
      <c r="X558" s="631"/>
      <c r="Y558" s="631"/>
      <c r="Z558" s="631"/>
      <c r="AA558" s="631"/>
      <c r="AB558" s="631"/>
      <c r="AC558" s="631"/>
      <c r="AD558" s="631"/>
      <c r="AE558" s="631"/>
      <c r="AF558" s="631"/>
      <c r="AG558" s="631"/>
      <c r="AH558" s="631"/>
      <c r="AI558" s="631"/>
      <c r="AJ558" s="631"/>
      <c r="AK558" s="631"/>
      <c r="AL558" s="631"/>
      <c r="AM558" s="631"/>
      <c r="AN558" s="631"/>
      <c r="AO558" s="631"/>
      <c r="AP558" s="631"/>
      <c r="AQ558" s="631"/>
      <c r="AR558" s="631"/>
      <c r="AS558" s="631"/>
      <c r="AT558" s="631"/>
      <c r="AU558" s="631"/>
      <c r="AV558" s="631"/>
      <c r="AW558" s="631"/>
      <c r="AX558" s="631"/>
      <c r="AY558" s="631"/>
      <c r="AZ558" s="631"/>
    </row>
    <row r="559" spans="2:52" x14ac:dyDescent="0.25">
      <c r="B559" s="634"/>
      <c r="C559" s="634"/>
      <c r="D559" s="635"/>
      <c r="E559" s="635"/>
      <c r="F559" s="635"/>
      <c r="G559" s="635"/>
      <c r="H559" s="635"/>
      <c r="I559" s="635"/>
      <c r="J559" s="635"/>
      <c r="K559" s="635"/>
      <c r="L559" s="635"/>
      <c r="M559" s="635"/>
      <c r="N559" s="635"/>
      <c r="O559" s="635"/>
      <c r="P559" s="635"/>
      <c r="Q559" s="635"/>
      <c r="R559" s="635"/>
      <c r="S559" s="631"/>
      <c r="T559" s="631"/>
      <c r="U559" s="631"/>
      <c r="V559" s="639"/>
      <c r="W559" s="631"/>
      <c r="X559" s="631"/>
      <c r="Y559" s="631"/>
      <c r="Z559" s="631"/>
      <c r="AA559" s="631"/>
      <c r="AB559" s="631"/>
      <c r="AC559" s="631"/>
      <c r="AD559" s="631"/>
      <c r="AE559" s="631"/>
      <c r="AF559" s="631"/>
      <c r="AG559" s="631"/>
      <c r="AH559" s="631"/>
      <c r="AI559" s="631"/>
      <c r="AJ559" s="631"/>
      <c r="AK559" s="631"/>
      <c r="AL559" s="631"/>
      <c r="AM559" s="631"/>
      <c r="AN559" s="631"/>
      <c r="AO559" s="631"/>
      <c r="AP559" s="631"/>
      <c r="AQ559" s="631"/>
      <c r="AR559" s="631"/>
      <c r="AS559" s="631"/>
      <c r="AT559" s="631"/>
      <c r="AU559" s="631"/>
      <c r="AV559" s="631"/>
      <c r="AW559" s="631"/>
      <c r="AX559" s="631"/>
      <c r="AY559" s="631"/>
      <c r="AZ559" s="631"/>
    </row>
    <row r="560" spans="2:52" x14ac:dyDescent="0.25">
      <c r="B560" s="634"/>
      <c r="C560" s="634"/>
      <c r="D560" s="635"/>
      <c r="E560" s="635"/>
      <c r="F560" s="635"/>
      <c r="G560" s="635"/>
      <c r="H560" s="635"/>
      <c r="I560" s="635"/>
      <c r="J560" s="635"/>
      <c r="K560" s="635"/>
      <c r="L560" s="635"/>
      <c r="M560" s="635"/>
      <c r="N560" s="635"/>
      <c r="O560" s="635"/>
      <c r="P560" s="635"/>
      <c r="Q560" s="635"/>
      <c r="R560" s="635"/>
      <c r="S560" s="631"/>
      <c r="T560" s="631"/>
      <c r="U560" s="631"/>
      <c r="V560" s="639"/>
      <c r="W560" s="631"/>
      <c r="X560" s="631"/>
      <c r="Y560" s="631"/>
      <c r="Z560" s="631"/>
      <c r="AA560" s="631"/>
      <c r="AB560" s="631"/>
      <c r="AC560" s="631"/>
      <c r="AD560" s="631"/>
      <c r="AE560" s="631"/>
      <c r="AF560" s="631"/>
      <c r="AG560" s="631"/>
      <c r="AH560" s="631"/>
      <c r="AI560" s="631"/>
      <c r="AJ560" s="631"/>
      <c r="AK560" s="631"/>
      <c r="AL560" s="631"/>
      <c r="AM560" s="631"/>
      <c r="AN560" s="631"/>
      <c r="AO560" s="631"/>
      <c r="AP560" s="631"/>
      <c r="AQ560" s="631"/>
      <c r="AR560" s="631"/>
      <c r="AS560" s="631"/>
      <c r="AT560" s="631"/>
      <c r="AU560" s="631"/>
      <c r="AV560" s="631"/>
      <c r="AW560" s="631"/>
      <c r="AX560" s="631"/>
      <c r="AY560" s="631"/>
      <c r="AZ560" s="631"/>
    </row>
    <row r="561" spans="2:52" x14ac:dyDescent="0.25">
      <c r="B561" s="634"/>
      <c r="C561" s="634"/>
      <c r="D561" s="635"/>
      <c r="E561" s="635"/>
      <c r="F561" s="635"/>
      <c r="G561" s="635"/>
      <c r="H561" s="635"/>
      <c r="I561" s="635"/>
      <c r="J561" s="635"/>
      <c r="K561" s="635"/>
      <c r="L561" s="635"/>
      <c r="M561" s="635"/>
      <c r="N561" s="635"/>
      <c r="O561" s="635"/>
      <c r="P561" s="635"/>
      <c r="Q561" s="635"/>
      <c r="R561" s="635"/>
      <c r="S561" s="631"/>
      <c r="T561" s="631"/>
      <c r="U561" s="631"/>
      <c r="V561" s="639"/>
      <c r="W561" s="631"/>
      <c r="X561" s="631"/>
      <c r="Y561" s="631"/>
      <c r="Z561" s="631"/>
      <c r="AA561" s="631"/>
      <c r="AB561" s="631"/>
      <c r="AC561" s="631"/>
      <c r="AD561" s="631"/>
      <c r="AE561" s="631"/>
      <c r="AF561" s="631"/>
      <c r="AG561" s="631"/>
      <c r="AH561" s="631"/>
      <c r="AI561" s="631"/>
      <c r="AJ561" s="631"/>
      <c r="AK561" s="631"/>
      <c r="AL561" s="631"/>
      <c r="AM561" s="631"/>
      <c r="AN561" s="631"/>
      <c r="AO561" s="631"/>
      <c r="AP561" s="631"/>
      <c r="AQ561" s="631"/>
      <c r="AR561" s="631"/>
      <c r="AS561" s="631"/>
      <c r="AT561" s="631"/>
      <c r="AU561" s="631"/>
      <c r="AV561" s="631"/>
      <c r="AW561" s="631"/>
      <c r="AX561" s="631"/>
      <c r="AY561" s="631"/>
      <c r="AZ561" s="631"/>
    </row>
    <row r="562" spans="2:52" x14ac:dyDescent="0.25">
      <c r="B562" s="634"/>
      <c r="C562" s="634"/>
      <c r="D562" s="635"/>
      <c r="E562" s="635"/>
      <c r="F562" s="635"/>
      <c r="G562" s="635"/>
      <c r="H562" s="635"/>
      <c r="I562" s="635"/>
      <c r="J562" s="635"/>
      <c r="K562" s="635"/>
      <c r="L562" s="635"/>
      <c r="M562" s="635"/>
      <c r="N562" s="635"/>
      <c r="O562" s="635"/>
      <c r="P562" s="635"/>
      <c r="Q562" s="635"/>
      <c r="R562" s="635"/>
      <c r="S562" s="631"/>
      <c r="T562" s="631"/>
      <c r="U562" s="631"/>
      <c r="V562" s="639"/>
      <c r="W562" s="631"/>
      <c r="X562" s="631"/>
      <c r="Y562" s="631"/>
      <c r="Z562" s="631"/>
      <c r="AA562" s="631"/>
      <c r="AB562" s="631"/>
      <c r="AC562" s="631"/>
      <c r="AD562" s="631"/>
      <c r="AE562" s="631"/>
      <c r="AF562" s="631"/>
      <c r="AG562" s="631"/>
      <c r="AH562" s="631"/>
      <c r="AI562" s="631"/>
      <c r="AJ562" s="631"/>
      <c r="AK562" s="631"/>
      <c r="AL562" s="631"/>
      <c r="AM562" s="631"/>
      <c r="AN562" s="631"/>
      <c r="AO562" s="631"/>
      <c r="AP562" s="631"/>
      <c r="AQ562" s="631"/>
      <c r="AR562" s="631"/>
      <c r="AS562" s="631"/>
      <c r="AT562" s="631"/>
      <c r="AU562" s="631"/>
      <c r="AV562" s="631"/>
      <c r="AW562" s="631"/>
      <c r="AX562" s="631"/>
      <c r="AY562" s="631"/>
      <c r="AZ562" s="631"/>
    </row>
    <row r="563" spans="2:52" x14ac:dyDescent="0.25">
      <c r="B563" s="634"/>
      <c r="C563" s="634"/>
      <c r="D563" s="635"/>
      <c r="E563" s="635"/>
      <c r="F563" s="635"/>
      <c r="G563" s="635"/>
      <c r="H563" s="635"/>
      <c r="I563" s="635"/>
      <c r="J563" s="635"/>
      <c r="K563" s="635"/>
      <c r="L563" s="635"/>
      <c r="M563" s="635"/>
      <c r="N563" s="635"/>
      <c r="O563" s="635"/>
      <c r="P563" s="635"/>
      <c r="Q563" s="635"/>
      <c r="R563" s="635"/>
      <c r="S563" s="631"/>
      <c r="T563" s="631"/>
      <c r="U563" s="631"/>
      <c r="V563" s="639"/>
      <c r="W563" s="631"/>
      <c r="X563" s="631"/>
      <c r="Y563" s="631"/>
      <c r="Z563" s="631"/>
      <c r="AA563" s="631"/>
      <c r="AB563" s="631"/>
      <c r="AC563" s="631"/>
      <c r="AD563" s="631"/>
      <c r="AE563" s="631"/>
      <c r="AF563" s="631"/>
      <c r="AG563" s="631"/>
      <c r="AH563" s="631"/>
      <c r="AI563" s="631"/>
      <c r="AJ563" s="631"/>
      <c r="AK563" s="631"/>
      <c r="AL563" s="631"/>
      <c r="AM563" s="631"/>
      <c r="AN563" s="631"/>
      <c r="AO563" s="631"/>
      <c r="AP563" s="631"/>
      <c r="AQ563" s="631"/>
      <c r="AR563" s="631"/>
      <c r="AS563" s="631"/>
      <c r="AT563" s="631"/>
      <c r="AU563" s="631"/>
      <c r="AV563" s="631"/>
      <c r="AW563" s="631"/>
      <c r="AX563" s="631"/>
      <c r="AY563" s="631"/>
      <c r="AZ563" s="631"/>
    </row>
    <row r="564" spans="2:52" x14ac:dyDescent="0.25">
      <c r="B564" s="634"/>
      <c r="C564" s="634"/>
      <c r="D564" s="635"/>
      <c r="E564" s="635"/>
      <c r="F564" s="635"/>
      <c r="G564" s="635"/>
      <c r="H564" s="635"/>
      <c r="I564" s="635"/>
      <c r="J564" s="635"/>
      <c r="K564" s="635"/>
      <c r="L564" s="635"/>
      <c r="M564" s="635"/>
      <c r="N564" s="635"/>
      <c r="O564" s="635"/>
      <c r="P564" s="635"/>
      <c r="Q564" s="635"/>
      <c r="R564" s="635"/>
      <c r="S564" s="631"/>
      <c r="T564" s="631"/>
      <c r="U564" s="631"/>
      <c r="V564" s="639"/>
      <c r="W564" s="631"/>
      <c r="X564" s="631"/>
      <c r="Y564" s="631"/>
      <c r="Z564" s="631"/>
      <c r="AA564" s="631"/>
      <c r="AB564" s="631"/>
      <c r="AC564" s="631"/>
      <c r="AD564" s="631"/>
      <c r="AE564" s="631"/>
      <c r="AF564" s="631"/>
      <c r="AG564" s="631"/>
      <c r="AH564" s="631"/>
      <c r="AI564" s="631"/>
      <c r="AJ564" s="631"/>
      <c r="AK564" s="631"/>
      <c r="AL564" s="631"/>
      <c r="AM564" s="631"/>
      <c r="AN564" s="631"/>
      <c r="AO564" s="631"/>
      <c r="AP564" s="631"/>
      <c r="AQ564" s="631"/>
      <c r="AR564" s="631"/>
      <c r="AS564" s="631"/>
      <c r="AT564" s="631"/>
      <c r="AU564" s="631"/>
      <c r="AV564" s="631"/>
      <c r="AW564" s="631"/>
      <c r="AX564" s="631"/>
      <c r="AY564" s="631"/>
      <c r="AZ564" s="631"/>
    </row>
    <row r="565" spans="2:52" x14ac:dyDescent="0.25">
      <c r="B565" s="634"/>
      <c r="C565" s="634"/>
      <c r="D565" s="635"/>
      <c r="E565" s="635"/>
      <c r="F565" s="635"/>
      <c r="G565" s="635"/>
      <c r="H565" s="635"/>
      <c r="I565" s="635"/>
      <c r="J565" s="635"/>
      <c r="K565" s="635"/>
      <c r="L565" s="635"/>
      <c r="M565" s="635"/>
      <c r="N565" s="635"/>
      <c r="O565" s="635"/>
      <c r="P565" s="635"/>
      <c r="Q565" s="635"/>
      <c r="R565" s="635"/>
      <c r="S565" s="631"/>
      <c r="T565" s="631"/>
      <c r="U565" s="631"/>
      <c r="V565" s="639"/>
      <c r="W565" s="631"/>
      <c r="X565" s="631"/>
      <c r="Y565" s="631"/>
      <c r="Z565" s="631"/>
      <c r="AA565" s="631"/>
      <c r="AB565" s="631"/>
      <c r="AC565" s="631"/>
      <c r="AD565" s="631"/>
      <c r="AE565" s="631"/>
      <c r="AF565" s="631"/>
      <c r="AG565" s="631"/>
      <c r="AH565" s="631"/>
      <c r="AI565" s="631"/>
      <c r="AJ565" s="631"/>
      <c r="AK565" s="631"/>
      <c r="AL565" s="631"/>
      <c r="AM565" s="631"/>
      <c r="AN565" s="631"/>
      <c r="AO565" s="631"/>
      <c r="AP565" s="631"/>
      <c r="AQ565" s="631"/>
      <c r="AR565" s="631"/>
      <c r="AS565" s="631"/>
      <c r="AT565" s="631"/>
      <c r="AU565" s="631"/>
      <c r="AV565" s="631"/>
      <c r="AW565" s="631"/>
      <c r="AX565" s="631"/>
      <c r="AY565" s="631"/>
      <c r="AZ565" s="631"/>
    </row>
    <row r="566" spans="2:52" x14ac:dyDescent="0.25">
      <c r="B566" s="634"/>
      <c r="C566" s="634"/>
      <c r="D566" s="635"/>
      <c r="E566" s="635"/>
      <c r="F566" s="635"/>
      <c r="G566" s="635"/>
      <c r="H566" s="635"/>
      <c r="I566" s="635"/>
      <c r="J566" s="635"/>
      <c r="K566" s="635"/>
      <c r="L566" s="635"/>
      <c r="M566" s="635"/>
      <c r="N566" s="635"/>
      <c r="O566" s="635"/>
      <c r="P566" s="635"/>
      <c r="Q566" s="635"/>
      <c r="R566" s="635"/>
      <c r="S566" s="631"/>
      <c r="T566" s="631"/>
      <c r="U566" s="631"/>
      <c r="V566" s="639"/>
      <c r="W566" s="631"/>
      <c r="X566" s="631"/>
      <c r="Y566" s="631"/>
      <c r="Z566" s="631"/>
      <c r="AA566" s="631"/>
      <c r="AB566" s="631"/>
      <c r="AC566" s="631"/>
      <c r="AD566" s="631"/>
      <c r="AE566" s="631"/>
      <c r="AF566" s="631"/>
      <c r="AG566" s="631"/>
      <c r="AH566" s="631"/>
      <c r="AI566" s="631"/>
      <c r="AJ566" s="631"/>
      <c r="AK566" s="631"/>
      <c r="AL566" s="631"/>
      <c r="AM566" s="631"/>
      <c r="AN566" s="631"/>
      <c r="AO566" s="631"/>
      <c r="AP566" s="631"/>
      <c r="AQ566" s="631"/>
      <c r="AR566" s="631"/>
      <c r="AS566" s="631"/>
      <c r="AT566" s="631"/>
      <c r="AU566" s="631"/>
      <c r="AV566" s="631"/>
      <c r="AW566" s="631"/>
      <c r="AX566" s="631"/>
      <c r="AY566" s="631"/>
      <c r="AZ566" s="631"/>
    </row>
    <row r="567" spans="2:52" x14ac:dyDescent="0.25">
      <c r="B567" s="634"/>
      <c r="C567" s="634"/>
      <c r="D567" s="635"/>
      <c r="E567" s="635"/>
      <c r="F567" s="635"/>
      <c r="G567" s="635"/>
      <c r="H567" s="635"/>
      <c r="I567" s="635"/>
      <c r="J567" s="635"/>
      <c r="K567" s="635"/>
      <c r="L567" s="635"/>
      <c r="M567" s="635"/>
      <c r="N567" s="635"/>
      <c r="O567" s="635"/>
      <c r="P567" s="635"/>
      <c r="Q567" s="635"/>
      <c r="R567" s="635"/>
      <c r="S567" s="631"/>
      <c r="T567" s="631"/>
      <c r="U567" s="631"/>
      <c r="V567" s="639"/>
      <c r="W567" s="631"/>
      <c r="X567" s="631"/>
      <c r="Y567" s="631"/>
      <c r="Z567" s="631"/>
      <c r="AA567" s="631"/>
      <c r="AB567" s="631"/>
      <c r="AC567" s="631"/>
      <c r="AD567" s="631"/>
      <c r="AE567" s="631"/>
      <c r="AF567" s="631"/>
      <c r="AG567" s="631"/>
      <c r="AH567" s="631"/>
      <c r="AI567" s="631"/>
      <c r="AJ567" s="631"/>
      <c r="AK567" s="631"/>
      <c r="AL567" s="631"/>
      <c r="AM567" s="631"/>
      <c r="AN567" s="631"/>
      <c r="AO567" s="631"/>
      <c r="AP567" s="631"/>
      <c r="AQ567" s="631"/>
      <c r="AR567" s="631"/>
      <c r="AS567" s="631"/>
      <c r="AT567" s="631"/>
      <c r="AU567" s="631"/>
      <c r="AV567" s="631"/>
      <c r="AW567" s="631"/>
      <c r="AX567" s="631"/>
      <c r="AY567" s="631"/>
      <c r="AZ567" s="631"/>
    </row>
    <row r="568" spans="2:52" x14ac:dyDescent="0.25">
      <c r="B568" s="634"/>
      <c r="C568" s="634"/>
      <c r="D568" s="635"/>
      <c r="E568" s="635"/>
      <c r="F568" s="635"/>
      <c r="G568" s="635"/>
      <c r="H568" s="635"/>
      <c r="I568" s="635"/>
      <c r="J568" s="635"/>
      <c r="K568" s="635"/>
      <c r="L568" s="635"/>
      <c r="M568" s="635"/>
      <c r="N568" s="635"/>
      <c r="O568" s="635"/>
      <c r="P568" s="635"/>
      <c r="Q568" s="635"/>
      <c r="R568" s="635"/>
      <c r="S568" s="631"/>
      <c r="T568" s="631"/>
      <c r="U568" s="631"/>
      <c r="V568" s="639"/>
      <c r="W568" s="631"/>
      <c r="X568" s="631"/>
      <c r="Y568" s="631"/>
      <c r="Z568" s="631"/>
      <c r="AA568" s="631"/>
      <c r="AB568" s="631"/>
      <c r="AC568" s="631"/>
      <c r="AD568" s="631"/>
      <c r="AE568" s="631"/>
      <c r="AF568" s="631"/>
      <c r="AG568" s="631"/>
      <c r="AH568" s="631"/>
      <c r="AI568" s="631"/>
      <c r="AJ568" s="631"/>
      <c r="AK568" s="631"/>
      <c r="AL568" s="631"/>
      <c r="AM568" s="631"/>
      <c r="AN568" s="631"/>
      <c r="AO568" s="631"/>
      <c r="AP568" s="631"/>
      <c r="AQ568" s="631"/>
      <c r="AR568" s="631"/>
      <c r="AS568" s="631"/>
      <c r="AT568" s="631"/>
      <c r="AU568" s="631"/>
      <c r="AV568" s="631"/>
      <c r="AW568" s="631"/>
      <c r="AX568" s="631"/>
      <c r="AY568" s="631"/>
      <c r="AZ568" s="631"/>
    </row>
    <row r="569" spans="2:52" x14ac:dyDescent="0.25">
      <c r="B569" s="634"/>
      <c r="C569" s="634"/>
      <c r="D569" s="635"/>
      <c r="E569" s="635"/>
      <c r="F569" s="635"/>
      <c r="G569" s="635"/>
      <c r="H569" s="635"/>
      <c r="I569" s="635"/>
      <c r="J569" s="635"/>
      <c r="K569" s="635"/>
      <c r="L569" s="635"/>
      <c r="M569" s="635"/>
      <c r="N569" s="635"/>
      <c r="O569" s="635"/>
      <c r="P569" s="635"/>
      <c r="Q569" s="635"/>
      <c r="R569" s="635"/>
      <c r="S569" s="631"/>
      <c r="T569" s="631"/>
      <c r="U569" s="631"/>
      <c r="V569" s="639"/>
      <c r="W569" s="631"/>
      <c r="X569" s="631"/>
      <c r="Y569" s="631"/>
      <c r="Z569" s="631"/>
      <c r="AA569" s="631"/>
      <c r="AB569" s="631"/>
      <c r="AC569" s="631"/>
      <c r="AD569" s="631"/>
      <c r="AE569" s="631"/>
      <c r="AF569" s="631"/>
      <c r="AG569" s="631"/>
      <c r="AH569" s="631"/>
      <c r="AI569" s="631"/>
      <c r="AJ569" s="631"/>
      <c r="AK569" s="631"/>
      <c r="AL569" s="631"/>
      <c r="AM569" s="631"/>
      <c r="AN569" s="631"/>
      <c r="AO569" s="631"/>
      <c r="AP569" s="631"/>
      <c r="AQ569" s="631"/>
      <c r="AR569" s="631"/>
      <c r="AS569" s="631"/>
      <c r="AT569" s="631"/>
      <c r="AU569" s="631"/>
      <c r="AV569" s="631"/>
      <c r="AW569" s="631"/>
      <c r="AX569" s="631"/>
      <c r="AY569" s="631"/>
      <c r="AZ569" s="631"/>
    </row>
    <row r="570" spans="2:52" x14ac:dyDescent="0.25">
      <c r="B570" s="634"/>
      <c r="C570" s="634"/>
      <c r="D570" s="635"/>
      <c r="E570" s="635"/>
      <c r="F570" s="635"/>
      <c r="G570" s="635"/>
      <c r="H570" s="635"/>
      <c r="I570" s="635"/>
      <c r="J570" s="635"/>
      <c r="K570" s="635"/>
      <c r="L570" s="635"/>
      <c r="M570" s="635"/>
      <c r="N570" s="635"/>
      <c r="O570" s="635"/>
      <c r="P570" s="635"/>
      <c r="Q570" s="635"/>
      <c r="R570" s="635"/>
      <c r="S570" s="631"/>
      <c r="T570" s="631"/>
      <c r="U570" s="631"/>
      <c r="V570" s="639"/>
      <c r="W570" s="631"/>
      <c r="X570" s="631"/>
      <c r="Y570" s="631"/>
      <c r="Z570" s="631"/>
      <c r="AA570" s="631"/>
      <c r="AB570" s="631"/>
      <c r="AC570" s="631"/>
      <c r="AD570" s="631"/>
      <c r="AE570" s="631"/>
      <c r="AF570" s="631"/>
      <c r="AG570" s="631"/>
      <c r="AH570" s="631"/>
      <c r="AI570" s="631"/>
      <c r="AJ570" s="631"/>
      <c r="AK570" s="631"/>
      <c r="AL570" s="631"/>
      <c r="AM570" s="631"/>
      <c r="AN570" s="631"/>
      <c r="AO570" s="631"/>
      <c r="AP570" s="631"/>
      <c r="AQ570" s="631"/>
      <c r="AR570" s="631"/>
      <c r="AS570" s="631"/>
      <c r="AT570" s="631"/>
      <c r="AU570" s="631"/>
      <c r="AV570" s="631"/>
      <c r="AW570" s="631"/>
      <c r="AX570" s="631"/>
      <c r="AY570" s="631"/>
      <c r="AZ570" s="631"/>
    </row>
    <row r="571" spans="2:52" x14ac:dyDescent="0.25">
      <c r="B571" s="634"/>
      <c r="C571" s="634"/>
      <c r="D571" s="635"/>
      <c r="E571" s="635"/>
      <c r="F571" s="635"/>
      <c r="G571" s="635"/>
      <c r="H571" s="635"/>
      <c r="I571" s="635"/>
      <c r="J571" s="635"/>
      <c r="K571" s="635"/>
      <c r="L571" s="635"/>
      <c r="M571" s="635"/>
      <c r="N571" s="635"/>
      <c r="O571" s="635"/>
      <c r="P571" s="635"/>
      <c r="Q571" s="635"/>
      <c r="R571" s="635"/>
      <c r="S571" s="631"/>
      <c r="T571" s="631"/>
      <c r="U571" s="631"/>
      <c r="V571" s="639"/>
      <c r="W571" s="631"/>
      <c r="X571" s="631"/>
      <c r="Y571" s="631"/>
      <c r="Z571" s="631"/>
      <c r="AA571" s="631"/>
      <c r="AB571" s="631"/>
      <c r="AC571" s="631"/>
      <c r="AD571" s="631"/>
      <c r="AE571" s="631"/>
      <c r="AF571" s="631"/>
      <c r="AG571" s="631"/>
      <c r="AH571" s="631"/>
      <c r="AI571" s="631"/>
      <c r="AJ571" s="631"/>
      <c r="AK571" s="631"/>
      <c r="AL571" s="631"/>
      <c r="AM571" s="631"/>
      <c r="AN571" s="631"/>
      <c r="AO571" s="631"/>
      <c r="AP571" s="631"/>
      <c r="AQ571" s="631"/>
      <c r="AR571" s="631"/>
      <c r="AS571" s="631"/>
      <c r="AT571" s="631"/>
      <c r="AU571" s="631"/>
      <c r="AV571" s="631"/>
      <c r="AW571" s="631"/>
      <c r="AX571" s="631"/>
      <c r="AY571" s="631"/>
      <c r="AZ571" s="631"/>
    </row>
    <row r="572" spans="2:52" x14ac:dyDescent="0.25">
      <c r="B572" s="634"/>
      <c r="C572" s="634"/>
      <c r="D572" s="635"/>
      <c r="E572" s="635"/>
      <c r="F572" s="635"/>
      <c r="G572" s="635"/>
      <c r="H572" s="635"/>
      <c r="I572" s="635"/>
      <c r="J572" s="635"/>
      <c r="K572" s="635"/>
      <c r="L572" s="635"/>
      <c r="M572" s="635"/>
      <c r="N572" s="635"/>
      <c r="O572" s="635"/>
      <c r="P572" s="635"/>
      <c r="Q572" s="635"/>
      <c r="R572" s="635"/>
      <c r="S572" s="631"/>
      <c r="T572" s="631"/>
      <c r="U572" s="631"/>
      <c r="V572" s="639"/>
      <c r="W572" s="631"/>
      <c r="X572" s="631"/>
      <c r="Y572" s="631"/>
      <c r="Z572" s="631"/>
      <c r="AA572" s="631"/>
      <c r="AB572" s="631"/>
      <c r="AC572" s="631"/>
      <c r="AD572" s="631"/>
      <c r="AE572" s="631"/>
      <c r="AF572" s="631"/>
      <c r="AG572" s="631"/>
      <c r="AH572" s="631"/>
      <c r="AI572" s="631"/>
      <c r="AJ572" s="631"/>
      <c r="AK572" s="631"/>
      <c r="AL572" s="631"/>
      <c r="AM572" s="631"/>
      <c r="AN572" s="631"/>
      <c r="AO572" s="631"/>
      <c r="AP572" s="631"/>
      <c r="AQ572" s="631"/>
      <c r="AR572" s="631"/>
      <c r="AS572" s="631"/>
      <c r="AT572" s="631"/>
      <c r="AU572" s="631"/>
      <c r="AV572" s="631"/>
      <c r="AW572" s="631"/>
      <c r="AX572" s="631"/>
      <c r="AY572" s="631"/>
      <c r="AZ572" s="631"/>
    </row>
    <row r="573" spans="2:52" x14ac:dyDescent="0.25">
      <c r="B573" s="634"/>
      <c r="C573" s="634"/>
      <c r="D573" s="635"/>
      <c r="E573" s="635"/>
      <c r="F573" s="635"/>
      <c r="G573" s="635"/>
      <c r="H573" s="635"/>
      <c r="I573" s="635"/>
      <c r="J573" s="635"/>
      <c r="K573" s="635"/>
      <c r="L573" s="635"/>
      <c r="M573" s="635"/>
      <c r="N573" s="635"/>
      <c r="O573" s="635"/>
      <c r="P573" s="635"/>
      <c r="Q573" s="635"/>
      <c r="R573" s="635"/>
      <c r="S573" s="631"/>
      <c r="T573" s="631"/>
      <c r="U573" s="631"/>
      <c r="V573" s="639"/>
      <c r="W573" s="631"/>
      <c r="X573" s="631"/>
      <c r="Y573" s="631"/>
      <c r="Z573" s="631"/>
      <c r="AA573" s="631"/>
      <c r="AB573" s="631"/>
      <c r="AC573" s="631"/>
      <c r="AD573" s="631"/>
      <c r="AE573" s="631"/>
      <c r="AF573" s="631"/>
      <c r="AG573" s="631"/>
      <c r="AH573" s="631"/>
      <c r="AI573" s="631"/>
      <c r="AJ573" s="631"/>
      <c r="AK573" s="631"/>
      <c r="AL573" s="631"/>
      <c r="AM573" s="631"/>
      <c r="AN573" s="631"/>
      <c r="AO573" s="631"/>
      <c r="AP573" s="631"/>
      <c r="AQ573" s="631"/>
      <c r="AR573" s="631"/>
      <c r="AS573" s="631"/>
      <c r="AT573" s="631"/>
      <c r="AU573" s="631"/>
      <c r="AV573" s="631"/>
      <c r="AW573" s="631"/>
      <c r="AX573" s="631"/>
      <c r="AY573" s="631"/>
      <c r="AZ573" s="631"/>
    </row>
    <row r="574" spans="2:52" x14ac:dyDescent="0.25">
      <c r="B574" s="634"/>
      <c r="C574" s="634"/>
      <c r="D574" s="635"/>
      <c r="E574" s="635"/>
      <c r="F574" s="635"/>
      <c r="G574" s="635"/>
      <c r="H574" s="635"/>
      <c r="I574" s="635"/>
      <c r="J574" s="635"/>
      <c r="K574" s="635"/>
      <c r="L574" s="635"/>
      <c r="M574" s="635"/>
      <c r="N574" s="635"/>
      <c r="O574" s="635"/>
      <c r="P574" s="635"/>
      <c r="Q574" s="635"/>
      <c r="R574" s="635"/>
      <c r="S574" s="631"/>
      <c r="T574" s="631"/>
      <c r="U574" s="631"/>
      <c r="V574" s="639"/>
      <c r="W574" s="631"/>
      <c r="X574" s="631"/>
      <c r="Y574" s="631"/>
      <c r="Z574" s="631"/>
      <c r="AA574" s="631"/>
      <c r="AB574" s="631"/>
      <c r="AC574" s="631"/>
      <c r="AD574" s="631"/>
      <c r="AE574" s="631"/>
      <c r="AF574" s="631"/>
      <c r="AG574" s="631"/>
      <c r="AH574" s="631"/>
      <c r="AI574" s="631"/>
      <c r="AJ574" s="631"/>
      <c r="AK574" s="631"/>
      <c r="AL574" s="631"/>
      <c r="AM574" s="631"/>
      <c r="AN574" s="631"/>
      <c r="AO574" s="631"/>
      <c r="AP574" s="631"/>
      <c r="AQ574" s="631"/>
      <c r="AR574" s="631"/>
      <c r="AS574" s="631"/>
      <c r="AT574" s="631"/>
      <c r="AU574" s="631"/>
      <c r="AV574" s="631"/>
      <c r="AW574" s="631"/>
      <c r="AX574" s="631"/>
      <c r="AY574" s="631"/>
      <c r="AZ574" s="631"/>
    </row>
    <row r="575" spans="2:52" x14ac:dyDescent="0.25">
      <c r="B575" s="634"/>
      <c r="C575" s="634"/>
      <c r="D575" s="635"/>
      <c r="E575" s="635"/>
      <c r="F575" s="635"/>
      <c r="G575" s="635"/>
      <c r="H575" s="635"/>
      <c r="I575" s="635"/>
      <c r="J575" s="635"/>
      <c r="K575" s="635"/>
      <c r="L575" s="635"/>
      <c r="M575" s="635"/>
      <c r="N575" s="635"/>
      <c r="O575" s="635"/>
      <c r="P575" s="635"/>
      <c r="Q575" s="635"/>
      <c r="R575" s="635"/>
      <c r="S575" s="631"/>
      <c r="T575" s="631"/>
      <c r="U575" s="631"/>
      <c r="V575" s="639"/>
      <c r="W575" s="631"/>
      <c r="X575" s="631"/>
      <c r="Y575" s="631"/>
      <c r="Z575" s="631"/>
      <c r="AA575" s="631"/>
      <c r="AB575" s="631"/>
      <c r="AC575" s="631"/>
      <c r="AD575" s="631"/>
      <c r="AE575" s="631"/>
      <c r="AF575" s="631"/>
      <c r="AG575" s="631"/>
      <c r="AH575" s="631"/>
      <c r="AI575" s="631"/>
      <c r="AJ575" s="631"/>
      <c r="AK575" s="631"/>
      <c r="AL575" s="631"/>
      <c r="AM575" s="631"/>
      <c r="AN575" s="631"/>
      <c r="AO575" s="631"/>
      <c r="AP575" s="631"/>
      <c r="AQ575" s="631"/>
      <c r="AR575" s="631"/>
      <c r="AS575" s="631"/>
      <c r="AT575" s="631"/>
      <c r="AU575" s="631"/>
      <c r="AV575" s="631"/>
      <c r="AW575" s="631"/>
      <c r="AX575" s="631"/>
      <c r="AY575" s="631"/>
      <c r="AZ575" s="631"/>
    </row>
    <row r="576" spans="2:52" x14ac:dyDescent="0.25">
      <c r="B576" s="634"/>
      <c r="C576" s="634"/>
      <c r="D576" s="635"/>
      <c r="E576" s="635"/>
      <c r="F576" s="635"/>
      <c r="G576" s="635"/>
      <c r="H576" s="635"/>
      <c r="I576" s="635"/>
      <c r="J576" s="635"/>
      <c r="K576" s="635"/>
      <c r="L576" s="635"/>
      <c r="M576" s="635"/>
      <c r="N576" s="635"/>
      <c r="O576" s="635"/>
      <c r="P576" s="635"/>
      <c r="Q576" s="635"/>
      <c r="R576" s="635"/>
      <c r="S576" s="631"/>
      <c r="T576" s="631"/>
      <c r="U576" s="631"/>
      <c r="V576" s="639"/>
      <c r="W576" s="631"/>
      <c r="X576" s="631"/>
      <c r="Y576" s="631"/>
      <c r="Z576" s="631"/>
      <c r="AA576" s="631"/>
      <c r="AB576" s="631"/>
      <c r="AC576" s="631"/>
      <c r="AD576" s="631"/>
      <c r="AE576" s="631"/>
      <c r="AF576" s="631"/>
      <c r="AG576" s="631"/>
      <c r="AH576" s="631"/>
      <c r="AI576" s="631"/>
      <c r="AJ576" s="631"/>
      <c r="AK576" s="631"/>
      <c r="AL576" s="631"/>
      <c r="AM576" s="631"/>
      <c r="AN576" s="631"/>
      <c r="AO576" s="631"/>
      <c r="AP576" s="631"/>
      <c r="AQ576" s="631"/>
      <c r="AR576" s="631"/>
      <c r="AS576" s="631"/>
      <c r="AT576" s="631"/>
      <c r="AU576" s="631"/>
      <c r="AV576" s="631"/>
      <c r="AW576" s="631"/>
      <c r="AX576" s="631"/>
      <c r="AY576" s="631"/>
      <c r="AZ576" s="631"/>
    </row>
    <row r="577" spans="2:52" x14ac:dyDescent="0.25">
      <c r="B577" s="634"/>
      <c r="C577" s="634"/>
      <c r="D577" s="635"/>
      <c r="E577" s="635"/>
      <c r="F577" s="635"/>
      <c r="G577" s="635"/>
      <c r="H577" s="635"/>
      <c r="I577" s="635"/>
      <c r="J577" s="635"/>
      <c r="K577" s="635"/>
      <c r="L577" s="635"/>
      <c r="M577" s="635"/>
      <c r="N577" s="635"/>
      <c r="O577" s="635"/>
      <c r="P577" s="635"/>
      <c r="Q577" s="635"/>
      <c r="R577" s="635"/>
      <c r="S577" s="631"/>
      <c r="T577" s="631"/>
      <c r="U577" s="631"/>
      <c r="V577" s="639"/>
      <c r="W577" s="631"/>
      <c r="X577" s="631"/>
      <c r="Y577" s="631"/>
      <c r="Z577" s="631"/>
      <c r="AA577" s="631"/>
      <c r="AB577" s="631"/>
      <c r="AC577" s="631"/>
      <c r="AD577" s="631"/>
      <c r="AE577" s="631"/>
      <c r="AF577" s="631"/>
      <c r="AG577" s="631"/>
      <c r="AH577" s="631"/>
      <c r="AI577" s="631"/>
      <c r="AJ577" s="631"/>
      <c r="AK577" s="631"/>
      <c r="AL577" s="631"/>
      <c r="AM577" s="631"/>
      <c r="AN577" s="631"/>
      <c r="AO577" s="631"/>
      <c r="AP577" s="631"/>
      <c r="AQ577" s="631"/>
      <c r="AR577" s="631"/>
      <c r="AS577" s="631"/>
      <c r="AT577" s="631"/>
      <c r="AU577" s="631"/>
      <c r="AV577" s="631"/>
      <c r="AW577" s="631"/>
      <c r="AX577" s="631"/>
      <c r="AY577" s="631"/>
      <c r="AZ577" s="631"/>
    </row>
    <row r="578" spans="2:52" x14ac:dyDescent="0.25">
      <c r="B578" s="634"/>
      <c r="C578" s="634"/>
      <c r="D578" s="635"/>
      <c r="E578" s="635"/>
      <c r="F578" s="635"/>
      <c r="G578" s="635"/>
      <c r="H578" s="635"/>
      <c r="I578" s="635"/>
      <c r="J578" s="635"/>
      <c r="K578" s="635"/>
      <c r="L578" s="635"/>
      <c r="M578" s="635"/>
      <c r="N578" s="635"/>
      <c r="O578" s="635"/>
      <c r="P578" s="635"/>
      <c r="Q578" s="635"/>
      <c r="R578" s="635"/>
      <c r="S578" s="631"/>
      <c r="T578" s="631"/>
      <c r="U578" s="631"/>
      <c r="V578" s="639"/>
      <c r="W578" s="631"/>
      <c r="X578" s="631"/>
      <c r="Y578" s="631"/>
      <c r="Z578" s="631"/>
      <c r="AA578" s="631"/>
      <c r="AB578" s="631"/>
      <c r="AC578" s="631"/>
      <c r="AD578" s="631"/>
      <c r="AE578" s="631"/>
      <c r="AF578" s="631"/>
      <c r="AG578" s="631"/>
      <c r="AH578" s="631"/>
      <c r="AI578" s="631"/>
      <c r="AJ578" s="631"/>
      <c r="AK578" s="631"/>
      <c r="AL578" s="631"/>
      <c r="AM578" s="631"/>
      <c r="AN578" s="631"/>
      <c r="AO578" s="631"/>
      <c r="AP578" s="631"/>
      <c r="AQ578" s="631"/>
      <c r="AR578" s="631"/>
      <c r="AS578" s="631"/>
      <c r="AT578" s="631"/>
      <c r="AU578" s="631"/>
      <c r="AV578" s="631"/>
      <c r="AW578" s="631"/>
      <c r="AX578" s="631"/>
      <c r="AY578" s="631"/>
      <c r="AZ578" s="631"/>
    </row>
    <row r="579" spans="2:52" x14ac:dyDescent="0.25">
      <c r="B579" s="634"/>
      <c r="C579" s="634"/>
      <c r="D579" s="635"/>
      <c r="E579" s="635"/>
      <c r="F579" s="635"/>
      <c r="G579" s="635"/>
      <c r="H579" s="635"/>
      <c r="I579" s="635"/>
      <c r="J579" s="635"/>
      <c r="K579" s="635"/>
      <c r="L579" s="635"/>
      <c r="M579" s="635"/>
      <c r="N579" s="635"/>
      <c r="O579" s="635"/>
      <c r="P579" s="635"/>
      <c r="Q579" s="635"/>
      <c r="R579" s="635"/>
      <c r="S579" s="631"/>
      <c r="T579" s="631"/>
      <c r="U579" s="631"/>
      <c r="V579" s="639"/>
      <c r="W579" s="631"/>
      <c r="X579" s="631"/>
      <c r="Y579" s="631"/>
      <c r="Z579" s="631"/>
      <c r="AA579" s="631"/>
      <c r="AB579" s="631"/>
      <c r="AC579" s="631"/>
      <c r="AD579" s="631"/>
      <c r="AE579" s="631"/>
      <c r="AF579" s="631"/>
      <c r="AG579" s="631"/>
      <c r="AH579" s="631"/>
      <c r="AI579" s="631"/>
      <c r="AJ579" s="631"/>
      <c r="AK579" s="631"/>
      <c r="AL579" s="631"/>
      <c r="AM579" s="631"/>
      <c r="AN579" s="631"/>
      <c r="AO579" s="631"/>
      <c r="AP579" s="631"/>
      <c r="AQ579" s="631"/>
      <c r="AR579" s="631"/>
      <c r="AS579" s="631"/>
      <c r="AT579" s="631"/>
      <c r="AU579" s="631"/>
      <c r="AV579" s="631"/>
      <c r="AW579" s="631"/>
      <c r="AX579" s="631"/>
      <c r="AY579" s="631"/>
      <c r="AZ579" s="631"/>
    </row>
    <row r="580" spans="2:52" x14ac:dyDescent="0.25">
      <c r="B580" s="634"/>
      <c r="C580" s="634"/>
      <c r="D580" s="635"/>
      <c r="E580" s="635"/>
      <c r="F580" s="635"/>
      <c r="G580" s="635"/>
      <c r="H580" s="635"/>
      <c r="I580" s="635"/>
      <c r="J580" s="635"/>
      <c r="K580" s="635"/>
      <c r="L580" s="635"/>
      <c r="M580" s="635"/>
      <c r="N580" s="635"/>
      <c r="O580" s="635"/>
      <c r="P580" s="635"/>
      <c r="Q580" s="635"/>
      <c r="R580" s="635"/>
      <c r="S580" s="631"/>
      <c r="T580" s="631"/>
      <c r="U580" s="631"/>
      <c r="V580" s="639"/>
      <c r="W580" s="631"/>
      <c r="X580" s="631"/>
      <c r="Y580" s="631"/>
      <c r="Z580" s="631"/>
      <c r="AA580" s="631"/>
      <c r="AB580" s="631"/>
      <c r="AC580" s="631"/>
      <c r="AD580" s="631"/>
      <c r="AE580" s="631"/>
      <c r="AF580" s="631"/>
      <c r="AG580" s="631"/>
      <c r="AH580" s="631"/>
      <c r="AI580" s="631"/>
      <c r="AJ580" s="631"/>
      <c r="AK580" s="631"/>
      <c r="AL580" s="631"/>
      <c r="AM580" s="631"/>
      <c r="AN580" s="631"/>
      <c r="AO580" s="631"/>
      <c r="AP580" s="631"/>
      <c r="AQ580" s="631"/>
      <c r="AR580" s="631"/>
      <c r="AS580" s="631"/>
      <c r="AT580" s="631"/>
      <c r="AU580" s="631"/>
      <c r="AV580" s="631"/>
      <c r="AW580" s="631"/>
      <c r="AX580" s="631"/>
      <c r="AY580" s="631"/>
      <c r="AZ580" s="631"/>
    </row>
    <row r="581" spans="2:52" x14ac:dyDescent="0.25">
      <c r="B581" s="634"/>
      <c r="C581" s="634"/>
      <c r="D581" s="635"/>
      <c r="E581" s="635"/>
      <c r="F581" s="635"/>
      <c r="G581" s="635"/>
      <c r="H581" s="635"/>
      <c r="I581" s="635"/>
      <c r="J581" s="635"/>
      <c r="K581" s="635"/>
      <c r="L581" s="635"/>
      <c r="M581" s="635"/>
      <c r="N581" s="635"/>
      <c r="O581" s="635"/>
      <c r="P581" s="635"/>
      <c r="Q581" s="635"/>
      <c r="R581" s="635"/>
      <c r="S581" s="631"/>
      <c r="T581" s="631"/>
      <c r="U581" s="631"/>
      <c r="V581" s="639"/>
      <c r="W581" s="631"/>
      <c r="X581" s="631"/>
      <c r="Y581" s="631"/>
      <c r="Z581" s="631"/>
      <c r="AA581" s="631"/>
      <c r="AB581" s="631"/>
      <c r="AC581" s="631"/>
      <c r="AD581" s="631"/>
      <c r="AE581" s="631"/>
      <c r="AF581" s="631"/>
      <c r="AG581" s="631"/>
      <c r="AH581" s="631"/>
      <c r="AI581" s="631"/>
      <c r="AJ581" s="631"/>
      <c r="AK581" s="631"/>
      <c r="AL581" s="631"/>
      <c r="AM581" s="631"/>
      <c r="AN581" s="631"/>
      <c r="AO581" s="631"/>
      <c r="AP581" s="631"/>
      <c r="AQ581" s="631"/>
      <c r="AR581" s="631"/>
      <c r="AS581" s="631"/>
      <c r="AT581" s="631"/>
      <c r="AU581" s="631"/>
      <c r="AV581" s="631"/>
      <c r="AW581" s="631"/>
      <c r="AX581" s="631"/>
      <c r="AY581" s="631"/>
      <c r="AZ581" s="631"/>
    </row>
    <row r="582" spans="2:52" x14ac:dyDescent="0.25">
      <c r="B582" s="634"/>
      <c r="C582" s="634"/>
      <c r="D582" s="635"/>
      <c r="E582" s="635"/>
      <c r="F582" s="635"/>
      <c r="G582" s="635"/>
      <c r="H582" s="635"/>
      <c r="I582" s="635"/>
      <c r="J582" s="635"/>
      <c r="K582" s="635"/>
      <c r="L582" s="635"/>
      <c r="M582" s="635"/>
      <c r="N582" s="635"/>
      <c r="O582" s="635"/>
      <c r="P582" s="635"/>
      <c r="Q582" s="635"/>
      <c r="R582" s="635"/>
      <c r="S582" s="631"/>
      <c r="T582" s="631"/>
      <c r="U582" s="631"/>
      <c r="V582" s="639"/>
      <c r="W582" s="631"/>
      <c r="X582" s="631"/>
      <c r="Y582" s="631"/>
      <c r="Z582" s="631"/>
      <c r="AA582" s="631"/>
      <c r="AB582" s="631"/>
      <c r="AC582" s="631"/>
      <c r="AD582" s="631"/>
      <c r="AE582" s="631"/>
      <c r="AF582" s="631"/>
      <c r="AG582" s="631"/>
      <c r="AH582" s="631"/>
      <c r="AI582" s="631"/>
      <c r="AJ582" s="631"/>
      <c r="AK582" s="631"/>
      <c r="AL582" s="631"/>
      <c r="AM582" s="631"/>
      <c r="AN582" s="631"/>
      <c r="AO582" s="631"/>
      <c r="AP582" s="631"/>
      <c r="AQ582" s="631"/>
      <c r="AR582" s="631"/>
      <c r="AS582" s="631"/>
      <c r="AT582" s="631"/>
      <c r="AU582" s="631"/>
      <c r="AV582" s="631"/>
      <c r="AW582" s="631"/>
      <c r="AX582" s="631"/>
      <c r="AY582" s="631"/>
      <c r="AZ582" s="631"/>
    </row>
    <row r="583" spans="2:52" x14ac:dyDescent="0.25">
      <c r="B583" s="634"/>
      <c r="C583" s="634"/>
      <c r="D583" s="635"/>
      <c r="E583" s="635"/>
      <c r="F583" s="635"/>
      <c r="G583" s="635"/>
      <c r="H583" s="635"/>
      <c r="I583" s="635"/>
      <c r="J583" s="635"/>
      <c r="K583" s="635"/>
      <c r="L583" s="635"/>
      <c r="M583" s="635"/>
      <c r="N583" s="635"/>
      <c r="O583" s="635"/>
      <c r="P583" s="635"/>
      <c r="Q583" s="635"/>
      <c r="R583" s="635"/>
      <c r="S583" s="631"/>
      <c r="T583" s="631"/>
      <c r="U583" s="631"/>
      <c r="V583" s="639"/>
      <c r="W583" s="631"/>
      <c r="X583" s="631"/>
      <c r="Y583" s="631"/>
      <c r="Z583" s="631"/>
      <c r="AA583" s="631"/>
      <c r="AB583" s="631"/>
      <c r="AC583" s="631"/>
      <c r="AD583" s="631"/>
      <c r="AE583" s="631"/>
      <c r="AF583" s="631"/>
      <c r="AG583" s="631"/>
      <c r="AH583" s="631"/>
      <c r="AI583" s="631"/>
      <c r="AJ583" s="631"/>
      <c r="AK583" s="631"/>
      <c r="AL583" s="631"/>
      <c r="AM583" s="631"/>
      <c r="AN583" s="631"/>
      <c r="AO583" s="631"/>
      <c r="AP583" s="631"/>
      <c r="AQ583" s="631"/>
      <c r="AR583" s="631"/>
      <c r="AS583" s="631"/>
      <c r="AT583" s="631"/>
      <c r="AU583" s="631"/>
      <c r="AV583" s="631"/>
      <c r="AW583" s="631"/>
      <c r="AX583" s="631"/>
      <c r="AY583" s="631"/>
      <c r="AZ583" s="631"/>
    </row>
    <row r="584" spans="2:52" x14ac:dyDescent="0.25">
      <c r="B584" s="634"/>
      <c r="C584" s="634"/>
      <c r="D584" s="635"/>
      <c r="E584" s="635"/>
      <c r="F584" s="635"/>
      <c r="G584" s="635"/>
      <c r="H584" s="635"/>
      <c r="I584" s="635"/>
      <c r="J584" s="635"/>
      <c r="K584" s="635"/>
      <c r="L584" s="635"/>
      <c r="M584" s="635"/>
      <c r="N584" s="635"/>
      <c r="O584" s="635"/>
      <c r="P584" s="635"/>
      <c r="Q584" s="635"/>
      <c r="R584" s="635"/>
      <c r="S584" s="631"/>
      <c r="T584" s="631"/>
      <c r="U584" s="631"/>
      <c r="V584" s="639"/>
      <c r="W584" s="631"/>
      <c r="X584" s="631"/>
      <c r="Y584" s="631"/>
      <c r="Z584" s="631"/>
      <c r="AA584" s="631"/>
      <c r="AB584" s="631"/>
      <c r="AC584" s="631"/>
      <c r="AD584" s="631"/>
      <c r="AE584" s="631"/>
      <c r="AF584" s="631"/>
      <c r="AG584" s="631"/>
      <c r="AH584" s="631"/>
      <c r="AI584" s="631"/>
      <c r="AJ584" s="631"/>
      <c r="AK584" s="631"/>
      <c r="AL584" s="631"/>
      <c r="AM584" s="631"/>
      <c r="AN584" s="631"/>
      <c r="AO584" s="631"/>
      <c r="AP584" s="631"/>
      <c r="AQ584" s="631"/>
      <c r="AR584" s="631"/>
      <c r="AS584" s="631"/>
      <c r="AT584" s="631"/>
      <c r="AU584" s="631"/>
      <c r="AV584" s="631"/>
      <c r="AW584" s="631"/>
      <c r="AX584" s="631"/>
      <c r="AY584" s="631"/>
      <c r="AZ584" s="631"/>
    </row>
    <row r="585" spans="2:52" x14ac:dyDescent="0.25">
      <c r="B585" s="634"/>
      <c r="C585" s="634"/>
      <c r="D585" s="635"/>
      <c r="E585" s="635"/>
      <c r="F585" s="635"/>
      <c r="G585" s="635"/>
      <c r="H585" s="635"/>
      <c r="I585" s="635"/>
      <c r="J585" s="635"/>
      <c r="K585" s="635"/>
      <c r="L585" s="635"/>
      <c r="M585" s="635"/>
      <c r="N585" s="635"/>
      <c r="O585" s="635"/>
      <c r="P585" s="635"/>
      <c r="Q585" s="635"/>
      <c r="R585" s="635"/>
      <c r="S585" s="631"/>
      <c r="T585" s="631"/>
      <c r="U585" s="631"/>
      <c r="V585" s="639"/>
      <c r="W585" s="631"/>
      <c r="X585" s="631"/>
      <c r="Y585" s="631"/>
      <c r="Z585" s="631"/>
      <c r="AA585" s="631"/>
      <c r="AB585" s="631"/>
      <c r="AC585" s="631"/>
      <c r="AD585" s="631"/>
      <c r="AE585" s="631"/>
      <c r="AF585" s="631"/>
      <c r="AG585" s="631"/>
      <c r="AH585" s="631"/>
      <c r="AI585" s="631"/>
      <c r="AJ585" s="631"/>
      <c r="AK585" s="631"/>
      <c r="AL585" s="631"/>
      <c r="AM585" s="631"/>
      <c r="AN585" s="631"/>
      <c r="AO585" s="631"/>
      <c r="AP585" s="631"/>
      <c r="AQ585" s="631"/>
      <c r="AR585" s="631"/>
      <c r="AS585" s="631"/>
      <c r="AT585" s="631"/>
      <c r="AU585" s="631"/>
      <c r="AV585" s="631"/>
      <c r="AW585" s="631"/>
      <c r="AX585" s="631"/>
      <c r="AY585" s="631"/>
      <c r="AZ585" s="631"/>
    </row>
    <row r="586" spans="2:52" x14ac:dyDescent="0.25">
      <c r="B586" s="634"/>
      <c r="C586" s="634"/>
      <c r="D586" s="635"/>
      <c r="E586" s="635"/>
      <c r="F586" s="635"/>
      <c r="G586" s="635"/>
      <c r="H586" s="635"/>
      <c r="I586" s="635"/>
      <c r="J586" s="635"/>
      <c r="K586" s="635"/>
      <c r="L586" s="635"/>
      <c r="M586" s="635"/>
      <c r="N586" s="635"/>
      <c r="O586" s="635"/>
      <c r="P586" s="635"/>
      <c r="Q586" s="635"/>
      <c r="R586" s="635"/>
      <c r="S586" s="631"/>
      <c r="T586" s="631"/>
      <c r="U586" s="631"/>
      <c r="V586" s="639"/>
      <c r="W586" s="631"/>
      <c r="X586" s="631"/>
      <c r="Y586" s="631"/>
      <c r="Z586" s="631"/>
      <c r="AA586" s="631"/>
      <c r="AB586" s="631"/>
      <c r="AC586" s="631"/>
      <c r="AD586" s="631"/>
      <c r="AE586" s="631"/>
      <c r="AF586" s="631"/>
      <c r="AG586" s="631"/>
      <c r="AH586" s="631"/>
      <c r="AI586" s="631"/>
      <c r="AJ586" s="631"/>
      <c r="AK586" s="631"/>
      <c r="AL586" s="631"/>
      <c r="AM586" s="631"/>
      <c r="AN586" s="631"/>
      <c r="AO586" s="631"/>
      <c r="AP586" s="631"/>
      <c r="AQ586" s="631"/>
      <c r="AR586" s="631"/>
      <c r="AS586" s="631"/>
      <c r="AT586" s="631"/>
      <c r="AU586" s="631"/>
      <c r="AV586" s="631"/>
      <c r="AW586" s="631"/>
      <c r="AX586" s="631"/>
      <c r="AY586" s="631"/>
      <c r="AZ586" s="631"/>
    </row>
    <row r="587" spans="2:52" x14ac:dyDescent="0.25">
      <c r="B587" s="634"/>
      <c r="C587" s="634"/>
      <c r="D587" s="635"/>
      <c r="E587" s="635"/>
      <c r="F587" s="635"/>
      <c r="G587" s="635"/>
      <c r="H587" s="635"/>
      <c r="I587" s="635"/>
      <c r="J587" s="635"/>
      <c r="K587" s="635"/>
      <c r="L587" s="635"/>
      <c r="M587" s="635"/>
      <c r="N587" s="635"/>
      <c r="O587" s="635"/>
      <c r="P587" s="635"/>
      <c r="Q587" s="635"/>
      <c r="R587" s="635"/>
      <c r="S587" s="631"/>
      <c r="T587" s="631"/>
      <c r="U587" s="631"/>
      <c r="V587" s="639"/>
      <c r="W587" s="631"/>
      <c r="X587" s="631"/>
      <c r="Y587" s="631"/>
      <c r="Z587" s="631"/>
      <c r="AA587" s="631"/>
      <c r="AB587" s="631"/>
      <c r="AC587" s="631"/>
      <c r="AD587" s="631"/>
      <c r="AE587" s="631"/>
      <c r="AF587" s="631"/>
      <c r="AG587" s="631"/>
      <c r="AH587" s="631"/>
      <c r="AI587" s="631"/>
      <c r="AJ587" s="631"/>
      <c r="AK587" s="631"/>
      <c r="AL587" s="631"/>
      <c r="AM587" s="631"/>
      <c r="AN587" s="631"/>
      <c r="AO587" s="631"/>
      <c r="AP587" s="631"/>
      <c r="AQ587" s="631"/>
      <c r="AR587" s="631"/>
      <c r="AS587" s="631"/>
      <c r="AT587" s="631"/>
      <c r="AU587" s="631"/>
      <c r="AV587" s="631"/>
      <c r="AW587" s="631"/>
      <c r="AX587" s="631"/>
      <c r="AY587" s="631"/>
      <c r="AZ587" s="631"/>
    </row>
    <row r="588" spans="2:52" x14ac:dyDescent="0.25">
      <c r="B588" s="634"/>
      <c r="C588" s="634"/>
      <c r="D588" s="635"/>
      <c r="E588" s="635"/>
      <c r="F588" s="635"/>
      <c r="G588" s="635"/>
      <c r="H588" s="635"/>
      <c r="I588" s="635"/>
      <c r="J588" s="635"/>
      <c r="K588" s="635"/>
      <c r="L588" s="635"/>
      <c r="M588" s="635"/>
      <c r="N588" s="635"/>
      <c r="O588" s="635"/>
      <c r="P588" s="635"/>
      <c r="Q588" s="635"/>
      <c r="R588" s="635"/>
      <c r="S588" s="631"/>
      <c r="T588" s="631"/>
      <c r="U588" s="631"/>
      <c r="V588" s="639"/>
      <c r="W588" s="631"/>
      <c r="X588" s="631"/>
      <c r="Y588" s="631"/>
      <c r="Z588" s="631"/>
      <c r="AA588" s="631"/>
      <c r="AB588" s="631"/>
      <c r="AC588" s="631"/>
      <c r="AD588" s="631"/>
      <c r="AE588" s="631"/>
      <c r="AF588" s="631"/>
      <c r="AG588" s="631"/>
      <c r="AH588" s="631"/>
      <c r="AI588" s="631"/>
      <c r="AJ588" s="631"/>
      <c r="AK588" s="631"/>
      <c r="AL588" s="631"/>
      <c r="AM588" s="631"/>
      <c r="AN588" s="631"/>
      <c r="AO588" s="631"/>
      <c r="AP588" s="631"/>
      <c r="AQ588" s="631"/>
      <c r="AR588" s="631"/>
      <c r="AS588" s="631"/>
      <c r="AT588" s="631"/>
      <c r="AU588" s="631"/>
      <c r="AV588" s="631"/>
      <c r="AW588" s="631"/>
      <c r="AX588" s="631"/>
      <c r="AY588" s="631"/>
      <c r="AZ588" s="631"/>
    </row>
    <row r="589" spans="2:52" x14ac:dyDescent="0.25">
      <c r="B589" s="634"/>
      <c r="C589" s="634"/>
      <c r="D589" s="635"/>
      <c r="E589" s="635"/>
      <c r="F589" s="635"/>
      <c r="G589" s="635"/>
      <c r="H589" s="635"/>
      <c r="I589" s="635"/>
      <c r="J589" s="635"/>
      <c r="K589" s="635"/>
      <c r="L589" s="635"/>
      <c r="M589" s="635"/>
      <c r="N589" s="635"/>
      <c r="O589" s="635"/>
      <c r="P589" s="635"/>
      <c r="Q589" s="635"/>
      <c r="R589" s="635"/>
      <c r="S589" s="631"/>
      <c r="T589" s="631"/>
      <c r="U589" s="631"/>
      <c r="V589" s="639"/>
      <c r="W589" s="631"/>
      <c r="X589" s="631"/>
      <c r="Y589" s="631"/>
      <c r="Z589" s="631"/>
      <c r="AA589" s="631"/>
      <c r="AB589" s="631"/>
      <c r="AC589" s="631"/>
      <c r="AD589" s="631"/>
      <c r="AE589" s="631"/>
      <c r="AF589" s="631"/>
      <c r="AG589" s="631"/>
      <c r="AH589" s="631"/>
      <c r="AI589" s="631"/>
      <c r="AJ589" s="631"/>
      <c r="AK589" s="631"/>
      <c r="AL589" s="631"/>
      <c r="AM589" s="631"/>
      <c r="AN589" s="631"/>
      <c r="AO589" s="631"/>
      <c r="AP589" s="631"/>
      <c r="AQ589" s="631"/>
      <c r="AR589" s="631"/>
      <c r="AS589" s="631"/>
      <c r="AT589" s="631"/>
      <c r="AU589" s="631"/>
      <c r="AV589" s="631"/>
      <c r="AW589" s="631"/>
      <c r="AX589" s="631"/>
      <c r="AY589" s="631"/>
      <c r="AZ589" s="631"/>
    </row>
    <row r="590" spans="2:52" x14ac:dyDescent="0.25">
      <c r="B590" s="634"/>
      <c r="C590" s="634"/>
      <c r="D590" s="635"/>
      <c r="E590" s="635"/>
      <c r="F590" s="635"/>
      <c r="G590" s="635"/>
      <c r="H590" s="635"/>
      <c r="I590" s="635"/>
      <c r="J590" s="635"/>
      <c r="K590" s="635"/>
      <c r="L590" s="635"/>
      <c r="M590" s="635"/>
      <c r="N590" s="635"/>
      <c r="O590" s="635"/>
      <c r="P590" s="635"/>
      <c r="Q590" s="635"/>
      <c r="R590" s="635"/>
      <c r="S590" s="631"/>
      <c r="T590" s="631"/>
      <c r="U590" s="631"/>
      <c r="V590" s="639"/>
      <c r="W590" s="631"/>
      <c r="X590" s="631"/>
      <c r="Y590" s="631"/>
      <c r="Z590" s="631"/>
      <c r="AA590" s="631"/>
      <c r="AB590" s="631"/>
      <c r="AC590" s="631"/>
      <c r="AD590" s="631"/>
      <c r="AE590" s="631"/>
      <c r="AF590" s="631"/>
      <c r="AG590" s="631"/>
      <c r="AH590" s="631"/>
      <c r="AI590" s="631"/>
      <c r="AJ590" s="631"/>
      <c r="AK590" s="631"/>
      <c r="AL590" s="631"/>
      <c r="AM590" s="631"/>
      <c r="AN590" s="631"/>
      <c r="AO590" s="631"/>
      <c r="AP590" s="631"/>
      <c r="AQ590" s="631"/>
      <c r="AR590" s="631"/>
      <c r="AS590" s="631"/>
      <c r="AT590" s="631"/>
      <c r="AU590" s="631"/>
      <c r="AV590" s="631"/>
      <c r="AW590" s="631"/>
      <c r="AX590" s="631"/>
      <c r="AY590" s="631"/>
      <c r="AZ590" s="631"/>
    </row>
    <row r="591" spans="2:52" x14ac:dyDescent="0.25">
      <c r="B591" s="634"/>
      <c r="C591" s="634"/>
      <c r="D591" s="635"/>
      <c r="E591" s="635"/>
      <c r="F591" s="635"/>
      <c r="G591" s="635"/>
      <c r="H591" s="635"/>
      <c r="I591" s="635"/>
      <c r="J591" s="635"/>
      <c r="K591" s="635"/>
      <c r="L591" s="635"/>
      <c r="M591" s="635"/>
      <c r="N591" s="635"/>
      <c r="O591" s="635"/>
      <c r="P591" s="635"/>
      <c r="Q591" s="635"/>
      <c r="R591" s="635"/>
      <c r="S591" s="631"/>
      <c r="T591" s="631"/>
      <c r="U591" s="631"/>
      <c r="V591" s="639"/>
      <c r="W591" s="631"/>
      <c r="X591" s="631"/>
      <c r="Y591" s="631"/>
      <c r="Z591" s="631"/>
      <c r="AA591" s="631"/>
      <c r="AB591" s="631"/>
      <c r="AC591" s="631"/>
      <c r="AD591" s="631"/>
      <c r="AE591" s="631"/>
      <c r="AF591" s="631"/>
      <c r="AG591" s="631"/>
      <c r="AH591" s="631"/>
      <c r="AI591" s="631"/>
      <c r="AJ591" s="631"/>
      <c r="AK591" s="631"/>
      <c r="AL591" s="631"/>
      <c r="AM591" s="631"/>
      <c r="AN591" s="631"/>
      <c r="AO591" s="631"/>
      <c r="AP591" s="631"/>
      <c r="AQ591" s="631"/>
      <c r="AR591" s="631"/>
      <c r="AS591" s="631"/>
      <c r="AT591" s="631"/>
      <c r="AU591" s="631"/>
      <c r="AV591" s="631"/>
      <c r="AW591" s="631"/>
      <c r="AX591" s="631"/>
      <c r="AY591" s="631"/>
      <c r="AZ591" s="631"/>
    </row>
    <row r="592" spans="2:52" x14ac:dyDescent="0.25">
      <c r="B592" s="634"/>
      <c r="C592" s="634"/>
      <c r="D592" s="635"/>
      <c r="E592" s="635"/>
      <c r="F592" s="635"/>
      <c r="G592" s="635"/>
      <c r="H592" s="635"/>
      <c r="I592" s="635"/>
      <c r="J592" s="635"/>
      <c r="K592" s="635"/>
      <c r="L592" s="635"/>
      <c r="M592" s="635"/>
      <c r="N592" s="635"/>
      <c r="O592" s="635"/>
      <c r="P592" s="635"/>
      <c r="Q592" s="635"/>
      <c r="R592" s="635"/>
      <c r="S592" s="631"/>
      <c r="T592" s="631"/>
      <c r="U592" s="631"/>
      <c r="V592" s="639"/>
      <c r="W592" s="631"/>
      <c r="X592" s="631"/>
      <c r="Y592" s="631"/>
      <c r="Z592" s="631"/>
      <c r="AA592" s="631"/>
      <c r="AB592" s="631"/>
      <c r="AC592" s="631"/>
      <c r="AD592" s="631"/>
      <c r="AE592" s="631"/>
      <c r="AF592" s="631"/>
      <c r="AG592" s="631"/>
      <c r="AH592" s="631"/>
      <c r="AI592" s="631"/>
      <c r="AJ592" s="631"/>
      <c r="AK592" s="631"/>
      <c r="AL592" s="631"/>
      <c r="AM592" s="631"/>
      <c r="AN592" s="631"/>
      <c r="AO592" s="631"/>
      <c r="AP592" s="631"/>
      <c r="AQ592" s="631"/>
      <c r="AR592" s="631"/>
      <c r="AS592" s="631"/>
      <c r="AT592" s="631"/>
      <c r="AU592" s="631"/>
      <c r="AV592" s="631"/>
      <c r="AW592" s="631"/>
      <c r="AX592" s="631"/>
      <c r="AY592" s="631"/>
      <c r="AZ592" s="631"/>
    </row>
    <row r="593" spans="2:52" x14ac:dyDescent="0.25">
      <c r="B593" s="634"/>
      <c r="C593" s="634"/>
      <c r="D593" s="635"/>
      <c r="E593" s="635"/>
      <c r="F593" s="635"/>
      <c r="G593" s="635"/>
      <c r="H593" s="635"/>
      <c r="I593" s="635"/>
      <c r="J593" s="635"/>
      <c r="K593" s="635"/>
      <c r="L593" s="635"/>
      <c r="M593" s="635"/>
      <c r="N593" s="635"/>
      <c r="O593" s="635"/>
      <c r="P593" s="635"/>
      <c r="Q593" s="635"/>
      <c r="R593" s="635"/>
      <c r="S593" s="631"/>
      <c r="T593" s="631"/>
      <c r="U593" s="631"/>
      <c r="V593" s="639"/>
      <c r="W593" s="631"/>
      <c r="X593" s="631"/>
      <c r="Y593" s="631"/>
      <c r="Z593" s="631"/>
      <c r="AA593" s="631"/>
      <c r="AB593" s="631"/>
      <c r="AC593" s="631"/>
      <c r="AD593" s="631"/>
      <c r="AE593" s="631"/>
      <c r="AF593" s="631"/>
      <c r="AG593" s="631"/>
      <c r="AH593" s="631"/>
      <c r="AI593" s="631"/>
      <c r="AJ593" s="631"/>
      <c r="AK593" s="631"/>
      <c r="AL593" s="631"/>
      <c r="AM593" s="631"/>
      <c r="AN593" s="631"/>
      <c r="AO593" s="631"/>
      <c r="AP593" s="631"/>
      <c r="AQ593" s="631"/>
      <c r="AR593" s="631"/>
      <c r="AS593" s="631"/>
      <c r="AT593" s="631"/>
      <c r="AU593" s="631"/>
      <c r="AV593" s="631"/>
      <c r="AW593" s="631"/>
      <c r="AX593" s="631"/>
      <c r="AY593" s="631"/>
      <c r="AZ593" s="631"/>
    </row>
    <row r="594" spans="2:52" x14ac:dyDescent="0.25">
      <c r="B594" s="634"/>
      <c r="C594" s="634"/>
      <c r="D594" s="635"/>
      <c r="E594" s="635"/>
      <c r="F594" s="635"/>
      <c r="G594" s="635"/>
      <c r="H594" s="635"/>
      <c r="I594" s="635"/>
      <c r="J594" s="635"/>
      <c r="K594" s="635"/>
      <c r="L594" s="635"/>
      <c r="M594" s="635"/>
      <c r="N594" s="635"/>
      <c r="O594" s="635"/>
      <c r="P594" s="635"/>
      <c r="Q594" s="635"/>
      <c r="R594" s="635"/>
      <c r="S594" s="631"/>
      <c r="T594" s="631"/>
      <c r="U594" s="631"/>
      <c r="V594" s="639"/>
      <c r="W594" s="631"/>
      <c r="X594" s="631"/>
      <c r="Y594" s="631"/>
      <c r="Z594" s="631"/>
      <c r="AA594" s="631"/>
      <c r="AB594" s="631"/>
      <c r="AC594" s="631"/>
      <c r="AD594" s="631"/>
      <c r="AE594" s="631"/>
      <c r="AF594" s="631"/>
      <c r="AG594" s="631"/>
      <c r="AH594" s="631"/>
      <c r="AI594" s="631"/>
      <c r="AJ594" s="631"/>
      <c r="AK594" s="631"/>
      <c r="AL594" s="631"/>
      <c r="AM594" s="631"/>
      <c r="AN594" s="631"/>
      <c r="AO594" s="631"/>
      <c r="AP594" s="631"/>
      <c r="AQ594" s="631"/>
      <c r="AR594" s="631"/>
      <c r="AS594" s="631"/>
      <c r="AT594" s="631"/>
      <c r="AU594" s="631"/>
      <c r="AV594" s="631"/>
      <c r="AW594" s="631"/>
      <c r="AX594" s="631"/>
      <c r="AY594" s="631"/>
      <c r="AZ594" s="631"/>
    </row>
    <row r="595" spans="2:52" x14ac:dyDescent="0.25">
      <c r="B595" s="634"/>
      <c r="C595" s="634"/>
      <c r="D595" s="635"/>
      <c r="E595" s="635"/>
      <c r="F595" s="635"/>
      <c r="G595" s="635"/>
      <c r="H595" s="635"/>
      <c r="I595" s="635"/>
      <c r="J595" s="635"/>
      <c r="K595" s="635"/>
      <c r="L595" s="635"/>
      <c r="M595" s="635"/>
      <c r="N595" s="635"/>
      <c r="O595" s="635"/>
      <c r="P595" s="635"/>
      <c r="Q595" s="635"/>
      <c r="R595" s="635"/>
      <c r="S595" s="631"/>
      <c r="T595" s="631"/>
      <c r="U595" s="631"/>
      <c r="V595" s="639"/>
      <c r="W595" s="631"/>
      <c r="X595" s="631"/>
      <c r="Y595" s="631"/>
      <c r="Z595" s="631"/>
      <c r="AA595" s="631"/>
      <c r="AB595" s="631"/>
      <c r="AC595" s="631"/>
      <c r="AD595" s="631"/>
      <c r="AE595" s="631"/>
      <c r="AF595" s="631"/>
      <c r="AG595" s="631"/>
      <c r="AH595" s="631"/>
      <c r="AI595" s="631"/>
      <c r="AJ595" s="631"/>
      <c r="AK595" s="631"/>
      <c r="AL595" s="631"/>
      <c r="AM595" s="631"/>
      <c r="AN595" s="631"/>
      <c r="AO595" s="631"/>
      <c r="AP595" s="631"/>
      <c r="AQ595" s="631"/>
      <c r="AR595" s="631"/>
      <c r="AS595" s="631"/>
      <c r="AT595" s="631"/>
      <c r="AU595" s="631"/>
      <c r="AV595" s="631"/>
      <c r="AW595" s="631"/>
      <c r="AX595" s="631"/>
      <c r="AY595" s="631"/>
      <c r="AZ595" s="631"/>
    </row>
    <row r="596" spans="2:52" x14ac:dyDescent="0.25">
      <c r="B596" s="634"/>
      <c r="C596" s="634"/>
      <c r="D596" s="635"/>
      <c r="E596" s="635"/>
      <c r="F596" s="635"/>
      <c r="G596" s="635"/>
      <c r="H596" s="635"/>
      <c r="I596" s="635"/>
      <c r="J596" s="635"/>
      <c r="K596" s="635"/>
      <c r="L596" s="635"/>
      <c r="M596" s="635"/>
      <c r="N596" s="635"/>
      <c r="O596" s="635"/>
      <c r="P596" s="635"/>
      <c r="Q596" s="635"/>
      <c r="R596" s="635"/>
      <c r="S596" s="631"/>
      <c r="T596" s="631"/>
      <c r="U596" s="631"/>
      <c r="V596" s="639"/>
      <c r="W596" s="631"/>
      <c r="X596" s="631"/>
      <c r="Y596" s="631"/>
      <c r="Z596" s="631"/>
      <c r="AA596" s="631"/>
      <c r="AB596" s="631"/>
      <c r="AC596" s="631"/>
      <c r="AD596" s="631"/>
      <c r="AE596" s="631"/>
      <c r="AF596" s="631"/>
      <c r="AG596" s="631"/>
      <c r="AH596" s="631"/>
      <c r="AI596" s="631"/>
      <c r="AJ596" s="631"/>
      <c r="AK596" s="631"/>
      <c r="AL596" s="631"/>
      <c r="AM596" s="631"/>
      <c r="AN596" s="631"/>
      <c r="AO596" s="631"/>
      <c r="AP596" s="631"/>
      <c r="AQ596" s="631"/>
      <c r="AR596" s="631"/>
      <c r="AS596" s="631"/>
      <c r="AT596" s="631"/>
      <c r="AU596" s="631"/>
      <c r="AV596" s="631"/>
      <c r="AW596" s="631"/>
      <c r="AX596" s="631"/>
      <c r="AY596" s="631"/>
      <c r="AZ596" s="631"/>
    </row>
    <row r="597" spans="2:52" x14ac:dyDescent="0.25">
      <c r="B597" s="634"/>
      <c r="C597" s="634"/>
      <c r="D597" s="635"/>
      <c r="E597" s="635"/>
      <c r="F597" s="635"/>
      <c r="G597" s="635"/>
      <c r="H597" s="635"/>
      <c r="I597" s="635"/>
      <c r="J597" s="635"/>
      <c r="K597" s="635"/>
      <c r="L597" s="635"/>
      <c r="M597" s="635"/>
      <c r="N597" s="635"/>
      <c r="O597" s="635"/>
      <c r="P597" s="635"/>
      <c r="Q597" s="635"/>
      <c r="R597" s="635"/>
      <c r="S597" s="631"/>
      <c r="T597" s="631"/>
      <c r="U597" s="631"/>
      <c r="V597" s="639"/>
      <c r="W597" s="631"/>
      <c r="X597" s="631"/>
      <c r="Y597" s="631"/>
      <c r="Z597" s="631"/>
      <c r="AA597" s="631"/>
      <c r="AB597" s="631"/>
      <c r="AC597" s="631"/>
      <c r="AD597" s="631"/>
      <c r="AE597" s="631"/>
      <c r="AF597" s="631"/>
      <c r="AG597" s="631"/>
      <c r="AH597" s="631"/>
      <c r="AI597" s="631"/>
      <c r="AJ597" s="631"/>
      <c r="AK597" s="631"/>
      <c r="AL597" s="631"/>
      <c r="AM597" s="631"/>
      <c r="AN597" s="631"/>
      <c r="AO597" s="631"/>
      <c r="AP597" s="631"/>
      <c r="AQ597" s="631"/>
      <c r="AR597" s="631"/>
      <c r="AS597" s="631"/>
      <c r="AT597" s="631"/>
      <c r="AU597" s="631"/>
      <c r="AV597" s="631"/>
      <c r="AW597" s="631"/>
      <c r="AX597" s="631"/>
      <c r="AY597" s="631"/>
      <c r="AZ597" s="631"/>
    </row>
    <row r="598" spans="2:52" x14ac:dyDescent="0.25">
      <c r="B598" s="634"/>
      <c r="C598" s="634"/>
      <c r="D598" s="635"/>
      <c r="E598" s="635"/>
      <c r="F598" s="635"/>
      <c r="G598" s="635"/>
      <c r="H598" s="635"/>
      <c r="I598" s="635"/>
      <c r="J598" s="635"/>
      <c r="K598" s="635"/>
      <c r="L598" s="635"/>
      <c r="M598" s="635"/>
      <c r="N598" s="635"/>
      <c r="O598" s="635"/>
      <c r="P598" s="635"/>
      <c r="Q598" s="635"/>
      <c r="R598" s="635"/>
      <c r="S598" s="631"/>
      <c r="T598" s="631"/>
      <c r="U598" s="631"/>
      <c r="V598" s="639"/>
      <c r="W598" s="631"/>
      <c r="X598" s="631"/>
      <c r="Y598" s="631"/>
      <c r="Z598" s="631"/>
      <c r="AA598" s="631"/>
      <c r="AB598" s="631"/>
      <c r="AC598" s="631"/>
      <c r="AD598" s="631"/>
      <c r="AE598" s="631"/>
      <c r="AF598" s="631"/>
      <c r="AG598" s="631"/>
      <c r="AH598" s="631"/>
      <c r="AI598" s="631"/>
      <c r="AJ598" s="631"/>
      <c r="AK598" s="631"/>
      <c r="AL598" s="631"/>
      <c r="AM598" s="631"/>
      <c r="AN598" s="631"/>
      <c r="AO598" s="631"/>
      <c r="AP598" s="631"/>
      <c r="AQ598" s="631"/>
      <c r="AR598" s="631"/>
      <c r="AS598" s="631"/>
      <c r="AT598" s="631"/>
      <c r="AU598" s="631"/>
      <c r="AV598" s="631"/>
      <c r="AW598" s="631"/>
      <c r="AX598" s="631"/>
      <c r="AY598" s="631"/>
      <c r="AZ598" s="631"/>
    </row>
    <row r="599" spans="2:52" x14ac:dyDescent="0.25">
      <c r="B599" s="634"/>
      <c r="C599" s="634"/>
      <c r="D599" s="635"/>
      <c r="E599" s="635"/>
      <c r="F599" s="635"/>
      <c r="G599" s="635"/>
      <c r="H599" s="635"/>
      <c r="I599" s="635"/>
      <c r="J599" s="635"/>
      <c r="K599" s="635"/>
      <c r="L599" s="635"/>
      <c r="M599" s="635"/>
      <c r="N599" s="635"/>
      <c r="O599" s="635"/>
      <c r="P599" s="635"/>
      <c r="Q599" s="635"/>
      <c r="R599" s="635"/>
      <c r="S599" s="631"/>
      <c r="T599" s="631"/>
      <c r="U599" s="631"/>
      <c r="V599" s="639"/>
      <c r="W599" s="631"/>
      <c r="X599" s="631"/>
      <c r="Y599" s="631"/>
      <c r="Z599" s="631"/>
      <c r="AA599" s="631"/>
      <c r="AB599" s="631"/>
      <c r="AC599" s="631"/>
      <c r="AD599" s="631"/>
      <c r="AE599" s="631"/>
      <c r="AF599" s="631"/>
      <c r="AG599" s="631"/>
      <c r="AH599" s="631"/>
      <c r="AI599" s="631"/>
      <c r="AJ599" s="631"/>
      <c r="AK599" s="631"/>
      <c r="AL599" s="631"/>
      <c r="AM599" s="631"/>
      <c r="AN599" s="631"/>
      <c r="AO599" s="631"/>
      <c r="AP599" s="631"/>
      <c r="AQ599" s="631"/>
      <c r="AR599" s="631"/>
      <c r="AS599" s="631"/>
      <c r="AT599" s="631"/>
      <c r="AU599" s="631"/>
      <c r="AV599" s="631"/>
      <c r="AW599" s="631"/>
      <c r="AX599" s="631"/>
      <c r="AY599" s="631"/>
      <c r="AZ599" s="631"/>
    </row>
    <row r="600" spans="2:52" x14ac:dyDescent="0.25">
      <c r="B600" s="634"/>
      <c r="C600" s="634"/>
      <c r="D600" s="635"/>
      <c r="E600" s="635"/>
      <c r="F600" s="635"/>
      <c r="G600" s="635"/>
      <c r="H600" s="635"/>
      <c r="I600" s="635"/>
      <c r="J600" s="635"/>
      <c r="K600" s="635"/>
      <c r="L600" s="635"/>
      <c r="M600" s="635"/>
      <c r="N600" s="635"/>
      <c r="O600" s="635"/>
      <c r="P600" s="635"/>
      <c r="Q600" s="635"/>
      <c r="R600" s="635"/>
      <c r="S600" s="631"/>
      <c r="T600" s="631"/>
      <c r="U600" s="631"/>
      <c r="V600" s="639"/>
      <c r="W600" s="631"/>
      <c r="X600" s="631"/>
      <c r="Y600" s="631"/>
      <c r="Z600" s="631"/>
      <c r="AA600" s="631"/>
      <c r="AB600" s="631"/>
      <c r="AC600" s="631"/>
      <c r="AD600" s="631"/>
      <c r="AE600" s="631"/>
      <c r="AF600" s="631"/>
      <c r="AG600" s="631"/>
      <c r="AH600" s="631"/>
      <c r="AI600" s="631"/>
      <c r="AJ600" s="631"/>
      <c r="AK600" s="631"/>
      <c r="AL600" s="631"/>
      <c r="AM600" s="631"/>
      <c r="AN600" s="631"/>
      <c r="AO600" s="631"/>
      <c r="AP600" s="631"/>
      <c r="AQ600" s="631"/>
      <c r="AR600" s="631"/>
      <c r="AS600" s="631"/>
      <c r="AT600" s="631"/>
      <c r="AU600" s="631"/>
      <c r="AV600" s="631"/>
      <c r="AW600" s="631"/>
      <c r="AX600" s="631"/>
      <c r="AY600" s="631"/>
      <c r="AZ600" s="631"/>
    </row>
    <row r="601" spans="2:52" x14ac:dyDescent="0.25">
      <c r="B601" s="634"/>
      <c r="C601" s="634"/>
      <c r="D601" s="635"/>
      <c r="E601" s="635"/>
      <c r="F601" s="635"/>
      <c r="G601" s="635"/>
      <c r="H601" s="635"/>
      <c r="I601" s="635"/>
      <c r="J601" s="635"/>
      <c r="K601" s="635"/>
      <c r="L601" s="635"/>
      <c r="M601" s="635"/>
      <c r="N601" s="635"/>
      <c r="O601" s="635"/>
      <c r="P601" s="635"/>
      <c r="Q601" s="635"/>
      <c r="R601" s="635"/>
      <c r="S601" s="631"/>
      <c r="T601" s="631"/>
      <c r="U601" s="631"/>
      <c r="V601" s="639"/>
      <c r="W601" s="631"/>
      <c r="X601" s="631"/>
      <c r="Y601" s="631"/>
      <c r="Z601" s="631"/>
      <c r="AA601" s="631"/>
      <c r="AB601" s="631"/>
      <c r="AC601" s="631"/>
      <c r="AD601" s="631"/>
      <c r="AE601" s="631"/>
      <c r="AF601" s="631"/>
      <c r="AG601" s="631"/>
      <c r="AH601" s="631"/>
      <c r="AI601" s="631"/>
      <c r="AJ601" s="631"/>
      <c r="AK601" s="631"/>
      <c r="AL601" s="631"/>
      <c r="AM601" s="631"/>
      <c r="AN601" s="631"/>
      <c r="AO601" s="631"/>
      <c r="AP601" s="631"/>
      <c r="AQ601" s="631"/>
      <c r="AR601" s="631"/>
      <c r="AS601" s="631"/>
      <c r="AT601" s="631"/>
      <c r="AU601" s="631"/>
      <c r="AV601" s="631"/>
      <c r="AW601" s="631"/>
      <c r="AX601" s="631"/>
      <c r="AY601" s="631"/>
      <c r="AZ601" s="631"/>
    </row>
    <row r="602" spans="2:52" x14ac:dyDescent="0.25">
      <c r="B602" s="634"/>
      <c r="C602" s="634"/>
      <c r="D602" s="635"/>
      <c r="E602" s="635"/>
      <c r="F602" s="635"/>
      <c r="G602" s="635"/>
      <c r="H602" s="635"/>
      <c r="I602" s="635"/>
      <c r="J602" s="635"/>
      <c r="K602" s="635"/>
      <c r="L602" s="635"/>
      <c r="M602" s="635"/>
      <c r="N602" s="635"/>
      <c r="O602" s="635"/>
      <c r="P602" s="635"/>
      <c r="Q602" s="635"/>
      <c r="R602" s="635"/>
      <c r="S602" s="631"/>
      <c r="T602" s="631"/>
      <c r="U602" s="631"/>
      <c r="V602" s="639"/>
      <c r="W602" s="631"/>
      <c r="X602" s="631"/>
      <c r="Y602" s="631"/>
      <c r="Z602" s="631"/>
      <c r="AA602" s="631"/>
      <c r="AB602" s="631"/>
      <c r="AC602" s="631"/>
      <c r="AD602" s="631"/>
      <c r="AE602" s="631"/>
      <c r="AF602" s="631"/>
      <c r="AG602" s="631"/>
      <c r="AH602" s="631"/>
      <c r="AI602" s="631"/>
      <c r="AJ602" s="631"/>
      <c r="AK602" s="631"/>
      <c r="AL602" s="631"/>
      <c r="AM602" s="631"/>
      <c r="AN602" s="631"/>
      <c r="AO602" s="631"/>
      <c r="AP602" s="631"/>
      <c r="AQ602" s="631"/>
      <c r="AR602" s="631"/>
      <c r="AS602" s="631"/>
      <c r="AT602" s="631"/>
      <c r="AU602" s="631"/>
      <c r="AV602" s="631"/>
      <c r="AW602" s="631"/>
      <c r="AX602" s="631"/>
      <c r="AY602" s="631"/>
      <c r="AZ602" s="631"/>
    </row>
    <row r="603" spans="2:52" x14ac:dyDescent="0.25">
      <c r="B603" s="634"/>
      <c r="C603" s="634"/>
      <c r="D603" s="635"/>
      <c r="E603" s="635"/>
      <c r="F603" s="635"/>
      <c r="G603" s="635"/>
      <c r="H603" s="635"/>
      <c r="I603" s="635"/>
      <c r="J603" s="635"/>
      <c r="K603" s="635"/>
      <c r="L603" s="635"/>
      <c r="M603" s="635"/>
      <c r="N603" s="635"/>
      <c r="O603" s="635"/>
      <c r="P603" s="635"/>
      <c r="Q603" s="635"/>
      <c r="R603" s="635"/>
      <c r="S603" s="631"/>
      <c r="T603" s="631"/>
      <c r="U603" s="631"/>
      <c r="V603" s="639"/>
      <c r="W603" s="631"/>
      <c r="X603" s="631"/>
      <c r="Y603" s="631"/>
      <c r="Z603" s="631"/>
      <c r="AA603" s="631"/>
      <c r="AB603" s="631"/>
      <c r="AC603" s="631"/>
      <c r="AD603" s="631"/>
      <c r="AE603" s="631"/>
      <c r="AF603" s="631"/>
      <c r="AG603" s="631"/>
      <c r="AH603" s="631"/>
      <c r="AI603" s="631"/>
      <c r="AJ603" s="631"/>
      <c r="AK603" s="631"/>
      <c r="AL603" s="631"/>
      <c r="AM603" s="631"/>
      <c r="AN603" s="631"/>
      <c r="AO603" s="631"/>
      <c r="AP603" s="631"/>
      <c r="AQ603" s="631"/>
      <c r="AR603" s="631"/>
      <c r="AS603" s="631"/>
      <c r="AT603" s="631"/>
      <c r="AU603" s="631"/>
      <c r="AV603" s="631"/>
      <c r="AW603" s="631"/>
      <c r="AX603" s="631"/>
      <c r="AY603" s="631"/>
      <c r="AZ603" s="631"/>
    </row>
    <row r="604" spans="2:52" x14ac:dyDescent="0.25">
      <c r="B604" s="634"/>
      <c r="C604" s="634"/>
      <c r="D604" s="635"/>
      <c r="E604" s="635"/>
      <c r="F604" s="635"/>
      <c r="G604" s="635"/>
      <c r="H604" s="635"/>
      <c r="I604" s="635"/>
      <c r="J604" s="635"/>
      <c r="K604" s="635"/>
      <c r="L604" s="635"/>
      <c r="M604" s="635"/>
      <c r="N604" s="635"/>
      <c r="O604" s="635"/>
      <c r="P604" s="635"/>
      <c r="Q604" s="635"/>
      <c r="R604" s="635"/>
      <c r="S604" s="631"/>
      <c r="T604" s="631"/>
      <c r="U604" s="631"/>
      <c r="V604" s="639"/>
      <c r="W604" s="631"/>
      <c r="X604" s="631"/>
      <c r="Y604" s="631"/>
      <c r="Z604" s="631"/>
      <c r="AA604" s="631"/>
      <c r="AB604" s="631"/>
      <c r="AC604" s="631"/>
      <c r="AD604" s="631"/>
      <c r="AE604" s="631"/>
      <c r="AF604" s="631"/>
      <c r="AG604" s="631"/>
      <c r="AH604" s="631"/>
      <c r="AI604" s="631"/>
      <c r="AJ604" s="631"/>
      <c r="AK604" s="631"/>
      <c r="AL604" s="631"/>
      <c r="AM604" s="631"/>
      <c r="AN604" s="631"/>
      <c r="AO604" s="631"/>
      <c r="AP604" s="631"/>
      <c r="AQ604" s="631"/>
      <c r="AR604" s="631"/>
      <c r="AS604" s="631"/>
      <c r="AT604" s="631"/>
      <c r="AU604" s="631"/>
      <c r="AV604" s="631"/>
      <c r="AW604" s="631"/>
      <c r="AX604" s="631"/>
      <c r="AY604" s="631"/>
      <c r="AZ604" s="631"/>
    </row>
    <row r="605" spans="2:52" x14ac:dyDescent="0.25">
      <c r="B605" s="634"/>
      <c r="C605" s="634"/>
      <c r="D605" s="635"/>
      <c r="E605" s="635"/>
      <c r="F605" s="635"/>
      <c r="G605" s="635"/>
      <c r="H605" s="635"/>
      <c r="I605" s="635"/>
      <c r="J605" s="635"/>
      <c r="K605" s="635"/>
      <c r="L605" s="635"/>
      <c r="M605" s="635"/>
      <c r="N605" s="635"/>
      <c r="O605" s="635"/>
      <c r="P605" s="635"/>
      <c r="Q605" s="635"/>
      <c r="R605" s="635"/>
      <c r="S605" s="631"/>
      <c r="T605" s="631"/>
      <c r="U605" s="631"/>
      <c r="V605" s="639"/>
      <c r="W605" s="631"/>
      <c r="X605" s="631"/>
      <c r="Y605" s="631"/>
      <c r="Z605" s="631"/>
      <c r="AA605" s="631"/>
      <c r="AB605" s="631"/>
      <c r="AC605" s="631"/>
      <c r="AD605" s="631"/>
      <c r="AE605" s="631"/>
      <c r="AF605" s="631"/>
      <c r="AG605" s="631"/>
      <c r="AH605" s="631"/>
      <c r="AI605" s="631"/>
      <c r="AJ605" s="631"/>
      <c r="AK605" s="631"/>
      <c r="AL605" s="631"/>
      <c r="AM605" s="631"/>
      <c r="AN605" s="631"/>
      <c r="AO605" s="631"/>
      <c r="AP605" s="631"/>
      <c r="AQ605" s="631"/>
      <c r="AR605" s="631"/>
      <c r="AS605" s="631"/>
      <c r="AT605" s="631"/>
      <c r="AU605" s="631"/>
      <c r="AV605" s="631"/>
      <c r="AW605" s="631"/>
      <c r="AX605" s="631"/>
      <c r="AY605" s="631"/>
      <c r="AZ605" s="631"/>
    </row>
    <row r="606" spans="2:52" x14ac:dyDescent="0.25">
      <c r="B606" s="634"/>
      <c r="C606" s="634"/>
      <c r="D606" s="635"/>
      <c r="E606" s="635"/>
      <c r="F606" s="635"/>
      <c r="G606" s="635"/>
      <c r="H606" s="635"/>
      <c r="I606" s="635"/>
      <c r="J606" s="635"/>
      <c r="K606" s="635"/>
      <c r="L606" s="635"/>
      <c r="M606" s="635"/>
      <c r="N606" s="635"/>
      <c r="O606" s="635"/>
      <c r="P606" s="635"/>
      <c r="Q606" s="635"/>
      <c r="R606" s="635"/>
      <c r="S606" s="631"/>
      <c r="T606" s="631"/>
      <c r="U606" s="631"/>
      <c r="V606" s="639"/>
      <c r="W606" s="631"/>
      <c r="X606" s="631"/>
      <c r="Y606" s="631"/>
      <c r="Z606" s="631"/>
      <c r="AA606" s="631"/>
      <c r="AB606" s="631"/>
      <c r="AC606" s="631"/>
      <c r="AD606" s="631"/>
      <c r="AE606" s="631"/>
      <c r="AF606" s="631"/>
      <c r="AG606" s="631"/>
      <c r="AH606" s="631"/>
      <c r="AI606" s="631"/>
      <c r="AJ606" s="631"/>
      <c r="AK606" s="631"/>
      <c r="AL606" s="631"/>
      <c r="AM606" s="631"/>
      <c r="AN606" s="631"/>
      <c r="AO606" s="631"/>
      <c r="AP606" s="631"/>
      <c r="AQ606" s="631"/>
      <c r="AR606" s="631"/>
      <c r="AS606" s="631"/>
      <c r="AT606" s="631"/>
      <c r="AU606" s="631"/>
      <c r="AV606" s="631"/>
      <c r="AW606" s="631"/>
      <c r="AX606" s="631"/>
      <c r="AY606" s="631"/>
      <c r="AZ606" s="631"/>
    </row>
    <row r="607" spans="2:52" x14ac:dyDescent="0.25">
      <c r="B607" s="634"/>
      <c r="C607" s="634"/>
      <c r="D607" s="635"/>
      <c r="E607" s="635"/>
      <c r="F607" s="635"/>
      <c r="G607" s="635"/>
      <c r="H607" s="635"/>
      <c r="I607" s="635"/>
      <c r="J607" s="635"/>
      <c r="K607" s="635"/>
      <c r="L607" s="635"/>
      <c r="M607" s="635"/>
      <c r="N607" s="635"/>
      <c r="O607" s="635"/>
      <c r="P607" s="635"/>
      <c r="Q607" s="635"/>
      <c r="R607" s="635"/>
      <c r="S607" s="631"/>
      <c r="T607" s="631"/>
      <c r="U607" s="631"/>
      <c r="V607" s="639"/>
      <c r="W607" s="631"/>
      <c r="X607" s="631"/>
      <c r="Y607" s="631"/>
      <c r="Z607" s="631"/>
      <c r="AA607" s="631"/>
      <c r="AB607" s="631"/>
      <c r="AC607" s="631"/>
      <c r="AD607" s="631"/>
      <c r="AE607" s="631"/>
      <c r="AF607" s="631"/>
      <c r="AG607" s="631"/>
      <c r="AH607" s="631"/>
      <c r="AI607" s="631"/>
      <c r="AJ607" s="631"/>
      <c r="AK607" s="631"/>
      <c r="AL607" s="631"/>
      <c r="AM607" s="631"/>
      <c r="AN607" s="631"/>
      <c r="AO607" s="631"/>
      <c r="AP607" s="631"/>
      <c r="AQ607" s="631"/>
      <c r="AR607" s="631"/>
      <c r="AS607" s="631"/>
      <c r="AT607" s="631"/>
      <c r="AU607" s="631"/>
      <c r="AV607" s="631"/>
      <c r="AW607" s="631"/>
      <c r="AX607" s="631"/>
      <c r="AY607" s="631"/>
      <c r="AZ607" s="631"/>
    </row>
    <row r="608" spans="2:52" x14ac:dyDescent="0.25">
      <c r="B608" s="634"/>
      <c r="C608" s="634"/>
      <c r="D608" s="635"/>
      <c r="E608" s="635"/>
      <c r="F608" s="635"/>
      <c r="G608" s="635"/>
      <c r="H608" s="635"/>
      <c r="I608" s="635"/>
      <c r="J608" s="635"/>
      <c r="K608" s="635"/>
      <c r="L608" s="635"/>
      <c r="M608" s="635"/>
      <c r="N608" s="635"/>
      <c r="O608" s="635"/>
      <c r="P608" s="635"/>
      <c r="Q608" s="635"/>
      <c r="R608" s="635"/>
      <c r="S608" s="631"/>
      <c r="T608" s="631"/>
      <c r="U608" s="631"/>
      <c r="V608" s="639"/>
      <c r="W608" s="631"/>
      <c r="X608" s="631"/>
      <c r="Y608" s="631"/>
      <c r="Z608" s="631"/>
      <c r="AA608" s="631"/>
      <c r="AB608" s="631"/>
      <c r="AC608" s="631"/>
      <c r="AD608" s="631"/>
      <c r="AE608" s="631"/>
      <c r="AF608" s="631"/>
      <c r="AG608" s="631"/>
      <c r="AH608" s="631"/>
      <c r="AI608" s="631"/>
      <c r="AJ608" s="631"/>
      <c r="AK608" s="631"/>
      <c r="AL608" s="631"/>
      <c r="AM608" s="631"/>
      <c r="AN608" s="631"/>
      <c r="AO608" s="631"/>
      <c r="AP608" s="631"/>
      <c r="AQ608" s="631"/>
      <c r="AR608" s="631"/>
      <c r="AS608" s="631"/>
      <c r="AT608" s="631"/>
      <c r="AU608" s="631"/>
      <c r="AV608" s="631"/>
      <c r="AW608" s="631"/>
      <c r="AX608" s="631"/>
      <c r="AY608" s="631"/>
      <c r="AZ608" s="631"/>
    </row>
    <row r="609" spans="2:52" x14ac:dyDescent="0.25">
      <c r="B609" s="634"/>
      <c r="C609" s="634"/>
      <c r="D609" s="635"/>
      <c r="E609" s="635"/>
      <c r="F609" s="635"/>
      <c r="G609" s="635"/>
      <c r="H609" s="635"/>
      <c r="I609" s="635"/>
      <c r="J609" s="635"/>
      <c r="K609" s="635"/>
      <c r="L609" s="635"/>
      <c r="M609" s="635"/>
      <c r="N609" s="635"/>
      <c r="O609" s="635"/>
      <c r="P609" s="635"/>
      <c r="Q609" s="635"/>
      <c r="R609" s="635"/>
      <c r="S609" s="631"/>
      <c r="T609" s="631"/>
      <c r="U609" s="631"/>
      <c r="V609" s="639"/>
      <c r="W609" s="631"/>
      <c r="X609" s="631"/>
      <c r="Y609" s="631"/>
      <c r="Z609" s="631"/>
      <c r="AA609" s="631"/>
      <c r="AB609" s="631"/>
      <c r="AC609" s="631"/>
      <c r="AD609" s="631"/>
      <c r="AE609" s="631"/>
      <c r="AF609" s="631"/>
      <c r="AG609" s="631"/>
      <c r="AH609" s="631"/>
      <c r="AI609" s="631"/>
      <c r="AJ609" s="631"/>
      <c r="AK609" s="631"/>
      <c r="AL609" s="631"/>
      <c r="AM609" s="631"/>
      <c r="AN609" s="631"/>
      <c r="AO609" s="631"/>
      <c r="AP609" s="631"/>
      <c r="AQ609" s="631"/>
      <c r="AR609" s="631"/>
      <c r="AS609" s="631"/>
      <c r="AT609" s="631"/>
      <c r="AU609" s="631"/>
      <c r="AV609" s="631"/>
      <c r="AW609" s="631"/>
      <c r="AX609" s="631"/>
      <c r="AY609" s="631"/>
      <c r="AZ609" s="631"/>
    </row>
    <row r="610" spans="2:52" x14ac:dyDescent="0.25">
      <c r="B610" s="634"/>
      <c r="C610" s="634"/>
      <c r="D610" s="635"/>
      <c r="E610" s="635"/>
      <c r="F610" s="635"/>
      <c r="G610" s="635"/>
      <c r="H610" s="635"/>
      <c r="I610" s="635"/>
      <c r="J610" s="635"/>
      <c r="K610" s="635"/>
      <c r="L610" s="635"/>
      <c r="M610" s="635"/>
      <c r="N610" s="635"/>
      <c r="O610" s="635"/>
      <c r="P610" s="635"/>
      <c r="Q610" s="635"/>
      <c r="R610" s="635"/>
      <c r="S610" s="631"/>
      <c r="T610" s="631"/>
      <c r="U610" s="631"/>
      <c r="V610" s="639"/>
      <c r="W610" s="631"/>
      <c r="X610" s="631"/>
      <c r="Y610" s="631"/>
      <c r="Z610" s="631"/>
      <c r="AA610" s="631"/>
      <c r="AB610" s="631"/>
      <c r="AC610" s="631"/>
      <c r="AD610" s="631"/>
      <c r="AE610" s="631"/>
      <c r="AF610" s="631"/>
      <c r="AG610" s="631"/>
      <c r="AH610" s="631"/>
      <c r="AI610" s="631"/>
      <c r="AJ610" s="631"/>
      <c r="AK610" s="631"/>
      <c r="AL610" s="631"/>
      <c r="AM610" s="631"/>
      <c r="AN610" s="631"/>
      <c r="AO610" s="631"/>
      <c r="AP610" s="631"/>
      <c r="AQ610" s="631"/>
      <c r="AR610" s="631"/>
      <c r="AS610" s="631"/>
      <c r="AT610" s="631"/>
      <c r="AU610" s="631"/>
      <c r="AV610" s="631"/>
      <c r="AW610" s="631"/>
      <c r="AX610" s="631"/>
      <c r="AY610" s="631"/>
      <c r="AZ610" s="631"/>
    </row>
    <row r="611" spans="2:52" x14ac:dyDescent="0.25">
      <c r="B611" s="634"/>
      <c r="C611" s="634"/>
      <c r="D611" s="635"/>
      <c r="E611" s="635"/>
      <c r="F611" s="635"/>
      <c r="G611" s="635"/>
      <c r="H611" s="635"/>
      <c r="I611" s="635"/>
      <c r="J611" s="635"/>
      <c r="K611" s="635"/>
      <c r="L611" s="635"/>
      <c r="M611" s="635"/>
      <c r="N611" s="635"/>
      <c r="O611" s="635"/>
      <c r="P611" s="635"/>
      <c r="Q611" s="635"/>
      <c r="R611" s="635"/>
      <c r="S611" s="631"/>
      <c r="T611" s="631"/>
      <c r="U611" s="631"/>
      <c r="V611" s="639"/>
      <c r="W611" s="631"/>
      <c r="X611" s="631"/>
      <c r="Y611" s="631"/>
      <c r="Z611" s="631"/>
      <c r="AA611" s="631"/>
      <c r="AB611" s="631"/>
      <c r="AC611" s="631"/>
      <c r="AD611" s="631"/>
      <c r="AE611" s="631"/>
      <c r="AF611" s="631"/>
      <c r="AG611" s="631"/>
      <c r="AH611" s="631"/>
      <c r="AI611" s="631"/>
      <c r="AJ611" s="631"/>
      <c r="AK611" s="631"/>
      <c r="AL611" s="631"/>
      <c r="AM611" s="631"/>
      <c r="AN611" s="631"/>
      <c r="AO611" s="631"/>
      <c r="AP611" s="631"/>
      <c r="AQ611" s="631"/>
      <c r="AR611" s="631"/>
      <c r="AS611" s="631"/>
      <c r="AT611" s="631"/>
      <c r="AU611" s="631"/>
      <c r="AV611" s="631"/>
      <c r="AW611" s="631"/>
      <c r="AX611" s="631"/>
      <c r="AY611" s="631"/>
      <c r="AZ611" s="631"/>
    </row>
    <row r="612" spans="2:52" x14ac:dyDescent="0.25">
      <c r="B612" s="634"/>
      <c r="C612" s="634"/>
      <c r="D612" s="635"/>
      <c r="E612" s="635"/>
      <c r="F612" s="635"/>
      <c r="G612" s="635"/>
      <c r="H612" s="635"/>
      <c r="I612" s="635"/>
      <c r="J612" s="635"/>
      <c r="K612" s="635"/>
      <c r="L612" s="635"/>
      <c r="M612" s="635"/>
      <c r="N612" s="635"/>
      <c r="O612" s="635"/>
      <c r="P612" s="635"/>
      <c r="Q612" s="635"/>
      <c r="R612" s="635"/>
      <c r="S612" s="631"/>
      <c r="T612" s="631"/>
      <c r="U612" s="631"/>
      <c r="V612" s="639"/>
      <c r="W612" s="631"/>
      <c r="X612" s="631"/>
      <c r="Y612" s="631"/>
      <c r="Z612" s="631"/>
      <c r="AA612" s="631"/>
      <c r="AB612" s="631"/>
      <c r="AC612" s="631"/>
      <c r="AD612" s="631"/>
      <c r="AE612" s="631"/>
      <c r="AF612" s="631"/>
      <c r="AG612" s="631"/>
      <c r="AH612" s="631"/>
      <c r="AI612" s="631"/>
      <c r="AJ612" s="631"/>
      <c r="AK612" s="631"/>
      <c r="AL612" s="631"/>
      <c r="AM612" s="631"/>
      <c r="AN612" s="631"/>
      <c r="AO612" s="631"/>
      <c r="AP612" s="631"/>
      <c r="AQ612" s="631"/>
      <c r="AR612" s="631"/>
      <c r="AS612" s="631"/>
      <c r="AT612" s="631"/>
      <c r="AU612" s="631"/>
      <c r="AV612" s="631"/>
      <c r="AW612" s="631"/>
      <c r="AX612" s="631"/>
      <c r="AY612" s="631"/>
      <c r="AZ612" s="631"/>
    </row>
    <row r="613" spans="2:52" x14ac:dyDescent="0.25">
      <c r="B613" s="634"/>
      <c r="C613" s="634"/>
      <c r="D613" s="635"/>
      <c r="E613" s="635"/>
      <c r="F613" s="635"/>
      <c r="G613" s="635"/>
      <c r="H613" s="635"/>
      <c r="I613" s="635"/>
      <c r="J613" s="635"/>
      <c r="K613" s="635"/>
      <c r="L613" s="635"/>
      <c r="M613" s="635"/>
      <c r="N613" s="635"/>
      <c r="O613" s="635"/>
      <c r="P613" s="635"/>
      <c r="Q613" s="635"/>
      <c r="R613" s="635"/>
      <c r="S613" s="631"/>
      <c r="T613" s="631"/>
      <c r="U613" s="631"/>
      <c r="V613" s="639"/>
      <c r="W613" s="631"/>
      <c r="X613" s="631"/>
      <c r="Y613" s="631"/>
      <c r="Z613" s="631"/>
      <c r="AA613" s="631"/>
      <c r="AB613" s="631"/>
      <c r="AC613" s="631"/>
      <c r="AD613" s="631"/>
      <c r="AE613" s="631"/>
      <c r="AF613" s="631"/>
      <c r="AG613" s="631"/>
      <c r="AH613" s="631"/>
      <c r="AI613" s="631"/>
      <c r="AJ613" s="631"/>
      <c r="AK613" s="631"/>
      <c r="AL613" s="631"/>
      <c r="AM613" s="631"/>
      <c r="AN613" s="631"/>
      <c r="AO613" s="631"/>
      <c r="AP613" s="631"/>
      <c r="AQ613" s="631"/>
      <c r="AR613" s="631"/>
      <c r="AS613" s="631"/>
      <c r="AT613" s="631"/>
      <c r="AU613" s="631"/>
      <c r="AV613" s="631"/>
      <c r="AW613" s="631"/>
      <c r="AX613" s="631"/>
      <c r="AY613" s="631"/>
      <c r="AZ613" s="631"/>
    </row>
    <row r="614" spans="2:52" x14ac:dyDescent="0.25">
      <c r="B614" s="634"/>
      <c r="C614" s="634"/>
      <c r="D614" s="635"/>
      <c r="E614" s="635"/>
      <c r="F614" s="635"/>
      <c r="G614" s="635"/>
      <c r="H614" s="635"/>
      <c r="I614" s="635"/>
      <c r="J614" s="635"/>
      <c r="K614" s="635"/>
      <c r="L614" s="635"/>
      <c r="M614" s="635"/>
      <c r="N614" s="635"/>
      <c r="O614" s="635"/>
      <c r="P614" s="635"/>
      <c r="Q614" s="635"/>
      <c r="R614" s="635"/>
      <c r="S614" s="631"/>
      <c r="T614" s="631"/>
      <c r="U614" s="631"/>
      <c r="V614" s="639"/>
      <c r="W614" s="631"/>
      <c r="X614" s="631"/>
      <c r="Y614" s="631"/>
      <c r="Z614" s="631"/>
      <c r="AA614" s="631"/>
      <c r="AB614" s="631"/>
      <c r="AC614" s="631"/>
      <c r="AD614" s="631"/>
      <c r="AE614" s="631"/>
      <c r="AF614" s="631"/>
      <c r="AG614" s="631"/>
      <c r="AH614" s="631"/>
      <c r="AI614" s="631"/>
      <c r="AJ614" s="631"/>
      <c r="AK614" s="631"/>
      <c r="AL614" s="631"/>
      <c r="AM614" s="631"/>
      <c r="AN614" s="631"/>
      <c r="AO614" s="631"/>
      <c r="AP614" s="631"/>
      <c r="AQ614" s="631"/>
      <c r="AR614" s="631"/>
      <c r="AS614" s="631"/>
      <c r="AT614" s="631"/>
      <c r="AU614" s="631"/>
      <c r="AV614" s="631"/>
      <c r="AW614" s="631"/>
      <c r="AX614" s="631"/>
      <c r="AY614" s="631"/>
      <c r="AZ614" s="631"/>
    </row>
    <row r="615" spans="2:52" x14ac:dyDescent="0.25">
      <c r="B615" s="634"/>
      <c r="C615" s="634"/>
      <c r="D615" s="635"/>
      <c r="E615" s="635"/>
      <c r="F615" s="635"/>
      <c r="G615" s="635"/>
      <c r="H615" s="635"/>
      <c r="I615" s="635"/>
      <c r="J615" s="635"/>
      <c r="K615" s="635"/>
      <c r="L615" s="635"/>
      <c r="M615" s="635"/>
      <c r="N615" s="635"/>
      <c r="O615" s="635"/>
      <c r="P615" s="635"/>
      <c r="Q615" s="635"/>
      <c r="R615" s="635"/>
      <c r="S615" s="631"/>
      <c r="T615" s="631"/>
      <c r="U615" s="631"/>
      <c r="V615" s="639"/>
      <c r="W615" s="631"/>
      <c r="X615" s="631"/>
      <c r="Y615" s="631"/>
      <c r="Z615" s="631"/>
      <c r="AA615" s="631"/>
      <c r="AB615" s="631"/>
      <c r="AC615" s="631"/>
      <c r="AD615" s="631"/>
      <c r="AE615" s="631"/>
      <c r="AF615" s="631"/>
      <c r="AG615" s="631"/>
      <c r="AH615" s="631"/>
      <c r="AI615" s="631"/>
      <c r="AJ615" s="631"/>
      <c r="AK615" s="631"/>
      <c r="AL615" s="631"/>
      <c r="AM615" s="631"/>
      <c r="AN615" s="631"/>
      <c r="AO615" s="631"/>
      <c r="AP615" s="631"/>
      <c r="AQ615" s="631"/>
      <c r="AR615" s="631"/>
      <c r="AS615" s="631"/>
      <c r="AT615" s="631"/>
      <c r="AU615" s="631"/>
      <c r="AV615" s="631"/>
      <c r="AW615" s="631"/>
      <c r="AX615" s="631"/>
      <c r="AY615" s="631"/>
      <c r="AZ615" s="631"/>
    </row>
    <row r="616" spans="2:52" x14ac:dyDescent="0.25">
      <c r="B616" s="634"/>
      <c r="C616" s="634"/>
      <c r="D616" s="635"/>
      <c r="E616" s="635"/>
      <c r="F616" s="635"/>
      <c r="G616" s="635"/>
      <c r="H616" s="635"/>
      <c r="I616" s="635"/>
      <c r="J616" s="635"/>
      <c r="K616" s="635"/>
      <c r="L616" s="635"/>
      <c r="M616" s="635"/>
      <c r="N616" s="635"/>
      <c r="O616" s="635"/>
      <c r="P616" s="635"/>
      <c r="Q616" s="635"/>
      <c r="R616" s="635"/>
      <c r="S616" s="631"/>
      <c r="T616" s="631"/>
      <c r="U616" s="631"/>
      <c r="V616" s="639"/>
      <c r="W616" s="631"/>
      <c r="X616" s="631"/>
      <c r="Y616" s="631"/>
      <c r="Z616" s="631"/>
      <c r="AA616" s="631"/>
      <c r="AB616" s="631"/>
      <c r="AC616" s="631"/>
      <c r="AD616" s="631"/>
      <c r="AE616" s="631"/>
      <c r="AF616" s="631"/>
      <c r="AG616" s="631"/>
      <c r="AH616" s="631"/>
      <c r="AI616" s="631"/>
      <c r="AJ616" s="631"/>
      <c r="AK616" s="631"/>
      <c r="AL616" s="631"/>
      <c r="AM616" s="631"/>
      <c r="AN616" s="631"/>
      <c r="AO616" s="631"/>
      <c r="AP616" s="631"/>
      <c r="AQ616" s="631"/>
      <c r="AR616" s="631"/>
      <c r="AS616" s="631"/>
      <c r="AT616" s="631"/>
      <c r="AU616" s="631"/>
      <c r="AV616" s="631"/>
      <c r="AW616" s="631"/>
      <c r="AX616" s="631"/>
      <c r="AY616" s="631"/>
      <c r="AZ616" s="631"/>
    </row>
    <row r="617" spans="2:52" x14ac:dyDescent="0.25">
      <c r="B617" s="634"/>
      <c r="C617" s="634"/>
      <c r="D617" s="635"/>
      <c r="E617" s="635"/>
      <c r="F617" s="635"/>
      <c r="G617" s="635"/>
      <c r="H617" s="635"/>
      <c r="I617" s="635"/>
      <c r="J617" s="635"/>
      <c r="K617" s="635"/>
      <c r="L617" s="635"/>
      <c r="M617" s="635"/>
      <c r="N617" s="635"/>
      <c r="O617" s="635"/>
      <c r="P617" s="635"/>
      <c r="Q617" s="635"/>
      <c r="R617" s="635"/>
      <c r="S617" s="631"/>
      <c r="T617" s="631"/>
      <c r="U617" s="631"/>
      <c r="V617" s="639"/>
      <c r="W617" s="631"/>
      <c r="X617" s="631"/>
      <c r="Y617" s="631"/>
      <c r="Z617" s="631"/>
      <c r="AA617" s="631"/>
      <c r="AB617" s="631"/>
      <c r="AC617" s="631"/>
      <c r="AD617" s="631"/>
      <c r="AE617" s="631"/>
      <c r="AF617" s="631"/>
      <c r="AG617" s="631"/>
      <c r="AH617" s="631"/>
      <c r="AI617" s="631"/>
      <c r="AJ617" s="631"/>
      <c r="AK617" s="631"/>
      <c r="AL617" s="631"/>
      <c r="AM617" s="631"/>
      <c r="AN617" s="631"/>
      <c r="AO617" s="631"/>
      <c r="AP617" s="631"/>
      <c r="AQ617" s="631"/>
      <c r="AR617" s="631"/>
      <c r="AS617" s="631"/>
      <c r="AT617" s="631"/>
      <c r="AU617" s="631"/>
      <c r="AV617" s="631"/>
      <c r="AW617" s="631"/>
      <c r="AX617" s="631"/>
      <c r="AY617" s="631"/>
      <c r="AZ617" s="631"/>
    </row>
    <row r="618" spans="2:52" x14ac:dyDescent="0.25">
      <c r="B618" s="634"/>
      <c r="C618" s="634"/>
      <c r="D618" s="635"/>
      <c r="E618" s="635"/>
      <c r="F618" s="635"/>
      <c r="G618" s="635"/>
      <c r="H618" s="635"/>
      <c r="I618" s="635"/>
      <c r="J618" s="635"/>
      <c r="K618" s="635"/>
      <c r="L618" s="635"/>
      <c r="M618" s="635"/>
      <c r="N618" s="635"/>
      <c r="O618" s="635"/>
      <c r="P618" s="635"/>
      <c r="Q618" s="635"/>
      <c r="R618" s="635"/>
      <c r="S618" s="631"/>
      <c r="T618" s="631"/>
      <c r="U618" s="631"/>
      <c r="V618" s="639"/>
      <c r="W618" s="631"/>
      <c r="X618" s="631"/>
      <c r="Y618" s="631"/>
      <c r="Z618" s="631"/>
      <c r="AA618" s="631"/>
      <c r="AB618" s="631"/>
      <c r="AC618" s="631"/>
      <c r="AD618" s="631"/>
      <c r="AE618" s="631"/>
      <c r="AF618" s="631"/>
      <c r="AG618" s="631"/>
      <c r="AH618" s="631"/>
      <c r="AI618" s="631"/>
      <c r="AJ618" s="631"/>
      <c r="AK618" s="631"/>
      <c r="AL618" s="631"/>
      <c r="AM618" s="631"/>
      <c r="AN618" s="631"/>
      <c r="AO618" s="631"/>
      <c r="AP618" s="631"/>
      <c r="AQ618" s="631"/>
      <c r="AR618" s="631"/>
      <c r="AS618" s="631"/>
      <c r="AT618" s="631"/>
      <c r="AU618" s="631"/>
      <c r="AV618" s="631"/>
      <c r="AW618" s="631"/>
      <c r="AX618" s="631"/>
      <c r="AY618" s="631"/>
      <c r="AZ618" s="631"/>
    </row>
    <row r="619" spans="2:52" x14ac:dyDescent="0.25">
      <c r="B619" s="634"/>
      <c r="C619" s="634"/>
      <c r="D619" s="635"/>
      <c r="E619" s="635"/>
      <c r="F619" s="635"/>
      <c r="G619" s="635"/>
      <c r="H619" s="635"/>
      <c r="I619" s="635"/>
      <c r="J619" s="635"/>
      <c r="K619" s="635"/>
      <c r="L619" s="635"/>
      <c r="M619" s="635"/>
      <c r="N619" s="635"/>
      <c r="O619" s="635"/>
      <c r="P619" s="635"/>
      <c r="Q619" s="635"/>
      <c r="R619" s="635"/>
      <c r="S619" s="631"/>
      <c r="T619" s="631"/>
      <c r="U619" s="631"/>
      <c r="V619" s="639"/>
      <c r="W619" s="631"/>
      <c r="X619" s="631"/>
      <c r="Y619" s="631"/>
      <c r="Z619" s="631"/>
      <c r="AA619" s="631"/>
      <c r="AB619" s="631"/>
      <c r="AC619" s="631"/>
      <c r="AD619" s="631"/>
      <c r="AE619" s="631"/>
      <c r="AF619" s="631"/>
      <c r="AG619" s="631"/>
      <c r="AH619" s="631"/>
      <c r="AI619" s="631"/>
      <c r="AJ619" s="631"/>
      <c r="AK619" s="631"/>
      <c r="AL619" s="631"/>
      <c r="AM619" s="631"/>
      <c r="AN619" s="631"/>
      <c r="AO619" s="631"/>
      <c r="AP619" s="631"/>
      <c r="AQ619" s="631"/>
      <c r="AR619" s="631"/>
      <c r="AS619" s="631"/>
      <c r="AT619" s="631"/>
      <c r="AU619" s="631"/>
      <c r="AV619" s="631"/>
      <c r="AW619" s="631"/>
      <c r="AX619" s="631"/>
      <c r="AY619" s="631"/>
      <c r="AZ619" s="631"/>
    </row>
    <row r="620" spans="2:52" x14ac:dyDescent="0.25">
      <c r="B620" s="634"/>
      <c r="C620" s="634"/>
      <c r="D620" s="635"/>
      <c r="E620" s="635"/>
      <c r="F620" s="635"/>
      <c r="G620" s="635"/>
      <c r="H620" s="635"/>
      <c r="I620" s="635"/>
      <c r="J620" s="635"/>
      <c r="K620" s="635"/>
      <c r="L620" s="635"/>
      <c r="M620" s="635"/>
      <c r="N620" s="635"/>
      <c r="O620" s="635"/>
      <c r="P620" s="635"/>
      <c r="Q620" s="635"/>
      <c r="R620" s="635"/>
      <c r="S620" s="631"/>
      <c r="T620" s="631"/>
      <c r="U620" s="631"/>
      <c r="V620" s="639"/>
      <c r="W620" s="631"/>
      <c r="X620" s="631"/>
      <c r="Y620" s="631"/>
      <c r="Z620" s="631"/>
      <c r="AA620" s="631"/>
      <c r="AB620" s="631"/>
      <c r="AC620" s="631"/>
      <c r="AD620" s="631"/>
      <c r="AE620" s="631"/>
      <c r="AF620" s="631"/>
      <c r="AG620" s="631"/>
      <c r="AH620" s="631"/>
      <c r="AI620" s="631"/>
      <c r="AJ620" s="631"/>
      <c r="AK620" s="631"/>
      <c r="AL620" s="631"/>
      <c r="AM620" s="631"/>
      <c r="AN620" s="631"/>
      <c r="AO620" s="631"/>
      <c r="AP620" s="631"/>
      <c r="AQ620" s="631"/>
      <c r="AR620" s="631"/>
      <c r="AS620" s="631"/>
      <c r="AT620" s="631"/>
      <c r="AU620" s="631"/>
      <c r="AV620" s="631"/>
      <c r="AW620" s="631"/>
      <c r="AX620" s="631"/>
      <c r="AY620" s="631"/>
      <c r="AZ620" s="631"/>
    </row>
    <row r="621" spans="2:52" x14ac:dyDescent="0.25">
      <c r="B621" s="634"/>
      <c r="C621" s="634"/>
      <c r="D621" s="635"/>
      <c r="E621" s="635"/>
      <c r="F621" s="635"/>
      <c r="G621" s="635"/>
      <c r="H621" s="635"/>
      <c r="I621" s="635"/>
      <c r="J621" s="635"/>
      <c r="K621" s="635"/>
      <c r="L621" s="635"/>
      <c r="M621" s="635"/>
      <c r="N621" s="635"/>
      <c r="O621" s="635"/>
      <c r="P621" s="635"/>
      <c r="Q621" s="635"/>
      <c r="R621" s="635"/>
      <c r="S621" s="631"/>
      <c r="T621" s="631"/>
      <c r="U621" s="631"/>
      <c r="V621" s="639"/>
      <c r="W621" s="631"/>
      <c r="X621" s="631"/>
      <c r="Y621" s="631"/>
      <c r="Z621" s="631"/>
      <c r="AA621" s="631"/>
      <c r="AB621" s="631"/>
      <c r="AC621" s="631"/>
      <c r="AD621" s="631"/>
      <c r="AE621" s="631"/>
      <c r="AF621" s="631"/>
      <c r="AG621" s="631"/>
      <c r="AH621" s="631"/>
      <c r="AI621" s="631"/>
      <c r="AJ621" s="631"/>
      <c r="AK621" s="631"/>
      <c r="AL621" s="631"/>
      <c r="AM621" s="631"/>
      <c r="AN621" s="631"/>
      <c r="AO621" s="631"/>
      <c r="AP621" s="631"/>
      <c r="AQ621" s="631"/>
      <c r="AR621" s="631"/>
      <c r="AS621" s="631"/>
      <c r="AT621" s="631"/>
      <c r="AU621" s="631"/>
      <c r="AV621" s="631"/>
      <c r="AW621" s="631"/>
      <c r="AX621" s="631"/>
      <c r="AY621" s="631"/>
      <c r="AZ621" s="631"/>
    </row>
    <row r="622" spans="2:52" x14ac:dyDescent="0.25">
      <c r="B622" s="634"/>
      <c r="C622" s="634"/>
      <c r="D622" s="635"/>
      <c r="E622" s="635"/>
      <c r="F622" s="635"/>
      <c r="G622" s="635"/>
      <c r="H622" s="635"/>
      <c r="I622" s="635"/>
      <c r="J622" s="635"/>
      <c r="K622" s="635"/>
      <c r="L622" s="635"/>
      <c r="M622" s="635"/>
      <c r="N622" s="635"/>
      <c r="O622" s="635"/>
      <c r="P622" s="635"/>
      <c r="Q622" s="635"/>
      <c r="R622" s="635"/>
      <c r="S622" s="631"/>
      <c r="T622" s="631"/>
      <c r="U622" s="631"/>
      <c r="V622" s="639"/>
      <c r="W622" s="631"/>
      <c r="X622" s="631"/>
      <c r="Y622" s="631"/>
      <c r="Z622" s="631"/>
      <c r="AA622" s="631"/>
      <c r="AB622" s="631"/>
      <c r="AC622" s="631"/>
      <c r="AD622" s="631"/>
      <c r="AE622" s="631"/>
      <c r="AF622" s="631"/>
      <c r="AG622" s="631"/>
      <c r="AH622" s="631"/>
      <c r="AI622" s="631"/>
      <c r="AJ622" s="631"/>
      <c r="AK622" s="631"/>
      <c r="AL622" s="631"/>
      <c r="AM622" s="631"/>
      <c r="AN622" s="631"/>
      <c r="AO622" s="631"/>
      <c r="AP622" s="631"/>
      <c r="AQ622" s="631"/>
      <c r="AR622" s="631"/>
      <c r="AS622" s="631"/>
      <c r="AT622" s="631"/>
      <c r="AU622" s="631"/>
      <c r="AV622" s="631"/>
      <c r="AW622" s="631"/>
      <c r="AX622" s="631"/>
      <c r="AY622" s="631"/>
      <c r="AZ622" s="631"/>
    </row>
    <row r="623" spans="2:52" x14ac:dyDescent="0.25">
      <c r="B623" s="634"/>
      <c r="C623" s="634"/>
      <c r="D623" s="635"/>
      <c r="E623" s="635"/>
      <c r="F623" s="635"/>
      <c r="G623" s="635"/>
      <c r="H623" s="635"/>
      <c r="I623" s="635"/>
      <c r="J623" s="635"/>
      <c r="K623" s="635"/>
      <c r="L623" s="635"/>
      <c r="M623" s="635"/>
      <c r="N623" s="635"/>
      <c r="O623" s="635"/>
      <c r="P623" s="635"/>
      <c r="Q623" s="635"/>
      <c r="R623" s="635"/>
      <c r="S623" s="631"/>
      <c r="T623" s="631"/>
      <c r="U623" s="631"/>
      <c r="V623" s="639"/>
      <c r="W623" s="631"/>
      <c r="X623" s="631"/>
      <c r="Y623" s="631"/>
      <c r="Z623" s="631"/>
      <c r="AA623" s="631"/>
      <c r="AB623" s="631"/>
      <c r="AC623" s="631"/>
      <c r="AD623" s="631"/>
      <c r="AE623" s="631"/>
      <c r="AF623" s="631"/>
      <c r="AG623" s="631"/>
      <c r="AH623" s="631"/>
      <c r="AI623" s="631"/>
      <c r="AJ623" s="631"/>
      <c r="AK623" s="631"/>
      <c r="AL623" s="631"/>
      <c r="AM623" s="631"/>
      <c r="AN623" s="631"/>
      <c r="AO623" s="631"/>
      <c r="AP623" s="631"/>
      <c r="AQ623" s="631"/>
      <c r="AR623" s="631"/>
      <c r="AS623" s="631"/>
      <c r="AT623" s="631"/>
      <c r="AU623" s="631"/>
      <c r="AV623" s="631"/>
      <c r="AW623" s="631"/>
      <c r="AX623" s="631"/>
      <c r="AY623" s="631"/>
      <c r="AZ623" s="631"/>
    </row>
    <row r="624" spans="2:52" x14ac:dyDescent="0.25">
      <c r="B624" s="634"/>
      <c r="C624" s="634"/>
      <c r="D624" s="635"/>
      <c r="E624" s="635"/>
      <c r="F624" s="635"/>
      <c r="G624" s="635"/>
      <c r="H624" s="635"/>
      <c r="I624" s="635"/>
      <c r="J624" s="635"/>
      <c r="K624" s="635"/>
      <c r="L624" s="635"/>
      <c r="M624" s="635"/>
      <c r="N624" s="635"/>
      <c r="O624" s="635"/>
      <c r="P624" s="635"/>
      <c r="Q624" s="635"/>
      <c r="R624" s="635"/>
      <c r="S624" s="631"/>
      <c r="T624" s="631"/>
      <c r="U624" s="631"/>
      <c r="V624" s="639"/>
      <c r="W624" s="631"/>
      <c r="X624" s="631"/>
      <c r="Y624" s="631"/>
      <c r="Z624" s="631"/>
      <c r="AA624" s="631"/>
      <c r="AB624" s="631"/>
      <c r="AC624" s="631"/>
      <c r="AD624" s="631"/>
      <c r="AE624" s="631"/>
      <c r="AF624" s="631"/>
      <c r="AG624" s="631"/>
      <c r="AH624" s="631"/>
      <c r="AI624" s="631"/>
      <c r="AJ624" s="631"/>
      <c r="AK624" s="631"/>
      <c r="AL624" s="631"/>
      <c r="AM624" s="631"/>
      <c r="AN624" s="631"/>
      <c r="AO624" s="631"/>
      <c r="AP624" s="631"/>
      <c r="AQ624" s="631"/>
      <c r="AR624" s="631"/>
      <c r="AS624" s="631"/>
      <c r="AT624" s="631"/>
      <c r="AU624" s="631"/>
      <c r="AV624" s="631"/>
      <c r="AW624" s="631"/>
      <c r="AX624" s="631"/>
      <c r="AY624" s="631"/>
      <c r="AZ624" s="631"/>
    </row>
    <row r="625" spans="2:52" x14ac:dyDescent="0.25">
      <c r="B625" s="634"/>
      <c r="C625" s="634"/>
      <c r="D625" s="635"/>
      <c r="E625" s="635"/>
      <c r="F625" s="635"/>
      <c r="G625" s="635"/>
      <c r="H625" s="635"/>
      <c r="I625" s="635"/>
      <c r="J625" s="635"/>
      <c r="K625" s="635"/>
      <c r="L625" s="635"/>
      <c r="M625" s="635"/>
      <c r="N625" s="635"/>
      <c r="O625" s="635"/>
      <c r="P625" s="635"/>
      <c r="Q625" s="635"/>
      <c r="R625" s="635"/>
      <c r="S625" s="631"/>
      <c r="T625" s="631"/>
      <c r="U625" s="631"/>
      <c r="V625" s="639"/>
      <c r="W625" s="631"/>
      <c r="X625" s="631"/>
      <c r="Y625" s="631"/>
      <c r="Z625" s="631"/>
      <c r="AA625" s="631"/>
      <c r="AB625" s="631"/>
      <c r="AC625" s="631"/>
      <c r="AD625" s="631"/>
      <c r="AE625" s="631"/>
      <c r="AF625" s="631"/>
      <c r="AG625" s="631"/>
      <c r="AH625" s="631"/>
      <c r="AI625" s="631"/>
      <c r="AJ625" s="631"/>
      <c r="AK625" s="631"/>
      <c r="AL625" s="631"/>
      <c r="AM625" s="631"/>
      <c r="AN625" s="631"/>
      <c r="AO625" s="631"/>
      <c r="AP625" s="631"/>
      <c r="AQ625" s="631"/>
      <c r="AR625" s="631"/>
      <c r="AS625" s="631"/>
      <c r="AT625" s="631"/>
      <c r="AU625" s="631"/>
      <c r="AV625" s="631"/>
      <c r="AW625" s="631"/>
      <c r="AX625" s="631"/>
      <c r="AY625" s="631"/>
      <c r="AZ625" s="631"/>
    </row>
    <row r="626" spans="2:52" x14ac:dyDescent="0.25">
      <c r="B626" s="634"/>
      <c r="C626" s="634"/>
      <c r="D626" s="635"/>
      <c r="E626" s="635"/>
      <c r="F626" s="635"/>
      <c r="G626" s="635"/>
      <c r="H626" s="635"/>
      <c r="I626" s="635"/>
      <c r="J626" s="635"/>
      <c r="K626" s="635"/>
      <c r="L626" s="635"/>
      <c r="M626" s="635"/>
      <c r="N626" s="635"/>
      <c r="O626" s="635"/>
      <c r="P626" s="635"/>
      <c r="Q626" s="635"/>
      <c r="R626" s="635"/>
      <c r="S626" s="631"/>
      <c r="T626" s="631"/>
      <c r="U626" s="631"/>
      <c r="V626" s="639"/>
      <c r="W626" s="631"/>
      <c r="X626" s="631"/>
      <c r="Y626" s="631"/>
      <c r="Z626" s="631"/>
      <c r="AA626" s="631"/>
      <c r="AB626" s="631"/>
      <c r="AC626" s="631"/>
      <c r="AD626" s="631"/>
      <c r="AE626" s="631"/>
      <c r="AF626" s="631"/>
      <c r="AG626" s="631"/>
      <c r="AH626" s="631"/>
      <c r="AI626" s="631"/>
      <c r="AJ626" s="631"/>
      <c r="AK626" s="631"/>
      <c r="AL626" s="631"/>
      <c r="AM626" s="631"/>
      <c r="AN626" s="631"/>
      <c r="AO626" s="631"/>
      <c r="AP626" s="631"/>
      <c r="AQ626" s="631"/>
      <c r="AR626" s="631"/>
      <c r="AS626" s="631"/>
      <c r="AT626" s="631"/>
      <c r="AU626" s="631"/>
      <c r="AV626" s="631"/>
      <c r="AW626" s="631"/>
      <c r="AX626" s="631"/>
      <c r="AY626" s="631"/>
      <c r="AZ626" s="631"/>
    </row>
    <row r="627" spans="2:52" x14ac:dyDescent="0.25">
      <c r="B627" s="634"/>
      <c r="C627" s="634"/>
      <c r="D627" s="635"/>
      <c r="E627" s="635"/>
      <c r="F627" s="635"/>
      <c r="G627" s="635"/>
      <c r="H627" s="635"/>
      <c r="I627" s="635"/>
      <c r="J627" s="635"/>
      <c r="K627" s="635"/>
      <c r="L627" s="635"/>
      <c r="M627" s="635"/>
      <c r="N627" s="635"/>
      <c r="O627" s="635"/>
      <c r="P627" s="635"/>
      <c r="Q627" s="635"/>
      <c r="R627" s="635"/>
      <c r="S627" s="631"/>
      <c r="T627" s="631"/>
      <c r="U627" s="631"/>
      <c r="V627" s="639"/>
      <c r="W627" s="631"/>
      <c r="X627" s="631"/>
      <c r="Y627" s="631"/>
      <c r="Z627" s="631"/>
      <c r="AA627" s="631"/>
      <c r="AB627" s="631"/>
      <c r="AC627" s="631"/>
      <c r="AD627" s="631"/>
      <c r="AE627" s="631"/>
      <c r="AF627" s="631"/>
      <c r="AG627" s="631"/>
      <c r="AH627" s="631"/>
      <c r="AI627" s="631"/>
      <c r="AJ627" s="631"/>
      <c r="AK627" s="631"/>
      <c r="AL627" s="631"/>
      <c r="AM627" s="631"/>
      <c r="AN627" s="631"/>
      <c r="AO627" s="631"/>
      <c r="AP627" s="631"/>
      <c r="AQ627" s="631"/>
      <c r="AR627" s="631"/>
      <c r="AS627" s="631"/>
      <c r="AT627" s="631"/>
      <c r="AU627" s="631"/>
      <c r="AV627" s="631"/>
      <c r="AW627" s="631"/>
      <c r="AX627" s="631"/>
      <c r="AY627" s="631"/>
      <c r="AZ627" s="631"/>
    </row>
    <row r="628" spans="2:52" x14ac:dyDescent="0.25">
      <c r="B628" s="634"/>
      <c r="C628" s="634"/>
      <c r="D628" s="635"/>
      <c r="E628" s="635"/>
      <c r="F628" s="635"/>
      <c r="G628" s="635"/>
      <c r="H628" s="635"/>
      <c r="I628" s="635"/>
      <c r="J628" s="635"/>
      <c r="K628" s="635"/>
      <c r="L628" s="635"/>
      <c r="M628" s="635"/>
      <c r="N628" s="635"/>
      <c r="O628" s="635"/>
      <c r="P628" s="635"/>
      <c r="Q628" s="635"/>
      <c r="R628" s="635"/>
      <c r="S628" s="631"/>
      <c r="T628" s="631"/>
      <c r="U628" s="631"/>
      <c r="V628" s="639"/>
      <c r="W628" s="631"/>
      <c r="X628" s="631"/>
      <c r="Y628" s="631"/>
      <c r="Z628" s="631"/>
      <c r="AA628" s="631"/>
      <c r="AB628" s="631"/>
      <c r="AC628" s="631"/>
      <c r="AD628" s="631"/>
      <c r="AE628" s="631"/>
      <c r="AF628" s="631"/>
      <c r="AG628" s="631"/>
      <c r="AH628" s="631"/>
      <c r="AI628" s="631"/>
      <c r="AJ628" s="631"/>
      <c r="AK628" s="631"/>
      <c r="AL628" s="631"/>
      <c r="AM628" s="631"/>
      <c r="AN628" s="631"/>
      <c r="AO628" s="631"/>
      <c r="AP628" s="631"/>
      <c r="AQ628" s="631"/>
      <c r="AR628" s="631"/>
      <c r="AS628" s="631"/>
      <c r="AT628" s="631"/>
      <c r="AU628" s="631"/>
      <c r="AV628" s="631"/>
      <c r="AW628" s="631"/>
      <c r="AX628" s="631"/>
      <c r="AY628" s="631"/>
      <c r="AZ628" s="631"/>
    </row>
    <row r="629" spans="2:52" x14ac:dyDescent="0.25">
      <c r="B629" s="634"/>
      <c r="C629" s="634"/>
      <c r="D629" s="635"/>
      <c r="E629" s="635"/>
      <c r="F629" s="635"/>
      <c r="G629" s="635"/>
      <c r="H629" s="635"/>
      <c r="I629" s="635"/>
      <c r="J629" s="635"/>
      <c r="K629" s="635"/>
      <c r="L629" s="635"/>
      <c r="M629" s="635"/>
      <c r="N629" s="635"/>
      <c r="O629" s="635"/>
      <c r="P629" s="635"/>
      <c r="Q629" s="635"/>
      <c r="R629" s="635"/>
      <c r="S629" s="631"/>
      <c r="T629" s="631"/>
      <c r="U629" s="631"/>
      <c r="V629" s="639"/>
      <c r="W629" s="631"/>
      <c r="X629" s="631"/>
      <c r="Y629" s="631"/>
      <c r="Z629" s="631"/>
      <c r="AA629" s="631"/>
      <c r="AB629" s="631"/>
      <c r="AC629" s="631"/>
      <c r="AD629" s="631"/>
      <c r="AE629" s="631"/>
      <c r="AF629" s="631"/>
      <c r="AG629" s="631"/>
      <c r="AH629" s="631"/>
      <c r="AI629" s="631"/>
      <c r="AJ629" s="631"/>
      <c r="AK629" s="631"/>
      <c r="AL629" s="631"/>
      <c r="AM629" s="631"/>
      <c r="AN629" s="631"/>
      <c r="AO629" s="631"/>
      <c r="AP629" s="631"/>
      <c r="AQ629" s="631"/>
      <c r="AR629" s="631"/>
      <c r="AS629" s="631"/>
      <c r="AT629" s="631"/>
      <c r="AU629" s="631"/>
      <c r="AV629" s="631"/>
      <c r="AW629" s="631"/>
      <c r="AX629" s="631"/>
      <c r="AY629" s="631"/>
      <c r="AZ629" s="631"/>
    </row>
    <row r="630" spans="2:52" x14ac:dyDescent="0.25">
      <c r="B630" s="634"/>
      <c r="C630" s="634"/>
      <c r="D630" s="635"/>
      <c r="E630" s="635"/>
      <c r="F630" s="635"/>
      <c r="G630" s="635"/>
      <c r="H630" s="635"/>
      <c r="I630" s="635"/>
      <c r="J630" s="635"/>
      <c r="K630" s="635"/>
      <c r="L630" s="635"/>
      <c r="M630" s="635"/>
      <c r="N630" s="635"/>
      <c r="O630" s="635"/>
      <c r="P630" s="635"/>
      <c r="Q630" s="635"/>
      <c r="R630" s="635"/>
      <c r="S630" s="631"/>
      <c r="T630" s="631"/>
      <c r="U630" s="631"/>
      <c r="V630" s="639"/>
      <c r="W630" s="631"/>
      <c r="X630" s="631"/>
      <c r="Y630" s="631"/>
      <c r="Z630" s="631"/>
      <c r="AA630" s="631"/>
      <c r="AB630" s="631"/>
      <c r="AC630" s="631"/>
      <c r="AD630" s="631"/>
      <c r="AE630" s="631"/>
      <c r="AF630" s="631"/>
      <c r="AG630" s="631"/>
      <c r="AH630" s="631"/>
      <c r="AI630" s="631"/>
      <c r="AJ630" s="631"/>
      <c r="AK630" s="631"/>
      <c r="AL630" s="631"/>
      <c r="AM630" s="631"/>
      <c r="AN630" s="631"/>
      <c r="AO630" s="631"/>
      <c r="AP630" s="631"/>
      <c r="AQ630" s="631"/>
      <c r="AR630" s="631"/>
      <c r="AS630" s="631"/>
      <c r="AT630" s="631"/>
      <c r="AU630" s="631"/>
      <c r="AV630" s="631"/>
      <c r="AW630" s="631"/>
      <c r="AX630" s="631"/>
      <c r="AY630" s="631"/>
      <c r="AZ630" s="631"/>
    </row>
    <row r="631" spans="2:52" x14ac:dyDescent="0.25">
      <c r="B631" s="634"/>
      <c r="C631" s="634"/>
      <c r="D631" s="635"/>
      <c r="E631" s="635"/>
      <c r="F631" s="635"/>
      <c r="G631" s="635"/>
      <c r="H631" s="635"/>
      <c r="I631" s="635"/>
      <c r="J631" s="635"/>
      <c r="K631" s="635"/>
      <c r="L631" s="635"/>
      <c r="M631" s="635"/>
      <c r="N631" s="635"/>
      <c r="O631" s="635"/>
      <c r="P631" s="635"/>
      <c r="Q631" s="635"/>
      <c r="R631" s="635"/>
      <c r="S631" s="631"/>
      <c r="T631" s="631"/>
      <c r="U631" s="631"/>
      <c r="V631" s="639"/>
      <c r="W631" s="631"/>
      <c r="X631" s="631"/>
      <c r="Y631" s="631"/>
      <c r="Z631" s="631"/>
      <c r="AA631" s="631"/>
      <c r="AB631" s="631"/>
      <c r="AC631" s="631"/>
      <c r="AD631" s="631"/>
      <c r="AE631" s="631"/>
      <c r="AF631" s="631"/>
      <c r="AG631" s="631"/>
      <c r="AH631" s="631"/>
      <c r="AI631" s="631"/>
      <c r="AJ631" s="631"/>
      <c r="AK631" s="631"/>
      <c r="AL631" s="631"/>
      <c r="AM631" s="631"/>
      <c r="AN631" s="631"/>
      <c r="AO631" s="631"/>
      <c r="AP631" s="631"/>
      <c r="AQ631" s="631"/>
      <c r="AR631" s="631"/>
      <c r="AS631" s="631"/>
      <c r="AT631" s="631"/>
      <c r="AU631" s="631"/>
      <c r="AV631" s="631"/>
      <c r="AW631" s="631"/>
      <c r="AX631" s="631"/>
      <c r="AY631" s="631"/>
      <c r="AZ631" s="631"/>
    </row>
    <row r="632" spans="2:52" x14ac:dyDescent="0.25">
      <c r="B632" s="634"/>
      <c r="C632" s="634"/>
      <c r="D632" s="635"/>
      <c r="E632" s="635"/>
      <c r="F632" s="635"/>
      <c r="G632" s="635"/>
      <c r="H632" s="635"/>
      <c r="I632" s="635"/>
      <c r="J632" s="635"/>
      <c r="K632" s="635"/>
      <c r="L632" s="635"/>
      <c r="M632" s="635"/>
      <c r="N632" s="635"/>
      <c r="O632" s="635"/>
      <c r="P632" s="635"/>
      <c r="Q632" s="635"/>
      <c r="R632" s="635"/>
      <c r="S632" s="631"/>
      <c r="T632" s="631"/>
      <c r="U632" s="631"/>
      <c r="V632" s="639"/>
      <c r="W632" s="631"/>
      <c r="X632" s="631"/>
      <c r="Y632" s="631"/>
      <c r="Z632" s="631"/>
      <c r="AA632" s="631"/>
      <c r="AB632" s="631"/>
      <c r="AC632" s="631"/>
      <c r="AD632" s="631"/>
      <c r="AE632" s="631"/>
      <c r="AF632" s="631"/>
      <c r="AG632" s="631"/>
      <c r="AH632" s="631"/>
      <c r="AI632" s="631"/>
      <c r="AJ632" s="631"/>
      <c r="AK632" s="631"/>
      <c r="AL632" s="631"/>
      <c r="AM632" s="631"/>
      <c r="AN632" s="631"/>
      <c r="AO632" s="631"/>
      <c r="AP632" s="631"/>
      <c r="AQ632" s="631"/>
      <c r="AR632" s="631"/>
      <c r="AS632" s="631"/>
      <c r="AT632" s="631"/>
      <c r="AU632" s="631"/>
      <c r="AV632" s="631"/>
      <c r="AW632" s="631"/>
      <c r="AX632" s="631"/>
      <c r="AY632" s="631"/>
      <c r="AZ632" s="631"/>
    </row>
    <row r="633" spans="2:52" x14ac:dyDescent="0.25">
      <c r="B633" s="634"/>
      <c r="C633" s="634"/>
      <c r="D633" s="635"/>
      <c r="E633" s="635"/>
      <c r="F633" s="635"/>
      <c r="G633" s="635"/>
      <c r="H633" s="635"/>
      <c r="I633" s="635"/>
      <c r="J633" s="635"/>
      <c r="K633" s="635"/>
      <c r="L633" s="635"/>
      <c r="M633" s="635"/>
      <c r="N633" s="635"/>
      <c r="O633" s="635"/>
      <c r="P633" s="635"/>
      <c r="Q633" s="635"/>
      <c r="R633" s="635"/>
      <c r="S633" s="631"/>
      <c r="T633" s="631"/>
      <c r="U633" s="631"/>
      <c r="V633" s="639"/>
      <c r="W633" s="631"/>
      <c r="X633" s="631"/>
      <c r="Y633" s="631"/>
      <c r="Z633" s="631"/>
      <c r="AA633" s="631"/>
      <c r="AB633" s="631"/>
      <c r="AC633" s="631"/>
      <c r="AD633" s="631"/>
      <c r="AE633" s="631"/>
      <c r="AF633" s="631"/>
      <c r="AG633" s="631"/>
      <c r="AH633" s="631"/>
      <c r="AI633" s="631"/>
      <c r="AJ633" s="631"/>
      <c r="AK633" s="631"/>
      <c r="AL633" s="631"/>
      <c r="AM633" s="631"/>
      <c r="AN633" s="631"/>
      <c r="AO633" s="631"/>
      <c r="AP633" s="631"/>
      <c r="AQ633" s="631"/>
      <c r="AR633" s="631"/>
      <c r="AS633" s="631"/>
      <c r="AT633" s="631"/>
      <c r="AU633" s="631"/>
      <c r="AV633" s="631"/>
      <c r="AW633" s="631"/>
      <c r="AX633" s="631"/>
      <c r="AY633" s="631"/>
      <c r="AZ633" s="631"/>
    </row>
    <row r="634" spans="2:52" x14ac:dyDescent="0.25">
      <c r="B634" s="634"/>
      <c r="C634" s="634"/>
      <c r="D634" s="635"/>
      <c r="E634" s="635"/>
      <c r="F634" s="635"/>
      <c r="G634" s="635"/>
      <c r="H634" s="635"/>
      <c r="I634" s="635"/>
      <c r="J634" s="635"/>
      <c r="K634" s="635"/>
      <c r="L634" s="635"/>
      <c r="M634" s="635"/>
      <c r="N634" s="635"/>
      <c r="O634" s="635"/>
      <c r="P634" s="635"/>
      <c r="Q634" s="635"/>
      <c r="R634" s="635"/>
      <c r="S634" s="631"/>
      <c r="T634" s="631"/>
      <c r="U634" s="631"/>
      <c r="V634" s="639"/>
      <c r="W634" s="631"/>
      <c r="X634" s="631"/>
      <c r="Y634" s="631"/>
      <c r="Z634" s="631"/>
      <c r="AA634" s="631"/>
      <c r="AB634" s="631"/>
      <c r="AC634" s="631"/>
      <c r="AD634" s="631"/>
      <c r="AE634" s="631"/>
      <c r="AF634" s="631"/>
      <c r="AG634" s="631"/>
      <c r="AH634" s="631"/>
      <c r="AI634" s="631"/>
      <c r="AJ634" s="631"/>
      <c r="AK634" s="631"/>
      <c r="AL634" s="631"/>
      <c r="AM634" s="631"/>
      <c r="AN634" s="631"/>
      <c r="AO634" s="631"/>
      <c r="AP634" s="631"/>
      <c r="AQ634" s="631"/>
      <c r="AR634" s="631"/>
      <c r="AS634" s="631"/>
      <c r="AT634" s="631"/>
      <c r="AU634" s="631"/>
      <c r="AV634" s="631"/>
      <c r="AW634" s="631"/>
      <c r="AX634" s="631"/>
      <c r="AY634" s="631"/>
      <c r="AZ634" s="631"/>
    </row>
    <row r="635" spans="2:52" x14ac:dyDescent="0.25">
      <c r="B635" s="634"/>
      <c r="C635" s="634"/>
      <c r="D635" s="635"/>
      <c r="E635" s="635"/>
      <c r="F635" s="635"/>
      <c r="G635" s="635"/>
      <c r="H635" s="635"/>
      <c r="I635" s="635"/>
      <c r="J635" s="635"/>
      <c r="K635" s="635"/>
      <c r="L635" s="635"/>
      <c r="M635" s="635"/>
      <c r="N635" s="635"/>
      <c r="O635" s="635"/>
      <c r="P635" s="635"/>
      <c r="Q635" s="635"/>
      <c r="R635" s="635"/>
      <c r="S635" s="631"/>
      <c r="T635" s="631"/>
      <c r="U635" s="631"/>
      <c r="V635" s="639"/>
      <c r="W635" s="631"/>
      <c r="X635" s="631"/>
      <c r="Y635" s="631"/>
      <c r="Z635" s="631"/>
      <c r="AA635" s="631"/>
      <c r="AB635" s="631"/>
      <c r="AC635" s="631"/>
      <c r="AD635" s="631"/>
      <c r="AE635" s="631"/>
      <c r="AF635" s="631"/>
      <c r="AG635" s="631"/>
      <c r="AH635" s="631"/>
      <c r="AI635" s="631"/>
      <c r="AJ635" s="631"/>
      <c r="AK635" s="631"/>
      <c r="AL635" s="631"/>
      <c r="AM635" s="631"/>
      <c r="AN635" s="631"/>
      <c r="AO635" s="631"/>
      <c r="AP635" s="631"/>
      <c r="AQ635" s="631"/>
      <c r="AR635" s="631"/>
      <c r="AS635" s="631"/>
      <c r="AT635" s="631"/>
      <c r="AU635" s="631"/>
      <c r="AV635" s="631"/>
      <c r="AW635" s="631"/>
      <c r="AX635" s="631"/>
      <c r="AY635" s="631"/>
      <c r="AZ635" s="631"/>
    </row>
    <row r="636" spans="2:52" x14ac:dyDescent="0.25">
      <c r="B636" s="634"/>
      <c r="C636" s="634"/>
      <c r="D636" s="635"/>
      <c r="E636" s="635"/>
      <c r="F636" s="635"/>
      <c r="G636" s="635"/>
      <c r="H636" s="635"/>
      <c r="I636" s="635"/>
      <c r="J636" s="635"/>
      <c r="K636" s="635"/>
      <c r="L636" s="635"/>
      <c r="M636" s="635"/>
      <c r="N636" s="635"/>
      <c r="O636" s="635"/>
      <c r="P636" s="635"/>
      <c r="Q636" s="635"/>
      <c r="R636" s="635"/>
      <c r="S636" s="631"/>
      <c r="T636" s="631"/>
      <c r="U636" s="631"/>
      <c r="V636" s="639"/>
      <c r="W636" s="631"/>
      <c r="X636" s="631"/>
      <c r="Y636" s="631"/>
      <c r="Z636" s="631"/>
      <c r="AA636" s="631"/>
      <c r="AB636" s="631"/>
      <c r="AC636" s="631"/>
      <c r="AD636" s="631"/>
      <c r="AE636" s="631"/>
      <c r="AF636" s="631"/>
      <c r="AG636" s="631"/>
      <c r="AH636" s="631"/>
      <c r="AI636" s="631"/>
      <c r="AJ636" s="631"/>
      <c r="AK636" s="631"/>
      <c r="AL636" s="631"/>
      <c r="AM636" s="631"/>
      <c r="AN636" s="631"/>
      <c r="AO636" s="631"/>
      <c r="AP636" s="631"/>
      <c r="AQ636" s="631"/>
      <c r="AR636" s="631"/>
      <c r="AS636" s="631"/>
      <c r="AT636" s="631"/>
      <c r="AU636" s="631"/>
      <c r="AV636" s="631"/>
      <c r="AW636" s="631"/>
      <c r="AX636" s="631"/>
      <c r="AY636" s="631"/>
      <c r="AZ636" s="631"/>
    </row>
    <row r="637" spans="2:52" x14ac:dyDescent="0.25">
      <c r="B637" s="634"/>
      <c r="C637" s="634"/>
      <c r="D637" s="635"/>
      <c r="E637" s="635"/>
      <c r="F637" s="635"/>
      <c r="G637" s="635"/>
      <c r="H637" s="635"/>
      <c r="I637" s="635"/>
      <c r="J637" s="635"/>
      <c r="K637" s="635"/>
      <c r="L637" s="635"/>
      <c r="M637" s="635"/>
      <c r="N637" s="635"/>
      <c r="O637" s="635"/>
      <c r="P637" s="635"/>
      <c r="Q637" s="635"/>
      <c r="R637" s="635"/>
      <c r="S637" s="631"/>
      <c r="T637" s="631"/>
      <c r="U637" s="631"/>
      <c r="V637" s="639"/>
      <c r="W637" s="631"/>
      <c r="X637" s="631"/>
      <c r="Y637" s="631"/>
      <c r="Z637" s="631"/>
      <c r="AA637" s="631"/>
      <c r="AB637" s="631"/>
      <c r="AC637" s="631"/>
      <c r="AD637" s="631"/>
      <c r="AE637" s="631"/>
      <c r="AF637" s="631"/>
      <c r="AG637" s="631"/>
      <c r="AH637" s="631"/>
      <c r="AI637" s="631"/>
      <c r="AJ637" s="631"/>
      <c r="AK637" s="631"/>
      <c r="AL637" s="631"/>
      <c r="AM637" s="631"/>
      <c r="AN637" s="631"/>
      <c r="AO637" s="631"/>
      <c r="AP637" s="631"/>
      <c r="AQ637" s="631"/>
      <c r="AR637" s="631"/>
      <c r="AS637" s="631"/>
      <c r="AT637" s="631"/>
      <c r="AU637" s="631"/>
      <c r="AV637" s="631"/>
      <c r="AW637" s="631"/>
      <c r="AX637" s="631"/>
      <c r="AY637" s="631"/>
      <c r="AZ637" s="631"/>
    </row>
    <row r="638" spans="2:52" x14ac:dyDescent="0.25">
      <c r="B638" s="634"/>
      <c r="C638" s="634"/>
      <c r="D638" s="635"/>
      <c r="E638" s="635"/>
      <c r="F638" s="635"/>
      <c r="G638" s="635"/>
      <c r="H638" s="635"/>
      <c r="I638" s="635"/>
      <c r="J638" s="635"/>
      <c r="K638" s="635"/>
      <c r="L638" s="635"/>
      <c r="M638" s="635"/>
      <c r="N638" s="635"/>
      <c r="O638" s="635"/>
      <c r="P638" s="635"/>
      <c r="Q638" s="635"/>
      <c r="R638" s="635"/>
      <c r="S638" s="631"/>
      <c r="T638" s="631"/>
      <c r="U638" s="631"/>
      <c r="V638" s="639"/>
      <c r="W638" s="631"/>
      <c r="X638" s="631"/>
      <c r="Y638" s="631"/>
      <c r="Z638" s="631"/>
      <c r="AA638" s="631"/>
      <c r="AB638" s="631"/>
      <c r="AC638" s="631"/>
      <c r="AD638" s="631"/>
      <c r="AE638" s="631"/>
      <c r="AF638" s="631"/>
      <c r="AG638" s="631"/>
      <c r="AH638" s="631"/>
      <c r="AI638" s="631"/>
      <c r="AJ638" s="631"/>
      <c r="AK638" s="631"/>
      <c r="AL638" s="631"/>
      <c r="AM638" s="631"/>
      <c r="AN638" s="631"/>
      <c r="AO638" s="631"/>
      <c r="AP638" s="631"/>
      <c r="AQ638" s="631"/>
      <c r="AR638" s="631"/>
      <c r="AS638" s="631"/>
      <c r="AT638" s="631"/>
      <c r="AU638" s="631"/>
      <c r="AV638" s="631"/>
      <c r="AW638" s="631"/>
      <c r="AX638" s="631"/>
      <c r="AY638" s="631"/>
      <c r="AZ638" s="631"/>
    </row>
    <row r="639" spans="2:52" x14ac:dyDescent="0.25">
      <c r="B639" s="634"/>
      <c r="C639" s="634"/>
      <c r="D639" s="635"/>
      <c r="E639" s="635"/>
      <c r="F639" s="635"/>
      <c r="G639" s="635"/>
      <c r="H639" s="635"/>
      <c r="I639" s="635"/>
      <c r="J639" s="635"/>
      <c r="K639" s="635"/>
      <c r="L639" s="635"/>
      <c r="M639" s="635"/>
      <c r="N639" s="635"/>
      <c r="O639" s="635"/>
      <c r="P639" s="635"/>
      <c r="Q639" s="635"/>
      <c r="R639" s="635"/>
      <c r="S639" s="631"/>
      <c r="T639" s="631"/>
      <c r="U639" s="631"/>
      <c r="V639" s="639"/>
      <c r="W639" s="631"/>
      <c r="X639" s="631"/>
      <c r="Y639" s="631"/>
      <c r="Z639" s="631"/>
      <c r="AA639" s="631"/>
      <c r="AB639" s="631"/>
      <c r="AC639" s="631"/>
      <c r="AD639" s="631"/>
      <c r="AE639" s="631"/>
      <c r="AF639" s="631"/>
      <c r="AG639" s="631"/>
      <c r="AH639" s="631"/>
      <c r="AI639" s="631"/>
      <c r="AJ639" s="631"/>
      <c r="AK639" s="631"/>
      <c r="AL639" s="631"/>
      <c r="AM639" s="631"/>
      <c r="AN639" s="631"/>
      <c r="AO639" s="631"/>
      <c r="AP639" s="631"/>
      <c r="AQ639" s="631"/>
      <c r="AR639" s="631"/>
      <c r="AS639" s="631"/>
      <c r="AT639" s="631"/>
      <c r="AU639" s="631"/>
      <c r="AV639" s="631"/>
      <c r="AW639" s="631"/>
      <c r="AX639" s="631"/>
      <c r="AY639" s="631"/>
      <c r="AZ639" s="631"/>
    </row>
    <row r="640" spans="2:52" x14ac:dyDescent="0.25">
      <c r="B640" s="634"/>
      <c r="C640" s="634"/>
      <c r="D640" s="635"/>
      <c r="E640" s="635"/>
      <c r="F640" s="635"/>
      <c r="G640" s="635"/>
      <c r="H640" s="635"/>
      <c r="I640" s="635"/>
      <c r="J640" s="635"/>
      <c r="K640" s="635"/>
      <c r="L640" s="635"/>
      <c r="M640" s="635"/>
      <c r="N640" s="635"/>
      <c r="O640" s="635"/>
      <c r="P640" s="635"/>
      <c r="Q640" s="635"/>
      <c r="R640" s="635"/>
      <c r="S640" s="631"/>
      <c r="T640" s="631"/>
      <c r="U640" s="631"/>
      <c r="V640" s="639"/>
      <c r="W640" s="631"/>
      <c r="X640" s="631"/>
      <c r="Y640" s="631"/>
      <c r="Z640" s="631"/>
      <c r="AA640" s="631"/>
      <c r="AB640" s="631"/>
      <c r="AC640" s="631"/>
      <c r="AD640" s="631"/>
      <c r="AE640" s="631"/>
      <c r="AF640" s="631"/>
      <c r="AG640" s="631"/>
      <c r="AH640" s="631"/>
      <c r="AI640" s="631"/>
      <c r="AJ640" s="631"/>
      <c r="AK640" s="631"/>
      <c r="AL640" s="631"/>
      <c r="AM640" s="631"/>
      <c r="AN640" s="631"/>
      <c r="AO640" s="631"/>
      <c r="AP640" s="631"/>
      <c r="AQ640" s="631"/>
      <c r="AR640" s="631"/>
      <c r="AS640" s="631"/>
      <c r="AT640" s="631"/>
      <c r="AU640" s="631"/>
      <c r="AV640" s="631"/>
      <c r="AW640" s="631"/>
      <c r="AX640" s="631"/>
      <c r="AY640" s="631"/>
      <c r="AZ640" s="631"/>
    </row>
    <row r="641" spans="2:52" x14ac:dyDescent="0.25">
      <c r="B641" s="634"/>
      <c r="C641" s="634"/>
      <c r="D641" s="635"/>
      <c r="E641" s="635"/>
      <c r="F641" s="635"/>
      <c r="G641" s="635"/>
      <c r="H641" s="635"/>
      <c r="I641" s="635"/>
      <c r="J641" s="635"/>
      <c r="K641" s="635"/>
      <c r="L641" s="635"/>
      <c r="M641" s="635"/>
      <c r="N641" s="635"/>
      <c r="O641" s="635"/>
      <c r="P641" s="635"/>
      <c r="Q641" s="635"/>
      <c r="R641" s="635"/>
      <c r="S641" s="631"/>
      <c r="T641" s="631"/>
      <c r="U641" s="631"/>
      <c r="V641" s="639"/>
      <c r="W641" s="631"/>
      <c r="X641" s="631"/>
      <c r="Y641" s="631"/>
      <c r="Z641" s="631"/>
      <c r="AA641" s="631"/>
      <c r="AB641" s="631"/>
      <c r="AC641" s="631"/>
      <c r="AD641" s="631"/>
      <c r="AE641" s="631"/>
      <c r="AF641" s="631"/>
      <c r="AG641" s="631"/>
      <c r="AH641" s="631"/>
      <c r="AI641" s="631"/>
      <c r="AJ641" s="631"/>
      <c r="AK641" s="631"/>
      <c r="AL641" s="631"/>
      <c r="AM641" s="631"/>
      <c r="AN641" s="631"/>
      <c r="AO641" s="631"/>
      <c r="AP641" s="631"/>
      <c r="AQ641" s="631"/>
      <c r="AR641" s="631"/>
      <c r="AS641" s="631"/>
      <c r="AT641" s="631"/>
      <c r="AU641" s="631"/>
      <c r="AV641" s="631"/>
      <c r="AW641" s="631"/>
      <c r="AX641" s="631"/>
      <c r="AY641" s="631"/>
      <c r="AZ641" s="631"/>
    </row>
    <row r="642" spans="2:52" x14ac:dyDescent="0.25">
      <c r="B642" s="634"/>
      <c r="C642" s="634"/>
      <c r="D642" s="635"/>
      <c r="E642" s="635"/>
      <c r="F642" s="635"/>
      <c r="G642" s="635"/>
      <c r="H642" s="635"/>
      <c r="I642" s="635"/>
      <c r="J642" s="635"/>
      <c r="K642" s="635"/>
      <c r="L642" s="635"/>
      <c r="M642" s="635"/>
      <c r="N642" s="635"/>
      <c r="O642" s="635"/>
      <c r="P642" s="635"/>
      <c r="Q642" s="635"/>
      <c r="R642" s="635"/>
      <c r="S642" s="631"/>
      <c r="T642" s="631"/>
      <c r="U642" s="631"/>
      <c r="V642" s="639"/>
      <c r="W642" s="631"/>
      <c r="X642" s="631"/>
      <c r="Y642" s="631"/>
      <c r="Z642" s="631"/>
      <c r="AA642" s="631"/>
      <c r="AB642" s="631"/>
      <c r="AC642" s="631"/>
      <c r="AD642" s="631"/>
      <c r="AE642" s="631"/>
      <c r="AF642" s="631"/>
      <c r="AG642" s="631"/>
      <c r="AH642" s="631"/>
      <c r="AI642" s="631"/>
      <c r="AJ642" s="631"/>
      <c r="AK642" s="631"/>
      <c r="AL642" s="631"/>
      <c r="AM642" s="631"/>
      <c r="AN642" s="631"/>
      <c r="AO642" s="631"/>
      <c r="AP642" s="631"/>
      <c r="AQ642" s="631"/>
      <c r="AR642" s="631"/>
      <c r="AS642" s="631"/>
      <c r="AT642" s="631"/>
      <c r="AU642" s="631"/>
      <c r="AV642" s="631"/>
      <c r="AW642" s="631"/>
      <c r="AX642" s="631"/>
      <c r="AY642" s="631"/>
      <c r="AZ642" s="631"/>
    </row>
    <row r="643" spans="2:52" x14ac:dyDescent="0.25">
      <c r="B643" s="634"/>
      <c r="C643" s="634"/>
      <c r="D643" s="635"/>
      <c r="E643" s="635"/>
      <c r="F643" s="635"/>
      <c r="G643" s="635"/>
      <c r="H643" s="635"/>
      <c r="I643" s="635"/>
      <c r="J643" s="635"/>
      <c r="K643" s="635"/>
      <c r="L643" s="635"/>
      <c r="M643" s="635"/>
      <c r="N643" s="635"/>
      <c r="O643" s="635"/>
      <c r="P643" s="635"/>
      <c r="Q643" s="635"/>
      <c r="R643" s="635"/>
      <c r="S643" s="631"/>
      <c r="T643" s="631"/>
      <c r="U643" s="631"/>
      <c r="V643" s="639"/>
      <c r="W643" s="631"/>
      <c r="X643" s="631"/>
      <c r="Y643" s="631"/>
      <c r="Z643" s="631"/>
      <c r="AA643" s="631"/>
      <c r="AB643" s="631"/>
      <c r="AC643" s="631"/>
      <c r="AD643" s="631"/>
      <c r="AE643" s="631"/>
      <c r="AF643" s="631"/>
      <c r="AG643" s="631"/>
      <c r="AH643" s="631"/>
      <c r="AI643" s="631"/>
      <c r="AJ643" s="631"/>
      <c r="AK643" s="631"/>
      <c r="AL643" s="631"/>
      <c r="AM643" s="631"/>
      <c r="AN643" s="631"/>
      <c r="AO643" s="631"/>
      <c r="AP643" s="631"/>
      <c r="AQ643" s="631"/>
      <c r="AR643" s="631"/>
      <c r="AS643" s="631"/>
      <c r="AT643" s="631"/>
      <c r="AU643" s="631"/>
      <c r="AV643" s="631"/>
      <c r="AW643" s="631"/>
      <c r="AX643" s="631"/>
      <c r="AY643" s="631"/>
      <c r="AZ643" s="631"/>
    </row>
    <row r="644" spans="2:52" x14ac:dyDescent="0.25">
      <c r="B644" s="634"/>
      <c r="C644" s="634"/>
      <c r="D644" s="635"/>
      <c r="E644" s="635"/>
      <c r="F644" s="635"/>
      <c r="G644" s="635"/>
      <c r="H644" s="635"/>
      <c r="I644" s="635"/>
      <c r="J644" s="635"/>
      <c r="K644" s="635"/>
      <c r="L644" s="635"/>
      <c r="M644" s="635"/>
      <c r="N644" s="635"/>
      <c r="O644" s="635"/>
      <c r="P644" s="635"/>
      <c r="Q644" s="635"/>
      <c r="R644" s="635"/>
      <c r="S644" s="631"/>
      <c r="T644" s="631"/>
      <c r="U644" s="631"/>
      <c r="V644" s="639"/>
      <c r="W644" s="631"/>
      <c r="X644" s="631"/>
      <c r="Y644" s="631"/>
      <c r="Z644" s="631"/>
      <c r="AA644" s="631"/>
      <c r="AB644" s="631"/>
      <c r="AC644" s="631"/>
      <c r="AD644" s="631"/>
      <c r="AE644" s="631"/>
      <c r="AF644" s="631"/>
      <c r="AG644" s="631"/>
      <c r="AH644" s="631"/>
      <c r="AI644" s="631"/>
      <c r="AJ644" s="631"/>
      <c r="AK644" s="631"/>
      <c r="AL644" s="631"/>
      <c r="AM644" s="631"/>
      <c r="AN644" s="631"/>
      <c r="AO644" s="631"/>
      <c r="AP644" s="631"/>
      <c r="AQ644" s="631"/>
      <c r="AR644" s="631"/>
      <c r="AS644" s="631"/>
      <c r="AT644" s="631"/>
      <c r="AU644" s="631"/>
      <c r="AV644" s="631"/>
      <c r="AW644" s="631"/>
      <c r="AX644" s="631"/>
      <c r="AY644" s="631"/>
      <c r="AZ644" s="631"/>
    </row>
    <row r="645" spans="2:52" x14ac:dyDescent="0.25">
      <c r="B645" s="634"/>
      <c r="C645" s="634"/>
      <c r="D645" s="635"/>
      <c r="E645" s="635"/>
      <c r="F645" s="635"/>
      <c r="G645" s="635"/>
      <c r="H645" s="635"/>
      <c r="I645" s="635"/>
      <c r="J645" s="635"/>
      <c r="K645" s="635"/>
      <c r="L645" s="635"/>
      <c r="M645" s="635"/>
      <c r="N645" s="635"/>
      <c r="O645" s="635"/>
      <c r="P645" s="635"/>
      <c r="Q645" s="635"/>
      <c r="R645" s="635"/>
      <c r="S645" s="631"/>
      <c r="T645" s="631"/>
      <c r="U645" s="631"/>
      <c r="V645" s="639"/>
      <c r="W645" s="631"/>
      <c r="X645" s="631"/>
      <c r="Y645" s="631"/>
      <c r="Z645" s="631"/>
      <c r="AA645" s="631"/>
      <c r="AB645" s="631"/>
      <c r="AC645" s="631"/>
      <c r="AD645" s="631"/>
      <c r="AE645" s="631"/>
      <c r="AF645" s="631"/>
      <c r="AG645" s="631"/>
      <c r="AH645" s="631"/>
      <c r="AI645" s="631"/>
      <c r="AJ645" s="631"/>
      <c r="AK645" s="631"/>
      <c r="AL645" s="631"/>
      <c r="AM645" s="631"/>
      <c r="AN645" s="631"/>
      <c r="AO645" s="631"/>
      <c r="AP645" s="631"/>
      <c r="AQ645" s="631"/>
      <c r="AR645" s="631"/>
      <c r="AS645" s="631"/>
      <c r="AT645" s="631"/>
      <c r="AU645" s="631"/>
      <c r="AV645" s="631"/>
      <c r="AW645" s="631"/>
      <c r="AX645" s="631"/>
      <c r="AY645" s="631"/>
      <c r="AZ645" s="631"/>
    </row>
    <row r="646" spans="2:52" x14ac:dyDescent="0.25">
      <c r="B646" s="634"/>
      <c r="C646" s="634"/>
      <c r="D646" s="635"/>
      <c r="E646" s="635"/>
      <c r="F646" s="635"/>
      <c r="G646" s="635"/>
      <c r="H646" s="635"/>
      <c r="I646" s="635"/>
      <c r="J646" s="635"/>
      <c r="K646" s="635"/>
      <c r="L646" s="635"/>
      <c r="M646" s="635"/>
      <c r="N646" s="635"/>
      <c r="O646" s="635"/>
      <c r="P646" s="635"/>
      <c r="Q646" s="635"/>
      <c r="R646" s="635"/>
      <c r="S646" s="631"/>
      <c r="T646" s="631"/>
      <c r="U646" s="631"/>
      <c r="V646" s="639"/>
      <c r="W646" s="631"/>
      <c r="X646" s="631"/>
      <c r="Y646" s="631"/>
      <c r="Z646" s="631"/>
      <c r="AA646" s="631"/>
      <c r="AB646" s="631"/>
      <c r="AC646" s="631"/>
      <c r="AD646" s="631"/>
      <c r="AE646" s="631"/>
      <c r="AF646" s="631"/>
      <c r="AG646" s="631"/>
      <c r="AH646" s="631"/>
      <c r="AI646" s="631"/>
      <c r="AJ646" s="631"/>
      <c r="AK646" s="631"/>
      <c r="AL646" s="631"/>
      <c r="AM646" s="631"/>
      <c r="AN646" s="631"/>
      <c r="AO646" s="631"/>
      <c r="AP646" s="631"/>
      <c r="AQ646" s="631"/>
      <c r="AR646" s="631"/>
      <c r="AS646" s="631"/>
      <c r="AT646" s="631"/>
      <c r="AU646" s="631"/>
      <c r="AV646" s="631"/>
      <c r="AW646" s="631"/>
      <c r="AX646" s="631"/>
      <c r="AY646" s="631"/>
      <c r="AZ646" s="631"/>
    </row>
    <row r="647" spans="2:52" x14ac:dyDescent="0.25">
      <c r="B647" s="634"/>
      <c r="C647" s="634"/>
      <c r="D647" s="635"/>
      <c r="E647" s="635"/>
      <c r="F647" s="635"/>
      <c r="G647" s="635"/>
      <c r="H647" s="635"/>
      <c r="I647" s="635"/>
      <c r="J647" s="635"/>
      <c r="K647" s="635"/>
      <c r="L647" s="635"/>
      <c r="M647" s="635"/>
      <c r="N647" s="635"/>
      <c r="O647" s="635"/>
      <c r="P647" s="635"/>
      <c r="Q647" s="635"/>
      <c r="R647" s="635"/>
      <c r="S647" s="631"/>
      <c r="T647" s="631"/>
      <c r="U647" s="631"/>
      <c r="V647" s="639"/>
      <c r="W647" s="631"/>
      <c r="X647" s="631"/>
      <c r="Y647" s="631"/>
      <c r="Z647" s="631"/>
      <c r="AA647" s="631"/>
      <c r="AB647" s="631"/>
      <c r="AC647" s="631"/>
      <c r="AD647" s="631"/>
      <c r="AE647" s="631"/>
      <c r="AF647" s="631"/>
      <c r="AG647" s="631"/>
      <c r="AH647" s="631"/>
      <c r="AI647" s="631"/>
      <c r="AJ647" s="631"/>
      <c r="AK647" s="631"/>
      <c r="AL647" s="631"/>
      <c r="AM647" s="631"/>
      <c r="AN647" s="631"/>
      <c r="AO647" s="631"/>
      <c r="AP647" s="631"/>
      <c r="AQ647" s="631"/>
      <c r="AR647" s="631"/>
      <c r="AS647" s="631"/>
      <c r="AT647" s="631"/>
      <c r="AU647" s="631"/>
      <c r="AV647" s="631"/>
      <c r="AW647" s="631"/>
      <c r="AX647" s="631"/>
      <c r="AY647" s="631"/>
      <c r="AZ647" s="631"/>
    </row>
    <row r="648" spans="2:52" x14ac:dyDescent="0.25">
      <c r="B648" s="634"/>
      <c r="C648" s="634"/>
      <c r="D648" s="635"/>
      <c r="E648" s="635"/>
      <c r="F648" s="635"/>
      <c r="G648" s="635"/>
      <c r="H648" s="635"/>
      <c r="I648" s="635"/>
      <c r="J648" s="635"/>
      <c r="K648" s="635"/>
      <c r="L648" s="635"/>
      <c r="M648" s="635"/>
      <c r="N648" s="635"/>
      <c r="O648" s="635"/>
      <c r="P648" s="635"/>
      <c r="Q648" s="635"/>
      <c r="R648" s="635"/>
      <c r="S648" s="631"/>
      <c r="T648" s="631"/>
      <c r="U648" s="631"/>
      <c r="V648" s="639"/>
      <c r="W648" s="631"/>
      <c r="X648" s="631"/>
      <c r="Y648" s="631"/>
      <c r="Z648" s="631"/>
      <c r="AA648" s="631"/>
      <c r="AB648" s="631"/>
      <c r="AC648" s="631"/>
      <c r="AD648" s="631"/>
      <c r="AE648" s="631"/>
      <c r="AF648" s="631"/>
      <c r="AG648" s="631"/>
      <c r="AH648" s="631"/>
      <c r="AI648" s="631"/>
      <c r="AJ648" s="631"/>
      <c r="AK648" s="631"/>
      <c r="AL648" s="631"/>
      <c r="AM648" s="631"/>
      <c r="AN648" s="631"/>
      <c r="AO648" s="631"/>
      <c r="AP648" s="631"/>
      <c r="AQ648" s="631"/>
      <c r="AR648" s="631"/>
      <c r="AS648" s="631"/>
      <c r="AT648" s="631"/>
      <c r="AU648" s="631"/>
      <c r="AV648" s="631"/>
      <c r="AW648" s="631"/>
      <c r="AX648" s="631"/>
      <c r="AY648" s="631"/>
      <c r="AZ648" s="631"/>
    </row>
    <row r="649" spans="2:52" x14ac:dyDescent="0.25">
      <c r="B649" s="634"/>
      <c r="C649" s="634"/>
      <c r="D649" s="635"/>
      <c r="E649" s="635"/>
      <c r="F649" s="635"/>
      <c r="G649" s="635"/>
      <c r="H649" s="635"/>
      <c r="I649" s="635"/>
      <c r="J649" s="635"/>
      <c r="K649" s="635"/>
      <c r="L649" s="635"/>
      <c r="M649" s="635"/>
      <c r="N649" s="635"/>
      <c r="O649" s="635"/>
      <c r="P649" s="635"/>
      <c r="Q649" s="635"/>
      <c r="R649" s="635"/>
      <c r="S649" s="631"/>
      <c r="T649" s="631"/>
      <c r="U649" s="631"/>
      <c r="V649" s="639"/>
      <c r="W649" s="631"/>
      <c r="X649" s="631"/>
      <c r="Y649" s="631"/>
      <c r="Z649" s="631"/>
      <c r="AA649" s="631"/>
      <c r="AB649" s="631"/>
      <c r="AC649" s="631"/>
      <c r="AD649" s="631"/>
      <c r="AE649" s="631"/>
      <c r="AF649" s="631"/>
      <c r="AG649" s="631"/>
      <c r="AH649" s="631"/>
      <c r="AI649" s="631"/>
      <c r="AJ649" s="631"/>
      <c r="AK649" s="631"/>
      <c r="AL649" s="631"/>
      <c r="AM649" s="631"/>
      <c r="AN649" s="631"/>
      <c r="AO649" s="631"/>
      <c r="AP649" s="631"/>
      <c r="AQ649" s="631"/>
      <c r="AR649" s="631"/>
      <c r="AS649" s="631"/>
      <c r="AT649" s="631"/>
      <c r="AU649" s="631"/>
      <c r="AV649" s="631"/>
      <c r="AW649" s="631"/>
      <c r="AX649" s="631"/>
      <c r="AY649" s="631"/>
      <c r="AZ649" s="631"/>
    </row>
    <row r="650" spans="2:52" x14ac:dyDescent="0.25">
      <c r="B650" s="634"/>
      <c r="C650" s="634"/>
      <c r="D650" s="635"/>
      <c r="E650" s="635"/>
      <c r="F650" s="635"/>
      <c r="G650" s="635"/>
      <c r="H650" s="635"/>
      <c r="I650" s="635"/>
      <c r="J650" s="635"/>
      <c r="K650" s="635"/>
      <c r="L650" s="635"/>
      <c r="M650" s="635"/>
      <c r="N650" s="635"/>
      <c r="O650" s="635"/>
      <c r="P650" s="635"/>
      <c r="Q650" s="635"/>
      <c r="R650" s="635"/>
      <c r="S650" s="631"/>
      <c r="T650" s="631"/>
      <c r="U650" s="631"/>
      <c r="V650" s="639"/>
      <c r="W650" s="631"/>
      <c r="X650" s="631"/>
      <c r="Y650" s="631"/>
      <c r="Z650" s="631"/>
      <c r="AA650" s="631"/>
      <c r="AB650" s="631"/>
      <c r="AC650" s="631"/>
      <c r="AD650" s="631"/>
      <c r="AE650" s="631"/>
      <c r="AF650" s="631"/>
      <c r="AG650" s="631"/>
      <c r="AH650" s="631"/>
      <c r="AI650" s="631"/>
      <c r="AJ650" s="631"/>
      <c r="AK650" s="631"/>
      <c r="AL650" s="631"/>
      <c r="AM650" s="631"/>
      <c r="AN650" s="631"/>
      <c r="AO650" s="631"/>
      <c r="AP650" s="631"/>
      <c r="AQ650" s="631"/>
      <c r="AR650" s="631"/>
      <c r="AS650" s="631"/>
      <c r="AT650" s="631"/>
      <c r="AU650" s="631"/>
      <c r="AV650" s="631"/>
      <c r="AW650" s="631"/>
      <c r="AX650" s="631"/>
      <c r="AY650" s="631"/>
      <c r="AZ650" s="631"/>
    </row>
    <row r="651" spans="2:52" x14ac:dyDescent="0.25">
      <c r="B651" s="634"/>
      <c r="C651" s="634"/>
      <c r="D651" s="635"/>
      <c r="E651" s="635"/>
      <c r="F651" s="635"/>
      <c r="G651" s="635"/>
      <c r="H651" s="635"/>
      <c r="I651" s="635"/>
      <c r="J651" s="635"/>
      <c r="K651" s="635"/>
      <c r="L651" s="635"/>
      <c r="M651" s="635"/>
      <c r="N651" s="635"/>
      <c r="O651" s="635"/>
      <c r="P651" s="635"/>
      <c r="Q651" s="635"/>
      <c r="R651" s="635"/>
      <c r="S651" s="631"/>
      <c r="T651" s="631"/>
      <c r="U651" s="631"/>
      <c r="V651" s="639"/>
      <c r="W651" s="631"/>
      <c r="X651" s="631"/>
      <c r="Y651" s="631"/>
      <c r="Z651" s="631"/>
      <c r="AA651" s="631"/>
      <c r="AB651" s="631"/>
      <c r="AC651" s="631"/>
      <c r="AD651" s="631"/>
      <c r="AE651" s="631"/>
      <c r="AF651" s="631"/>
      <c r="AG651" s="631"/>
      <c r="AH651" s="631"/>
      <c r="AI651" s="631"/>
      <c r="AJ651" s="631"/>
      <c r="AK651" s="631"/>
      <c r="AL651" s="631"/>
      <c r="AM651" s="631"/>
      <c r="AN651" s="631"/>
      <c r="AO651" s="631"/>
      <c r="AP651" s="631"/>
      <c r="AQ651" s="631"/>
      <c r="AR651" s="631"/>
      <c r="AS651" s="631"/>
      <c r="AT651" s="631"/>
      <c r="AU651" s="631"/>
      <c r="AV651" s="631"/>
      <c r="AW651" s="631"/>
      <c r="AX651" s="631"/>
      <c r="AY651" s="631"/>
      <c r="AZ651" s="631"/>
    </row>
    <row r="652" spans="2:52" x14ac:dyDescent="0.25">
      <c r="B652" s="634"/>
      <c r="C652" s="634"/>
      <c r="D652" s="635"/>
      <c r="E652" s="635"/>
      <c r="F652" s="635"/>
      <c r="G652" s="635"/>
      <c r="H652" s="635"/>
      <c r="I652" s="635"/>
      <c r="J652" s="635"/>
      <c r="K652" s="635"/>
      <c r="L652" s="635"/>
      <c r="M652" s="635"/>
      <c r="N652" s="635"/>
      <c r="O652" s="635"/>
      <c r="P652" s="635"/>
      <c r="Q652" s="635"/>
      <c r="R652" s="635"/>
      <c r="S652" s="631"/>
      <c r="T652" s="631"/>
      <c r="U652" s="631"/>
      <c r="V652" s="639"/>
      <c r="W652" s="631"/>
      <c r="X652" s="631"/>
      <c r="Y652" s="631"/>
      <c r="Z652" s="631"/>
      <c r="AA652" s="631"/>
      <c r="AB652" s="631"/>
      <c r="AC652" s="631"/>
      <c r="AD652" s="631"/>
      <c r="AE652" s="631"/>
      <c r="AF652" s="631"/>
      <c r="AG652" s="631"/>
      <c r="AH652" s="631"/>
      <c r="AI652" s="631"/>
      <c r="AJ652" s="631"/>
      <c r="AK652" s="631"/>
      <c r="AL652" s="631"/>
      <c r="AM652" s="631"/>
      <c r="AN652" s="631"/>
      <c r="AO652" s="631"/>
      <c r="AP652" s="631"/>
      <c r="AQ652" s="631"/>
      <c r="AR652" s="631"/>
      <c r="AS652" s="631"/>
      <c r="AT652" s="631"/>
      <c r="AU652" s="631"/>
      <c r="AV652" s="631"/>
      <c r="AW652" s="631"/>
      <c r="AX652" s="631"/>
      <c r="AY652" s="631"/>
      <c r="AZ652" s="631"/>
    </row>
    <row r="653" spans="2:52" x14ac:dyDescent="0.25">
      <c r="B653" s="634"/>
      <c r="C653" s="634"/>
      <c r="D653" s="635"/>
      <c r="E653" s="635"/>
      <c r="F653" s="635"/>
      <c r="G653" s="635"/>
      <c r="H653" s="635"/>
      <c r="I653" s="635"/>
      <c r="J653" s="635"/>
      <c r="K653" s="635"/>
      <c r="L653" s="635"/>
      <c r="M653" s="635"/>
      <c r="N653" s="635"/>
      <c r="O653" s="635"/>
      <c r="P653" s="635"/>
      <c r="Q653" s="635"/>
      <c r="R653" s="635"/>
      <c r="S653" s="631"/>
      <c r="T653" s="631"/>
      <c r="U653" s="631"/>
      <c r="V653" s="639"/>
      <c r="W653" s="631"/>
      <c r="X653" s="631"/>
      <c r="Y653" s="631"/>
      <c r="Z653" s="631"/>
      <c r="AA653" s="631"/>
      <c r="AB653" s="631"/>
      <c r="AC653" s="631"/>
      <c r="AD653" s="631"/>
      <c r="AE653" s="631"/>
      <c r="AF653" s="631"/>
      <c r="AG653" s="631"/>
      <c r="AH653" s="631"/>
      <c r="AI653" s="631"/>
      <c r="AJ653" s="631"/>
      <c r="AK653" s="631"/>
      <c r="AL653" s="631"/>
      <c r="AM653" s="631"/>
      <c r="AN653" s="631"/>
      <c r="AO653" s="631"/>
      <c r="AP653" s="631"/>
      <c r="AQ653" s="631"/>
      <c r="AR653" s="631"/>
      <c r="AS653" s="631"/>
      <c r="AT653" s="631"/>
      <c r="AU653" s="631"/>
      <c r="AV653" s="631"/>
      <c r="AW653" s="631"/>
      <c r="AX653" s="631"/>
      <c r="AY653" s="631"/>
      <c r="AZ653" s="631"/>
    </row>
    <row r="654" spans="2:52" x14ac:dyDescent="0.25">
      <c r="B654" s="634"/>
      <c r="C654" s="634"/>
      <c r="D654" s="635"/>
      <c r="E654" s="635"/>
      <c r="F654" s="635"/>
      <c r="G654" s="635"/>
      <c r="H654" s="635"/>
      <c r="I654" s="635"/>
      <c r="J654" s="635"/>
      <c r="K654" s="635"/>
      <c r="L654" s="635"/>
      <c r="M654" s="635"/>
      <c r="N654" s="635"/>
      <c r="O654" s="635"/>
      <c r="P654" s="635"/>
      <c r="Q654" s="635"/>
      <c r="R654" s="635"/>
      <c r="S654" s="631"/>
      <c r="T654" s="631"/>
      <c r="U654" s="631"/>
      <c r="V654" s="639"/>
      <c r="W654" s="631"/>
      <c r="X654" s="631"/>
      <c r="Y654" s="631"/>
      <c r="Z654" s="631"/>
      <c r="AA654" s="631"/>
      <c r="AB654" s="631"/>
      <c r="AC654" s="631"/>
      <c r="AD654" s="631"/>
      <c r="AE654" s="631"/>
      <c r="AF654" s="631"/>
      <c r="AG654" s="631"/>
      <c r="AH654" s="631"/>
      <c r="AI654" s="631"/>
      <c r="AJ654" s="631"/>
      <c r="AK654" s="631"/>
      <c r="AL654" s="631"/>
      <c r="AM654" s="631"/>
      <c r="AN654" s="631"/>
      <c r="AO654" s="631"/>
      <c r="AP654" s="631"/>
      <c r="AQ654" s="631"/>
      <c r="AR654" s="631"/>
      <c r="AS654" s="631"/>
      <c r="AT654" s="631"/>
      <c r="AU654" s="631"/>
      <c r="AV654" s="631"/>
      <c r="AW654" s="631"/>
      <c r="AX654" s="631"/>
      <c r="AY654" s="631"/>
      <c r="AZ654" s="631"/>
    </row>
    <row r="655" spans="2:52" x14ac:dyDescent="0.25">
      <c r="B655" s="634"/>
      <c r="C655" s="634"/>
      <c r="D655" s="635"/>
      <c r="E655" s="635"/>
      <c r="F655" s="635"/>
      <c r="G655" s="635"/>
      <c r="H655" s="635"/>
      <c r="I655" s="635"/>
      <c r="J655" s="635"/>
      <c r="K655" s="635"/>
      <c r="L655" s="635"/>
      <c r="M655" s="635"/>
      <c r="N655" s="635"/>
      <c r="O655" s="635"/>
      <c r="P655" s="635"/>
      <c r="Q655" s="635"/>
      <c r="R655" s="635"/>
      <c r="S655" s="631"/>
      <c r="T655" s="631"/>
      <c r="U655" s="631"/>
      <c r="V655" s="639"/>
      <c r="W655" s="631"/>
      <c r="X655" s="631"/>
      <c r="Y655" s="631"/>
      <c r="Z655" s="631"/>
      <c r="AA655" s="631"/>
      <c r="AB655" s="631"/>
      <c r="AC655" s="631"/>
      <c r="AD655" s="631"/>
      <c r="AE655" s="631"/>
      <c r="AF655" s="631"/>
      <c r="AG655" s="631"/>
      <c r="AH655" s="631"/>
      <c r="AI655" s="631"/>
      <c r="AJ655" s="631"/>
      <c r="AK655" s="631"/>
      <c r="AL655" s="631"/>
      <c r="AM655" s="631"/>
      <c r="AN655" s="631"/>
      <c r="AO655" s="631"/>
      <c r="AP655" s="631"/>
      <c r="AQ655" s="631"/>
      <c r="AR655" s="631"/>
      <c r="AS655" s="631"/>
      <c r="AT655" s="631"/>
      <c r="AU655" s="631"/>
      <c r="AV655" s="631"/>
      <c r="AW655" s="631"/>
      <c r="AX655" s="631"/>
      <c r="AY655" s="631"/>
      <c r="AZ655" s="631"/>
    </row>
    <row r="656" spans="2:52" x14ac:dyDescent="0.25">
      <c r="B656" s="634"/>
      <c r="C656" s="634"/>
      <c r="D656" s="635"/>
      <c r="E656" s="635"/>
      <c r="F656" s="635"/>
      <c r="G656" s="635"/>
      <c r="H656" s="635"/>
      <c r="I656" s="635"/>
      <c r="J656" s="635"/>
      <c r="K656" s="635"/>
      <c r="L656" s="635"/>
      <c r="M656" s="635"/>
      <c r="N656" s="635"/>
      <c r="O656" s="635"/>
      <c r="P656" s="635"/>
      <c r="Q656" s="635"/>
      <c r="R656" s="635"/>
      <c r="S656" s="631"/>
      <c r="T656" s="631"/>
      <c r="U656" s="631"/>
      <c r="V656" s="639"/>
      <c r="W656" s="631"/>
      <c r="X656" s="631"/>
      <c r="Y656" s="631"/>
      <c r="Z656" s="631"/>
      <c r="AA656" s="631"/>
      <c r="AB656" s="631"/>
      <c r="AC656" s="631"/>
      <c r="AD656" s="631"/>
      <c r="AE656" s="631"/>
      <c r="AF656" s="631"/>
      <c r="AG656" s="631"/>
      <c r="AH656" s="631"/>
      <c r="AI656" s="631"/>
      <c r="AJ656" s="631"/>
      <c r="AK656" s="631"/>
      <c r="AL656" s="631"/>
      <c r="AM656" s="631"/>
      <c r="AN656" s="631"/>
      <c r="AO656" s="631"/>
      <c r="AP656" s="631"/>
      <c r="AQ656" s="631"/>
      <c r="AR656" s="631"/>
      <c r="AS656" s="631"/>
      <c r="AT656" s="631"/>
      <c r="AU656" s="631"/>
      <c r="AV656" s="631"/>
      <c r="AW656" s="631"/>
      <c r="AX656" s="631"/>
      <c r="AY656" s="631"/>
      <c r="AZ656" s="631"/>
    </row>
    <row r="657" spans="2:52" x14ac:dyDescent="0.25">
      <c r="B657" s="634"/>
      <c r="C657" s="634"/>
      <c r="D657" s="635"/>
      <c r="E657" s="635"/>
      <c r="F657" s="635"/>
      <c r="G657" s="635"/>
      <c r="H657" s="635"/>
      <c r="I657" s="635"/>
      <c r="J657" s="635"/>
      <c r="K657" s="635"/>
      <c r="L657" s="635"/>
      <c r="M657" s="635"/>
      <c r="N657" s="635"/>
      <c r="O657" s="635"/>
      <c r="P657" s="635"/>
      <c r="Q657" s="635"/>
      <c r="R657" s="635"/>
      <c r="S657" s="631"/>
      <c r="T657" s="631"/>
      <c r="U657" s="631"/>
      <c r="V657" s="639"/>
      <c r="W657" s="631"/>
      <c r="X657" s="631"/>
      <c r="Y657" s="631"/>
      <c r="Z657" s="631"/>
      <c r="AA657" s="631"/>
      <c r="AB657" s="631"/>
      <c r="AC657" s="631"/>
      <c r="AD657" s="631"/>
      <c r="AE657" s="631"/>
      <c r="AF657" s="631"/>
      <c r="AG657" s="631"/>
      <c r="AH657" s="631"/>
      <c r="AI657" s="631"/>
      <c r="AJ657" s="631"/>
      <c r="AK657" s="631"/>
      <c r="AL657" s="631"/>
      <c r="AM657" s="631"/>
      <c r="AN657" s="631"/>
      <c r="AO657" s="631"/>
      <c r="AP657" s="631"/>
      <c r="AQ657" s="631"/>
      <c r="AR657" s="631"/>
      <c r="AS657" s="631"/>
      <c r="AT657" s="631"/>
      <c r="AU657" s="631"/>
      <c r="AV657" s="631"/>
      <c r="AW657" s="631"/>
      <c r="AX657" s="631"/>
      <c r="AY657" s="631"/>
      <c r="AZ657" s="631"/>
    </row>
    <row r="658" spans="2:52" x14ac:dyDescent="0.25">
      <c r="B658" s="634"/>
      <c r="C658" s="634"/>
      <c r="D658" s="635"/>
      <c r="E658" s="635"/>
      <c r="F658" s="635"/>
      <c r="G658" s="635"/>
      <c r="H658" s="635"/>
      <c r="I658" s="635"/>
      <c r="J658" s="635"/>
      <c r="K658" s="635"/>
      <c r="L658" s="635"/>
      <c r="M658" s="635"/>
      <c r="N658" s="635"/>
      <c r="O658" s="635"/>
      <c r="P658" s="635"/>
      <c r="Q658" s="635"/>
      <c r="R658" s="635"/>
      <c r="S658" s="631"/>
      <c r="T658" s="631"/>
      <c r="U658" s="631"/>
      <c r="V658" s="639"/>
      <c r="W658" s="631"/>
      <c r="X658" s="631"/>
      <c r="Y658" s="631"/>
      <c r="Z658" s="631"/>
      <c r="AA658" s="631"/>
      <c r="AB658" s="631"/>
      <c r="AC658" s="631"/>
      <c r="AD658" s="631"/>
      <c r="AE658" s="631"/>
      <c r="AF658" s="631"/>
      <c r="AG658" s="631"/>
      <c r="AH658" s="631"/>
      <c r="AI658" s="631"/>
      <c r="AJ658" s="631"/>
      <c r="AK658" s="631"/>
      <c r="AL658" s="631"/>
      <c r="AM658" s="631"/>
      <c r="AN658" s="631"/>
      <c r="AO658" s="631"/>
      <c r="AP658" s="631"/>
      <c r="AQ658" s="631"/>
      <c r="AR658" s="631"/>
      <c r="AS658" s="631"/>
      <c r="AT658" s="631"/>
      <c r="AU658" s="631"/>
      <c r="AV658" s="631"/>
      <c r="AW658" s="631"/>
      <c r="AX658" s="631"/>
      <c r="AY658" s="631"/>
      <c r="AZ658" s="631"/>
    </row>
    <row r="659" spans="2:52" x14ac:dyDescent="0.25">
      <c r="B659" s="634"/>
      <c r="C659" s="634"/>
      <c r="D659" s="635"/>
      <c r="E659" s="635"/>
      <c r="F659" s="635"/>
      <c r="G659" s="635"/>
      <c r="H659" s="635"/>
      <c r="I659" s="635"/>
      <c r="J659" s="635"/>
      <c r="K659" s="635"/>
      <c r="L659" s="635"/>
      <c r="M659" s="635"/>
      <c r="N659" s="635"/>
      <c r="O659" s="635"/>
      <c r="P659" s="635"/>
      <c r="Q659" s="635"/>
      <c r="R659" s="635"/>
      <c r="S659" s="631"/>
      <c r="T659" s="631"/>
      <c r="U659" s="631"/>
      <c r="V659" s="639"/>
      <c r="W659" s="631"/>
      <c r="X659" s="631"/>
      <c r="Y659" s="631"/>
      <c r="Z659" s="631"/>
      <c r="AA659" s="631"/>
      <c r="AB659" s="631"/>
      <c r="AC659" s="631"/>
      <c r="AD659" s="631"/>
      <c r="AE659" s="631"/>
      <c r="AF659" s="631"/>
      <c r="AG659" s="631"/>
      <c r="AH659" s="631"/>
      <c r="AI659" s="631"/>
      <c r="AJ659" s="631"/>
      <c r="AK659" s="631"/>
      <c r="AL659" s="631"/>
      <c r="AM659" s="631"/>
      <c r="AN659" s="631"/>
      <c r="AO659" s="631"/>
      <c r="AP659" s="631"/>
      <c r="AQ659" s="631"/>
      <c r="AR659" s="631"/>
      <c r="AS659" s="631"/>
      <c r="AT659" s="631"/>
      <c r="AU659" s="631"/>
      <c r="AV659" s="631"/>
      <c r="AW659" s="631"/>
      <c r="AX659" s="631"/>
      <c r="AY659" s="631"/>
      <c r="AZ659" s="631"/>
    </row>
    <row r="660" spans="2:52" x14ac:dyDescent="0.25">
      <c r="B660" s="634"/>
      <c r="C660" s="634"/>
      <c r="D660" s="635"/>
      <c r="E660" s="635"/>
      <c r="F660" s="635"/>
      <c r="G660" s="635"/>
      <c r="H660" s="635"/>
      <c r="I660" s="635"/>
      <c r="J660" s="635"/>
      <c r="K660" s="635"/>
      <c r="L660" s="635"/>
      <c r="M660" s="635"/>
      <c r="N660" s="635"/>
      <c r="O660" s="635"/>
      <c r="P660" s="635"/>
      <c r="Q660" s="635"/>
      <c r="R660" s="635"/>
      <c r="S660" s="631"/>
      <c r="T660" s="631"/>
      <c r="U660" s="631"/>
      <c r="V660" s="639"/>
      <c r="W660" s="631"/>
      <c r="X660" s="631"/>
      <c r="Y660" s="631"/>
      <c r="Z660" s="631"/>
      <c r="AA660" s="631"/>
      <c r="AB660" s="631"/>
      <c r="AC660" s="631"/>
      <c r="AD660" s="631"/>
      <c r="AE660" s="631"/>
      <c r="AF660" s="631"/>
      <c r="AG660" s="631"/>
      <c r="AH660" s="631"/>
      <c r="AI660" s="631"/>
      <c r="AJ660" s="631"/>
      <c r="AK660" s="631"/>
      <c r="AL660" s="631"/>
      <c r="AM660" s="631"/>
      <c r="AN660" s="631"/>
      <c r="AO660" s="631"/>
      <c r="AP660" s="631"/>
      <c r="AQ660" s="631"/>
      <c r="AR660" s="631"/>
      <c r="AS660" s="631"/>
      <c r="AT660" s="631"/>
      <c r="AU660" s="631"/>
      <c r="AV660" s="631"/>
      <c r="AW660" s="631"/>
      <c r="AX660" s="631"/>
      <c r="AY660" s="631"/>
      <c r="AZ660" s="631"/>
    </row>
    <row r="661" spans="2:52" x14ac:dyDescent="0.25">
      <c r="B661" s="634"/>
      <c r="C661" s="634"/>
      <c r="D661" s="635"/>
      <c r="E661" s="635"/>
      <c r="F661" s="635"/>
      <c r="G661" s="635"/>
      <c r="H661" s="635"/>
      <c r="I661" s="635"/>
      <c r="J661" s="635"/>
      <c r="K661" s="635"/>
      <c r="L661" s="635"/>
      <c r="M661" s="635"/>
      <c r="N661" s="635"/>
      <c r="O661" s="635"/>
      <c r="P661" s="635"/>
      <c r="Q661" s="635"/>
      <c r="R661" s="635"/>
      <c r="S661" s="631"/>
      <c r="T661" s="631"/>
      <c r="U661" s="631"/>
      <c r="V661" s="639"/>
      <c r="W661" s="631"/>
      <c r="X661" s="631"/>
      <c r="Y661" s="631"/>
      <c r="Z661" s="631"/>
      <c r="AA661" s="631"/>
      <c r="AB661" s="631"/>
      <c r="AC661" s="631"/>
      <c r="AD661" s="631"/>
      <c r="AE661" s="631"/>
      <c r="AF661" s="631"/>
      <c r="AG661" s="631"/>
      <c r="AH661" s="631"/>
      <c r="AI661" s="631"/>
      <c r="AJ661" s="631"/>
      <c r="AK661" s="631"/>
      <c r="AL661" s="631"/>
      <c r="AM661" s="631"/>
      <c r="AN661" s="631"/>
      <c r="AO661" s="631"/>
      <c r="AP661" s="631"/>
      <c r="AQ661" s="631"/>
      <c r="AR661" s="631"/>
      <c r="AS661" s="631"/>
      <c r="AT661" s="631"/>
      <c r="AU661" s="631"/>
      <c r="AV661" s="631"/>
      <c r="AW661" s="631"/>
      <c r="AX661" s="631"/>
      <c r="AY661" s="631"/>
      <c r="AZ661" s="631"/>
    </row>
    <row r="662" spans="2:52" x14ac:dyDescent="0.25">
      <c r="B662" s="634"/>
      <c r="C662" s="634"/>
      <c r="D662" s="635"/>
      <c r="E662" s="635"/>
      <c r="F662" s="635"/>
      <c r="G662" s="635"/>
      <c r="H662" s="635"/>
      <c r="I662" s="635"/>
      <c r="J662" s="635"/>
      <c r="K662" s="635"/>
      <c r="L662" s="635"/>
      <c r="M662" s="635"/>
      <c r="N662" s="635"/>
      <c r="O662" s="635"/>
      <c r="P662" s="635"/>
      <c r="Q662" s="635"/>
      <c r="R662" s="635"/>
      <c r="S662" s="631"/>
      <c r="T662" s="631"/>
      <c r="U662" s="631"/>
      <c r="V662" s="639"/>
      <c r="W662" s="631"/>
      <c r="X662" s="631"/>
      <c r="Y662" s="631"/>
      <c r="Z662" s="631"/>
      <c r="AA662" s="631"/>
      <c r="AB662" s="631"/>
      <c r="AC662" s="631"/>
      <c r="AD662" s="631"/>
      <c r="AE662" s="631"/>
      <c r="AF662" s="631"/>
      <c r="AG662" s="631"/>
      <c r="AH662" s="631"/>
      <c r="AI662" s="631"/>
      <c r="AJ662" s="631"/>
      <c r="AK662" s="631"/>
      <c r="AL662" s="631"/>
      <c r="AM662" s="631"/>
      <c r="AN662" s="631"/>
      <c r="AO662" s="631"/>
      <c r="AP662" s="631"/>
      <c r="AQ662" s="631"/>
      <c r="AR662" s="631"/>
      <c r="AS662" s="631"/>
      <c r="AT662" s="631"/>
      <c r="AU662" s="631"/>
      <c r="AV662" s="631"/>
      <c r="AW662" s="631"/>
      <c r="AX662" s="631"/>
      <c r="AY662" s="631"/>
      <c r="AZ662" s="631"/>
    </row>
    <row r="663" spans="2:52" x14ac:dyDescent="0.25">
      <c r="B663" s="634"/>
      <c r="C663" s="634"/>
      <c r="D663" s="635"/>
      <c r="E663" s="635"/>
      <c r="F663" s="635"/>
      <c r="G663" s="635"/>
      <c r="H663" s="635"/>
      <c r="I663" s="635"/>
      <c r="J663" s="635"/>
      <c r="K663" s="635"/>
      <c r="L663" s="635"/>
      <c r="M663" s="635"/>
      <c r="N663" s="635"/>
      <c r="O663" s="635"/>
      <c r="P663" s="635"/>
      <c r="Q663" s="635"/>
      <c r="R663" s="635"/>
      <c r="S663" s="631"/>
      <c r="T663" s="631"/>
      <c r="U663" s="631"/>
      <c r="V663" s="639"/>
      <c r="W663" s="631"/>
      <c r="X663" s="631"/>
      <c r="Y663" s="631"/>
      <c r="Z663" s="631"/>
      <c r="AA663" s="631"/>
      <c r="AB663" s="631"/>
      <c r="AC663" s="631"/>
      <c r="AD663" s="631"/>
      <c r="AE663" s="631"/>
      <c r="AF663" s="631"/>
      <c r="AG663" s="631"/>
      <c r="AH663" s="631"/>
      <c r="AI663" s="631"/>
      <c r="AJ663" s="631"/>
      <c r="AK663" s="631"/>
      <c r="AL663" s="631"/>
      <c r="AM663" s="631"/>
      <c r="AN663" s="631"/>
      <c r="AO663" s="631"/>
      <c r="AP663" s="631"/>
      <c r="AQ663" s="631"/>
      <c r="AR663" s="631"/>
      <c r="AS663" s="631"/>
      <c r="AT663" s="631"/>
      <c r="AU663" s="631"/>
      <c r="AV663" s="631"/>
      <c r="AW663" s="631"/>
      <c r="AX663" s="631"/>
      <c r="AY663" s="631"/>
      <c r="AZ663" s="631"/>
    </row>
    <row r="664" spans="2:52" x14ac:dyDescent="0.25">
      <c r="B664" s="634"/>
      <c r="C664" s="634"/>
      <c r="D664" s="635"/>
      <c r="E664" s="635"/>
      <c r="F664" s="635"/>
      <c r="G664" s="635"/>
      <c r="H664" s="635"/>
      <c r="I664" s="635"/>
      <c r="J664" s="635"/>
      <c r="K664" s="635"/>
      <c r="L664" s="635"/>
      <c r="M664" s="635"/>
      <c r="N664" s="635"/>
      <c r="O664" s="635"/>
      <c r="P664" s="635"/>
      <c r="Q664" s="635"/>
      <c r="R664" s="635"/>
      <c r="S664" s="631"/>
      <c r="T664" s="631"/>
      <c r="U664" s="631"/>
      <c r="V664" s="639"/>
      <c r="W664" s="631"/>
      <c r="X664" s="631"/>
      <c r="Y664" s="631"/>
      <c r="Z664" s="631"/>
      <c r="AA664" s="631"/>
      <c r="AB664" s="631"/>
      <c r="AC664" s="631"/>
      <c r="AD664" s="631"/>
      <c r="AE664" s="631"/>
      <c r="AF664" s="631"/>
      <c r="AG664" s="631"/>
      <c r="AH664" s="631"/>
      <c r="AI664" s="631"/>
      <c r="AJ664" s="631"/>
      <c r="AK664" s="631"/>
      <c r="AL664" s="631"/>
      <c r="AM664" s="631"/>
      <c r="AN664" s="631"/>
      <c r="AO664" s="631"/>
      <c r="AP664" s="631"/>
      <c r="AQ664" s="631"/>
      <c r="AR664" s="631"/>
      <c r="AS664" s="631"/>
      <c r="AT664" s="631"/>
      <c r="AU664" s="631"/>
      <c r="AV664" s="631"/>
      <c r="AW664" s="631"/>
      <c r="AX664" s="631"/>
      <c r="AY664" s="631"/>
      <c r="AZ664" s="631"/>
    </row>
    <row r="665" spans="2:52" x14ac:dyDescent="0.25">
      <c r="B665" s="634"/>
      <c r="C665" s="634"/>
      <c r="D665" s="635"/>
      <c r="E665" s="635"/>
      <c r="F665" s="635"/>
      <c r="G665" s="635"/>
      <c r="H665" s="635"/>
      <c r="I665" s="635"/>
      <c r="J665" s="635"/>
      <c r="K665" s="635"/>
      <c r="L665" s="635"/>
      <c r="M665" s="635"/>
      <c r="N665" s="635"/>
      <c r="O665" s="635"/>
      <c r="P665" s="635"/>
      <c r="Q665" s="635"/>
      <c r="R665" s="635"/>
      <c r="S665" s="631"/>
      <c r="T665" s="631"/>
      <c r="U665" s="631"/>
      <c r="V665" s="639"/>
      <c r="W665" s="631"/>
      <c r="X665" s="631"/>
      <c r="Y665" s="631"/>
      <c r="Z665" s="631"/>
      <c r="AA665" s="631"/>
      <c r="AB665" s="631"/>
      <c r="AC665" s="631"/>
      <c r="AD665" s="631"/>
      <c r="AE665" s="631"/>
      <c r="AF665" s="631"/>
      <c r="AG665" s="631"/>
      <c r="AH665" s="631"/>
      <c r="AI665" s="631"/>
      <c r="AJ665" s="631"/>
      <c r="AK665" s="631"/>
      <c r="AL665" s="631"/>
      <c r="AM665" s="631"/>
      <c r="AN665" s="631"/>
      <c r="AO665" s="631"/>
      <c r="AP665" s="631"/>
      <c r="AQ665" s="631"/>
      <c r="AR665" s="631"/>
      <c r="AS665" s="631"/>
      <c r="AT665" s="631"/>
      <c r="AU665" s="631"/>
      <c r="AV665" s="631"/>
      <c r="AW665" s="631"/>
      <c r="AX665" s="631"/>
      <c r="AY665" s="631"/>
      <c r="AZ665" s="631"/>
    </row>
    <row r="666" spans="2:52" x14ac:dyDescent="0.25">
      <c r="B666" s="634"/>
      <c r="C666" s="634"/>
      <c r="D666" s="635"/>
      <c r="E666" s="635"/>
      <c r="F666" s="635"/>
      <c r="G666" s="635"/>
      <c r="H666" s="635"/>
      <c r="I666" s="635"/>
      <c r="J666" s="635"/>
      <c r="K666" s="635"/>
      <c r="L666" s="635"/>
      <c r="M666" s="635"/>
      <c r="N666" s="635"/>
      <c r="O666" s="635"/>
      <c r="P666" s="635"/>
      <c r="Q666" s="635"/>
      <c r="R666" s="635"/>
      <c r="S666" s="631"/>
      <c r="T666" s="631"/>
      <c r="U666" s="631"/>
      <c r="V666" s="639"/>
      <c r="W666" s="631"/>
      <c r="X666" s="631"/>
      <c r="Y666" s="631"/>
      <c r="Z666" s="631"/>
      <c r="AA666" s="631"/>
      <c r="AB666" s="631"/>
      <c r="AC666" s="631"/>
      <c r="AD666" s="631"/>
      <c r="AE666" s="631"/>
      <c r="AF666" s="631"/>
      <c r="AG666" s="631"/>
      <c r="AH666" s="631"/>
      <c r="AI666" s="631"/>
      <c r="AJ666" s="631"/>
      <c r="AK666" s="631"/>
      <c r="AL666" s="631"/>
      <c r="AM666" s="631"/>
      <c r="AN666" s="631"/>
      <c r="AO666" s="631"/>
      <c r="AP666" s="631"/>
      <c r="AQ666" s="631"/>
      <c r="AR666" s="631"/>
      <c r="AS666" s="631"/>
      <c r="AT666" s="631"/>
      <c r="AU666" s="631"/>
      <c r="AV666" s="631"/>
      <c r="AW666" s="631"/>
      <c r="AX666" s="631"/>
      <c r="AY666" s="631"/>
      <c r="AZ666" s="631"/>
    </row>
    <row r="667" spans="2:52" x14ac:dyDescent="0.25">
      <c r="B667" s="634"/>
      <c r="C667" s="634"/>
      <c r="D667" s="635"/>
      <c r="E667" s="635"/>
      <c r="F667" s="635"/>
      <c r="G667" s="635"/>
      <c r="H667" s="635"/>
      <c r="I667" s="635"/>
      <c r="J667" s="635"/>
      <c r="K667" s="635"/>
      <c r="L667" s="635"/>
      <c r="M667" s="635"/>
      <c r="N667" s="635"/>
      <c r="O667" s="635"/>
      <c r="P667" s="635"/>
      <c r="Q667" s="635"/>
      <c r="R667" s="635"/>
      <c r="S667" s="631"/>
      <c r="T667" s="631"/>
      <c r="U667" s="631"/>
      <c r="V667" s="639"/>
      <c r="W667" s="631"/>
      <c r="X667" s="631"/>
      <c r="Y667" s="631"/>
      <c r="Z667" s="631"/>
      <c r="AA667" s="631"/>
      <c r="AB667" s="631"/>
      <c r="AC667" s="631"/>
      <c r="AD667" s="631"/>
      <c r="AE667" s="631"/>
      <c r="AF667" s="631"/>
      <c r="AG667" s="631"/>
      <c r="AH667" s="631"/>
      <c r="AI667" s="631"/>
      <c r="AJ667" s="631"/>
      <c r="AK667" s="631"/>
      <c r="AL667" s="631"/>
      <c r="AM667" s="631"/>
      <c r="AN667" s="631"/>
      <c r="AO667" s="631"/>
      <c r="AP667" s="631"/>
      <c r="AQ667" s="631"/>
      <c r="AR667" s="631"/>
      <c r="AS667" s="631"/>
      <c r="AT667" s="631"/>
      <c r="AU667" s="631"/>
      <c r="AV667" s="631"/>
      <c r="AW667" s="631"/>
      <c r="AX667" s="631"/>
      <c r="AY667" s="631"/>
      <c r="AZ667" s="631"/>
    </row>
    <row r="668" spans="2:52" x14ac:dyDescent="0.25">
      <c r="B668" s="634"/>
      <c r="C668" s="634"/>
      <c r="D668" s="635"/>
      <c r="E668" s="635"/>
      <c r="F668" s="635"/>
      <c r="G668" s="635"/>
      <c r="H668" s="635"/>
      <c r="I668" s="635"/>
      <c r="J668" s="635"/>
      <c r="K668" s="635"/>
      <c r="L668" s="635"/>
      <c r="M668" s="635"/>
      <c r="N668" s="635"/>
      <c r="O668" s="635"/>
      <c r="P668" s="635"/>
      <c r="Q668" s="635"/>
      <c r="R668" s="635"/>
      <c r="S668" s="631"/>
      <c r="T668" s="631"/>
      <c r="U668" s="631"/>
      <c r="V668" s="639"/>
      <c r="W668" s="631"/>
      <c r="X668" s="631"/>
      <c r="Y668" s="631"/>
      <c r="Z668" s="631"/>
      <c r="AA668" s="631"/>
      <c r="AB668" s="631"/>
      <c r="AC668" s="631"/>
      <c r="AD668" s="631"/>
      <c r="AE668" s="631"/>
      <c r="AF668" s="631"/>
      <c r="AG668" s="631"/>
      <c r="AH668" s="631"/>
      <c r="AI668" s="631"/>
      <c r="AJ668" s="631"/>
      <c r="AK668" s="631"/>
      <c r="AL668" s="631"/>
      <c r="AM668" s="631"/>
      <c r="AN668" s="631"/>
      <c r="AO668" s="631"/>
      <c r="AP668" s="631"/>
      <c r="AQ668" s="631"/>
      <c r="AR668" s="631"/>
      <c r="AS668" s="631"/>
      <c r="AT668" s="631"/>
      <c r="AU668" s="631"/>
      <c r="AV668" s="631"/>
      <c r="AW668" s="631"/>
      <c r="AX668" s="631"/>
      <c r="AY668" s="631"/>
      <c r="AZ668" s="631"/>
    </row>
    <row r="669" spans="2:52" x14ac:dyDescent="0.25">
      <c r="B669" s="634"/>
      <c r="C669" s="634"/>
      <c r="D669" s="635"/>
      <c r="E669" s="635"/>
      <c r="F669" s="635"/>
      <c r="G669" s="635"/>
      <c r="H669" s="635"/>
      <c r="I669" s="635"/>
      <c r="J669" s="635"/>
      <c r="K669" s="635"/>
      <c r="L669" s="635"/>
      <c r="M669" s="635"/>
      <c r="N669" s="635"/>
      <c r="O669" s="635"/>
      <c r="P669" s="635"/>
      <c r="Q669" s="635"/>
      <c r="R669" s="635"/>
      <c r="S669" s="631"/>
      <c r="T669" s="631"/>
      <c r="U669" s="631"/>
      <c r="V669" s="639"/>
      <c r="W669" s="631"/>
      <c r="X669" s="631"/>
      <c r="Y669" s="631"/>
      <c r="Z669" s="631"/>
      <c r="AA669" s="631"/>
      <c r="AB669" s="631"/>
      <c r="AC669" s="631"/>
      <c r="AD669" s="631"/>
      <c r="AE669" s="631"/>
      <c r="AF669" s="631"/>
      <c r="AG669" s="631"/>
      <c r="AH669" s="631"/>
      <c r="AI669" s="631"/>
      <c r="AJ669" s="631"/>
      <c r="AK669" s="631"/>
      <c r="AL669" s="631"/>
      <c r="AM669" s="631"/>
      <c r="AN669" s="631"/>
      <c r="AO669" s="631"/>
      <c r="AP669" s="631"/>
      <c r="AQ669" s="631"/>
      <c r="AR669" s="631"/>
      <c r="AS669" s="631"/>
      <c r="AT669" s="631"/>
      <c r="AU669" s="631"/>
      <c r="AV669" s="631"/>
      <c r="AW669" s="631"/>
      <c r="AX669" s="631"/>
      <c r="AY669" s="631"/>
      <c r="AZ669" s="631"/>
    </row>
    <row r="670" spans="2:52" x14ac:dyDescent="0.25">
      <c r="B670" s="634"/>
      <c r="C670" s="634"/>
      <c r="D670" s="635"/>
      <c r="E670" s="635"/>
      <c r="F670" s="635"/>
      <c r="G670" s="635"/>
      <c r="H670" s="635"/>
      <c r="I670" s="635"/>
      <c r="J670" s="635"/>
      <c r="K670" s="635"/>
      <c r="L670" s="635"/>
      <c r="M670" s="635"/>
      <c r="N670" s="635"/>
      <c r="O670" s="635"/>
      <c r="P670" s="635"/>
      <c r="Q670" s="635"/>
      <c r="R670" s="635"/>
      <c r="S670" s="631"/>
      <c r="T670" s="631"/>
      <c r="U670" s="631"/>
      <c r="V670" s="639"/>
      <c r="W670" s="631"/>
      <c r="X670" s="631"/>
      <c r="Y670" s="631"/>
      <c r="Z670" s="631"/>
      <c r="AA670" s="631"/>
      <c r="AB670" s="631"/>
      <c r="AC670" s="631"/>
      <c r="AD670" s="631"/>
      <c r="AE670" s="631"/>
      <c r="AF670" s="631"/>
      <c r="AG670" s="631"/>
      <c r="AH670" s="631"/>
      <c r="AI670" s="631"/>
      <c r="AJ670" s="631"/>
      <c r="AK670" s="631"/>
      <c r="AL670" s="631"/>
      <c r="AM670" s="631"/>
      <c r="AN670" s="631"/>
      <c r="AO670" s="631"/>
      <c r="AP670" s="631"/>
      <c r="AQ670" s="631"/>
      <c r="AR670" s="631"/>
      <c r="AS670" s="631"/>
      <c r="AT670" s="631"/>
      <c r="AU670" s="631"/>
      <c r="AV670" s="631"/>
      <c r="AW670" s="631"/>
      <c r="AX670" s="631"/>
      <c r="AY670" s="631"/>
      <c r="AZ670" s="631"/>
    </row>
    <row r="671" spans="2:52" x14ac:dyDescent="0.25">
      <c r="B671" s="634"/>
      <c r="C671" s="634"/>
      <c r="D671" s="635"/>
      <c r="E671" s="635"/>
      <c r="F671" s="635"/>
      <c r="G671" s="635"/>
      <c r="H671" s="635"/>
      <c r="I671" s="635"/>
      <c r="J671" s="635"/>
      <c r="K671" s="635"/>
      <c r="L671" s="635"/>
      <c r="M671" s="635"/>
      <c r="N671" s="635"/>
      <c r="O671" s="635"/>
      <c r="P671" s="635"/>
      <c r="Q671" s="635"/>
      <c r="R671" s="635"/>
      <c r="S671" s="631"/>
      <c r="T671" s="631"/>
      <c r="U671" s="631"/>
      <c r="V671" s="639"/>
      <c r="W671" s="631"/>
      <c r="X671" s="631"/>
      <c r="Y671" s="631"/>
      <c r="Z671" s="631"/>
      <c r="AA671" s="631"/>
      <c r="AB671" s="631"/>
      <c r="AC671" s="631"/>
      <c r="AD671" s="631"/>
      <c r="AE671" s="631"/>
      <c r="AF671" s="631"/>
      <c r="AG671" s="631"/>
      <c r="AH671" s="631"/>
      <c r="AI671" s="631"/>
      <c r="AJ671" s="631"/>
      <c r="AK671" s="631"/>
      <c r="AL671" s="631"/>
      <c r="AM671" s="631"/>
      <c r="AN671" s="631"/>
      <c r="AO671" s="631"/>
      <c r="AP671" s="631"/>
      <c r="AQ671" s="631"/>
      <c r="AR671" s="631"/>
      <c r="AS671" s="631"/>
      <c r="AT671" s="631"/>
      <c r="AU671" s="631"/>
      <c r="AV671" s="631"/>
      <c r="AW671" s="631"/>
      <c r="AX671" s="631"/>
      <c r="AY671" s="631"/>
      <c r="AZ671" s="631"/>
    </row>
    <row r="672" spans="2:52" x14ac:dyDescent="0.25">
      <c r="B672" s="634"/>
      <c r="C672" s="634"/>
      <c r="D672" s="635"/>
      <c r="E672" s="635"/>
      <c r="F672" s="635"/>
      <c r="G672" s="635"/>
      <c r="H672" s="635"/>
      <c r="I672" s="635"/>
      <c r="J672" s="635"/>
      <c r="K672" s="635"/>
      <c r="L672" s="635"/>
      <c r="M672" s="635"/>
      <c r="N672" s="635"/>
      <c r="O672" s="635"/>
      <c r="P672" s="635"/>
      <c r="Q672" s="635"/>
      <c r="R672" s="635"/>
      <c r="S672" s="631"/>
      <c r="T672" s="631"/>
      <c r="U672" s="631"/>
      <c r="V672" s="639"/>
      <c r="W672" s="631"/>
      <c r="X672" s="631"/>
      <c r="Y672" s="631"/>
      <c r="Z672" s="631"/>
      <c r="AA672" s="631"/>
      <c r="AB672" s="631"/>
      <c r="AC672" s="631"/>
      <c r="AD672" s="631"/>
      <c r="AE672" s="631"/>
      <c r="AF672" s="631"/>
      <c r="AG672" s="631"/>
      <c r="AH672" s="631"/>
      <c r="AI672" s="631"/>
      <c r="AJ672" s="631"/>
      <c r="AK672" s="631"/>
      <c r="AL672" s="631"/>
      <c r="AM672" s="631"/>
      <c r="AN672" s="631"/>
      <c r="AO672" s="631"/>
      <c r="AP672" s="631"/>
      <c r="AQ672" s="631"/>
      <c r="AR672" s="631"/>
      <c r="AS672" s="631"/>
      <c r="AT672" s="631"/>
      <c r="AU672" s="631"/>
      <c r="AV672" s="631"/>
      <c r="AW672" s="631"/>
      <c r="AX672" s="631"/>
      <c r="AY672" s="631"/>
      <c r="AZ672" s="631"/>
    </row>
    <row r="673" spans="2:52" x14ac:dyDescent="0.25">
      <c r="B673" s="634"/>
      <c r="C673" s="634"/>
      <c r="D673" s="635"/>
      <c r="E673" s="635"/>
      <c r="F673" s="635"/>
      <c r="G673" s="635"/>
      <c r="H673" s="635"/>
      <c r="I673" s="635"/>
      <c r="J673" s="635"/>
      <c r="K673" s="635"/>
      <c r="L673" s="635"/>
      <c r="M673" s="635"/>
      <c r="N673" s="635"/>
      <c r="O673" s="635"/>
      <c r="P673" s="635"/>
      <c r="Q673" s="635"/>
      <c r="R673" s="635"/>
      <c r="S673" s="631"/>
      <c r="T673" s="631"/>
      <c r="U673" s="631"/>
      <c r="V673" s="639"/>
      <c r="W673" s="631"/>
      <c r="X673" s="631"/>
      <c r="Y673" s="631"/>
      <c r="Z673" s="631"/>
      <c r="AA673" s="631"/>
      <c r="AB673" s="631"/>
      <c r="AC673" s="631"/>
      <c r="AD673" s="631"/>
      <c r="AE673" s="631"/>
      <c r="AF673" s="631"/>
      <c r="AG673" s="631"/>
      <c r="AH673" s="631"/>
      <c r="AI673" s="631"/>
      <c r="AJ673" s="631"/>
      <c r="AK673" s="631"/>
      <c r="AL673" s="631"/>
      <c r="AM673" s="631"/>
      <c r="AN673" s="631"/>
      <c r="AO673" s="631"/>
      <c r="AP673" s="631"/>
      <c r="AQ673" s="631"/>
      <c r="AR673" s="631"/>
      <c r="AS673" s="631"/>
      <c r="AT673" s="631"/>
      <c r="AU673" s="631"/>
      <c r="AV673" s="631"/>
      <c r="AW673" s="631"/>
      <c r="AX673" s="631"/>
      <c r="AY673" s="631"/>
      <c r="AZ673" s="631"/>
    </row>
    <row r="674" spans="2:52" x14ac:dyDescent="0.25">
      <c r="B674" s="634"/>
      <c r="C674" s="634"/>
      <c r="D674" s="635"/>
      <c r="E674" s="635"/>
      <c r="F674" s="635"/>
      <c r="G674" s="635"/>
      <c r="H674" s="635"/>
      <c r="I674" s="635"/>
      <c r="J674" s="635"/>
      <c r="K674" s="635"/>
      <c r="L674" s="635"/>
      <c r="M674" s="635"/>
      <c r="N674" s="635"/>
      <c r="O674" s="635"/>
      <c r="P674" s="635"/>
      <c r="Q674" s="635"/>
      <c r="R674" s="635"/>
      <c r="S674" s="631"/>
      <c r="T674" s="631"/>
      <c r="U674" s="631"/>
      <c r="V674" s="639"/>
      <c r="W674" s="631"/>
      <c r="X674" s="631"/>
      <c r="Y674" s="631"/>
      <c r="Z674" s="631"/>
      <c r="AA674" s="631"/>
      <c r="AB674" s="631"/>
      <c r="AC674" s="631"/>
      <c r="AD674" s="631"/>
      <c r="AE674" s="631"/>
      <c r="AF674" s="631"/>
      <c r="AG674" s="631"/>
      <c r="AH674" s="631"/>
      <c r="AI674" s="631"/>
      <c r="AJ674" s="631"/>
      <c r="AK674" s="631"/>
      <c r="AL674" s="631"/>
      <c r="AM674" s="631"/>
      <c r="AN674" s="631"/>
      <c r="AO674" s="631"/>
      <c r="AP674" s="631"/>
      <c r="AQ674" s="631"/>
      <c r="AR674" s="631"/>
      <c r="AS674" s="631"/>
      <c r="AT674" s="631"/>
      <c r="AU674" s="631"/>
      <c r="AV674" s="631"/>
      <c r="AW674" s="631"/>
      <c r="AX674" s="631"/>
      <c r="AY674" s="631"/>
      <c r="AZ674" s="631"/>
    </row>
    <row r="675" spans="2:52" x14ac:dyDescent="0.25">
      <c r="B675" s="634"/>
      <c r="C675" s="634"/>
      <c r="D675" s="635"/>
      <c r="E675" s="635"/>
      <c r="F675" s="635"/>
      <c r="G675" s="635"/>
      <c r="H675" s="635"/>
      <c r="I675" s="635"/>
      <c r="J675" s="635"/>
      <c r="K675" s="635"/>
      <c r="L675" s="635"/>
      <c r="M675" s="635"/>
      <c r="N675" s="635"/>
      <c r="O675" s="635"/>
      <c r="P675" s="635"/>
      <c r="Q675" s="635"/>
      <c r="R675" s="635"/>
      <c r="S675" s="631"/>
      <c r="T675" s="631"/>
      <c r="U675" s="631"/>
      <c r="V675" s="639"/>
      <c r="W675" s="631"/>
      <c r="X675" s="631"/>
      <c r="Y675" s="631"/>
      <c r="Z675" s="631"/>
      <c r="AA675" s="631"/>
      <c r="AB675" s="631"/>
      <c r="AC675" s="631"/>
      <c r="AD675" s="631"/>
      <c r="AE675" s="631"/>
      <c r="AF675" s="631"/>
      <c r="AG675" s="631"/>
      <c r="AH675" s="631"/>
      <c r="AI675" s="631"/>
      <c r="AJ675" s="631"/>
      <c r="AK675" s="631"/>
      <c r="AL675" s="631"/>
      <c r="AM675" s="631"/>
      <c r="AN675" s="631"/>
      <c r="AO675" s="631"/>
      <c r="AP675" s="631"/>
      <c r="AQ675" s="631"/>
      <c r="AR675" s="631"/>
      <c r="AS675" s="631"/>
      <c r="AT675" s="631"/>
      <c r="AU675" s="631"/>
      <c r="AV675" s="631"/>
      <c r="AW675" s="631"/>
      <c r="AX675" s="631"/>
      <c r="AY675" s="631"/>
      <c r="AZ675" s="631"/>
    </row>
    <row r="676" spans="2:52" x14ac:dyDescent="0.25">
      <c r="B676" s="634"/>
      <c r="C676" s="634"/>
      <c r="D676" s="635"/>
      <c r="E676" s="635"/>
      <c r="F676" s="635"/>
      <c r="G676" s="635"/>
      <c r="H676" s="635"/>
      <c r="I676" s="635"/>
      <c r="J676" s="635"/>
      <c r="K676" s="635"/>
      <c r="L676" s="635"/>
      <c r="M676" s="635"/>
      <c r="N676" s="635"/>
      <c r="O676" s="635"/>
      <c r="P676" s="635"/>
      <c r="Q676" s="635"/>
      <c r="R676" s="635"/>
      <c r="S676" s="631"/>
      <c r="T676" s="631"/>
      <c r="U676" s="631"/>
      <c r="V676" s="639"/>
      <c r="W676" s="631"/>
      <c r="X676" s="631"/>
      <c r="Y676" s="631"/>
      <c r="Z676" s="631"/>
      <c r="AA676" s="631"/>
      <c r="AB676" s="631"/>
      <c r="AC676" s="631"/>
      <c r="AD676" s="631"/>
      <c r="AE676" s="631"/>
      <c r="AF676" s="631"/>
      <c r="AG676" s="631"/>
      <c r="AH676" s="631"/>
      <c r="AI676" s="631"/>
      <c r="AJ676" s="631"/>
      <c r="AK676" s="631"/>
      <c r="AL676" s="631"/>
      <c r="AM676" s="631"/>
      <c r="AN676" s="631"/>
      <c r="AO676" s="631"/>
      <c r="AP676" s="631"/>
      <c r="AQ676" s="631"/>
      <c r="AR676" s="631"/>
      <c r="AS676" s="631"/>
      <c r="AT676" s="631"/>
      <c r="AU676" s="631"/>
      <c r="AV676" s="631"/>
      <c r="AW676" s="631"/>
      <c r="AX676" s="631"/>
      <c r="AY676" s="631"/>
      <c r="AZ676" s="631"/>
    </row>
    <row r="677" spans="2:52" x14ac:dyDescent="0.25">
      <c r="B677" s="634"/>
      <c r="C677" s="634"/>
      <c r="D677" s="635"/>
      <c r="E677" s="635"/>
      <c r="F677" s="635"/>
      <c r="G677" s="635"/>
      <c r="H677" s="635"/>
      <c r="I677" s="635"/>
      <c r="J677" s="635"/>
      <c r="K677" s="635"/>
      <c r="L677" s="635"/>
      <c r="M677" s="635"/>
      <c r="N677" s="635"/>
      <c r="O677" s="635"/>
      <c r="P677" s="635"/>
      <c r="Q677" s="635"/>
      <c r="R677" s="635"/>
      <c r="S677" s="631"/>
      <c r="T677" s="631"/>
      <c r="U677" s="631"/>
      <c r="V677" s="639"/>
      <c r="W677" s="631"/>
      <c r="X677" s="631"/>
      <c r="Y677" s="631"/>
      <c r="Z677" s="631"/>
      <c r="AA677" s="631"/>
      <c r="AB677" s="631"/>
      <c r="AC677" s="631"/>
      <c r="AD677" s="631"/>
      <c r="AE677" s="631"/>
      <c r="AF677" s="631"/>
      <c r="AG677" s="631"/>
      <c r="AH677" s="631"/>
      <c r="AI677" s="631"/>
      <c r="AJ677" s="631"/>
      <c r="AK677" s="631"/>
      <c r="AL677" s="631"/>
      <c r="AM677" s="631"/>
      <c r="AN677" s="631"/>
      <c r="AO677" s="631"/>
      <c r="AP677" s="631"/>
      <c r="AQ677" s="631"/>
      <c r="AR677" s="631"/>
      <c r="AS677" s="631"/>
      <c r="AT677" s="631"/>
      <c r="AU677" s="631"/>
      <c r="AV677" s="631"/>
      <c r="AW677" s="631"/>
      <c r="AX677" s="631"/>
      <c r="AY677" s="631"/>
      <c r="AZ677" s="631"/>
    </row>
    <row r="678" spans="2:52" x14ac:dyDescent="0.25">
      <c r="B678" s="634"/>
      <c r="C678" s="634"/>
      <c r="D678" s="635"/>
      <c r="E678" s="635"/>
      <c r="F678" s="635"/>
      <c r="G678" s="635"/>
      <c r="H678" s="635"/>
      <c r="I678" s="635"/>
      <c r="J678" s="635"/>
      <c r="K678" s="635"/>
      <c r="L678" s="635"/>
      <c r="M678" s="635"/>
      <c r="N678" s="635"/>
      <c r="O678" s="635"/>
      <c r="P678" s="635"/>
      <c r="Q678" s="635"/>
      <c r="R678" s="635"/>
      <c r="S678" s="631"/>
      <c r="T678" s="631"/>
      <c r="U678" s="631"/>
      <c r="V678" s="639"/>
      <c r="W678" s="631"/>
      <c r="X678" s="631"/>
      <c r="Y678" s="631"/>
      <c r="Z678" s="631"/>
      <c r="AA678" s="631"/>
      <c r="AB678" s="631"/>
      <c r="AC678" s="631"/>
      <c r="AD678" s="631"/>
      <c r="AE678" s="631"/>
      <c r="AF678" s="631"/>
      <c r="AG678" s="631"/>
      <c r="AH678" s="631"/>
      <c r="AI678" s="631"/>
      <c r="AJ678" s="631"/>
      <c r="AK678" s="631"/>
      <c r="AL678" s="631"/>
      <c r="AM678" s="631"/>
      <c r="AN678" s="631"/>
      <c r="AO678" s="631"/>
      <c r="AP678" s="631"/>
      <c r="AQ678" s="631"/>
      <c r="AR678" s="631"/>
      <c r="AS678" s="631"/>
      <c r="AT678" s="631"/>
      <c r="AU678" s="631"/>
      <c r="AV678" s="631"/>
      <c r="AW678" s="631"/>
      <c r="AX678" s="631"/>
      <c r="AY678" s="631"/>
      <c r="AZ678" s="631"/>
    </row>
    <row r="679" spans="2:52" x14ac:dyDescent="0.25">
      <c r="B679" s="634"/>
      <c r="C679" s="634"/>
      <c r="D679" s="635"/>
      <c r="E679" s="635"/>
      <c r="F679" s="635"/>
      <c r="G679" s="635"/>
      <c r="H679" s="635"/>
      <c r="I679" s="635"/>
      <c r="J679" s="635"/>
      <c r="K679" s="635"/>
      <c r="L679" s="635"/>
      <c r="M679" s="635"/>
      <c r="N679" s="635"/>
      <c r="O679" s="635"/>
      <c r="P679" s="635"/>
      <c r="Q679" s="635"/>
      <c r="R679" s="635"/>
      <c r="S679" s="631"/>
      <c r="T679" s="631"/>
      <c r="U679" s="631"/>
      <c r="V679" s="639"/>
      <c r="W679" s="631"/>
      <c r="X679" s="631"/>
      <c r="Y679" s="631"/>
      <c r="Z679" s="631"/>
      <c r="AA679" s="631"/>
      <c r="AB679" s="631"/>
      <c r="AC679" s="631"/>
      <c r="AD679" s="631"/>
      <c r="AE679" s="631"/>
      <c r="AF679" s="631"/>
      <c r="AG679" s="631"/>
      <c r="AH679" s="631"/>
      <c r="AI679" s="631"/>
      <c r="AJ679" s="631"/>
      <c r="AK679" s="631"/>
      <c r="AL679" s="631"/>
      <c r="AM679" s="631"/>
      <c r="AN679" s="631"/>
      <c r="AO679" s="631"/>
      <c r="AP679" s="631"/>
      <c r="AQ679" s="631"/>
      <c r="AR679" s="631"/>
      <c r="AS679" s="631"/>
      <c r="AT679" s="631"/>
      <c r="AU679" s="631"/>
      <c r="AV679" s="631"/>
      <c r="AW679" s="631"/>
      <c r="AX679" s="631"/>
      <c r="AY679" s="631"/>
      <c r="AZ679" s="631"/>
    </row>
    <row r="680" spans="2:52" x14ac:dyDescent="0.25">
      <c r="B680" s="634"/>
      <c r="C680" s="634"/>
      <c r="D680" s="635"/>
      <c r="E680" s="635"/>
      <c r="F680" s="635"/>
      <c r="G680" s="635"/>
      <c r="H680" s="635"/>
      <c r="I680" s="635"/>
      <c r="J680" s="635"/>
      <c r="K680" s="635"/>
      <c r="L680" s="635"/>
      <c r="M680" s="635"/>
      <c r="N680" s="635"/>
      <c r="O680" s="635"/>
      <c r="P680" s="635"/>
      <c r="Q680" s="635"/>
      <c r="R680" s="635"/>
      <c r="S680" s="631"/>
      <c r="T680" s="631"/>
      <c r="U680" s="631"/>
      <c r="V680" s="639"/>
      <c r="W680" s="631"/>
      <c r="X680" s="631"/>
      <c r="Y680" s="631"/>
      <c r="Z680" s="631"/>
      <c r="AA680" s="631"/>
      <c r="AB680" s="631"/>
      <c r="AC680" s="631"/>
      <c r="AD680" s="631"/>
      <c r="AE680" s="631"/>
      <c r="AF680" s="631"/>
      <c r="AG680" s="631"/>
      <c r="AH680" s="631"/>
      <c r="AI680" s="631"/>
      <c r="AJ680" s="631"/>
      <c r="AK680" s="631"/>
      <c r="AL680" s="631"/>
      <c r="AM680" s="631"/>
      <c r="AN680" s="631"/>
      <c r="AO680" s="631"/>
      <c r="AP680" s="631"/>
      <c r="AQ680" s="631"/>
      <c r="AR680" s="631"/>
      <c r="AS680" s="631"/>
      <c r="AT680" s="631"/>
      <c r="AU680" s="631"/>
      <c r="AV680" s="631"/>
      <c r="AW680" s="631"/>
      <c r="AX680" s="631"/>
      <c r="AY680" s="631"/>
      <c r="AZ680" s="631"/>
    </row>
    <row r="681" spans="2:52" x14ac:dyDescent="0.25">
      <c r="B681" s="634"/>
      <c r="C681" s="634"/>
      <c r="D681" s="635"/>
      <c r="E681" s="635"/>
      <c r="F681" s="635"/>
      <c r="G681" s="635"/>
      <c r="H681" s="635"/>
      <c r="I681" s="635"/>
      <c r="J681" s="635"/>
      <c r="K681" s="635"/>
      <c r="L681" s="635"/>
      <c r="M681" s="635"/>
      <c r="N681" s="635"/>
      <c r="O681" s="635"/>
      <c r="P681" s="635"/>
      <c r="Q681" s="635"/>
      <c r="R681" s="635"/>
      <c r="S681" s="631"/>
      <c r="T681" s="631"/>
      <c r="U681" s="631"/>
      <c r="V681" s="639"/>
      <c r="W681" s="631"/>
      <c r="X681" s="631"/>
      <c r="Y681" s="631"/>
      <c r="Z681" s="631"/>
      <c r="AA681" s="631"/>
      <c r="AB681" s="631"/>
      <c r="AC681" s="631"/>
      <c r="AD681" s="631"/>
      <c r="AE681" s="631"/>
      <c r="AF681" s="631"/>
      <c r="AG681" s="631"/>
      <c r="AH681" s="631"/>
      <c r="AI681" s="631"/>
      <c r="AJ681" s="631"/>
      <c r="AK681" s="631"/>
      <c r="AL681" s="631"/>
      <c r="AM681" s="631"/>
      <c r="AN681" s="631"/>
      <c r="AO681" s="631"/>
      <c r="AP681" s="631"/>
      <c r="AQ681" s="631"/>
      <c r="AR681" s="631"/>
      <c r="AS681" s="631"/>
      <c r="AT681" s="631"/>
      <c r="AU681" s="631"/>
      <c r="AV681" s="631"/>
      <c r="AW681" s="631"/>
      <c r="AX681" s="631"/>
      <c r="AY681" s="631"/>
      <c r="AZ681" s="631"/>
    </row>
    <row r="682" spans="2:52" x14ac:dyDescent="0.25">
      <c r="B682" s="634"/>
      <c r="C682" s="634"/>
      <c r="D682" s="635"/>
      <c r="E682" s="635"/>
      <c r="F682" s="635"/>
      <c r="G682" s="635"/>
      <c r="H682" s="635"/>
      <c r="I682" s="635"/>
      <c r="J682" s="635"/>
      <c r="K682" s="635"/>
      <c r="L682" s="635"/>
      <c r="M682" s="635"/>
      <c r="N682" s="635"/>
      <c r="O682" s="635"/>
      <c r="P682" s="635"/>
      <c r="Q682" s="635"/>
      <c r="R682" s="635"/>
      <c r="S682" s="631"/>
      <c r="T682" s="631"/>
      <c r="U682" s="631"/>
      <c r="V682" s="639"/>
      <c r="W682" s="631"/>
      <c r="X682" s="631"/>
      <c r="Y682" s="631"/>
      <c r="Z682" s="631"/>
      <c r="AA682" s="631"/>
      <c r="AB682" s="631"/>
      <c r="AC682" s="631"/>
      <c r="AD682" s="631"/>
      <c r="AE682" s="631"/>
      <c r="AF682" s="631"/>
      <c r="AG682" s="631"/>
      <c r="AH682" s="631"/>
      <c r="AI682" s="631"/>
      <c r="AJ682" s="631"/>
      <c r="AK682" s="631"/>
      <c r="AL682" s="631"/>
      <c r="AM682" s="631"/>
      <c r="AN682" s="631"/>
      <c r="AO682" s="631"/>
      <c r="AP682" s="631"/>
      <c r="AQ682" s="631"/>
      <c r="AR682" s="631"/>
      <c r="AS682" s="631"/>
      <c r="AT682" s="631"/>
      <c r="AU682" s="631"/>
      <c r="AV682" s="631"/>
      <c r="AW682" s="631"/>
      <c r="AX682" s="631"/>
      <c r="AY682" s="631"/>
      <c r="AZ682" s="631"/>
    </row>
    <row r="683" spans="2:52" x14ac:dyDescent="0.25">
      <c r="B683" s="634"/>
      <c r="C683" s="634"/>
      <c r="D683" s="635"/>
      <c r="E683" s="635"/>
      <c r="F683" s="635"/>
      <c r="G683" s="635"/>
      <c r="H683" s="635"/>
      <c r="I683" s="635"/>
      <c r="J683" s="635"/>
      <c r="K683" s="635"/>
      <c r="L683" s="635"/>
      <c r="M683" s="635"/>
      <c r="N683" s="635"/>
      <c r="O683" s="635"/>
      <c r="P683" s="635"/>
      <c r="Q683" s="635"/>
      <c r="R683" s="635"/>
      <c r="S683" s="631"/>
      <c r="T683" s="631"/>
      <c r="U683" s="631"/>
      <c r="V683" s="639"/>
      <c r="W683" s="631"/>
      <c r="X683" s="631"/>
      <c r="Y683" s="631"/>
      <c r="Z683" s="631"/>
      <c r="AA683" s="631"/>
      <c r="AB683" s="631"/>
      <c r="AC683" s="631"/>
      <c r="AD683" s="631"/>
      <c r="AE683" s="631"/>
      <c r="AF683" s="631"/>
      <c r="AG683" s="631"/>
      <c r="AH683" s="631"/>
      <c r="AI683" s="631"/>
      <c r="AJ683" s="631"/>
      <c r="AK683" s="631"/>
      <c r="AL683" s="631"/>
      <c r="AM683" s="631"/>
      <c r="AN683" s="631"/>
      <c r="AO683" s="631"/>
      <c r="AP683" s="631"/>
      <c r="AQ683" s="631"/>
      <c r="AR683" s="631"/>
      <c r="AS683" s="631"/>
      <c r="AT683" s="631"/>
      <c r="AU683" s="631"/>
      <c r="AV683" s="631"/>
      <c r="AW683" s="631"/>
      <c r="AX683" s="631"/>
      <c r="AY683" s="631"/>
      <c r="AZ683" s="631"/>
    </row>
    <row r="684" spans="2:52" x14ac:dyDescent="0.25">
      <c r="B684" s="634"/>
      <c r="C684" s="634"/>
      <c r="D684" s="635"/>
      <c r="E684" s="635"/>
      <c r="F684" s="635"/>
      <c r="G684" s="635"/>
      <c r="H684" s="635"/>
      <c r="I684" s="635"/>
      <c r="J684" s="635"/>
      <c r="K684" s="635"/>
      <c r="L684" s="635"/>
      <c r="M684" s="635"/>
      <c r="N684" s="635"/>
      <c r="O684" s="635"/>
      <c r="P684" s="635"/>
      <c r="Q684" s="635"/>
      <c r="R684" s="635"/>
      <c r="S684" s="631"/>
      <c r="T684" s="631"/>
      <c r="U684" s="631"/>
      <c r="V684" s="639"/>
      <c r="W684" s="631"/>
      <c r="X684" s="631"/>
      <c r="Y684" s="631"/>
      <c r="Z684" s="631"/>
      <c r="AA684" s="631"/>
      <c r="AB684" s="631"/>
      <c r="AC684" s="631"/>
      <c r="AD684" s="631"/>
      <c r="AE684" s="631"/>
      <c r="AF684" s="631"/>
      <c r="AG684" s="631"/>
      <c r="AH684" s="631"/>
      <c r="AI684" s="631"/>
      <c r="AJ684" s="631"/>
      <c r="AK684" s="631"/>
      <c r="AL684" s="631"/>
      <c r="AM684" s="631"/>
      <c r="AN684" s="631"/>
      <c r="AO684" s="631"/>
      <c r="AP684" s="631"/>
      <c r="AQ684" s="631"/>
      <c r="AR684" s="631"/>
      <c r="AS684" s="631"/>
      <c r="AT684" s="631"/>
      <c r="AU684" s="631"/>
      <c r="AV684" s="631"/>
      <c r="AW684" s="631"/>
      <c r="AX684" s="631"/>
      <c r="AY684" s="631"/>
      <c r="AZ684" s="631"/>
    </row>
    <row r="685" spans="2:52" x14ac:dyDescent="0.25">
      <c r="B685" s="634"/>
      <c r="C685" s="634"/>
      <c r="D685" s="635"/>
      <c r="E685" s="635"/>
      <c r="F685" s="635"/>
      <c r="G685" s="635"/>
      <c r="H685" s="635"/>
      <c r="I685" s="635"/>
      <c r="J685" s="635"/>
      <c r="K685" s="635"/>
      <c r="L685" s="635"/>
      <c r="M685" s="635"/>
      <c r="N685" s="635"/>
      <c r="O685" s="635"/>
      <c r="P685" s="635"/>
      <c r="Q685" s="635"/>
      <c r="R685" s="635"/>
      <c r="S685" s="631"/>
      <c r="T685" s="631"/>
      <c r="U685" s="631"/>
      <c r="V685" s="639"/>
      <c r="W685" s="631"/>
      <c r="X685" s="631"/>
      <c r="Y685" s="631"/>
      <c r="Z685" s="631"/>
      <c r="AA685" s="631"/>
      <c r="AB685" s="631"/>
      <c r="AC685" s="631"/>
      <c r="AD685" s="631"/>
      <c r="AE685" s="631"/>
      <c r="AF685" s="631"/>
      <c r="AG685" s="631"/>
      <c r="AH685" s="631"/>
      <c r="AI685" s="631"/>
      <c r="AJ685" s="631"/>
      <c r="AK685" s="631"/>
      <c r="AL685" s="631"/>
      <c r="AM685" s="631"/>
      <c r="AN685" s="631"/>
      <c r="AO685" s="631"/>
      <c r="AP685" s="631"/>
      <c r="AQ685" s="631"/>
      <c r="AR685" s="631"/>
      <c r="AS685" s="631"/>
      <c r="AT685" s="631"/>
      <c r="AU685" s="631"/>
      <c r="AV685" s="631"/>
      <c r="AW685" s="631"/>
      <c r="AX685" s="631"/>
      <c r="AY685" s="631"/>
      <c r="AZ685" s="631"/>
    </row>
    <row r="686" spans="2:52" x14ac:dyDescent="0.25">
      <c r="B686" s="634"/>
      <c r="C686" s="634"/>
      <c r="D686" s="635"/>
      <c r="E686" s="635"/>
      <c r="F686" s="635"/>
      <c r="G686" s="635"/>
      <c r="H686" s="635"/>
      <c r="I686" s="635"/>
      <c r="J686" s="635"/>
      <c r="K686" s="635"/>
      <c r="L686" s="635"/>
      <c r="M686" s="635"/>
      <c r="N686" s="635"/>
      <c r="O686" s="635"/>
      <c r="P686" s="635"/>
      <c r="Q686" s="635"/>
      <c r="R686" s="635"/>
      <c r="S686" s="631"/>
      <c r="T686" s="631"/>
      <c r="U686" s="631"/>
      <c r="V686" s="639"/>
      <c r="W686" s="631"/>
      <c r="X686" s="631"/>
      <c r="Y686" s="631"/>
      <c r="Z686" s="631"/>
      <c r="AA686" s="631"/>
      <c r="AB686" s="631"/>
      <c r="AC686" s="631"/>
      <c r="AD686" s="631"/>
      <c r="AE686" s="631"/>
      <c r="AF686" s="631"/>
      <c r="AG686" s="631"/>
      <c r="AH686" s="631"/>
      <c r="AI686" s="631"/>
      <c r="AJ686" s="631"/>
      <c r="AK686" s="631"/>
      <c r="AL686" s="631"/>
      <c r="AM686" s="631"/>
      <c r="AN686" s="631"/>
      <c r="AO686" s="631"/>
      <c r="AP686" s="631"/>
      <c r="AQ686" s="631"/>
      <c r="AR686" s="631"/>
      <c r="AS686" s="631"/>
      <c r="AT686" s="631"/>
      <c r="AU686" s="631"/>
      <c r="AV686" s="631"/>
      <c r="AW686" s="631"/>
      <c r="AX686" s="631"/>
      <c r="AY686" s="631"/>
      <c r="AZ686" s="631"/>
    </row>
    <row r="687" spans="2:52" x14ac:dyDescent="0.25">
      <c r="B687" s="634"/>
      <c r="C687" s="634"/>
      <c r="D687" s="635"/>
      <c r="E687" s="635"/>
      <c r="F687" s="635"/>
      <c r="G687" s="635"/>
      <c r="H687" s="635"/>
      <c r="I687" s="635"/>
      <c r="J687" s="635"/>
      <c r="K687" s="635"/>
      <c r="L687" s="635"/>
      <c r="M687" s="635"/>
      <c r="N687" s="635"/>
      <c r="O687" s="635"/>
      <c r="P687" s="635"/>
      <c r="Q687" s="635"/>
      <c r="R687" s="635"/>
      <c r="S687" s="631"/>
      <c r="T687" s="631"/>
      <c r="U687" s="631"/>
      <c r="V687" s="639"/>
      <c r="W687" s="631"/>
      <c r="X687" s="631"/>
      <c r="Y687" s="631"/>
      <c r="Z687" s="631"/>
      <c r="AA687" s="631"/>
      <c r="AB687" s="631"/>
      <c r="AC687" s="631"/>
      <c r="AD687" s="631"/>
      <c r="AE687" s="631"/>
      <c r="AF687" s="631"/>
      <c r="AG687" s="631"/>
      <c r="AH687" s="631"/>
      <c r="AI687" s="631"/>
      <c r="AJ687" s="631"/>
      <c r="AK687" s="631"/>
      <c r="AL687" s="631"/>
      <c r="AM687" s="631"/>
      <c r="AN687" s="631"/>
      <c r="AO687" s="631"/>
      <c r="AP687" s="631"/>
      <c r="AQ687" s="631"/>
      <c r="AR687" s="631"/>
      <c r="AS687" s="631"/>
      <c r="AT687" s="631"/>
      <c r="AU687" s="631"/>
      <c r="AV687" s="631"/>
      <c r="AW687" s="631"/>
      <c r="AX687" s="631"/>
      <c r="AY687" s="631"/>
      <c r="AZ687" s="631"/>
    </row>
    <row r="688" spans="2:52" x14ac:dyDescent="0.25">
      <c r="B688" s="634"/>
      <c r="C688" s="634"/>
      <c r="D688" s="635"/>
      <c r="E688" s="635"/>
      <c r="F688" s="635"/>
      <c r="G688" s="635"/>
      <c r="H688" s="635"/>
      <c r="I688" s="635"/>
      <c r="J688" s="635"/>
      <c r="K688" s="635"/>
      <c r="L688" s="635"/>
      <c r="M688" s="635"/>
      <c r="N688" s="635"/>
      <c r="O688" s="635"/>
      <c r="P688" s="635"/>
      <c r="Q688" s="635"/>
      <c r="R688" s="635"/>
      <c r="S688" s="631"/>
      <c r="T688" s="631"/>
      <c r="U688" s="631"/>
      <c r="V688" s="639"/>
      <c r="W688" s="631"/>
      <c r="X688" s="631"/>
      <c r="Y688" s="631"/>
      <c r="Z688" s="631"/>
      <c r="AA688" s="631"/>
      <c r="AB688" s="631"/>
      <c r="AC688" s="631"/>
      <c r="AD688" s="631"/>
      <c r="AE688" s="631"/>
      <c r="AF688" s="631"/>
      <c r="AG688" s="631"/>
      <c r="AH688" s="631"/>
      <c r="AI688" s="631"/>
      <c r="AJ688" s="631"/>
      <c r="AK688" s="631"/>
      <c r="AL688" s="631"/>
      <c r="AM688" s="631"/>
      <c r="AN688" s="631"/>
      <c r="AO688" s="631"/>
      <c r="AP688" s="631"/>
      <c r="AQ688" s="631"/>
      <c r="AR688" s="631"/>
      <c r="AS688" s="631"/>
      <c r="AT688" s="631"/>
      <c r="AU688" s="631"/>
      <c r="AV688" s="631"/>
      <c r="AW688" s="631"/>
      <c r="AX688" s="631"/>
      <c r="AY688" s="631"/>
      <c r="AZ688" s="631"/>
    </row>
    <row r="689" spans="2:52" x14ac:dyDescent="0.25">
      <c r="B689" s="634"/>
      <c r="C689" s="634"/>
      <c r="D689" s="635"/>
      <c r="E689" s="635"/>
      <c r="F689" s="635"/>
      <c r="G689" s="635"/>
      <c r="H689" s="635"/>
      <c r="I689" s="635"/>
      <c r="J689" s="635"/>
      <c r="K689" s="635"/>
      <c r="L689" s="635"/>
      <c r="M689" s="635"/>
      <c r="N689" s="635"/>
      <c r="O689" s="635"/>
      <c r="P689" s="635"/>
      <c r="Q689" s="635"/>
      <c r="R689" s="635"/>
      <c r="S689" s="631"/>
      <c r="T689" s="631"/>
      <c r="U689" s="631"/>
      <c r="V689" s="639"/>
      <c r="W689" s="631"/>
      <c r="X689" s="631"/>
      <c r="Y689" s="631"/>
      <c r="Z689" s="631"/>
      <c r="AA689" s="631"/>
      <c r="AB689" s="631"/>
      <c r="AC689" s="631"/>
      <c r="AD689" s="631"/>
      <c r="AE689" s="631"/>
      <c r="AF689" s="631"/>
      <c r="AG689" s="631"/>
      <c r="AH689" s="631"/>
      <c r="AI689" s="631"/>
      <c r="AJ689" s="631"/>
      <c r="AK689" s="631"/>
      <c r="AL689" s="631"/>
      <c r="AM689" s="631"/>
      <c r="AN689" s="631"/>
      <c r="AO689" s="631"/>
      <c r="AP689" s="631"/>
      <c r="AQ689" s="631"/>
      <c r="AR689" s="631"/>
      <c r="AS689" s="631"/>
      <c r="AT689" s="631"/>
      <c r="AU689" s="631"/>
      <c r="AV689" s="631"/>
      <c r="AW689" s="631"/>
      <c r="AX689" s="631"/>
      <c r="AY689" s="631"/>
      <c r="AZ689" s="631"/>
    </row>
    <row r="690" spans="2:52" x14ac:dyDescent="0.25">
      <c r="B690" s="634"/>
      <c r="C690" s="634"/>
      <c r="D690" s="635"/>
      <c r="E690" s="635"/>
      <c r="F690" s="635"/>
      <c r="G690" s="635"/>
      <c r="H690" s="635"/>
      <c r="I690" s="635"/>
      <c r="J690" s="635"/>
      <c r="K690" s="635"/>
      <c r="L690" s="635"/>
      <c r="M690" s="635"/>
      <c r="N690" s="635"/>
      <c r="O690" s="635"/>
      <c r="P690" s="635"/>
      <c r="Q690" s="635"/>
      <c r="R690" s="635"/>
      <c r="S690" s="631"/>
      <c r="T690" s="631"/>
      <c r="U690" s="631"/>
      <c r="V690" s="639"/>
      <c r="W690" s="631"/>
      <c r="X690" s="631"/>
      <c r="Y690" s="631"/>
      <c r="Z690" s="631"/>
      <c r="AA690" s="631"/>
      <c r="AB690" s="631"/>
      <c r="AC690" s="631"/>
      <c r="AD690" s="631"/>
      <c r="AE690" s="631"/>
      <c r="AF690" s="631"/>
      <c r="AG690" s="631"/>
      <c r="AH690" s="631"/>
      <c r="AI690" s="631"/>
      <c r="AJ690" s="631"/>
      <c r="AK690" s="631"/>
      <c r="AL690" s="631"/>
      <c r="AM690" s="631"/>
      <c r="AN690" s="631"/>
      <c r="AO690" s="631"/>
      <c r="AP690" s="631"/>
      <c r="AQ690" s="631"/>
      <c r="AR690" s="631"/>
      <c r="AS690" s="631"/>
      <c r="AT690" s="631"/>
      <c r="AU690" s="631"/>
      <c r="AV690" s="631"/>
      <c r="AW690" s="631"/>
      <c r="AX690" s="631"/>
      <c r="AY690" s="631"/>
      <c r="AZ690" s="631"/>
    </row>
    <row r="691" spans="2:52" x14ac:dyDescent="0.25">
      <c r="B691" s="634"/>
      <c r="C691" s="634"/>
      <c r="D691" s="635"/>
      <c r="E691" s="635"/>
      <c r="F691" s="635"/>
      <c r="G691" s="635"/>
      <c r="H691" s="635"/>
      <c r="I691" s="635"/>
      <c r="J691" s="635"/>
      <c r="K691" s="635"/>
      <c r="L691" s="635"/>
      <c r="M691" s="635"/>
      <c r="N691" s="635"/>
      <c r="O691" s="635"/>
      <c r="P691" s="635"/>
      <c r="Q691" s="635"/>
      <c r="R691" s="635"/>
      <c r="S691" s="631"/>
      <c r="T691" s="631"/>
      <c r="U691" s="631"/>
      <c r="V691" s="639"/>
      <c r="W691" s="631"/>
      <c r="X691" s="631"/>
      <c r="Y691" s="631"/>
      <c r="Z691" s="631"/>
      <c r="AA691" s="631"/>
      <c r="AB691" s="631"/>
      <c r="AC691" s="631"/>
      <c r="AD691" s="631"/>
      <c r="AE691" s="631"/>
      <c r="AF691" s="631"/>
      <c r="AG691" s="631"/>
      <c r="AH691" s="631"/>
      <c r="AI691" s="631"/>
      <c r="AJ691" s="631"/>
      <c r="AK691" s="631"/>
      <c r="AL691" s="631"/>
      <c r="AM691" s="631"/>
      <c r="AN691" s="631"/>
      <c r="AO691" s="631"/>
      <c r="AP691" s="631"/>
      <c r="AQ691" s="631"/>
      <c r="AR691" s="631"/>
      <c r="AS691" s="631"/>
      <c r="AT691" s="631"/>
      <c r="AU691" s="631"/>
      <c r="AV691" s="631"/>
      <c r="AW691" s="631"/>
      <c r="AX691" s="631"/>
      <c r="AY691" s="631"/>
      <c r="AZ691" s="631"/>
    </row>
    <row r="692" spans="2:52" x14ac:dyDescent="0.25">
      <c r="B692" s="634"/>
      <c r="C692" s="634"/>
      <c r="D692" s="635"/>
      <c r="E692" s="635"/>
      <c r="F692" s="635"/>
      <c r="G692" s="635"/>
      <c r="H692" s="635"/>
      <c r="I692" s="635"/>
      <c r="J692" s="635"/>
      <c r="K692" s="635"/>
      <c r="L692" s="635"/>
      <c r="M692" s="635"/>
      <c r="N692" s="635"/>
      <c r="O692" s="635"/>
      <c r="P692" s="635"/>
      <c r="Q692" s="635"/>
      <c r="R692" s="635"/>
      <c r="S692" s="631"/>
      <c r="T692" s="631"/>
      <c r="U692" s="631"/>
      <c r="V692" s="639"/>
      <c r="W692" s="631"/>
      <c r="X692" s="631"/>
      <c r="Y692" s="631"/>
      <c r="Z692" s="631"/>
      <c r="AA692" s="631"/>
      <c r="AB692" s="631"/>
      <c r="AC692" s="631"/>
      <c r="AD692" s="631"/>
      <c r="AE692" s="631"/>
      <c r="AF692" s="631"/>
      <c r="AG692" s="631"/>
      <c r="AH692" s="631"/>
      <c r="AI692" s="631"/>
      <c r="AJ692" s="631"/>
      <c r="AK692" s="631"/>
      <c r="AL692" s="631"/>
      <c r="AM692" s="631"/>
      <c r="AN692" s="631"/>
      <c r="AO692" s="631"/>
      <c r="AP692" s="631"/>
      <c r="AQ692" s="631"/>
      <c r="AR692" s="631"/>
      <c r="AS692" s="631"/>
      <c r="AT692" s="631"/>
      <c r="AU692" s="631"/>
      <c r="AV692" s="631"/>
      <c r="AW692" s="631"/>
      <c r="AX692" s="631"/>
      <c r="AY692" s="631"/>
      <c r="AZ692" s="631"/>
    </row>
    <row r="693" spans="2:52" x14ac:dyDescent="0.25">
      <c r="B693" s="634"/>
      <c r="C693" s="634"/>
      <c r="D693" s="635"/>
      <c r="E693" s="635"/>
      <c r="F693" s="635"/>
      <c r="G693" s="635"/>
      <c r="H693" s="635"/>
      <c r="I693" s="635"/>
      <c r="J693" s="635"/>
      <c r="K693" s="635"/>
      <c r="L693" s="635"/>
      <c r="M693" s="635"/>
      <c r="N693" s="635"/>
      <c r="O693" s="635"/>
      <c r="P693" s="635"/>
      <c r="Q693" s="635"/>
      <c r="R693" s="635"/>
      <c r="S693" s="631"/>
      <c r="T693" s="631"/>
      <c r="U693" s="631"/>
      <c r="V693" s="639"/>
      <c r="W693" s="631"/>
      <c r="X693" s="631"/>
      <c r="Y693" s="631"/>
      <c r="Z693" s="631"/>
      <c r="AA693" s="631"/>
      <c r="AB693" s="631"/>
      <c r="AC693" s="631"/>
      <c r="AD693" s="631"/>
      <c r="AE693" s="631"/>
      <c r="AF693" s="631"/>
      <c r="AG693" s="631"/>
      <c r="AH693" s="631"/>
      <c r="AI693" s="631"/>
      <c r="AJ693" s="631"/>
      <c r="AK693" s="631"/>
      <c r="AL693" s="631"/>
      <c r="AM693" s="631"/>
      <c r="AN693" s="631"/>
      <c r="AO693" s="631"/>
      <c r="AP693" s="631"/>
      <c r="AQ693" s="631"/>
      <c r="AR693" s="631"/>
      <c r="AS693" s="631"/>
      <c r="AT693" s="631"/>
      <c r="AU693" s="631"/>
      <c r="AV693" s="631"/>
      <c r="AW693" s="631"/>
      <c r="AX693" s="631"/>
      <c r="AY693" s="631"/>
      <c r="AZ693" s="631"/>
    </row>
    <row r="694" spans="2:52" x14ac:dyDescent="0.25">
      <c r="B694" s="634"/>
      <c r="C694" s="634"/>
      <c r="D694" s="635"/>
      <c r="E694" s="635"/>
      <c r="F694" s="635"/>
      <c r="G694" s="635"/>
      <c r="H694" s="635"/>
      <c r="I694" s="635"/>
      <c r="J694" s="635"/>
      <c r="K694" s="635"/>
      <c r="L694" s="635"/>
      <c r="M694" s="635"/>
      <c r="N694" s="635"/>
      <c r="O694" s="635"/>
      <c r="P694" s="635"/>
      <c r="Q694" s="635"/>
      <c r="R694" s="635"/>
      <c r="S694" s="631"/>
      <c r="T694" s="631"/>
      <c r="U694" s="631"/>
      <c r="V694" s="639"/>
      <c r="W694" s="631"/>
      <c r="X694" s="631"/>
      <c r="Y694" s="631"/>
      <c r="Z694" s="631"/>
      <c r="AA694" s="631"/>
      <c r="AB694" s="631"/>
      <c r="AC694" s="631"/>
      <c r="AD694" s="631"/>
      <c r="AE694" s="631"/>
      <c r="AF694" s="631"/>
      <c r="AG694" s="631"/>
      <c r="AH694" s="631"/>
      <c r="AI694" s="631"/>
      <c r="AJ694" s="631"/>
      <c r="AK694" s="631"/>
      <c r="AL694" s="631"/>
      <c r="AM694" s="631"/>
      <c r="AN694" s="631"/>
      <c r="AO694" s="631"/>
      <c r="AP694" s="631"/>
      <c r="AQ694" s="631"/>
      <c r="AR694" s="631"/>
      <c r="AS694" s="631"/>
      <c r="AT694" s="631"/>
      <c r="AU694" s="631"/>
      <c r="AV694" s="631"/>
      <c r="AW694" s="631"/>
      <c r="AX694" s="631"/>
      <c r="AY694" s="631"/>
      <c r="AZ694" s="631"/>
    </row>
    <row r="695" spans="2:52" x14ac:dyDescent="0.25">
      <c r="B695" s="634"/>
      <c r="C695" s="634"/>
      <c r="D695" s="635"/>
      <c r="E695" s="635"/>
      <c r="F695" s="635"/>
      <c r="G695" s="635"/>
      <c r="H695" s="635"/>
      <c r="I695" s="635"/>
      <c r="J695" s="635"/>
      <c r="K695" s="635"/>
      <c r="L695" s="635"/>
      <c r="M695" s="635"/>
      <c r="N695" s="635"/>
      <c r="O695" s="635"/>
      <c r="P695" s="635"/>
      <c r="Q695" s="635"/>
      <c r="R695" s="635"/>
      <c r="S695" s="631"/>
      <c r="T695" s="631"/>
      <c r="U695" s="631"/>
      <c r="V695" s="639"/>
      <c r="W695" s="631"/>
      <c r="X695" s="631"/>
      <c r="Y695" s="631"/>
      <c r="Z695" s="631"/>
      <c r="AA695" s="631"/>
      <c r="AB695" s="631"/>
      <c r="AC695" s="631"/>
      <c r="AD695" s="631"/>
      <c r="AE695" s="631"/>
      <c r="AF695" s="631"/>
      <c r="AG695" s="631"/>
      <c r="AH695" s="631"/>
      <c r="AI695" s="631"/>
      <c r="AJ695" s="631"/>
      <c r="AK695" s="631"/>
      <c r="AL695" s="631"/>
      <c r="AM695" s="631"/>
      <c r="AN695" s="631"/>
      <c r="AO695" s="631"/>
      <c r="AP695" s="631"/>
      <c r="AQ695" s="631"/>
      <c r="AR695" s="631"/>
      <c r="AS695" s="631"/>
      <c r="AT695" s="631"/>
      <c r="AU695" s="631"/>
      <c r="AV695" s="631"/>
      <c r="AW695" s="631"/>
      <c r="AX695" s="631"/>
      <c r="AY695" s="631"/>
      <c r="AZ695" s="631"/>
    </row>
    <row r="696" spans="2:52" x14ac:dyDescent="0.25">
      <c r="B696" s="634"/>
      <c r="C696" s="634"/>
      <c r="D696" s="635"/>
      <c r="E696" s="635"/>
      <c r="F696" s="635"/>
      <c r="G696" s="635"/>
      <c r="H696" s="635"/>
      <c r="I696" s="635"/>
      <c r="J696" s="635"/>
      <c r="K696" s="635"/>
      <c r="L696" s="635"/>
      <c r="M696" s="635"/>
      <c r="N696" s="635"/>
      <c r="O696" s="635"/>
      <c r="P696" s="635"/>
      <c r="Q696" s="635"/>
      <c r="R696" s="635"/>
      <c r="S696" s="631"/>
      <c r="T696" s="631"/>
      <c r="U696" s="631"/>
      <c r="V696" s="639"/>
      <c r="W696" s="631"/>
      <c r="X696" s="631"/>
      <c r="Y696" s="631"/>
      <c r="Z696" s="631"/>
      <c r="AA696" s="631"/>
      <c r="AB696" s="631"/>
      <c r="AC696" s="631"/>
      <c r="AD696" s="631"/>
      <c r="AE696" s="631"/>
      <c r="AF696" s="631"/>
      <c r="AG696" s="631"/>
      <c r="AH696" s="631"/>
      <c r="AI696" s="631"/>
      <c r="AJ696" s="631"/>
      <c r="AK696" s="631"/>
      <c r="AL696" s="631"/>
      <c r="AM696" s="631"/>
      <c r="AN696" s="631"/>
      <c r="AO696" s="631"/>
      <c r="AP696" s="631"/>
      <c r="AQ696" s="631"/>
      <c r="AR696" s="631"/>
      <c r="AS696" s="631"/>
      <c r="AT696" s="631"/>
      <c r="AU696" s="631"/>
      <c r="AV696" s="631"/>
      <c r="AW696" s="631"/>
      <c r="AX696" s="631"/>
      <c r="AY696" s="631"/>
      <c r="AZ696" s="631"/>
    </row>
    <row r="697" spans="2:52" x14ac:dyDescent="0.25">
      <c r="B697" s="634"/>
      <c r="C697" s="634"/>
      <c r="D697" s="635"/>
      <c r="E697" s="635"/>
      <c r="F697" s="635"/>
      <c r="G697" s="635"/>
      <c r="H697" s="635"/>
      <c r="I697" s="635"/>
      <c r="J697" s="635"/>
      <c r="K697" s="635"/>
      <c r="L697" s="635"/>
      <c r="M697" s="635"/>
      <c r="N697" s="635"/>
      <c r="O697" s="635"/>
      <c r="P697" s="635"/>
      <c r="Q697" s="635"/>
      <c r="R697" s="635"/>
      <c r="S697" s="631"/>
      <c r="T697" s="631"/>
      <c r="U697" s="631"/>
      <c r="V697" s="639"/>
      <c r="W697" s="631"/>
      <c r="X697" s="631"/>
      <c r="Y697" s="631"/>
      <c r="Z697" s="631"/>
      <c r="AA697" s="631"/>
      <c r="AB697" s="631"/>
      <c r="AC697" s="631"/>
      <c r="AD697" s="631"/>
      <c r="AE697" s="631"/>
      <c r="AF697" s="631"/>
      <c r="AG697" s="631"/>
      <c r="AH697" s="631"/>
      <c r="AI697" s="631"/>
      <c r="AJ697" s="631"/>
      <c r="AK697" s="631"/>
      <c r="AL697" s="631"/>
      <c r="AM697" s="631"/>
      <c r="AN697" s="631"/>
      <c r="AO697" s="631"/>
      <c r="AP697" s="631"/>
      <c r="AQ697" s="631"/>
      <c r="AR697" s="631"/>
      <c r="AS697" s="631"/>
      <c r="AT697" s="631"/>
      <c r="AU697" s="631"/>
      <c r="AV697" s="631"/>
      <c r="AW697" s="631"/>
      <c r="AX697" s="631"/>
      <c r="AY697" s="631"/>
      <c r="AZ697" s="631"/>
    </row>
    <row r="698" spans="2:52" x14ac:dyDescent="0.25">
      <c r="B698" s="634"/>
      <c r="C698" s="634"/>
      <c r="D698" s="635"/>
      <c r="E698" s="635"/>
      <c r="F698" s="635"/>
      <c r="G698" s="635"/>
      <c r="H698" s="635"/>
      <c r="I698" s="635"/>
      <c r="J698" s="635"/>
      <c r="K698" s="635"/>
      <c r="L698" s="635"/>
      <c r="M698" s="635"/>
      <c r="N698" s="635"/>
      <c r="O698" s="635"/>
      <c r="P698" s="635"/>
      <c r="Q698" s="635"/>
      <c r="R698" s="635"/>
      <c r="S698" s="631"/>
      <c r="T698" s="631"/>
      <c r="U698" s="631"/>
      <c r="V698" s="639"/>
      <c r="W698" s="631"/>
      <c r="X698" s="631"/>
      <c r="Y698" s="631"/>
      <c r="Z698" s="631"/>
      <c r="AA698" s="631"/>
      <c r="AB698" s="631"/>
      <c r="AC698" s="631"/>
      <c r="AD698" s="631"/>
      <c r="AE698" s="631"/>
      <c r="AF698" s="631"/>
      <c r="AG698" s="631"/>
      <c r="AH698" s="631"/>
      <c r="AI698" s="631"/>
      <c r="AJ698" s="631"/>
      <c r="AK698" s="631"/>
      <c r="AL698" s="631"/>
      <c r="AM698" s="631"/>
      <c r="AN698" s="631"/>
      <c r="AO698" s="631"/>
      <c r="AP698" s="631"/>
      <c r="AQ698" s="631"/>
      <c r="AR698" s="631"/>
      <c r="AS698" s="631"/>
      <c r="AT698" s="631"/>
      <c r="AU698" s="631"/>
      <c r="AV698" s="631"/>
      <c r="AW698" s="631"/>
      <c r="AX698" s="631"/>
      <c r="AY698" s="631"/>
      <c r="AZ698" s="631"/>
    </row>
    <row r="699" spans="2:52" x14ac:dyDescent="0.25">
      <c r="B699" s="634"/>
      <c r="C699" s="634"/>
      <c r="D699" s="635"/>
      <c r="E699" s="635"/>
      <c r="F699" s="635"/>
      <c r="G699" s="635"/>
      <c r="H699" s="635"/>
      <c r="I699" s="635"/>
      <c r="J699" s="635"/>
      <c r="K699" s="635"/>
      <c r="L699" s="635"/>
      <c r="M699" s="635"/>
      <c r="N699" s="635"/>
      <c r="O699" s="635"/>
      <c r="P699" s="635"/>
      <c r="Q699" s="635"/>
      <c r="R699" s="635"/>
      <c r="S699" s="631"/>
      <c r="T699" s="631"/>
      <c r="U699" s="631"/>
      <c r="V699" s="639"/>
      <c r="W699" s="631"/>
      <c r="X699" s="631"/>
      <c r="Y699" s="631"/>
      <c r="Z699" s="631"/>
      <c r="AA699" s="631"/>
      <c r="AB699" s="631"/>
      <c r="AC699" s="631"/>
      <c r="AD699" s="631"/>
      <c r="AE699" s="631"/>
      <c r="AF699" s="631"/>
      <c r="AG699" s="631"/>
      <c r="AH699" s="631"/>
      <c r="AI699" s="631"/>
      <c r="AJ699" s="631"/>
      <c r="AK699" s="631"/>
      <c r="AL699" s="631"/>
      <c r="AM699" s="631"/>
      <c r="AN699" s="631"/>
      <c r="AO699" s="631"/>
      <c r="AP699" s="631"/>
      <c r="AQ699" s="631"/>
      <c r="AR699" s="631"/>
      <c r="AS699" s="631"/>
      <c r="AT699" s="631"/>
      <c r="AU699" s="631"/>
      <c r="AV699" s="631"/>
      <c r="AW699" s="631"/>
      <c r="AX699" s="631"/>
      <c r="AY699" s="631"/>
      <c r="AZ699" s="631"/>
    </row>
    <row r="700" spans="2:52" x14ac:dyDescent="0.25">
      <c r="B700" s="634"/>
      <c r="C700" s="634"/>
      <c r="D700" s="635"/>
      <c r="E700" s="635"/>
      <c r="F700" s="635"/>
      <c r="G700" s="635"/>
      <c r="H700" s="635"/>
      <c r="I700" s="635"/>
      <c r="J700" s="635"/>
      <c r="K700" s="635"/>
      <c r="L700" s="635"/>
      <c r="M700" s="635"/>
      <c r="N700" s="635"/>
      <c r="O700" s="635"/>
      <c r="P700" s="635"/>
      <c r="Q700" s="635"/>
      <c r="R700" s="635"/>
      <c r="S700" s="631"/>
      <c r="T700" s="631"/>
      <c r="U700" s="631"/>
      <c r="V700" s="639"/>
      <c r="W700" s="631"/>
      <c r="X700" s="631"/>
      <c r="Y700" s="631"/>
      <c r="Z700" s="631"/>
      <c r="AA700" s="631"/>
      <c r="AB700" s="631"/>
      <c r="AC700" s="631"/>
      <c r="AD700" s="631"/>
      <c r="AE700" s="631"/>
      <c r="AF700" s="631"/>
      <c r="AG700" s="631"/>
      <c r="AH700" s="631"/>
      <c r="AI700" s="631"/>
      <c r="AJ700" s="631"/>
      <c r="AK700" s="631"/>
      <c r="AL700" s="631"/>
      <c r="AM700" s="631"/>
      <c r="AN700" s="631"/>
      <c r="AO700" s="631"/>
      <c r="AP700" s="631"/>
      <c r="AQ700" s="631"/>
      <c r="AR700" s="631"/>
      <c r="AS700" s="631"/>
      <c r="AT700" s="631"/>
      <c r="AU700" s="631"/>
      <c r="AV700" s="631"/>
      <c r="AW700" s="631"/>
      <c r="AX700" s="631"/>
      <c r="AY700" s="631"/>
      <c r="AZ700" s="631"/>
    </row>
    <row r="701" spans="2:52" x14ac:dyDescent="0.25">
      <c r="B701" s="634"/>
      <c r="C701" s="634"/>
      <c r="D701" s="635"/>
      <c r="E701" s="635"/>
      <c r="F701" s="635"/>
      <c r="G701" s="635"/>
      <c r="H701" s="635"/>
      <c r="I701" s="635"/>
      <c r="J701" s="635"/>
      <c r="K701" s="635"/>
      <c r="L701" s="635"/>
      <c r="M701" s="635"/>
      <c r="N701" s="635"/>
      <c r="O701" s="635"/>
      <c r="P701" s="635"/>
      <c r="Q701" s="635"/>
      <c r="R701" s="635"/>
      <c r="S701" s="631"/>
      <c r="T701" s="631"/>
      <c r="U701" s="631"/>
      <c r="V701" s="639"/>
      <c r="W701" s="631"/>
      <c r="X701" s="631"/>
      <c r="Y701" s="631"/>
      <c r="Z701" s="631"/>
      <c r="AA701" s="631"/>
      <c r="AB701" s="631"/>
      <c r="AC701" s="631"/>
      <c r="AD701" s="631"/>
      <c r="AE701" s="631"/>
      <c r="AF701" s="631"/>
      <c r="AG701" s="631"/>
      <c r="AH701" s="631"/>
      <c r="AI701" s="631"/>
      <c r="AJ701" s="631"/>
      <c r="AK701" s="631"/>
      <c r="AL701" s="631"/>
      <c r="AM701" s="631"/>
      <c r="AN701" s="631"/>
      <c r="AO701" s="631"/>
      <c r="AP701" s="631"/>
      <c r="AQ701" s="631"/>
      <c r="AR701" s="631"/>
      <c r="AS701" s="631"/>
      <c r="AT701" s="631"/>
      <c r="AU701" s="631"/>
      <c r="AV701" s="631"/>
      <c r="AW701" s="631"/>
      <c r="AX701" s="631"/>
      <c r="AY701" s="631"/>
      <c r="AZ701" s="631"/>
    </row>
    <row r="702" spans="2:52" x14ac:dyDescent="0.25">
      <c r="B702" s="634"/>
      <c r="C702" s="634"/>
      <c r="D702" s="635"/>
      <c r="E702" s="635"/>
      <c r="F702" s="635"/>
      <c r="G702" s="635"/>
      <c r="H702" s="635"/>
      <c r="I702" s="635"/>
      <c r="J702" s="635"/>
      <c r="K702" s="635"/>
      <c r="L702" s="635"/>
      <c r="M702" s="635"/>
      <c r="N702" s="635"/>
      <c r="O702" s="635"/>
      <c r="P702" s="635"/>
      <c r="Q702" s="635"/>
      <c r="R702" s="635"/>
      <c r="S702" s="631"/>
      <c r="T702" s="631"/>
      <c r="U702" s="631"/>
      <c r="V702" s="639"/>
      <c r="W702" s="631"/>
      <c r="X702" s="631"/>
      <c r="Y702" s="631"/>
      <c r="Z702" s="631"/>
      <c r="AA702" s="631"/>
      <c r="AB702" s="631"/>
      <c r="AC702" s="631"/>
      <c r="AD702" s="631"/>
      <c r="AE702" s="631"/>
      <c r="AF702" s="631"/>
      <c r="AG702" s="631"/>
      <c r="AH702" s="631"/>
      <c r="AI702" s="631"/>
      <c r="AJ702" s="631"/>
      <c r="AK702" s="631"/>
      <c r="AL702" s="631"/>
      <c r="AM702" s="631"/>
      <c r="AN702" s="631"/>
      <c r="AO702" s="631"/>
      <c r="AP702" s="631"/>
      <c r="AQ702" s="631"/>
      <c r="AR702" s="631"/>
      <c r="AS702" s="631"/>
      <c r="AT702" s="631"/>
      <c r="AU702" s="631"/>
      <c r="AV702" s="631"/>
      <c r="AW702" s="631"/>
      <c r="AX702" s="631"/>
      <c r="AY702" s="631"/>
      <c r="AZ702" s="631"/>
    </row>
    <row r="703" spans="2:52" x14ac:dyDescent="0.25">
      <c r="B703" s="634"/>
      <c r="C703" s="634"/>
      <c r="D703" s="635"/>
      <c r="E703" s="635"/>
      <c r="F703" s="635"/>
      <c r="G703" s="635"/>
      <c r="H703" s="635"/>
      <c r="I703" s="635"/>
      <c r="J703" s="635"/>
      <c r="K703" s="635"/>
      <c r="L703" s="635"/>
      <c r="M703" s="635"/>
      <c r="N703" s="635"/>
      <c r="O703" s="635"/>
      <c r="P703" s="635"/>
      <c r="Q703" s="635"/>
      <c r="R703" s="635"/>
      <c r="S703" s="631"/>
      <c r="T703" s="631"/>
      <c r="U703" s="631"/>
      <c r="V703" s="639"/>
      <c r="W703" s="631"/>
      <c r="X703" s="631"/>
      <c r="Y703" s="631"/>
      <c r="Z703" s="631"/>
      <c r="AA703" s="631"/>
      <c r="AB703" s="631"/>
      <c r="AC703" s="631"/>
      <c r="AD703" s="631"/>
      <c r="AE703" s="631"/>
      <c r="AF703" s="631"/>
      <c r="AG703" s="631"/>
      <c r="AH703" s="631"/>
      <c r="AI703" s="631"/>
      <c r="AJ703" s="631"/>
      <c r="AK703" s="631"/>
      <c r="AL703" s="631"/>
      <c r="AM703" s="631"/>
      <c r="AN703" s="631"/>
      <c r="AO703" s="631"/>
      <c r="AP703" s="631"/>
      <c r="AQ703" s="631"/>
      <c r="AR703" s="631"/>
      <c r="AS703" s="631"/>
      <c r="AT703" s="631"/>
      <c r="AU703" s="631"/>
      <c r="AV703" s="631"/>
      <c r="AW703" s="631"/>
      <c r="AX703" s="631"/>
      <c r="AY703" s="631"/>
      <c r="AZ703" s="631"/>
    </row>
    <row r="704" spans="2:52" x14ac:dyDescent="0.25">
      <c r="B704" s="634"/>
      <c r="C704" s="634"/>
      <c r="D704" s="635"/>
      <c r="E704" s="635"/>
      <c r="F704" s="635"/>
      <c r="G704" s="635"/>
      <c r="H704" s="635"/>
      <c r="I704" s="635"/>
      <c r="J704" s="635"/>
      <c r="K704" s="635"/>
      <c r="L704" s="635"/>
      <c r="M704" s="635"/>
      <c r="N704" s="635"/>
      <c r="O704" s="635"/>
      <c r="P704" s="635"/>
      <c r="Q704" s="635"/>
      <c r="R704" s="635"/>
      <c r="S704" s="631"/>
      <c r="T704" s="631"/>
      <c r="U704" s="631"/>
      <c r="V704" s="639"/>
      <c r="W704" s="631"/>
      <c r="X704" s="631"/>
      <c r="Y704" s="631"/>
      <c r="Z704" s="631"/>
      <c r="AA704" s="631"/>
      <c r="AB704" s="631"/>
      <c r="AC704" s="631"/>
      <c r="AD704" s="631"/>
      <c r="AE704" s="631"/>
      <c r="AF704" s="631"/>
      <c r="AG704" s="631"/>
      <c r="AH704" s="631"/>
      <c r="AI704" s="631"/>
      <c r="AJ704" s="631"/>
      <c r="AK704" s="631"/>
      <c r="AL704" s="631"/>
      <c r="AM704" s="631"/>
      <c r="AN704" s="631"/>
      <c r="AO704" s="631"/>
      <c r="AP704" s="631"/>
      <c r="AQ704" s="631"/>
      <c r="AR704" s="631"/>
      <c r="AS704" s="631"/>
      <c r="AT704" s="631"/>
      <c r="AU704" s="631"/>
      <c r="AV704" s="631"/>
      <c r="AW704" s="631"/>
      <c r="AX704" s="631"/>
      <c r="AY704" s="631"/>
      <c r="AZ704" s="631"/>
    </row>
    <row r="705" spans="2:52" x14ac:dyDescent="0.25">
      <c r="B705" s="634"/>
      <c r="C705" s="634"/>
      <c r="D705" s="635"/>
      <c r="E705" s="635"/>
      <c r="F705" s="635"/>
      <c r="G705" s="635"/>
      <c r="H705" s="635"/>
      <c r="I705" s="635"/>
      <c r="J705" s="635"/>
      <c r="K705" s="635"/>
      <c r="L705" s="635"/>
      <c r="M705" s="635"/>
      <c r="N705" s="635"/>
      <c r="O705" s="635"/>
      <c r="P705" s="635"/>
      <c r="Q705" s="635"/>
      <c r="R705" s="635"/>
      <c r="S705" s="631"/>
      <c r="T705" s="631"/>
      <c r="U705" s="631"/>
      <c r="V705" s="639"/>
      <c r="W705" s="631"/>
      <c r="X705" s="631"/>
      <c r="Y705" s="631"/>
      <c r="Z705" s="631"/>
      <c r="AA705" s="631"/>
      <c r="AB705" s="631"/>
      <c r="AC705" s="631"/>
      <c r="AD705" s="631"/>
      <c r="AE705" s="631"/>
      <c r="AF705" s="631"/>
      <c r="AG705" s="631"/>
      <c r="AH705" s="631"/>
      <c r="AI705" s="631"/>
      <c r="AJ705" s="631"/>
      <c r="AK705" s="631"/>
      <c r="AL705" s="631"/>
      <c r="AM705" s="631"/>
      <c r="AN705" s="631"/>
      <c r="AO705" s="631"/>
      <c r="AP705" s="631"/>
      <c r="AQ705" s="631"/>
      <c r="AR705" s="631"/>
      <c r="AS705" s="631"/>
      <c r="AT705" s="631"/>
      <c r="AU705" s="631"/>
      <c r="AV705" s="631"/>
      <c r="AW705" s="631"/>
      <c r="AX705" s="631"/>
      <c r="AY705" s="631"/>
      <c r="AZ705" s="631"/>
    </row>
    <row r="706" spans="2:52" x14ac:dyDescent="0.25">
      <c r="B706" s="634"/>
      <c r="C706" s="634"/>
      <c r="D706" s="635"/>
      <c r="E706" s="635"/>
      <c r="F706" s="635"/>
      <c r="G706" s="635"/>
      <c r="H706" s="635"/>
      <c r="I706" s="635"/>
      <c r="J706" s="635"/>
      <c r="K706" s="635"/>
      <c r="L706" s="635"/>
      <c r="M706" s="635"/>
      <c r="N706" s="635"/>
      <c r="O706" s="635"/>
      <c r="P706" s="635"/>
      <c r="Q706" s="635"/>
      <c r="R706" s="635"/>
      <c r="S706" s="631"/>
      <c r="T706" s="631"/>
      <c r="U706" s="631"/>
      <c r="V706" s="639"/>
      <c r="W706" s="631"/>
      <c r="X706" s="631"/>
      <c r="Y706" s="631"/>
      <c r="Z706" s="631"/>
      <c r="AA706" s="631"/>
      <c r="AB706" s="631"/>
      <c r="AC706" s="631"/>
      <c r="AD706" s="631"/>
      <c r="AE706" s="631"/>
      <c r="AF706" s="631"/>
      <c r="AG706" s="631"/>
      <c r="AH706" s="631"/>
      <c r="AI706" s="631"/>
      <c r="AJ706" s="631"/>
      <c r="AK706" s="631"/>
      <c r="AL706" s="631"/>
      <c r="AM706" s="631"/>
      <c r="AN706" s="631"/>
      <c r="AO706" s="631"/>
      <c r="AP706" s="631"/>
      <c r="AQ706" s="631"/>
      <c r="AR706" s="631"/>
      <c r="AS706" s="631"/>
      <c r="AT706" s="631"/>
      <c r="AU706" s="631"/>
      <c r="AV706" s="631"/>
      <c r="AW706" s="631"/>
      <c r="AX706" s="631"/>
      <c r="AY706" s="631"/>
      <c r="AZ706" s="631"/>
    </row>
    <row r="707" spans="2:52" x14ac:dyDescent="0.25">
      <c r="B707" s="634"/>
      <c r="C707" s="634"/>
      <c r="D707" s="635"/>
      <c r="E707" s="635"/>
      <c r="F707" s="635"/>
      <c r="G707" s="635"/>
      <c r="H707" s="635"/>
      <c r="I707" s="635"/>
      <c r="J707" s="635"/>
      <c r="K707" s="635"/>
      <c r="L707" s="635"/>
      <c r="M707" s="635"/>
      <c r="N707" s="635"/>
      <c r="O707" s="635"/>
      <c r="P707" s="635"/>
      <c r="Q707" s="635"/>
      <c r="R707" s="635"/>
      <c r="S707" s="631"/>
      <c r="T707" s="631"/>
      <c r="U707" s="631"/>
      <c r="V707" s="639"/>
      <c r="W707" s="631"/>
      <c r="X707" s="631"/>
      <c r="Y707" s="631"/>
      <c r="Z707" s="631"/>
      <c r="AA707" s="631"/>
      <c r="AB707" s="631"/>
      <c r="AC707" s="631"/>
      <c r="AD707" s="631"/>
      <c r="AE707" s="631"/>
      <c r="AF707" s="631"/>
      <c r="AG707" s="631"/>
      <c r="AH707" s="631"/>
      <c r="AI707" s="631"/>
      <c r="AJ707" s="631"/>
      <c r="AK707" s="631"/>
      <c r="AL707" s="631"/>
      <c r="AM707" s="631"/>
      <c r="AN707" s="631"/>
      <c r="AO707" s="631"/>
      <c r="AP707" s="631"/>
      <c r="AQ707" s="631"/>
      <c r="AR707" s="631"/>
      <c r="AS707" s="631"/>
      <c r="AT707" s="631"/>
      <c r="AU707" s="631"/>
      <c r="AV707" s="631"/>
      <c r="AW707" s="631"/>
      <c r="AX707" s="631"/>
      <c r="AY707" s="631"/>
      <c r="AZ707" s="631"/>
    </row>
    <row r="708" spans="2:52" x14ac:dyDescent="0.25">
      <c r="B708" s="634"/>
      <c r="C708" s="634"/>
      <c r="D708" s="635"/>
      <c r="E708" s="635"/>
      <c r="F708" s="635"/>
      <c r="G708" s="635"/>
      <c r="H708" s="635"/>
      <c r="I708" s="635"/>
      <c r="J708" s="635"/>
      <c r="K708" s="635"/>
      <c r="L708" s="635"/>
      <c r="M708" s="635"/>
      <c r="N708" s="635"/>
      <c r="O708" s="635"/>
      <c r="P708" s="635"/>
      <c r="Q708" s="635"/>
      <c r="R708" s="635"/>
      <c r="S708" s="631"/>
      <c r="T708" s="631"/>
      <c r="U708" s="631"/>
      <c r="V708" s="639"/>
      <c r="W708" s="631"/>
      <c r="X708" s="631"/>
      <c r="Y708" s="631"/>
      <c r="Z708" s="631"/>
      <c r="AA708" s="631"/>
      <c r="AB708" s="631"/>
      <c r="AC708" s="631"/>
      <c r="AD708" s="631"/>
      <c r="AE708" s="631"/>
      <c r="AF708" s="631"/>
      <c r="AG708" s="631"/>
      <c r="AH708" s="631"/>
      <c r="AI708" s="631"/>
      <c r="AJ708" s="631"/>
      <c r="AK708" s="631"/>
      <c r="AL708" s="631"/>
      <c r="AM708" s="631"/>
      <c r="AN708" s="631"/>
      <c r="AO708" s="631"/>
      <c r="AP708" s="631"/>
      <c r="AQ708" s="631"/>
      <c r="AR708" s="631"/>
      <c r="AS708" s="631"/>
      <c r="AT708" s="631"/>
      <c r="AU708" s="631"/>
      <c r="AV708" s="631"/>
      <c r="AW708" s="631"/>
      <c r="AX708" s="631"/>
      <c r="AY708" s="631"/>
      <c r="AZ708" s="631"/>
    </row>
    <row r="709" spans="2:52" x14ac:dyDescent="0.25">
      <c r="B709" s="634"/>
      <c r="C709" s="634"/>
      <c r="D709" s="635"/>
      <c r="E709" s="635"/>
      <c r="F709" s="635"/>
      <c r="G709" s="635"/>
      <c r="H709" s="635"/>
      <c r="I709" s="635"/>
      <c r="J709" s="635"/>
      <c r="K709" s="635"/>
      <c r="L709" s="635"/>
      <c r="M709" s="635"/>
      <c r="N709" s="635"/>
      <c r="O709" s="635"/>
      <c r="P709" s="635"/>
      <c r="Q709" s="635"/>
      <c r="R709" s="635"/>
      <c r="S709" s="631"/>
      <c r="T709" s="631"/>
      <c r="U709" s="631"/>
      <c r="V709" s="639"/>
      <c r="W709" s="631"/>
      <c r="X709" s="631"/>
      <c r="Y709" s="631"/>
      <c r="Z709" s="631"/>
      <c r="AA709" s="631"/>
      <c r="AB709" s="631"/>
      <c r="AC709" s="631"/>
      <c r="AD709" s="631"/>
      <c r="AE709" s="631"/>
      <c r="AF709" s="631"/>
      <c r="AG709" s="631"/>
      <c r="AH709" s="631"/>
      <c r="AI709" s="631"/>
      <c r="AJ709" s="631"/>
      <c r="AK709" s="631"/>
      <c r="AL709" s="631"/>
      <c r="AM709" s="631"/>
      <c r="AN709" s="631"/>
      <c r="AO709" s="631"/>
      <c r="AP709" s="631"/>
      <c r="AQ709" s="631"/>
      <c r="AR709" s="631"/>
      <c r="AS709" s="631"/>
      <c r="AT709" s="631"/>
      <c r="AU709" s="631"/>
      <c r="AV709" s="631"/>
      <c r="AW709" s="631"/>
      <c r="AX709" s="631"/>
      <c r="AY709" s="631"/>
      <c r="AZ709" s="631"/>
    </row>
    <row r="710" spans="2:52" x14ac:dyDescent="0.25">
      <c r="B710" s="634"/>
      <c r="C710" s="634"/>
      <c r="D710" s="635"/>
      <c r="E710" s="635"/>
      <c r="F710" s="635"/>
      <c r="G710" s="635"/>
      <c r="H710" s="635"/>
      <c r="I710" s="635"/>
      <c r="J710" s="635"/>
      <c r="K710" s="635"/>
      <c r="L710" s="635"/>
      <c r="M710" s="635"/>
      <c r="N710" s="635"/>
      <c r="O710" s="635"/>
      <c r="P710" s="635"/>
      <c r="Q710" s="635"/>
      <c r="R710" s="635"/>
      <c r="S710" s="631"/>
      <c r="T710" s="631"/>
      <c r="U710" s="631"/>
      <c r="V710" s="639"/>
      <c r="W710" s="631"/>
      <c r="X710" s="631"/>
      <c r="Y710" s="631"/>
      <c r="Z710" s="631"/>
      <c r="AA710" s="631"/>
      <c r="AB710" s="631"/>
      <c r="AC710" s="631"/>
      <c r="AD710" s="631"/>
      <c r="AE710" s="631"/>
      <c r="AF710" s="631"/>
      <c r="AG710" s="631"/>
      <c r="AH710" s="631"/>
      <c r="AI710" s="631"/>
      <c r="AJ710" s="631"/>
      <c r="AK710" s="631"/>
      <c r="AL710" s="631"/>
      <c r="AM710" s="631"/>
      <c r="AN710" s="631"/>
      <c r="AO710" s="631"/>
      <c r="AP710" s="631"/>
      <c r="AQ710" s="631"/>
      <c r="AR710" s="631"/>
      <c r="AS710" s="631"/>
      <c r="AT710" s="631"/>
      <c r="AU710" s="631"/>
      <c r="AV710" s="631"/>
      <c r="AW710" s="631"/>
      <c r="AX710" s="631"/>
      <c r="AY710" s="631"/>
      <c r="AZ710" s="631"/>
    </row>
    <row r="711" spans="2:52" x14ac:dyDescent="0.25">
      <c r="B711" s="634"/>
      <c r="C711" s="634"/>
      <c r="D711" s="635"/>
      <c r="E711" s="635"/>
      <c r="F711" s="635"/>
      <c r="G711" s="635"/>
      <c r="H711" s="635"/>
      <c r="I711" s="635"/>
      <c r="J711" s="635"/>
      <c r="K711" s="635"/>
      <c r="L711" s="635"/>
      <c r="M711" s="635"/>
      <c r="N711" s="635"/>
      <c r="O711" s="635"/>
      <c r="P711" s="635"/>
      <c r="Q711" s="635"/>
      <c r="R711" s="635"/>
      <c r="S711" s="631"/>
      <c r="T711" s="631"/>
      <c r="U711" s="631"/>
      <c r="V711" s="639"/>
      <c r="W711" s="631"/>
      <c r="X711" s="631"/>
      <c r="Y711" s="631"/>
      <c r="Z711" s="631"/>
      <c r="AA711" s="631"/>
      <c r="AB711" s="631"/>
      <c r="AC711" s="631"/>
      <c r="AD711" s="631"/>
      <c r="AE711" s="631"/>
      <c r="AF711" s="631"/>
      <c r="AG711" s="631"/>
      <c r="AH711" s="631"/>
      <c r="AI711" s="631"/>
      <c r="AJ711" s="631"/>
      <c r="AK711" s="631"/>
      <c r="AL711" s="631"/>
      <c r="AM711" s="631"/>
      <c r="AN711" s="631"/>
      <c r="AO711" s="631"/>
      <c r="AP711" s="631"/>
      <c r="AQ711" s="631"/>
      <c r="AR711" s="631"/>
      <c r="AS711" s="631"/>
      <c r="AT711" s="631"/>
      <c r="AU711" s="631"/>
      <c r="AV711" s="631"/>
      <c r="AW711" s="631"/>
      <c r="AX711" s="631"/>
      <c r="AY711" s="631"/>
      <c r="AZ711" s="631"/>
    </row>
    <row r="712" spans="2:52" x14ac:dyDescent="0.25">
      <c r="B712" s="634"/>
      <c r="C712" s="634"/>
      <c r="D712" s="635"/>
      <c r="E712" s="635"/>
      <c r="F712" s="635"/>
      <c r="G712" s="635"/>
      <c r="H712" s="635"/>
      <c r="I712" s="635"/>
      <c r="J712" s="635"/>
      <c r="K712" s="635"/>
      <c r="L712" s="635"/>
      <c r="M712" s="635"/>
      <c r="N712" s="635"/>
      <c r="O712" s="635"/>
      <c r="P712" s="635"/>
      <c r="Q712" s="635"/>
      <c r="R712" s="635"/>
      <c r="S712" s="631"/>
      <c r="T712" s="631"/>
      <c r="U712" s="631"/>
      <c r="V712" s="639"/>
      <c r="W712" s="631"/>
      <c r="X712" s="631"/>
      <c r="Y712" s="631"/>
      <c r="Z712" s="631"/>
      <c r="AA712" s="631"/>
      <c r="AB712" s="631"/>
      <c r="AC712" s="631"/>
      <c r="AD712" s="631"/>
      <c r="AE712" s="631"/>
      <c r="AF712" s="631"/>
      <c r="AG712" s="631"/>
      <c r="AH712" s="631"/>
      <c r="AI712" s="631"/>
      <c r="AJ712" s="631"/>
      <c r="AK712" s="631"/>
      <c r="AL712" s="631"/>
      <c r="AM712" s="631"/>
      <c r="AN712" s="631"/>
      <c r="AO712" s="631"/>
      <c r="AP712" s="631"/>
      <c r="AQ712" s="631"/>
      <c r="AR712" s="631"/>
      <c r="AS712" s="631"/>
      <c r="AT712" s="631"/>
      <c r="AU712" s="631"/>
      <c r="AV712" s="631"/>
      <c r="AW712" s="631"/>
      <c r="AX712" s="631"/>
      <c r="AY712" s="631"/>
      <c r="AZ712" s="631"/>
    </row>
    <row r="713" spans="2:52" x14ac:dyDescent="0.25">
      <c r="B713" s="634"/>
      <c r="C713" s="634"/>
      <c r="D713" s="635"/>
      <c r="E713" s="635"/>
      <c r="F713" s="635"/>
      <c r="G713" s="635"/>
      <c r="H713" s="635"/>
      <c r="I713" s="635"/>
      <c r="J713" s="635"/>
      <c r="K713" s="635"/>
      <c r="L713" s="635"/>
      <c r="M713" s="635"/>
      <c r="N713" s="635"/>
      <c r="O713" s="635"/>
      <c r="P713" s="635"/>
      <c r="Q713" s="635"/>
      <c r="R713" s="635"/>
      <c r="S713" s="631"/>
      <c r="T713" s="631"/>
      <c r="U713" s="631"/>
      <c r="V713" s="639"/>
      <c r="W713" s="631"/>
      <c r="X713" s="631"/>
      <c r="Y713" s="631"/>
      <c r="Z713" s="631"/>
      <c r="AA713" s="631"/>
      <c r="AB713" s="631"/>
      <c r="AC713" s="631"/>
      <c r="AD713" s="631"/>
      <c r="AE713" s="631"/>
      <c r="AF713" s="631"/>
      <c r="AG713" s="631"/>
      <c r="AH713" s="631"/>
      <c r="AI713" s="631"/>
      <c r="AJ713" s="631"/>
      <c r="AK713" s="631"/>
      <c r="AL713" s="631"/>
      <c r="AM713" s="631"/>
      <c r="AN713" s="631"/>
      <c r="AO713" s="631"/>
      <c r="AP713" s="631"/>
      <c r="AQ713" s="631"/>
      <c r="AR713" s="631"/>
      <c r="AS713" s="631"/>
      <c r="AT713" s="631"/>
      <c r="AU713" s="631"/>
      <c r="AV713" s="631"/>
      <c r="AW713" s="631"/>
      <c r="AX713" s="631"/>
      <c r="AY713" s="631"/>
      <c r="AZ713" s="631"/>
    </row>
    <row r="714" spans="2:52" x14ac:dyDescent="0.25">
      <c r="B714" s="634"/>
      <c r="C714" s="634"/>
      <c r="D714" s="635"/>
      <c r="E714" s="635"/>
      <c r="F714" s="635"/>
      <c r="G714" s="635"/>
      <c r="H714" s="635"/>
      <c r="I714" s="635"/>
      <c r="J714" s="635"/>
      <c r="K714" s="635"/>
      <c r="L714" s="635"/>
      <c r="M714" s="635"/>
      <c r="N714" s="635"/>
      <c r="O714" s="635"/>
      <c r="P714" s="635"/>
      <c r="Q714" s="635"/>
      <c r="R714" s="635"/>
      <c r="S714" s="631"/>
      <c r="T714" s="631"/>
      <c r="U714" s="631"/>
      <c r="V714" s="639"/>
      <c r="W714" s="631"/>
      <c r="X714" s="631"/>
      <c r="Y714" s="631"/>
      <c r="Z714" s="631"/>
      <c r="AA714" s="631"/>
      <c r="AB714" s="631"/>
      <c r="AC714" s="631"/>
      <c r="AD714" s="631"/>
      <c r="AE714" s="631"/>
      <c r="AF714" s="631"/>
      <c r="AG714" s="631"/>
      <c r="AH714" s="631"/>
      <c r="AI714" s="631"/>
      <c r="AJ714" s="631"/>
      <c r="AK714" s="631"/>
      <c r="AL714" s="631"/>
      <c r="AM714" s="631"/>
      <c r="AN714" s="631"/>
      <c r="AO714" s="631"/>
      <c r="AP714" s="631"/>
      <c r="AQ714" s="631"/>
      <c r="AR714" s="631"/>
      <c r="AS714" s="631"/>
      <c r="AT714" s="631"/>
      <c r="AU714" s="631"/>
      <c r="AV714" s="631"/>
      <c r="AW714" s="631"/>
      <c r="AX714" s="631"/>
      <c r="AY714" s="631"/>
      <c r="AZ714" s="631"/>
    </row>
    <row r="715" spans="2:52" x14ac:dyDescent="0.25">
      <c r="B715" s="634"/>
      <c r="C715" s="634"/>
      <c r="D715" s="635"/>
      <c r="E715" s="635"/>
      <c r="F715" s="635"/>
      <c r="G715" s="635"/>
      <c r="H715" s="635"/>
      <c r="I715" s="635"/>
      <c r="J715" s="635"/>
      <c r="K715" s="635"/>
      <c r="L715" s="635"/>
      <c r="M715" s="635"/>
      <c r="N715" s="635"/>
      <c r="O715" s="635"/>
      <c r="P715" s="635"/>
      <c r="Q715" s="635"/>
      <c r="R715" s="635"/>
      <c r="S715" s="631"/>
      <c r="T715" s="631"/>
      <c r="U715" s="631"/>
      <c r="V715" s="639"/>
      <c r="W715" s="631"/>
      <c r="X715" s="631"/>
      <c r="Y715" s="631"/>
      <c r="Z715" s="631"/>
      <c r="AA715" s="631"/>
      <c r="AB715" s="631"/>
      <c r="AC715" s="631"/>
      <c r="AD715" s="631"/>
      <c r="AE715" s="631"/>
      <c r="AF715" s="631"/>
      <c r="AG715" s="631"/>
      <c r="AH715" s="631"/>
      <c r="AI715" s="631"/>
      <c r="AJ715" s="631"/>
      <c r="AK715" s="631"/>
      <c r="AL715" s="631"/>
      <c r="AM715" s="631"/>
      <c r="AN715" s="631"/>
      <c r="AO715" s="631"/>
      <c r="AP715" s="631"/>
      <c r="AQ715" s="631"/>
      <c r="AR715" s="631"/>
      <c r="AS715" s="631"/>
      <c r="AT715" s="631"/>
      <c r="AU715" s="631"/>
      <c r="AV715" s="631"/>
      <c r="AW715" s="631"/>
      <c r="AX715" s="631"/>
      <c r="AY715" s="631"/>
      <c r="AZ715" s="631"/>
    </row>
    <row r="716" spans="2:52" x14ac:dyDescent="0.25">
      <c r="B716" s="634"/>
      <c r="C716" s="634"/>
      <c r="D716" s="635"/>
      <c r="E716" s="635"/>
      <c r="F716" s="635"/>
      <c r="G716" s="635"/>
      <c r="H716" s="635"/>
      <c r="I716" s="635"/>
      <c r="J716" s="635"/>
      <c r="K716" s="635"/>
      <c r="L716" s="635"/>
      <c r="M716" s="635"/>
      <c r="N716" s="635"/>
      <c r="O716" s="635"/>
      <c r="P716" s="635"/>
      <c r="Q716" s="635"/>
      <c r="R716" s="635"/>
      <c r="S716" s="631"/>
      <c r="T716" s="631"/>
      <c r="U716" s="631"/>
      <c r="V716" s="639"/>
      <c r="W716" s="631"/>
      <c r="X716" s="631"/>
      <c r="Y716" s="631"/>
      <c r="Z716" s="631"/>
      <c r="AA716" s="631"/>
      <c r="AB716" s="631"/>
      <c r="AC716" s="631"/>
      <c r="AD716" s="631"/>
      <c r="AE716" s="631"/>
      <c r="AF716" s="631"/>
      <c r="AG716" s="631"/>
      <c r="AH716" s="631"/>
      <c r="AI716" s="631"/>
      <c r="AJ716" s="631"/>
      <c r="AK716" s="631"/>
      <c r="AL716" s="631"/>
      <c r="AM716" s="631"/>
      <c r="AN716" s="631"/>
      <c r="AO716" s="631"/>
      <c r="AP716" s="631"/>
      <c r="AQ716" s="631"/>
      <c r="AR716" s="631"/>
      <c r="AS716" s="631"/>
      <c r="AT716" s="631"/>
      <c r="AU716" s="631"/>
      <c r="AV716" s="631"/>
      <c r="AW716" s="631"/>
      <c r="AX716" s="631"/>
      <c r="AY716" s="631"/>
      <c r="AZ716" s="631"/>
    </row>
    <row r="717" spans="2:52" x14ac:dyDescent="0.25">
      <c r="B717" s="634"/>
      <c r="C717" s="634"/>
      <c r="D717" s="635"/>
      <c r="E717" s="635"/>
      <c r="F717" s="635"/>
      <c r="G717" s="635"/>
      <c r="H717" s="635"/>
      <c r="I717" s="635"/>
      <c r="J717" s="635"/>
      <c r="K717" s="635"/>
      <c r="L717" s="635"/>
      <c r="M717" s="635"/>
      <c r="N717" s="635"/>
      <c r="O717" s="635"/>
      <c r="P717" s="635"/>
      <c r="Q717" s="635"/>
      <c r="R717" s="635"/>
      <c r="S717" s="631"/>
      <c r="T717" s="631"/>
      <c r="U717" s="631"/>
      <c r="V717" s="639"/>
      <c r="W717" s="631"/>
      <c r="X717" s="631"/>
      <c r="Y717" s="631"/>
      <c r="Z717" s="631"/>
      <c r="AA717" s="631"/>
      <c r="AB717" s="631"/>
      <c r="AC717" s="631"/>
      <c r="AD717" s="631"/>
      <c r="AE717" s="631"/>
      <c r="AF717" s="631"/>
      <c r="AG717" s="631"/>
      <c r="AH717" s="631"/>
      <c r="AI717" s="631"/>
      <c r="AJ717" s="631"/>
      <c r="AK717" s="631"/>
      <c r="AL717" s="631"/>
      <c r="AM717" s="631"/>
      <c r="AN717" s="631"/>
      <c r="AO717" s="631"/>
      <c r="AP717" s="631"/>
      <c r="AQ717" s="631"/>
      <c r="AR717" s="631"/>
      <c r="AS717" s="631"/>
      <c r="AT717" s="631"/>
      <c r="AU717" s="631"/>
      <c r="AV717" s="631"/>
      <c r="AW717" s="631"/>
      <c r="AX717" s="631"/>
      <c r="AY717" s="631"/>
      <c r="AZ717" s="631"/>
    </row>
    <row r="718" spans="2:52" x14ac:dyDescent="0.25">
      <c r="B718" s="634"/>
      <c r="C718" s="634"/>
      <c r="D718" s="635"/>
      <c r="E718" s="635"/>
      <c r="F718" s="635"/>
      <c r="G718" s="635"/>
      <c r="H718" s="635"/>
      <c r="I718" s="635"/>
      <c r="J718" s="635"/>
      <c r="K718" s="635"/>
      <c r="L718" s="635"/>
      <c r="M718" s="635"/>
      <c r="N718" s="635"/>
      <c r="O718" s="635"/>
      <c r="P718" s="635"/>
      <c r="Q718" s="635"/>
      <c r="R718" s="635"/>
      <c r="S718" s="631"/>
      <c r="T718" s="631"/>
      <c r="U718" s="631"/>
      <c r="V718" s="639"/>
      <c r="W718" s="631"/>
      <c r="X718" s="631"/>
      <c r="Y718" s="631"/>
      <c r="Z718" s="631"/>
      <c r="AA718" s="631"/>
      <c r="AB718" s="631"/>
      <c r="AC718" s="631"/>
      <c r="AD718" s="631"/>
      <c r="AE718" s="631"/>
      <c r="AF718" s="631"/>
      <c r="AG718" s="631"/>
      <c r="AH718" s="631"/>
      <c r="AI718" s="631"/>
      <c r="AJ718" s="631"/>
      <c r="AK718" s="631"/>
      <c r="AL718" s="631"/>
      <c r="AM718" s="631"/>
      <c r="AN718" s="631"/>
      <c r="AO718" s="631"/>
      <c r="AP718" s="631"/>
      <c r="AQ718" s="631"/>
      <c r="AR718" s="631"/>
      <c r="AS718" s="631"/>
      <c r="AT718" s="631"/>
      <c r="AU718" s="631"/>
      <c r="AV718" s="631"/>
      <c r="AW718" s="631"/>
      <c r="AX718" s="631"/>
      <c r="AY718" s="631"/>
      <c r="AZ718" s="631"/>
    </row>
    <row r="719" spans="2:52" x14ac:dyDescent="0.25">
      <c r="B719" s="634"/>
      <c r="C719" s="634"/>
      <c r="D719" s="635"/>
      <c r="E719" s="635"/>
      <c r="F719" s="635"/>
      <c r="G719" s="635"/>
      <c r="H719" s="635"/>
      <c r="I719" s="635"/>
      <c r="J719" s="635"/>
      <c r="K719" s="635"/>
      <c r="L719" s="635"/>
      <c r="M719" s="635"/>
      <c r="N719" s="635"/>
      <c r="O719" s="635"/>
      <c r="P719" s="635"/>
      <c r="Q719" s="635"/>
      <c r="R719" s="635"/>
      <c r="S719" s="631"/>
      <c r="T719" s="631"/>
      <c r="U719" s="631"/>
      <c r="V719" s="639"/>
      <c r="W719" s="631"/>
      <c r="X719" s="631"/>
      <c r="Y719" s="631"/>
      <c r="Z719" s="631"/>
      <c r="AA719" s="631"/>
      <c r="AB719" s="631"/>
      <c r="AC719" s="631"/>
      <c r="AD719" s="631"/>
      <c r="AE719" s="631"/>
      <c r="AF719" s="631"/>
      <c r="AG719" s="631"/>
      <c r="AH719" s="631"/>
      <c r="AI719" s="631"/>
      <c r="AJ719" s="631"/>
      <c r="AK719" s="631"/>
      <c r="AL719" s="631"/>
      <c r="AM719" s="631"/>
      <c r="AN719" s="631"/>
      <c r="AO719" s="631"/>
      <c r="AP719" s="631"/>
      <c r="AQ719" s="631"/>
      <c r="AR719" s="631"/>
      <c r="AS719" s="631"/>
      <c r="AT719" s="631"/>
      <c r="AU719" s="631"/>
      <c r="AV719" s="631"/>
      <c r="AW719" s="631"/>
      <c r="AX719" s="631"/>
      <c r="AY719" s="631"/>
      <c r="AZ719" s="631"/>
    </row>
    <row r="720" spans="2:52" x14ac:dyDescent="0.25">
      <c r="B720" s="634"/>
      <c r="C720" s="634"/>
      <c r="D720" s="635"/>
      <c r="E720" s="635"/>
      <c r="F720" s="635"/>
      <c r="G720" s="635"/>
      <c r="H720" s="635"/>
      <c r="I720" s="635"/>
      <c r="J720" s="635"/>
      <c r="K720" s="635"/>
      <c r="L720" s="635"/>
      <c r="M720" s="635"/>
      <c r="N720" s="635"/>
      <c r="O720" s="635"/>
      <c r="P720" s="635"/>
      <c r="Q720" s="635"/>
      <c r="R720" s="635"/>
      <c r="S720" s="631"/>
      <c r="T720" s="631"/>
      <c r="U720" s="631"/>
      <c r="V720" s="639"/>
      <c r="W720" s="631"/>
      <c r="X720" s="631"/>
      <c r="Y720" s="631"/>
      <c r="Z720" s="631"/>
      <c r="AA720" s="631"/>
      <c r="AB720" s="631"/>
      <c r="AC720" s="631"/>
      <c r="AD720" s="631"/>
      <c r="AE720" s="631"/>
      <c r="AF720" s="631"/>
      <c r="AG720" s="631"/>
      <c r="AH720" s="631"/>
      <c r="AI720" s="631"/>
      <c r="AJ720" s="631"/>
      <c r="AK720" s="631"/>
      <c r="AL720" s="631"/>
      <c r="AM720" s="631"/>
      <c r="AN720" s="631"/>
      <c r="AO720" s="631"/>
      <c r="AP720" s="631"/>
      <c r="AQ720" s="631"/>
      <c r="AR720" s="631"/>
      <c r="AS720" s="631"/>
      <c r="AT720" s="631"/>
      <c r="AU720" s="631"/>
      <c r="AV720" s="631"/>
      <c r="AW720" s="631"/>
      <c r="AX720" s="631"/>
      <c r="AY720" s="631"/>
      <c r="AZ720" s="631"/>
    </row>
    <row r="721" spans="2:52" x14ac:dyDescent="0.25">
      <c r="B721" s="634"/>
      <c r="C721" s="634"/>
      <c r="D721" s="635"/>
      <c r="E721" s="635"/>
      <c r="F721" s="635"/>
      <c r="G721" s="635"/>
      <c r="H721" s="635"/>
      <c r="I721" s="635"/>
      <c r="J721" s="635"/>
      <c r="K721" s="635"/>
      <c r="L721" s="635"/>
      <c r="M721" s="635"/>
      <c r="N721" s="635"/>
      <c r="O721" s="635"/>
      <c r="P721" s="635"/>
      <c r="Q721" s="635"/>
      <c r="R721" s="635"/>
      <c r="S721" s="631"/>
      <c r="T721" s="631"/>
      <c r="U721" s="631"/>
      <c r="V721" s="639"/>
      <c r="W721" s="631"/>
      <c r="X721" s="631"/>
      <c r="Y721" s="631"/>
      <c r="Z721" s="631"/>
      <c r="AA721" s="631"/>
      <c r="AB721" s="631"/>
      <c r="AC721" s="631"/>
      <c r="AD721" s="631"/>
      <c r="AE721" s="631"/>
      <c r="AF721" s="631"/>
      <c r="AG721" s="631"/>
      <c r="AH721" s="631"/>
      <c r="AI721" s="631"/>
      <c r="AJ721" s="631"/>
      <c r="AK721" s="631"/>
      <c r="AL721" s="631"/>
      <c r="AM721" s="631"/>
      <c r="AN721" s="631"/>
      <c r="AO721" s="631"/>
      <c r="AP721" s="631"/>
      <c r="AQ721" s="631"/>
      <c r="AR721" s="631"/>
      <c r="AS721" s="631"/>
      <c r="AT721" s="631"/>
      <c r="AU721" s="631"/>
      <c r="AV721" s="631"/>
      <c r="AW721" s="631"/>
      <c r="AX721" s="631"/>
      <c r="AY721" s="631"/>
      <c r="AZ721" s="631"/>
    </row>
    <row r="722" spans="2:52" x14ac:dyDescent="0.25">
      <c r="B722" s="634"/>
      <c r="C722" s="634"/>
      <c r="D722" s="635"/>
      <c r="E722" s="635"/>
      <c r="F722" s="635"/>
      <c r="G722" s="635"/>
      <c r="H722" s="635"/>
      <c r="I722" s="635"/>
      <c r="J722" s="635"/>
      <c r="K722" s="635"/>
      <c r="L722" s="635"/>
      <c r="M722" s="635"/>
      <c r="N722" s="635"/>
      <c r="O722" s="635"/>
      <c r="P722" s="635"/>
      <c r="Q722" s="635"/>
      <c r="R722" s="635"/>
      <c r="S722" s="631"/>
      <c r="T722" s="631"/>
      <c r="U722" s="631"/>
      <c r="V722" s="639"/>
      <c r="W722" s="631"/>
      <c r="X722" s="631"/>
      <c r="Y722" s="631"/>
      <c r="Z722" s="631"/>
      <c r="AA722" s="631"/>
      <c r="AB722" s="631"/>
      <c r="AC722" s="631"/>
      <c r="AD722" s="631"/>
      <c r="AE722" s="631"/>
      <c r="AF722" s="631"/>
      <c r="AG722" s="631"/>
      <c r="AH722" s="631"/>
      <c r="AI722" s="631"/>
      <c r="AJ722" s="631"/>
      <c r="AK722" s="631"/>
      <c r="AL722" s="631"/>
      <c r="AM722" s="631"/>
      <c r="AN722" s="631"/>
      <c r="AO722" s="631"/>
      <c r="AP722" s="631"/>
      <c r="AQ722" s="631"/>
      <c r="AR722" s="631"/>
      <c r="AS722" s="631"/>
      <c r="AT722" s="631"/>
      <c r="AU722" s="631"/>
      <c r="AV722" s="631"/>
      <c r="AW722" s="631"/>
      <c r="AX722" s="631"/>
      <c r="AY722" s="631"/>
      <c r="AZ722" s="631"/>
    </row>
    <row r="723" spans="2:52" x14ac:dyDescent="0.25">
      <c r="B723" s="634"/>
      <c r="C723" s="634"/>
      <c r="D723" s="635"/>
      <c r="E723" s="635"/>
      <c r="F723" s="635"/>
      <c r="G723" s="635"/>
      <c r="H723" s="635"/>
      <c r="I723" s="635"/>
      <c r="J723" s="635"/>
      <c r="K723" s="635"/>
      <c r="L723" s="635"/>
      <c r="M723" s="635"/>
      <c r="N723" s="635"/>
      <c r="O723" s="635"/>
      <c r="P723" s="635"/>
      <c r="Q723" s="635"/>
      <c r="R723" s="635"/>
      <c r="S723" s="631"/>
      <c r="T723" s="631"/>
      <c r="U723" s="631"/>
      <c r="V723" s="639"/>
      <c r="W723" s="631"/>
      <c r="X723" s="631"/>
      <c r="Y723" s="631"/>
      <c r="Z723" s="631"/>
      <c r="AA723" s="631"/>
      <c r="AB723" s="631"/>
      <c r="AC723" s="631"/>
      <c r="AD723" s="631"/>
      <c r="AE723" s="631"/>
      <c r="AF723" s="631"/>
      <c r="AG723" s="631"/>
      <c r="AH723" s="631"/>
      <c r="AI723" s="631"/>
      <c r="AJ723" s="631"/>
      <c r="AK723" s="631"/>
      <c r="AL723" s="631"/>
      <c r="AM723" s="631"/>
      <c r="AN723" s="631"/>
      <c r="AO723" s="631"/>
      <c r="AP723" s="631"/>
      <c r="AQ723" s="631"/>
      <c r="AR723" s="631"/>
      <c r="AS723" s="631"/>
      <c r="AT723" s="631"/>
      <c r="AU723" s="631"/>
      <c r="AV723" s="631"/>
      <c r="AW723" s="631"/>
      <c r="AX723" s="631"/>
      <c r="AY723" s="631"/>
      <c r="AZ723" s="631"/>
    </row>
    <row r="724" spans="2:52" x14ac:dyDescent="0.25">
      <c r="B724" s="634"/>
      <c r="C724" s="634"/>
      <c r="D724" s="635"/>
      <c r="E724" s="635"/>
      <c r="F724" s="635"/>
      <c r="G724" s="635"/>
      <c r="H724" s="635"/>
      <c r="I724" s="635"/>
      <c r="J724" s="635"/>
      <c r="K724" s="635"/>
      <c r="L724" s="635"/>
      <c r="M724" s="635"/>
      <c r="N724" s="635"/>
      <c r="O724" s="635"/>
      <c r="P724" s="635"/>
      <c r="Q724" s="635"/>
      <c r="R724" s="635"/>
      <c r="S724" s="631"/>
      <c r="T724" s="631"/>
      <c r="U724" s="631"/>
      <c r="V724" s="639"/>
      <c r="W724" s="631"/>
      <c r="X724" s="631"/>
      <c r="Y724" s="631"/>
      <c r="Z724" s="631"/>
      <c r="AA724" s="631"/>
      <c r="AB724" s="631"/>
      <c r="AC724" s="631"/>
      <c r="AD724" s="631"/>
      <c r="AE724" s="631"/>
      <c r="AF724" s="631"/>
      <c r="AG724" s="631"/>
      <c r="AH724" s="631"/>
      <c r="AI724" s="631"/>
      <c r="AJ724" s="631"/>
      <c r="AK724" s="631"/>
      <c r="AL724" s="631"/>
      <c r="AM724" s="631"/>
      <c r="AN724" s="631"/>
      <c r="AO724" s="631"/>
      <c r="AP724" s="631"/>
      <c r="AQ724" s="631"/>
      <c r="AR724" s="631"/>
      <c r="AS724" s="631"/>
      <c r="AT724" s="631"/>
      <c r="AU724" s="631"/>
      <c r="AV724" s="631"/>
      <c r="AW724" s="631"/>
      <c r="AX724" s="631"/>
      <c r="AY724" s="631"/>
      <c r="AZ724" s="631"/>
    </row>
    <row r="725" spans="2:52" x14ac:dyDescent="0.25">
      <c r="B725" s="634"/>
      <c r="C725" s="634"/>
      <c r="D725" s="635"/>
      <c r="E725" s="635"/>
      <c r="F725" s="635"/>
      <c r="G725" s="635"/>
      <c r="H725" s="635"/>
      <c r="I725" s="635"/>
      <c r="J725" s="635"/>
      <c r="K725" s="635"/>
      <c r="L725" s="635"/>
      <c r="M725" s="635"/>
      <c r="N725" s="635"/>
      <c r="O725" s="635"/>
      <c r="P725" s="635"/>
      <c r="Q725" s="635"/>
      <c r="R725" s="635"/>
      <c r="S725" s="631"/>
      <c r="T725" s="631"/>
      <c r="U725" s="631"/>
      <c r="V725" s="639"/>
      <c r="W725" s="631"/>
      <c r="X725" s="631"/>
      <c r="Y725" s="631"/>
      <c r="Z725" s="631"/>
      <c r="AA725" s="631"/>
      <c r="AB725" s="631"/>
      <c r="AC725" s="631"/>
      <c r="AD725" s="631"/>
      <c r="AE725" s="631"/>
      <c r="AF725" s="631"/>
      <c r="AG725" s="631"/>
      <c r="AH725" s="631"/>
      <c r="AI725" s="631"/>
      <c r="AJ725" s="631"/>
      <c r="AK725" s="631"/>
      <c r="AL725" s="631"/>
      <c r="AM725" s="631"/>
      <c r="AN725" s="631"/>
      <c r="AO725" s="631"/>
      <c r="AP725" s="631"/>
      <c r="AQ725" s="631"/>
      <c r="AR725" s="631"/>
      <c r="AS725" s="631"/>
      <c r="AT725" s="631"/>
      <c r="AU725" s="631"/>
      <c r="AV725" s="631"/>
      <c r="AW725" s="631"/>
      <c r="AX725" s="631"/>
      <c r="AY725" s="631"/>
      <c r="AZ725" s="631"/>
    </row>
    <row r="726" spans="2:52" x14ac:dyDescent="0.25">
      <c r="B726" s="634"/>
      <c r="C726" s="634"/>
      <c r="D726" s="635"/>
      <c r="E726" s="635"/>
      <c r="F726" s="635"/>
      <c r="G726" s="635"/>
      <c r="H726" s="635"/>
      <c r="I726" s="635"/>
      <c r="J726" s="635"/>
      <c r="K726" s="635"/>
      <c r="L726" s="635"/>
      <c r="M726" s="635"/>
      <c r="N726" s="635"/>
      <c r="O726" s="635"/>
      <c r="P726" s="635"/>
      <c r="Q726" s="635"/>
      <c r="R726" s="635"/>
      <c r="S726" s="631"/>
      <c r="T726" s="631"/>
      <c r="U726" s="631"/>
      <c r="V726" s="639"/>
      <c r="W726" s="631"/>
      <c r="X726" s="631"/>
      <c r="Y726" s="631"/>
      <c r="Z726" s="631"/>
      <c r="AA726" s="631"/>
      <c r="AB726" s="631"/>
      <c r="AC726" s="631"/>
      <c r="AD726" s="631"/>
      <c r="AE726" s="631"/>
      <c r="AF726" s="631"/>
      <c r="AG726" s="631"/>
      <c r="AH726" s="631"/>
      <c r="AI726" s="631"/>
      <c r="AJ726" s="631"/>
      <c r="AK726" s="631"/>
      <c r="AL726" s="631"/>
      <c r="AM726" s="631"/>
      <c r="AN726" s="631"/>
      <c r="AO726" s="631"/>
      <c r="AP726" s="631"/>
      <c r="AQ726" s="631"/>
      <c r="AR726" s="631"/>
      <c r="AS726" s="631"/>
      <c r="AT726" s="631"/>
      <c r="AU726" s="631"/>
      <c r="AV726" s="631"/>
      <c r="AW726" s="631"/>
      <c r="AX726" s="631"/>
      <c r="AY726" s="631"/>
      <c r="AZ726" s="631"/>
    </row>
    <row r="727" spans="2:52" x14ac:dyDescent="0.25">
      <c r="B727" s="634"/>
      <c r="C727" s="634"/>
      <c r="D727" s="635"/>
      <c r="E727" s="635"/>
      <c r="F727" s="635"/>
      <c r="G727" s="635"/>
      <c r="H727" s="635"/>
      <c r="I727" s="635"/>
      <c r="J727" s="635"/>
      <c r="K727" s="635"/>
      <c r="L727" s="635"/>
      <c r="M727" s="635"/>
      <c r="N727" s="635"/>
      <c r="O727" s="635"/>
      <c r="P727" s="635"/>
      <c r="Q727" s="635"/>
      <c r="R727" s="635"/>
      <c r="S727" s="631"/>
      <c r="T727" s="631"/>
      <c r="U727" s="631"/>
      <c r="V727" s="639"/>
      <c r="W727" s="631"/>
      <c r="X727" s="631"/>
      <c r="Y727" s="631"/>
      <c r="Z727" s="631"/>
      <c r="AA727" s="631"/>
      <c r="AB727" s="631"/>
      <c r="AC727" s="631"/>
      <c r="AD727" s="631"/>
      <c r="AE727" s="631"/>
      <c r="AF727" s="631"/>
      <c r="AG727" s="631"/>
      <c r="AH727" s="631"/>
      <c r="AI727" s="631"/>
      <c r="AJ727" s="631"/>
      <c r="AK727" s="631"/>
      <c r="AL727" s="631"/>
      <c r="AM727" s="631"/>
      <c r="AN727" s="631"/>
      <c r="AO727" s="631"/>
      <c r="AP727" s="631"/>
      <c r="AQ727" s="631"/>
      <c r="AR727" s="631"/>
      <c r="AS727" s="631"/>
      <c r="AT727" s="631"/>
      <c r="AU727" s="631"/>
      <c r="AV727" s="631"/>
      <c r="AW727" s="631"/>
      <c r="AX727" s="631"/>
      <c r="AY727" s="631"/>
      <c r="AZ727" s="631"/>
    </row>
    <row r="728" spans="2:52" x14ac:dyDescent="0.25">
      <c r="B728" s="634"/>
      <c r="C728" s="634"/>
      <c r="D728" s="635"/>
      <c r="E728" s="635"/>
      <c r="F728" s="635"/>
      <c r="G728" s="635"/>
      <c r="H728" s="635"/>
      <c r="I728" s="635"/>
      <c r="J728" s="635"/>
      <c r="K728" s="635"/>
      <c r="L728" s="635"/>
      <c r="M728" s="635"/>
      <c r="N728" s="635"/>
      <c r="O728" s="635"/>
      <c r="P728" s="635"/>
      <c r="Q728" s="635"/>
      <c r="R728" s="635"/>
      <c r="S728" s="631"/>
      <c r="T728" s="631"/>
      <c r="U728" s="631"/>
      <c r="V728" s="639"/>
      <c r="W728" s="631"/>
      <c r="X728" s="631"/>
      <c r="Y728" s="631"/>
      <c r="Z728" s="631"/>
      <c r="AA728" s="631"/>
      <c r="AB728" s="631"/>
      <c r="AC728" s="631"/>
      <c r="AD728" s="631"/>
      <c r="AE728" s="631"/>
      <c r="AF728" s="631"/>
      <c r="AG728" s="631"/>
      <c r="AH728" s="631"/>
      <c r="AI728" s="631"/>
      <c r="AJ728" s="631"/>
      <c r="AK728" s="631"/>
      <c r="AL728" s="631"/>
      <c r="AM728" s="631"/>
      <c r="AN728" s="631"/>
      <c r="AO728" s="631"/>
      <c r="AP728" s="631"/>
      <c r="AQ728" s="631"/>
      <c r="AR728" s="631"/>
      <c r="AS728" s="631"/>
      <c r="AT728" s="631"/>
      <c r="AU728" s="631"/>
      <c r="AV728" s="631"/>
      <c r="AW728" s="631"/>
      <c r="AX728" s="631"/>
      <c r="AY728" s="631"/>
      <c r="AZ728" s="631"/>
    </row>
    <row r="729" spans="2:52" x14ac:dyDescent="0.25">
      <c r="B729" s="634"/>
      <c r="C729" s="634"/>
      <c r="D729" s="635"/>
      <c r="E729" s="635"/>
      <c r="F729" s="635"/>
      <c r="G729" s="635"/>
      <c r="H729" s="635"/>
      <c r="I729" s="635"/>
      <c r="J729" s="635"/>
      <c r="K729" s="635"/>
      <c r="L729" s="635"/>
      <c r="M729" s="635"/>
      <c r="N729" s="635"/>
      <c r="O729" s="635"/>
      <c r="P729" s="635"/>
      <c r="Q729" s="635"/>
      <c r="R729" s="635"/>
      <c r="S729" s="631"/>
      <c r="T729" s="631"/>
      <c r="U729" s="631"/>
      <c r="V729" s="639"/>
      <c r="W729" s="631"/>
      <c r="X729" s="631"/>
      <c r="Y729" s="631"/>
      <c r="Z729" s="631"/>
      <c r="AA729" s="631"/>
      <c r="AB729" s="631"/>
      <c r="AC729" s="631"/>
      <c r="AD729" s="631"/>
      <c r="AE729" s="631"/>
      <c r="AF729" s="631"/>
      <c r="AG729" s="631"/>
      <c r="AH729" s="631"/>
      <c r="AI729" s="631"/>
      <c r="AJ729" s="631"/>
      <c r="AK729" s="631"/>
      <c r="AL729" s="631"/>
      <c r="AM729" s="631"/>
      <c r="AN729" s="631"/>
      <c r="AO729" s="631"/>
      <c r="AP729" s="631"/>
      <c r="AQ729" s="631"/>
      <c r="AR729" s="631"/>
      <c r="AS729" s="631"/>
      <c r="AT729" s="631"/>
      <c r="AU729" s="631"/>
      <c r="AV729" s="631"/>
      <c r="AW729" s="631"/>
      <c r="AX729" s="631"/>
      <c r="AY729" s="631"/>
      <c r="AZ729" s="631"/>
    </row>
    <row r="730" spans="2:52" x14ac:dyDescent="0.25">
      <c r="B730" s="634"/>
      <c r="C730" s="634"/>
      <c r="D730" s="635"/>
      <c r="E730" s="635"/>
      <c r="F730" s="635"/>
      <c r="G730" s="635"/>
      <c r="H730" s="635"/>
      <c r="I730" s="635"/>
      <c r="J730" s="635"/>
      <c r="K730" s="635"/>
      <c r="L730" s="635"/>
      <c r="M730" s="635"/>
      <c r="N730" s="635"/>
      <c r="O730" s="635"/>
      <c r="P730" s="635"/>
      <c r="Q730" s="635"/>
      <c r="R730" s="635"/>
      <c r="S730" s="631"/>
      <c r="T730" s="631"/>
      <c r="U730" s="631"/>
      <c r="V730" s="639"/>
      <c r="W730" s="631"/>
      <c r="X730" s="631"/>
      <c r="Y730" s="631"/>
      <c r="Z730" s="631"/>
      <c r="AA730" s="631"/>
      <c r="AB730" s="631"/>
      <c r="AC730" s="631"/>
      <c r="AD730" s="631"/>
      <c r="AE730" s="631"/>
      <c r="AF730" s="631"/>
      <c r="AG730" s="631"/>
      <c r="AH730" s="631"/>
      <c r="AI730" s="631"/>
      <c r="AJ730" s="631"/>
      <c r="AK730" s="631"/>
      <c r="AL730" s="631"/>
      <c r="AM730" s="631"/>
      <c r="AN730" s="631"/>
      <c r="AO730" s="631"/>
      <c r="AP730" s="631"/>
      <c r="AQ730" s="631"/>
      <c r="AR730" s="631"/>
      <c r="AS730" s="631"/>
      <c r="AT730" s="631"/>
      <c r="AU730" s="631"/>
      <c r="AV730" s="631"/>
      <c r="AW730" s="631"/>
      <c r="AX730" s="631"/>
      <c r="AY730" s="631"/>
      <c r="AZ730" s="631"/>
    </row>
    <row r="731" spans="2:52" x14ac:dyDescent="0.25">
      <c r="B731" s="634"/>
      <c r="C731" s="634"/>
      <c r="D731" s="635"/>
      <c r="E731" s="635"/>
      <c r="F731" s="635"/>
      <c r="G731" s="635"/>
      <c r="H731" s="635"/>
      <c r="I731" s="635"/>
      <c r="J731" s="635"/>
      <c r="K731" s="635"/>
      <c r="L731" s="635"/>
      <c r="M731" s="635"/>
      <c r="N731" s="635"/>
      <c r="O731" s="635"/>
      <c r="P731" s="635"/>
      <c r="Q731" s="635"/>
      <c r="R731" s="635"/>
      <c r="S731" s="631"/>
      <c r="T731" s="631"/>
      <c r="U731" s="631"/>
      <c r="V731" s="639"/>
      <c r="W731" s="631"/>
      <c r="X731" s="631"/>
      <c r="Y731" s="631"/>
      <c r="Z731" s="631"/>
      <c r="AA731" s="631"/>
      <c r="AB731" s="631"/>
      <c r="AC731" s="631"/>
      <c r="AD731" s="631"/>
      <c r="AE731" s="631"/>
      <c r="AF731" s="631"/>
      <c r="AG731" s="631"/>
      <c r="AH731" s="631"/>
      <c r="AI731" s="631"/>
      <c r="AJ731" s="631"/>
      <c r="AK731" s="631"/>
      <c r="AL731" s="631"/>
      <c r="AM731" s="631"/>
      <c r="AN731" s="631"/>
      <c r="AO731" s="631"/>
      <c r="AP731" s="631"/>
      <c r="AQ731" s="631"/>
      <c r="AR731" s="631"/>
      <c r="AS731" s="631"/>
      <c r="AT731" s="631"/>
      <c r="AU731" s="631"/>
      <c r="AV731" s="631"/>
      <c r="AW731" s="631"/>
      <c r="AX731" s="631"/>
      <c r="AY731" s="631"/>
      <c r="AZ731" s="631"/>
    </row>
    <row r="732" spans="2:52" x14ac:dyDescent="0.25">
      <c r="B732" s="634"/>
      <c r="C732" s="634"/>
      <c r="D732" s="635"/>
      <c r="E732" s="635"/>
      <c r="F732" s="635"/>
      <c r="G732" s="635"/>
      <c r="H732" s="635"/>
      <c r="I732" s="635"/>
      <c r="J732" s="635"/>
      <c r="K732" s="635"/>
      <c r="L732" s="635"/>
      <c r="M732" s="635"/>
      <c r="N732" s="635"/>
      <c r="O732" s="635"/>
      <c r="P732" s="635"/>
      <c r="Q732" s="635"/>
      <c r="R732" s="635"/>
      <c r="S732" s="631"/>
      <c r="T732" s="631"/>
      <c r="U732" s="631"/>
      <c r="V732" s="639"/>
      <c r="W732" s="631"/>
      <c r="X732" s="631"/>
      <c r="Y732" s="631"/>
      <c r="Z732" s="631"/>
      <c r="AA732" s="631"/>
      <c r="AB732" s="631"/>
      <c r="AC732" s="631"/>
      <c r="AD732" s="631"/>
      <c r="AE732" s="631"/>
      <c r="AF732" s="631"/>
      <c r="AG732" s="631"/>
      <c r="AH732" s="631"/>
      <c r="AI732" s="631"/>
      <c r="AJ732" s="631"/>
      <c r="AK732" s="631"/>
      <c r="AL732" s="631"/>
      <c r="AM732" s="631"/>
      <c r="AN732" s="631"/>
      <c r="AO732" s="631"/>
      <c r="AP732" s="631"/>
      <c r="AQ732" s="631"/>
      <c r="AR732" s="631"/>
      <c r="AS732" s="631"/>
      <c r="AT732" s="631"/>
      <c r="AU732" s="631"/>
      <c r="AV732" s="631"/>
      <c r="AW732" s="631"/>
      <c r="AX732" s="631"/>
      <c r="AY732" s="631"/>
      <c r="AZ732" s="631"/>
    </row>
    <row r="733" spans="2:52" x14ac:dyDescent="0.25">
      <c r="B733" s="634"/>
      <c r="C733" s="634"/>
      <c r="D733" s="635"/>
      <c r="E733" s="635"/>
      <c r="F733" s="635"/>
      <c r="G733" s="635"/>
      <c r="H733" s="635"/>
      <c r="I733" s="635"/>
      <c r="J733" s="635"/>
      <c r="K733" s="635"/>
      <c r="L733" s="635"/>
      <c r="M733" s="635"/>
      <c r="N733" s="635"/>
      <c r="O733" s="635"/>
      <c r="P733" s="635"/>
      <c r="Q733" s="635"/>
      <c r="R733" s="635"/>
      <c r="S733" s="631"/>
      <c r="T733" s="631"/>
      <c r="U733" s="631"/>
      <c r="V733" s="639"/>
      <c r="W733" s="631"/>
      <c r="X733" s="631"/>
      <c r="Y733" s="631"/>
      <c r="Z733" s="631"/>
      <c r="AA733" s="631"/>
      <c r="AB733" s="631"/>
      <c r="AC733" s="631"/>
      <c r="AD733" s="631"/>
      <c r="AE733" s="631"/>
      <c r="AF733" s="631"/>
      <c r="AG733" s="631"/>
      <c r="AH733" s="631"/>
      <c r="AI733" s="631"/>
      <c r="AJ733" s="631"/>
      <c r="AK733" s="631"/>
      <c r="AL733" s="631"/>
      <c r="AM733" s="631"/>
      <c r="AN733" s="631"/>
      <c r="AO733" s="631"/>
      <c r="AP733" s="631"/>
      <c r="AQ733" s="631"/>
      <c r="AR733" s="631"/>
      <c r="AS733" s="631"/>
      <c r="AT733" s="631"/>
      <c r="AU733" s="631"/>
      <c r="AV733" s="631"/>
      <c r="AW733" s="631"/>
      <c r="AX733" s="631"/>
      <c r="AY733" s="631"/>
      <c r="AZ733" s="631"/>
    </row>
    <row r="734" spans="2:52" x14ac:dyDescent="0.25">
      <c r="B734" s="634"/>
      <c r="C734" s="634"/>
      <c r="D734" s="635"/>
      <c r="E734" s="635"/>
      <c r="F734" s="635"/>
      <c r="G734" s="635"/>
      <c r="H734" s="635"/>
      <c r="I734" s="635"/>
      <c r="J734" s="635"/>
      <c r="K734" s="635"/>
      <c r="L734" s="635"/>
      <c r="M734" s="635"/>
      <c r="N734" s="635"/>
      <c r="O734" s="635"/>
      <c r="P734" s="635"/>
      <c r="Q734" s="635"/>
      <c r="R734" s="635"/>
      <c r="S734" s="631"/>
      <c r="T734" s="631"/>
      <c r="U734" s="631"/>
      <c r="V734" s="639"/>
      <c r="W734" s="631"/>
      <c r="X734" s="631"/>
      <c r="Y734" s="631"/>
      <c r="Z734" s="631"/>
      <c r="AA734" s="631"/>
      <c r="AB734" s="631"/>
      <c r="AC734" s="631"/>
      <c r="AD734" s="631"/>
      <c r="AE734" s="631"/>
      <c r="AF734" s="631"/>
      <c r="AG734" s="631"/>
      <c r="AH734" s="631"/>
      <c r="AI734" s="631"/>
      <c r="AJ734" s="631"/>
      <c r="AK734" s="631"/>
      <c r="AL734" s="631"/>
      <c r="AM734" s="631"/>
      <c r="AN734" s="631"/>
      <c r="AO734" s="631"/>
      <c r="AP734" s="631"/>
      <c r="AQ734" s="631"/>
      <c r="AR734" s="631"/>
      <c r="AS734" s="631"/>
      <c r="AT734" s="631"/>
      <c r="AU734" s="631"/>
      <c r="AV734" s="631"/>
      <c r="AW734" s="631"/>
      <c r="AX734" s="631"/>
      <c r="AY734" s="631"/>
      <c r="AZ734" s="631"/>
    </row>
    <row r="735" spans="2:52" x14ac:dyDescent="0.25">
      <c r="B735" s="634"/>
      <c r="C735" s="634"/>
      <c r="D735" s="635"/>
      <c r="E735" s="635"/>
      <c r="F735" s="635"/>
      <c r="G735" s="635"/>
      <c r="H735" s="635"/>
      <c r="I735" s="635"/>
      <c r="J735" s="635"/>
      <c r="K735" s="635"/>
      <c r="L735" s="635"/>
      <c r="M735" s="635"/>
      <c r="N735" s="635"/>
      <c r="O735" s="635"/>
      <c r="P735" s="635"/>
      <c r="Q735" s="635"/>
      <c r="R735" s="635"/>
      <c r="S735" s="631"/>
      <c r="T735" s="631"/>
      <c r="U735" s="631"/>
      <c r="V735" s="639"/>
      <c r="W735" s="631"/>
      <c r="X735" s="631"/>
      <c r="Y735" s="631"/>
      <c r="Z735" s="631"/>
      <c r="AA735" s="631"/>
      <c r="AB735" s="631"/>
      <c r="AC735" s="631"/>
      <c r="AD735" s="631"/>
      <c r="AE735" s="631"/>
      <c r="AF735" s="631"/>
      <c r="AG735" s="631"/>
      <c r="AH735" s="631"/>
      <c r="AI735" s="631"/>
      <c r="AJ735" s="631"/>
      <c r="AK735" s="631"/>
      <c r="AL735" s="631"/>
      <c r="AM735" s="631"/>
      <c r="AN735" s="631"/>
      <c r="AO735" s="631"/>
      <c r="AP735" s="631"/>
      <c r="AQ735" s="631"/>
      <c r="AR735" s="631"/>
      <c r="AS735" s="631"/>
      <c r="AT735" s="631"/>
      <c r="AU735" s="631"/>
      <c r="AV735" s="631"/>
      <c r="AW735" s="631"/>
      <c r="AX735" s="631"/>
      <c r="AY735" s="631"/>
      <c r="AZ735" s="631"/>
    </row>
    <row r="736" spans="2:52" x14ac:dyDescent="0.25">
      <c r="B736" s="634"/>
      <c r="C736" s="634"/>
      <c r="D736" s="635"/>
      <c r="E736" s="635"/>
      <c r="F736" s="635"/>
      <c r="G736" s="635"/>
      <c r="H736" s="635"/>
      <c r="I736" s="635"/>
      <c r="J736" s="635"/>
      <c r="K736" s="635"/>
      <c r="L736" s="635"/>
      <c r="M736" s="635"/>
      <c r="N736" s="635"/>
      <c r="O736" s="635"/>
      <c r="P736" s="635"/>
      <c r="Q736" s="635"/>
      <c r="R736" s="635"/>
      <c r="S736" s="631"/>
      <c r="T736" s="631"/>
      <c r="U736" s="631"/>
      <c r="V736" s="639"/>
      <c r="W736" s="631"/>
      <c r="X736" s="631"/>
      <c r="Y736" s="631"/>
      <c r="Z736" s="631"/>
      <c r="AA736" s="631"/>
      <c r="AB736" s="631"/>
      <c r="AC736" s="631"/>
      <c r="AD736" s="631"/>
      <c r="AE736" s="631"/>
      <c r="AF736" s="631"/>
      <c r="AG736" s="631"/>
      <c r="AH736" s="631"/>
      <c r="AI736" s="631"/>
      <c r="AJ736" s="631"/>
      <c r="AK736" s="631"/>
      <c r="AL736" s="631"/>
      <c r="AM736" s="631"/>
      <c r="AN736" s="631"/>
      <c r="AO736" s="631"/>
      <c r="AP736" s="631"/>
      <c r="AQ736" s="631"/>
      <c r="AR736" s="631"/>
      <c r="AS736" s="631"/>
      <c r="AT736" s="631"/>
      <c r="AU736" s="631"/>
      <c r="AV736" s="631"/>
      <c r="AW736" s="631"/>
      <c r="AX736" s="631"/>
      <c r="AY736" s="631"/>
      <c r="AZ736" s="631"/>
    </row>
    <row r="737" spans="2:52" x14ac:dyDescent="0.25">
      <c r="B737" s="634"/>
      <c r="C737" s="634"/>
      <c r="D737" s="635"/>
      <c r="E737" s="635"/>
      <c r="F737" s="635"/>
      <c r="G737" s="635"/>
      <c r="H737" s="635"/>
      <c r="I737" s="635"/>
      <c r="J737" s="635"/>
      <c r="K737" s="635"/>
      <c r="L737" s="635"/>
      <c r="M737" s="635"/>
      <c r="N737" s="635"/>
      <c r="O737" s="635"/>
      <c r="P737" s="635"/>
      <c r="Q737" s="635"/>
      <c r="R737" s="635"/>
      <c r="S737" s="631"/>
      <c r="T737" s="631"/>
      <c r="U737" s="631"/>
      <c r="V737" s="639"/>
      <c r="W737" s="631"/>
      <c r="X737" s="631"/>
      <c r="Y737" s="631"/>
      <c r="Z737" s="631"/>
      <c r="AA737" s="631"/>
      <c r="AB737" s="631"/>
      <c r="AC737" s="631"/>
      <c r="AD737" s="631"/>
      <c r="AE737" s="631"/>
      <c r="AF737" s="631"/>
      <c r="AG737" s="631"/>
      <c r="AH737" s="631"/>
      <c r="AI737" s="631"/>
      <c r="AJ737" s="631"/>
      <c r="AK737" s="631"/>
      <c r="AL737" s="631"/>
      <c r="AM737" s="631"/>
      <c r="AN737" s="631"/>
      <c r="AO737" s="631"/>
      <c r="AP737" s="631"/>
      <c r="AQ737" s="631"/>
      <c r="AR737" s="631"/>
      <c r="AS737" s="631"/>
      <c r="AT737" s="631"/>
      <c r="AU737" s="631"/>
      <c r="AV737" s="631"/>
      <c r="AW737" s="631"/>
      <c r="AX737" s="631"/>
      <c r="AY737" s="631"/>
      <c r="AZ737" s="631"/>
    </row>
    <row r="738" spans="2:52" x14ac:dyDescent="0.25">
      <c r="B738" s="634"/>
      <c r="C738" s="634"/>
      <c r="D738" s="635"/>
      <c r="E738" s="635"/>
      <c r="F738" s="635"/>
      <c r="G738" s="635"/>
      <c r="H738" s="635"/>
      <c r="I738" s="635"/>
      <c r="J738" s="635"/>
      <c r="K738" s="635"/>
      <c r="L738" s="635"/>
      <c r="M738" s="635"/>
      <c r="N738" s="635"/>
      <c r="O738" s="635"/>
      <c r="P738" s="635"/>
      <c r="Q738" s="635"/>
      <c r="R738" s="635"/>
      <c r="S738" s="631"/>
      <c r="T738" s="631"/>
      <c r="U738" s="631"/>
      <c r="V738" s="639"/>
      <c r="W738" s="631"/>
      <c r="X738" s="631"/>
      <c r="Y738" s="631"/>
      <c r="Z738" s="631"/>
      <c r="AA738" s="631"/>
      <c r="AB738" s="631"/>
      <c r="AC738" s="631"/>
      <c r="AD738" s="631"/>
      <c r="AE738" s="631"/>
      <c r="AF738" s="631"/>
      <c r="AG738" s="631"/>
      <c r="AH738" s="631"/>
      <c r="AI738" s="631"/>
      <c r="AJ738" s="631"/>
      <c r="AK738" s="631"/>
      <c r="AL738" s="631"/>
      <c r="AM738" s="631"/>
      <c r="AN738" s="631"/>
      <c r="AO738" s="631"/>
      <c r="AP738" s="631"/>
      <c r="AQ738" s="631"/>
      <c r="AR738" s="631"/>
      <c r="AS738" s="631"/>
      <c r="AT738" s="631"/>
      <c r="AU738" s="631"/>
      <c r="AV738" s="631"/>
      <c r="AW738" s="631"/>
      <c r="AX738" s="631"/>
      <c r="AY738" s="631"/>
      <c r="AZ738" s="631"/>
    </row>
    <row r="739" spans="2:52" x14ac:dyDescent="0.25">
      <c r="B739" s="634"/>
      <c r="C739" s="634"/>
      <c r="D739" s="635"/>
      <c r="E739" s="635"/>
      <c r="F739" s="635"/>
      <c r="G739" s="635"/>
      <c r="H739" s="635"/>
      <c r="I739" s="635"/>
      <c r="J739" s="635"/>
      <c r="K739" s="635"/>
      <c r="L739" s="635"/>
      <c r="M739" s="635"/>
      <c r="N739" s="635"/>
      <c r="O739" s="635"/>
      <c r="P739" s="635"/>
      <c r="Q739" s="635"/>
      <c r="R739" s="635"/>
      <c r="S739" s="631"/>
      <c r="T739" s="631"/>
      <c r="U739" s="631"/>
      <c r="V739" s="639"/>
      <c r="W739" s="631"/>
      <c r="X739" s="631"/>
      <c r="Y739" s="631"/>
      <c r="Z739" s="631"/>
      <c r="AA739" s="631"/>
      <c r="AB739" s="631"/>
      <c r="AC739" s="631"/>
      <c r="AD739" s="631"/>
      <c r="AE739" s="631"/>
      <c r="AF739" s="631"/>
      <c r="AG739" s="631"/>
      <c r="AH739" s="631"/>
      <c r="AI739" s="631"/>
      <c r="AJ739" s="631"/>
      <c r="AK739" s="631"/>
      <c r="AL739" s="631"/>
      <c r="AM739" s="631"/>
      <c r="AN739" s="631"/>
      <c r="AO739" s="631"/>
      <c r="AP739" s="631"/>
      <c r="AQ739" s="631"/>
      <c r="AR739" s="631"/>
      <c r="AS739" s="631"/>
      <c r="AT739" s="631"/>
      <c r="AU739" s="631"/>
      <c r="AV739" s="631"/>
      <c r="AW739" s="631"/>
      <c r="AX739" s="631"/>
      <c r="AY739" s="631"/>
      <c r="AZ739" s="631"/>
    </row>
    <row r="740" spans="2:52" x14ac:dyDescent="0.25">
      <c r="B740" s="634"/>
      <c r="C740" s="634"/>
      <c r="D740" s="635"/>
      <c r="E740" s="635"/>
      <c r="F740" s="635"/>
      <c r="G740" s="635"/>
      <c r="H740" s="635"/>
      <c r="I740" s="635"/>
      <c r="J740" s="635"/>
      <c r="K740" s="635"/>
      <c r="L740" s="635"/>
      <c r="M740" s="635"/>
      <c r="N740" s="635"/>
      <c r="O740" s="635"/>
      <c r="P740" s="635"/>
      <c r="Q740" s="635"/>
      <c r="R740" s="635"/>
      <c r="S740" s="631"/>
      <c r="T740" s="631"/>
      <c r="U740" s="631"/>
      <c r="V740" s="639"/>
      <c r="W740" s="631"/>
      <c r="X740" s="631"/>
      <c r="Y740" s="631"/>
      <c r="Z740" s="631"/>
      <c r="AA740" s="631"/>
      <c r="AB740" s="631"/>
      <c r="AC740" s="631"/>
      <c r="AD740" s="631"/>
      <c r="AE740" s="631"/>
      <c r="AF740" s="631"/>
      <c r="AG740" s="631"/>
      <c r="AH740" s="631"/>
      <c r="AI740" s="631"/>
      <c r="AJ740" s="631"/>
      <c r="AK740" s="631"/>
      <c r="AL740" s="631"/>
      <c r="AM740" s="631"/>
      <c r="AN740" s="631"/>
      <c r="AO740" s="631"/>
      <c r="AP740" s="631"/>
      <c r="AQ740" s="631"/>
      <c r="AR740" s="631"/>
      <c r="AS740" s="631"/>
      <c r="AT740" s="631"/>
      <c r="AU740" s="631"/>
      <c r="AV740" s="631"/>
      <c r="AW740" s="631"/>
      <c r="AX740" s="631"/>
      <c r="AY740" s="631"/>
      <c r="AZ740" s="631"/>
    </row>
    <row r="741" spans="2:52" x14ac:dyDescent="0.25">
      <c r="B741" s="634"/>
      <c r="C741" s="634"/>
      <c r="D741" s="635"/>
      <c r="E741" s="635"/>
      <c r="F741" s="635"/>
      <c r="G741" s="635"/>
      <c r="H741" s="635"/>
      <c r="I741" s="635"/>
      <c r="J741" s="635"/>
      <c r="K741" s="635"/>
      <c r="L741" s="635"/>
      <c r="M741" s="635"/>
      <c r="N741" s="635"/>
      <c r="O741" s="635"/>
      <c r="P741" s="635"/>
      <c r="Q741" s="635"/>
      <c r="R741" s="635"/>
      <c r="S741" s="631"/>
      <c r="T741" s="631"/>
      <c r="U741" s="631"/>
      <c r="V741" s="639"/>
      <c r="W741" s="631"/>
      <c r="X741" s="631"/>
      <c r="Y741" s="631"/>
      <c r="Z741" s="631"/>
      <c r="AA741" s="631"/>
      <c r="AB741" s="631"/>
      <c r="AC741" s="631"/>
      <c r="AD741" s="631"/>
      <c r="AE741" s="631"/>
      <c r="AF741" s="631"/>
      <c r="AG741" s="631"/>
      <c r="AH741" s="631"/>
      <c r="AI741" s="631"/>
      <c r="AJ741" s="631"/>
      <c r="AK741" s="631"/>
      <c r="AL741" s="631"/>
      <c r="AM741" s="631"/>
      <c r="AN741" s="631"/>
      <c r="AO741" s="631"/>
      <c r="AP741" s="631"/>
      <c r="AQ741" s="631"/>
      <c r="AR741" s="631"/>
      <c r="AS741" s="631"/>
      <c r="AT741" s="631"/>
      <c r="AU741" s="631"/>
      <c r="AV741" s="631"/>
      <c r="AW741" s="631"/>
      <c r="AX741" s="631"/>
      <c r="AY741" s="631"/>
      <c r="AZ741" s="631"/>
    </row>
    <row r="742" spans="2:52" x14ac:dyDescent="0.25">
      <c r="B742" s="634"/>
      <c r="C742" s="634"/>
      <c r="D742" s="635"/>
      <c r="E742" s="635"/>
      <c r="F742" s="635"/>
      <c r="G742" s="635"/>
      <c r="H742" s="635"/>
      <c r="I742" s="635"/>
      <c r="J742" s="635"/>
      <c r="K742" s="635"/>
      <c r="L742" s="635"/>
      <c r="M742" s="635"/>
      <c r="N742" s="635"/>
      <c r="O742" s="635"/>
      <c r="P742" s="635"/>
      <c r="Q742" s="635"/>
      <c r="R742" s="635"/>
      <c r="S742" s="631"/>
      <c r="T742" s="631"/>
      <c r="U742" s="631"/>
      <c r="V742" s="639"/>
      <c r="W742" s="631"/>
      <c r="X742" s="631"/>
      <c r="Y742" s="631"/>
      <c r="Z742" s="631"/>
      <c r="AA742" s="631"/>
      <c r="AB742" s="631"/>
      <c r="AC742" s="631"/>
      <c r="AD742" s="631"/>
      <c r="AE742" s="631"/>
      <c r="AF742" s="631"/>
      <c r="AG742" s="631"/>
      <c r="AH742" s="631"/>
      <c r="AI742" s="631"/>
      <c r="AJ742" s="631"/>
      <c r="AK742" s="631"/>
      <c r="AL742" s="631"/>
      <c r="AM742" s="631"/>
      <c r="AN742" s="631"/>
      <c r="AO742" s="631"/>
      <c r="AP742" s="631"/>
      <c r="AQ742" s="631"/>
      <c r="AR742" s="631"/>
      <c r="AS742" s="631"/>
      <c r="AT742" s="631"/>
      <c r="AU742" s="631"/>
      <c r="AV742" s="631"/>
      <c r="AW742" s="631"/>
      <c r="AX742" s="631"/>
      <c r="AY742" s="631"/>
      <c r="AZ742" s="631"/>
    </row>
    <row r="743" spans="2:52" x14ac:dyDescent="0.25">
      <c r="B743" s="634"/>
      <c r="C743" s="634"/>
      <c r="D743" s="635"/>
      <c r="E743" s="635"/>
      <c r="F743" s="635"/>
      <c r="G743" s="635"/>
      <c r="H743" s="635"/>
      <c r="I743" s="635"/>
      <c r="J743" s="635"/>
      <c r="K743" s="635"/>
      <c r="L743" s="635"/>
      <c r="M743" s="635"/>
      <c r="N743" s="635"/>
      <c r="O743" s="635"/>
      <c r="P743" s="635"/>
      <c r="Q743" s="635"/>
      <c r="R743" s="635"/>
      <c r="S743" s="631"/>
      <c r="T743" s="631"/>
      <c r="U743" s="631"/>
      <c r="V743" s="639"/>
      <c r="W743" s="631"/>
      <c r="X743" s="631"/>
      <c r="Y743" s="631"/>
      <c r="Z743" s="631"/>
      <c r="AA743" s="631"/>
      <c r="AB743" s="631"/>
      <c r="AC743" s="631"/>
      <c r="AD743" s="631"/>
      <c r="AE743" s="631"/>
      <c r="AF743" s="631"/>
      <c r="AG743" s="631"/>
      <c r="AH743" s="631"/>
      <c r="AI743" s="631"/>
      <c r="AJ743" s="631"/>
      <c r="AK743" s="631"/>
      <c r="AL743" s="631"/>
      <c r="AM743" s="631"/>
      <c r="AN743" s="631"/>
      <c r="AO743" s="631"/>
      <c r="AP743" s="631"/>
      <c r="AQ743" s="631"/>
      <c r="AR743" s="631"/>
      <c r="AS743" s="631"/>
      <c r="AT743" s="631"/>
      <c r="AU743" s="631"/>
      <c r="AV743" s="631"/>
      <c r="AW743" s="631"/>
      <c r="AX743" s="631"/>
      <c r="AY743" s="631"/>
      <c r="AZ743" s="631"/>
    </row>
    <row r="744" spans="2:52" x14ac:dyDescent="0.25">
      <c r="B744" s="634"/>
      <c r="C744" s="634"/>
      <c r="D744" s="635"/>
      <c r="E744" s="635"/>
      <c r="F744" s="635"/>
      <c r="G744" s="635"/>
      <c r="H744" s="635"/>
      <c r="I744" s="635"/>
      <c r="J744" s="635"/>
      <c r="K744" s="635"/>
      <c r="L744" s="635"/>
      <c r="M744" s="635"/>
      <c r="N744" s="635"/>
      <c r="O744" s="635"/>
      <c r="P744" s="635"/>
      <c r="Q744" s="635"/>
      <c r="R744" s="635"/>
      <c r="S744" s="631"/>
      <c r="T744" s="631"/>
      <c r="U744" s="631"/>
      <c r="V744" s="639"/>
      <c r="W744" s="631"/>
      <c r="X744" s="631"/>
      <c r="Y744" s="631"/>
      <c r="Z744" s="631"/>
      <c r="AA744" s="631"/>
      <c r="AB744" s="631"/>
      <c r="AC744" s="631"/>
      <c r="AD744" s="631"/>
      <c r="AE744" s="631"/>
      <c r="AF744" s="631"/>
      <c r="AG744" s="631"/>
      <c r="AH744" s="631"/>
      <c r="AI744" s="631"/>
      <c r="AJ744" s="631"/>
      <c r="AK744" s="631"/>
      <c r="AL744" s="631"/>
      <c r="AM744" s="631"/>
      <c r="AN744" s="631"/>
      <c r="AO744" s="631"/>
      <c r="AP744" s="631"/>
      <c r="AQ744" s="631"/>
      <c r="AR744" s="631"/>
      <c r="AS744" s="631"/>
      <c r="AT744" s="631"/>
      <c r="AU744" s="631"/>
      <c r="AV744" s="631"/>
      <c r="AW744" s="631"/>
      <c r="AX744" s="631"/>
      <c r="AY744" s="631"/>
      <c r="AZ744" s="631"/>
    </row>
    <row r="745" spans="2:52" x14ac:dyDescent="0.25">
      <c r="B745" s="634"/>
      <c r="C745" s="634"/>
      <c r="D745" s="635"/>
      <c r="E745" s="635"/>
      <c r="F745" s="635"/>
      <c r="G745" s="635"/>
      <c r="H745" s="635"/>
      <c r="I745" s="635"/>
      <c r="J745" s="635"/>
      <c r="K745" s="635"/>
      <c r="L745" s="635"/>
      <c r="M745" s="635"/>
      <c r="N745" s="635"/>
      <c r="O745" s="635"/>
      <c r="P745" s="635"/>
      <c r="Q745" s="635"/>
      <c r="R745" s="635"/>
      <c r="S745" s="631"/>
      <c r="T745" s="631"/>
      <c r="U745" s="631"/>
      <c r="V745" s="639"/>
      <c r="W745" s="631"/>
      <c r="X745" s="631"/>
      <c r="Y745" s="631"/>
      <c r="Z745" s="631"/>
      <c r="AA745" s="631"/>
      <c r="AB745" s="631"/>
      <c r="AC745" s="631"/>
      <c r="AD745" s="631"/>
      <c r="AE745" s="631"/>
      <c r="AF745" s="631"/>
      <c r="AG745" s="631"/>
      <c r="AH745" s="631"/>
      <c r="AI745" s="631"/>
      <c r="AJ745" s="631"/>
      <c r="AK745" s="631"/>
      <c r="AL745" s="631"/>
      <c r="AM745" s="631"/>
      <c r="AN745" s="631"/>
      <c r="AO745" s="631"/>
      <c r="AP745" s="631"/>
      <c r="AQ745" s="631"/>
      <c r="AR745" s="631"/>
      <c r="AS745" s="631"/>
      <c r="AT745" s="631"/>
      <c r="AU745" s="631"/>
      <c r="AV745" s="631"/>
      <c r="AW745" s="631"/>
      <c r="AX745" s="631"/>
      <c r="AY745" s="631"/>
      <c r="AZ745" s="631"/>
    </row>
    <row r="746" spans="2:52" x14ac:dyDescent="0.25">
      <c r="B746" s="634"/>
      <c r="C746" s="634"/>
      <c r="D746" s="635"/>
      <c r="E746" s="635"/>
      <c r="F746" s="635"/>
      <c r="G746" s="635"/>
      <c r="H746" s="635"/>
      <c r="I746" s="635"/>
      <c r="J746" s="635"/>
      <c r="K746" s="635"/>
      <c r="L746" s="635"/>
      <c r="M746" s="635"/>
      <c r="N746" s="635"/>
      <c r="O746" s="635"/>
      <c r="P746" s="635"/>
      <c r="Q746" s="635"/>
      <c r="R746" s="635"/>
      <c r="S746" s="631"/>
      <c r="T746" s="631"/>
      <c r="U746" s="631"/>
      <c r="V746" s="639"/>
      <c r="W746" s="631"/>
      <c r="X746" s="631"/>
      <c r="Y746" s="631"/>
      <c r="Z746" s="631"/>
      <c r="AA746" s="631"/>
      <c r="AB746" s="631"/>
      <c r="AC746" s="631"/>
      <c r="AD746" s="631"/>
      <c r="AE746" s="631"/>
      <c r="AF746" s="631"/>
      <c r="AG746" s="631"/>
      <c r="AH746" s="631"/>
      <c r="AI746" s="631"/>
      <c r="AJ746" s="631"/>
      <c r="AK746" s="631"/>
      <c r="AL746" s="631"/>
      <c r="AM746" s="631"/>
      <c r="AN746" s="631"/>
      <c r="AO746" s="631"/>
      <c r="AP746" s="631"/>
      <c r="AQ746" s="631"/>
      <c r="AR746" s="631"/>
      <c r="AS746" s="631"/>
      <c r="AT746" s="631"/>
      <c r="AU746" s="631"/>
      <c r="AV746" s="631"/>
      <c r="AW746" s="631"/>
      <c r="AX746" s="631"/>
      <c r="AY746" s="631"/>
      <c r="AZ746" s="631"/>
    </row>
    <row r="747" spans="2:52" x14ac:dyDescent="0.25">
      <c r="B747" s="634"/>
      <c r="C747" s="634"/>
      <c r="D747" s="635"/>
      <c r="E747" s="635"/>
      <c r="F747" s="635"/>
      <c r="G747" s="635"/>
      <c r="H747" s="635"/>
      <c r="I747" s="635"/>
      <c r="J747" s="635"/>
      <c r="K747" s="635"/>
      <c r="L747" s="635"/>
      <c r="M747" s="635"/>
      <c r="N747" s="635"/>
      <c r="O747" s="635"/>
      <c r="P747" s="635"/>
      <c r="Q747" s="635"/>
      <c r="R747" s="635"/>
      <c r="S747" s="631"/>
      <c r="T747" s="631"/>
      <c r="U747" s="631"/>
      <c r="V747" s="639"/>
      <c r="W747" s="631"/>
      <c r="X747" s="631"/>
      <c r="Y747" s="631"/>
      <c r="Z747" s="631"/>
      <c r="AA747" s="631"/>
      <c r="AB747" s="631"/>
      <c r="AC747" s="631"/>
      <c r="AD747" s="631"/>
      <c r="AE747" s="631"/>
      <c r="AF747" s="631"/>
      <c r="AG747" s="631"/>
      <c r="AH747" s="631"/>
      <c r="AI747" s="631"/>
      <c r="AJ747" s="631"/>
      <c r="AK747" s="631"/>
      <c r="AL747" s="631"/>
      <c r="AM747" s="631"/>
      <c r="AN747" s="631"/>
      <c r="AO747" s="631"/>
      <c r="AP747" s="631"/>
      <c r="AQ747" s="631"/>
      <c r="AR747" s="631"/>
      <c r="AS747" s="631"/>
      <c r="AT747" s="631"/>
      <c r="AU747" s="631"/>
      <c r="AV747" s="631"/>
      <c r="AW747" s="631"/>
      <c r="AX747" s="631"/>
      <c r="AY747" s="631"/>
      <c r="AZ747" s="631"/>
    </row>
    <row r="748" spans="2:52" x14ac:dyDescent="0.25">
      <c r="B748" s="634"/>
      <c r="C748" s="634"/>
      <c r="D748" s="635"/>
      <c r="E748" s="635"/>
      <c r="F748" s="635"/>
      <c r="G748" s="635"/>
      <c r="H748" s="635"/>
      <c r="I748" s="635"/>
      <c r="J748" s="635"/>
      <c r="K748" s="635"/>
      <c r="L748" s="635"/>
      <c r="M748" s="635"/>
      <c r="N748" s="635"/>
      <c r="O748" s="635"/>
      <c r="P748" s="635"/>
      <c r="Q748" s="635"/>
      <c r="R748" s="635"/>
      <c r="S748" s="631"/>
      <c r="T748" s="631"/>
      <c r="U748" s="631"/>
      <c r="V748" s="639"/>
      <c r="W748" s="631"/>
      <c r="X748" s="631"/>
      <c r="Y748" s="631"/>
      <c r="Z748" s="631"/>
      <c r="AA748" s="631"/>
      <c r="AB748" s="631"/>
      <c r="AC748" s="631"/>
      <c r="AD748" s="631"/>
      <c r="AE748" s="631"/>
      <c r="AF748" s="631"/>
      <c r="AG748" s="631"/>
      <c r="AH748" s="631"/>
      <c r="AI748" s="631"/>
      <c r="AJ748" s="631"/>
      <c r="AK748" s="631"/>
      <c r="AL748" s="631"/>
      <c r="AM748" s="631"/>
      <c r="AN748" s="631"/>
      <c r="AO748" s="631"/>
      <c r="AP748" s="631"/>
      <c r="AQ748" s="631"/>
      <c r="AR748" s="631"/>
      <c r="AS748" s="631"/>
      <c r="AT748" s="631"/>
      <c r="AU748" s="631"/>
      <c r="AV748" s="631"/>
      <c r="AW748" s="631"/>
      <c r="AX748" s="631"/>
      <c r="AY748" s="631"/>
      <c r="AZ748" s="631"/>
    </row>
    <row r="749" spans="2:52" x14ac:dyDescent="0.25">
      <c r="B749" s="634"/>
      <c r="C749" s="634"/>
      <c r="D749" s="635"/>
      <c r="E749" s="635"/>
      <c r="F749" s="635"/>
      <c r="G749" s="635"/>
      <c r="H749" s="635"/>
      <c r="I749" s="635"/>
      <c r="J749" s="635"/>
      <c r="K749" s="635"/>
      <c r="L749" s="635"/>
      <c r="M749" s="635"/>
      <c r="N749" s="635"/>
      <c r="O749" s="635"/>
      <c r="P749" s="635"/>
      <c r="Q749" s="635"/>
      <c r="R749" s="635"/>
      <c r="S749" s="631"/>
      <c r="T749" s="631"/>
      <c r="U749" s="631"/>
      <c r="V749" s="639"/>
      <c r="W749" s="631"/>
      <c r="X749" s="631"/>
      <c r="Y749" s="631"/>
      <c r="Z749" s="631"/>
      <c r="AA749" s="631"/>
      <c r="AB749" s="631"/>
      <c r="AC749" s="631"/>
      <c r="AD749" s="631"/>
      <c r="AE749" s="631"/>
      <c r="AF749" s="631"/>
      <c r="AG749" s="631"/>
      <c r="AH749" s="631"/>
      <c r="AI749" s="631"/>
      <c r="AJ749" s="631"/>
      <c r="AK749" s="631"/>
      <c r="AL749" s="631"/>
      <c r="AM749" s="631"/>
      <c r="AN749" s="631"/>
      <c r="AO749" s="631"/>
      <c r="AP749" s="631"/>
      <c r="AQ749" s="631"/>
      <c r="AR749" s="631"/>
      <c r="AS749" s="631"/>
      <c r="AT749" s="631"/>
      <c r="AU749" s="631"/>
      <c r="AV749" s="631"/>
      <c r="AW749" s="631"/>
      <c r="AX749" s="631"/>
      <c r="AY749" s="631"/>
      <c r="AZ749" s="631"/>
    </row>
    <row r="750" spans="2:52" x14ac:dyDescent="0.25">
      <c r="B750" s="634"/>
      <c r="C750" s="634"/>
      <c r="D750" s="635"/>
      <c r="E750" s="635"/>
      <c r="F750" s="635"/>
      <c r="G750" s="635"/>
      <c r="H750" s="635"/>
      <c r="I750" s="635"/>
      <c r="J750" s="635"/>
      <c r="K750" s="635"/>
      <c r="L750" s="635"/>
      <c r="M750" s="635"/>
      <c r="N750" s="635"/>
      <c r="O750" s="635"/>
      <c r="P750" s="635"/>
      <c r="Q750" s="635"/>
      <c r="R750" s="635"/>
      <c r="S750" s="631"/>
      <c r="T750" s="631"/>
      <c r="U750" s="631"/>
      <c r="V750" s="639"/>
      <c r="W750" s="631"/>
      <c r="X750" s="631"/>
      <c r="Y750" s="631"/>
      <c r="Z750" s="631"/>
      <c r="AA750" s="631"/>
      <c r="AB750" s="631"/>
      <c r="AC750" s="631"/>
      <c r="AD750" s="631"/>
      <c r="AE750" s="631"/>
      <c r="AF750" s="631"/>
      <c r="AG750" s="631"/>
      <c r="AH750" s="631"/>
      <c r="AI750" s="631"/>
      <c r="AJ750" s="631"/>
      <c r="AK750" s="631"/>
      <c r="AL750" s="631"/>
      <c r="AM750" s="631"/>
      <c r="AN750" s="631"/>
      <c r="AO750" s="631"/>
      <c r="AP750" s="631"/>
      <c r="AQ750" s="631"/>
      <c r="AR750" s="631"/>
      <c r="AS750" s="631"/>
      <c r="AT750" s="631"/>
      <c r="AU750" s="631"/>
      <c r="AV750" s="631"/>
      <c r="AW750" s="631"/>
      <c r="AX750" s="631"/>
      <c r="AY750" s="631"/>
      <c r="AZ750" s="631"/>
    </row>
    <row r="751" spans="2:52" x14ac:dyDescent="0.25">
      <c r="B751" s="634"/>
      <c r="C751" s="634"/>
      <c r="D751" s="635"/>
      <c r="E751" s="635"/>
      <c r="F751" s="635"/>
      <c r="G751" s="635"/>
      <c r="H751" s="635"/>
      <c r="I751" s="635"/>
      <c r="J751" s="635"/>
      <c r="K751" s="635"/>
      <c r="L751" s="635"/>
      <c r="M751" s="635"/>
      <c r="N751" s="635"/>
      <c r="O751" s="635"/>
      <c r="P751" s="635"/>
      <c r="Q751" s="635"/>
      <c r="R751" s="635"/>
      <c r="S751" s="631"/>
      <c r="T751" s="631"/>
      <c r="U751" s="631"/>
      <c r="V751" s="639"/>
      <c r="W751" s="631"/>
      <c r="X751" s="631"/>
      <c r="Y751" s="631"/>
      <c r="Z751" s="631"/>
      <c r="AA751" s="631"/>
      <c r="AB751" s="631"/>
      <c r="AC751" s="631"/>
      <c r="AD751" s="631"/>
      <c r="AE751" s="631"/>
      <c r="AF751" s="631"/>
      <c r="AG751" s="631"/>
      <c r="AH751" s="631"/>
      <c r="AI751" s="631"/>
      <c r="AJ751" s="631"/>
      <c r="AK751" s="631"/>
      <c r="AL751" s="631"/>
      <c r="AM751" s="631"/>
      <c r="AN751" s="631"/>
      <c r="AO751" s="631"/>
      <c r="AP751" s="631"/>
      <c r="AQ751" s="631"/>
      <c r="AR751" s="631"/>
      <c r="AS751" s="631"/>
      <c r="AT751" s="631"/>
      <c r="AU751" s="631"/>
      <c r="AV751" s="631"/>
      <c r="AW751" s="631"/>
      <c r="AX751" s="631"/>
      <c r="AY751" s="631"/>
      <c r="AZ751" s="631"/>
    </row>
    <row r="752" spans="2:52" x14ac:dyDescent="0.25">
      <c r="B752" s="634"/>
      <c r="C752" s="634"/>
      <c r="D752" s="635"/>
      <c r="E752" s="635"/>
      <c r="F752" s="635"/>
      <c r="G752" s="635"/>
      <c r="H752" s="635"/>
      <c r="I752" s="635"/>
      <c r="J752" s="635"/>
      <c r="K752" s="635"/>
      <c r="L752" s="635"/>
      <c r="M752" s="635"/>
      <c r="N752" s="635"/>
      <c r="O752" s="635"/>
      <c r="P752" s="635"/>
      <c r="Q752" s="635"/>
      <c r="R752" s="635"/>
      <c r="S752" s="631"/>
      <c r="T752" s="631"/>
      <c r="U752" s="631"/>
      <c r="V752" s="639"/>
      <c r="W752" s="631"/>
      <c r="X752" s="631"/>
      <c r="Y752" s="631"/>
      <c r="Z752" s="631"/>
      <c r="AA752" s="631"/>
      <c r="AB752" s="631"/>
      <c r="AC752" s="631"/>
      <c r="AD752" s="631"/>
      <c r="AE752" s="631"/>
      <c r="AF752" s="631"/>
      <c r="AG752" s="631"/>
      <c r="AH752" s="631"/>
      <c r="AI752" s="631"/>
      <c r="AJ752" s="631"/>
      <c r="AK752" s="631"/>
      <c r="AL752" s="631"/>
      <c r="AM752" s="631"/>
      <c r="AN752" s="631"/>
      <c r="AO752" s="631"/>
      <c r="AP752" s="631"/>
      <c r="AQ752" s="631"/>
      <c r="AR752" s="631"/>
      <c r="AS752" s="631"/>
      <c r="AT752" s="631"/>
      <c r="AU752" s="631"/>
      <c r="AV752" s="631"/>
      <c r="AW752" s="631"/>
      <c r="AX752" s="631"/>
      <c r="AY752" s="631"/>
      <c r="AZ752" s="631"/>
    </row>
    <row r="753" spans="2:52" x14ac:dyDescent="0.25">
      <c r="B753" s="634"/>
      <c r="C753" s="634"/>
      <c r="D753" s="635"/>
      <c r="E753" s="635"/>
      <c r="F753" s="635"/>
      <c r="G753" s="635"/>
      <c r="H753" s="635"/>
      <c r="I753" s="635"/>
      <c r="J753" s="635"/>
      <c r="K753" s="635"/>
      <c r="L753" s="635"/>
      <c r="M753" s="635"/>
      <c r="N753" s="635"/>
      <c r="O753" s="635"/>
      <c r="P753" s="635"/>
      <c r="Q753" s="635"/>
      <c r="R753" s="635"/>
      <c r="S753" s="631"/>
      <c r="T753" s="631"/>
      <c r="U753" s="631"/>
      <c r="V753" s="639"/>
      <c r="W753" s="631"/>
      <c r="X753" s="631"/>
      <c r="Y753" s="631"/>
      <c r="Z753" s="631"/>
      <c r="AA753" s="631"/>
      <c r="AB753" s="631"/>
      <c r="AC753" s="631"/>
      <c r="AD753" s="631"/>
      <c r="AE753" s="631"/>
      <c r="AF753" s="631"/>
      <c r="AG753" s="631"/>
      <c r="AH753" s="631"/>
      <c r="AI753" s="631"/>
      <c r="AJ753" s="631"/>
      <c r="AK753" s="631"/>
      <c r="AL753" s="631"/>
      <c r="AM753" s="631"/>
      <c r="AN753" s="631"/>
      <c r="AO753" s="631"/>
      <c r="AP753" s="631"/>
      <c r="AQ753" s="631"/>
      <c r="AR753" s="631"/>
      <c r="AS753" s="631"/>
      <c r="AT753" s="631"/>
      <c r="AU753" s="631"/>
      <c r="AV753" s="631"/>
      <c r="AW753" s="631"/>
      <c r="AX753" s="631"/>
      <c r="AY753" s="631"/>
      <c r="AZ753" s="631"/>
    </row>
    <row r="754" spans="2:52" x14ac:dyDescent="0.25">
      <c r="B754" s="634"/>
      <c r="C754" s="634"/>
      <c r="D754" s="635"/>
      <c r="E754" s="635"/>
      <c r="F754" s="635"/>
      <c r="G754" s="635"/>
      <c r="H754" s="635"/>
      <c r="I754" s="635"/>
      <c r="J754" s="635"/>
      <c r="K754" s="635"/>
      <c r="L754" s="635"/>
      <c r="M754" s="635"/>
      <c r="N754" s="635"/>
      <c r="O754" s="635"/>
      <c r="P754" s="635"/>
      <c r="Q754" s="635"/>
      <c r="R754" s="635"/>
      <c r="S754" s="631"/>
      <c r="T754" s="631"/>
      <c r="U754" s="631"/>
      <c r="V754" s="639"/>
      <c r="W754" s="631"/>
      <c r="X754" s="631"/>
      <c r="Y754" s="631"/>
      <c r="Z754" s="631"/>
      <c r="AA754" s="631"/>
      <c r="AB754" s="631"/>
      <c r="AC754" s="631"/>
      <c r="AD754" s="631"/>
      <c r="AE754" s="631"/>
      <c r="AF754" s="631"/>
      <c r="AG754" s="631"/>
      <c r="AH754" s="631"/>
      <c r="AI754" s="631"/>
      <c r="AJ754" s="631"/>
      <c r="AK754" s="631"/>
      <c r="AL754" s="631"/>
      <c r="AM754" s="631"/>
      <c r="AN754" s="631"/>
      <c r="AO754" s="631"/>
      <c r="AP754" s="631"/>
      <c r="AQ754" s="631"/>
      <c r="AR754" s="631"/>
      <c r="AS754" s="631"/>
      <c r="AT754" s="631"/>
      <c r="AU754" s="631"/>
      <c r="AV754" s="631"/>
      <c r="AW754" s="631"/>
      <c r="AX754" s="631"/>
      <c r="AY754" s="631"/>
      <c r="AZ754" s="631"/>
    </row>
    <row r="755" spans="2:52" x14ac:dyDescent="0.25">
      <c r="B755" s="634"/>
      <c r="C755" s="634"/>
      <c r="D755" s="635"/>
      <c r="E755" s="635"/>
      <c r="F755" s="635"/>
      <c r="G755" s="635"/>
      <c r="H755" s="635"/>
      <c r="I755" s="635"/>
      <c r="J755" s="635"/>
      <c r="K755" s="635"/>
      <c r="L755" s="635"/>
      <c r="M755" s="635"/>
      <c r="N755" s="635"/>
      <c r="O755" s="635"/>
      <c r="P755" s="635"/>
      <c r="Q755" s="635"/>
      <c r="R755" s="635"/>
      <c r="S755" s="631"/>
      <c r="T755" s="631"/>
      <c r="U755" s="631"/>
      <c r="V755" s="639"/>
      <c r="W755" s="631"/>
      <c r="X755" s="631"/>
      <c r="Y755" s="631"/>
      <c r="Z755" s="631"/>
      <c r="AA755" s="631"/>
      <c r="AB755" s="631"/>
      <c r="AC755" s="631"/>
      <c r="AD755" s="631"/>
      <c r="AE755" s="631"/>
      <c r="AF755" s="631"/>
      <c r="AG755" s="631"/>
      <c r="AH755" s="631"/>
      <c r="AI755" s="631"/>
      <c r="AJ755" s="631"/>
      <c r="AK755" s="631"/>
      <c r="AL755" s="631"/>
      <c r="AM755" s="631"/>
      <c r="AN755" s="631"/>
      <c r="AO755" s="631"/>
      <c r="AP755" s="631"/>
      <c r="AQ755" s="631"/>
      <c r="AR755" s="631"/>
      <c r="AS755" s="631"/>
      <c r="AT755" s="631"/>
      <c r="AU755" s="631"/>
      <c r="AV755" s="631"/>
      <c r="AW755" s="631"/>
      <c r="AX755" s="631"/>
      <c r="AY755" s="631"/>
      <c r="AZ755" s="631"/>
    </row>
    <row r="756" spans="2:52" x14ac:dyDescent="0.25">
      <c r="B756" s="634"/>
      <c r="C756" s="634"/>
      <c r="D756" s="635"/>
      <c r="E756" s="635"/>
      <c r="F756" s="635"/>
      <c r="G756" s="635"/>
      <c r="H756" s="635"/>
      <c r="I756" s="635"/>
      <c r="J756" s="635"/>
      <c r="K756" s="635"/>
      <c r="L756" s="635"/>
      <c r="M756" s="635"/>
      <c r="N756" s="635"/>
      <c r="O756" s="635"/>
      <c r="P756" s="635"/>
      <c r="Q756" s="635"/>
      <c r="R756" s="635"/>
      <c r="S756" s="631"/>
      <c r="T756" s="631"/>
      <c r="U756" s="631"/>
      <c r="V756" s="639"/>
      <c r="W756" s="631"/>
      <c r="X756" s="631"/>
      <c r="Y756" s="631"/>
      <c r="Z756" s="631"/>
      <c r="AA756" s="631"/>
      <c r="AB756" s="631"/>
      <c r="AC756" s="631"/>
      <c r="AD756" s="631"/>
      <c r="AE756" s="631"/>
      <c r="AF756" s="631"/>
      <c r="AG756" s="631"/>
      <c r="AH756" s="631"/>
      <c r="AI756" s="631"/>
      <c r="AJ756" s="631"/>
      <c r="AK756" s="631"/>
      <c r="AL756" s="631"/>
      <c r="AM756" s="631"/>
      <c r="AN756" s="631"/>
      <c r="AO756" s="631"/>
      <c r="AP756" s="631"/>
      <c r="AQ756" s="631"/>
      <c r="AR756" s="631"/>
      <c r="AS756" s="631"/>
      <c r="AT756" s="631"/>
      <c r="AU756" s="631"/>
      <c r="AV756" s="631"/>
      <c r="AW756" s="631"/>
      <c r="AX756" s="631"/>
      <c r="AY756" s="631"/>
      <c r="AZ756" s="631"/>
    </row>
    <row r="757" spans="2:52" x14ac:dyDescent="0.25">
      <c r="B757" s="634"/>
      <c r="C757" s="634"/>
      <c r="D757" s="635"/>
      <c r="E757" s="635"/>
      <c r="F757" s="635"/>
      <c r="G757" s="635"/>
      <c r="H757" s="635"/>
      <c r="I757" s="635"/>
      <c r="J757" s="635"/>
      <c r="K757" s="635"/>
      <c r="L757" s="635"/>
      <c r="M757" s="635"/>
      <c r="N757" s="635"/>
      <c r="O757" s="635"/>
      <c r="P757" s="635"/>
      <c r="Q757" s="635"/>
      <c r="R757" s="635"/>
      <c r="S757" s="631"/>
      <c r="T757" s="631"/>
      <c r="U757" s="631"/>
      <c r="V757" s="639"/>
      <c r="W757" s="631"/>
      <c r="X757" s="631"/>
      <c r="Y757" s="631"/>
      <c r="Z757" s="631"/>
      <c r="AA757" s="631"/>
      <c r="AB757" s="631"/>
      <c r="AC757" s="631"/>
      <c r="AD757" s="631"/>
      <c r="AE757" s="631"/>
      <c r="AF757" s="631"/>
      <c r="AG757" s="631"/>
      <c r="AH757" s="631"/>
      <c r="AI757" s="631"/>
      <c r="AJ757" s="631"/>
      <c r="AK757" s="631"/>
      <c r="AL757" s="631"/>
      <c r="AM757" s="631"/>
      <c r="AN757" s="631"/>
      <c r="AO757" s="631"/>
      <c r="AP757" s="631"/>
      <c r="AQ757" s="631"/>
      <c r="AR757" s="631"/>
      <c r="AS757" s="631"/>
      <c r="AT757" s="631"/>
      <c r="AU757" s="631"/>
      <c r="AV757" s="631"/>
      <c r="AW757" s="631"/>
      <c r="AX757" s="631"/>
      <c r="AY757" s="631"/>
      <c r="AZ757" s="631"/>
    </row>
    <row r="758" spans="2:52" x14ac:dyDescent="0.25">
      <c r="B758" s="634"/>
      <c r="C758" s="634"/>
      <c r="D758" s="635"/>
      <c r="E758" s="635"/>
      <c r="F758" s="635"/>
      <c r="G758" s="635"/>
      <c r="H758" s="635"/>
      <c r="I758" s="635"/>
      <c r="J758" s="635"/>
      <c r="K758" s="635"/>
      <c r="L758" s="635"/>
      <c r="M758" s="635"/>
      <c r="N758" s="635"/>
      <c r="O758" s="635"/>
      <c r="P758" s="635"/>
      <c r="Q758" s="635"/>
      <c r="R758" s="635"/>
      <c r="S758" s="631"/>
      <c r="T758" s="631"/>
      <c r="U758" s="631"/>
      <c r="V758" s="639"/>
      <c r="W758" s="631"/>
      <c r="X758" s="631"/>
      <c r="Y758" s="631"/>
      <c r="Z758" s="631"/>
      <c r="AA758" s="631"/>
      <c r="AB758" s="631"/>
      <c r="AC758" s="631"/>
      <c r="AD758" s="631"/>
      <c r="AE758" s="631"/>
      <c r="AF758" s="631"/>
      <c r="AG758" s="631"/>
      <c r="AH758" s="631"/>
      <c r="AI758" s="631"/>
      <c r="AJ758" s="631"/>
      <c r="AK758" s="631"/>
      <c r="AL758" s="631"/>
      <c r="AM758" s="631"/>
      <c r="AN758" s="631"/>
      <c r="AO758" s="631"/>
      <c r="AP758" s="631"/>
      <c r="AQ758" s="631"/>
      <c r="AR758" s="631"/>
      <c r="AS758" s="631"/>
      <c r="AT758" s="631"/>
      <c r="AU758" s="631"/>
      <c r="AV758" s="631"/>
      <c r="AW758" s="631"/>
      <c r="AX758" s="631"/>
      <c r="AY758" s="631"/>
      <c r="AZ758" s="631"/>
    </row>
    <row r="759" spans="2:52" x14ac:dyDescent="0.25">
      <c r="B759" s="634"/>
      <c r="C759" s="634"/>
      <c r="D759" s="635"/>
      <c r="E759" s="635"/>
      <c r="F759" s="635"/>
      <c r="G759" s="635"/>
      <c r="H759" s="635"/>
      <c r="I759" s="635"/>
      <c r="J759" s="635"/>
      <c r="K759" s="635"/>
      <c r="L759" s="635"/>
      <c r="M759" s="635"/>
      <c r="N759" s="635"/>
      <c r="O759" s="635"/>
      <c r="P759" s="635"/>
      <c r="Q759" s="635"/>
      <c r="R759" s="635"/>
      <c r="S759" s="631"/>
      <c r="T759" s="631"/>
      <c r="U759" s="631"/>
      <c r="V759" s="639"/>
      <c r="W759" s="631"/>
      <c r="X759" s="631"/>
      <c r="Y759" s="631"/>
      <c r="Z759" s="631"/>
      <c r="AA759" s="631"/>
      <c r="AB759" s="631"/>
      <c r="AC759" s="631"/>
      <c r="AD759" s="631"/>
      <c r="AE759" s="631"/>
      <c r="AF759" s="631"/>
      <c r="AG759" s="631"/>
      <c r="AH759" s="631"/>
      <c r="AI759" s="631"/>
      <c r="AJ759" s="631"/>
      <c r="AK759" s="631"/>
      <c r="AL759" s="631"/>
      <c r="AM759" s="631"/>
      <c r="AN759" s="631"/>
      <c r="AO759" s="631"/>
      <c r="AP759" s="631"/>
      <c r="AQ759" s="631"/>
      <c r="AR759" s="631"/>
      <c r="AS759" s="631"/>
      <c r="AT759" s="631"/>
      <c r="AU759" s="631"/>
      <c r="AV759" s="631"/>
      <c r="AW759" s="631"/>
      <c r="AX759" s="631"/>
      <c r="AY759" s="631"/>
      <c r="AZ759" s="631"/>
    </row>
    <row r="760" spans="2:52" x14ac:dyDescent="0.25">
      <c r="B760" s="634"/>
      <c r="C760" s="634"/>
      <c r="D760" s="635"/>
      <c r="E760" s="635"/>
      <c r="F760" s="635"/>
      <c r="G760" s="635"/>
      <c r="H760" s="635"/>
      <c r="I760" s="635"/>
      <c r="J760" s="635"/>
      <c r="K760" s="635"/>
      <c r="L760" s="635"/>
      <c r="M760" s="635"/>
      <c r="N760" s="635"/>
      <c r="O760" s="635"/>
      <c r="P760" s="635"/>
      <c r="Q760" s="635"/>
      <c r="R760" s="635"/>
      <c r="S760" s="631"/>
      <c r="T760" s="631"/>
      <c r="U760" s="631"/>
      <c r="V760" s="639"/>
      <c r="W760" s="631"/>
      <c r="X760" s="631"/>
      <c r="Y760" s="631"/>
      <c r="Z760" s="631"/>
      <c r="AA760" s="631"/>
      <c r="AB760" s="631"/>
      <c r="AC760" s="631"/>
      <c r="AD760" s="631"/>
      <c r="AE760" s="631"/>
      <c r="AF760" s="631"/>
      <c r="AG760" s="631"/>
      <c r="AH760" s="631"/>
      <c r="AI760" s="631"/>
      <c r="AJ760" s="631"/>
      <c r="AK760" s="631"/>
      <c r="AL760" s="631"/>
      <c r="AM760" s="631"/>
      <c r="AN760" s="631"/>
      <c r="AO760" s="631"/>
      <c r="AP760" s="631"/>
      <c r="AQ760" s="631"/>
      <c r="AR760" s="631"/>
      <c r="AS760" s="631"/>
      <c r="AT760" s="631"/>
      <c r="AU760" s="631"/>
      <c r="AV760" s="631"/>
      <c r="AW760" s="631"/>
      <c r="AX760" s="631"/>
      <c r="AY760" s="631"/>
      <c r="AZ760" s="631"/>
    </row>
    <row r="761" spans="2:52" x14ac:dyDescent="0.25">
      <c r="B761" s="634"/>
      <c r="C761" s="634"/>
      <c r="D761" s="635"/>
      <c r="E761" s="635"/>
      <c r="F761" s="635"/>
      <c r="G761" s="635"/>
      <c r="H761" s="635"/>
      <c r="I761" s="635"/>
      <c r="J761" s="635"/>
      <c r="K761" s="635"/>
      <c r="L761" s="635"/>
      <c r="M761" s="635"/>
      <c r="N761" s="635"/>
      <c r="O761" s="635"/>
      <c r="P761" s="635"/>
      <c r="Q761" s="635"/>
      <c r="R761" s="635"/>
      <c r="S761" s="631"/>
      <c r="T761" s="631"/>
      <c r="U761" s="631"/>
      <c r="V761" s="639"/>
      <c r="W761" s="631"/>
      <c r="X761" s="631"/>
      <c r="Y761" s="631"/>
      <c r="Z761" s="631"/>
      <c r="AA761" s="631"/>
      <c r="AB761" s="631"/>
      <c r="AC761" s="631"/>
      <c r="AD761" s="631"/>
      <c r="AE761" s="631"/>
      <c r="AF761" s="631"/>
      <c r="AG761" s="631"/>
      <c r="AH761" s="631"/>
      <c r="AI761" s="631"/>
      <c r="AJ761" s="631"/>
      <c r="AK761" s="631"/>
      <c r="AL761" s="631"/>
      <c r="AM761" s="631"/>
      <c r="AN761" s="631"/>
      <c r="AO761" s="631"/>
      <c r="AP761" s="631"/>
      <c r="AQ761" s="631"/>
      <c r="AR761" s="631"/>
      <c r="AS761" s="631"/>
      <c r="AT761" s="631"/>
      <c r="AU761" s="631"/>
      <c r="AV761" s="631"/>
      <c r="AW761" s="631"/>
      <c r="AX761" s="631"/>
      <c r="AY761" s="631"/>
      <c r="AZ761" s="631"/>
    </row>
    <row r="762" spans="2:52" x14ac:dyDescent="0.25">
      <c r="B762" s="634"/>
      <c r="C762" s="634"/>
      <c r="D762" s="635"/>
      <c r="E762" s="635"/>
      <c r="F762" s="635"/>
      <c r="G762" s="635"/>
      <c r="H762" s="635"/>
      <c r="I762" s="635"/>
      <c r="J762" s="635"/>
      <c r="K762" s="635"/>
      <c r="L762" s="635"/>
      <c r="M762" s="635"/>
      <c r="N762" s="635"/>
      <c r="O762" s="635"/>
      <c r="P762" s="635"/>
      <c r="Q762" s="635"/>
      <c r="R762" s="635"/>
      <c r="S762" s="631"/>
      <c r="T762" s="631"/>
      <c r="U762" s="631"/>
      <c r="V762" s="639"/>
      <c r="W762" s="631"/>
      <c r="X762" s="631"/>
      <c r="Y762" s="631"/>
      <c r="Z762" s="631"/>
      <c r="AA762" s="631"/>
      <c r="AB762" s="631"/>
      <c r="AC762" s="631"/>
      <c r="AD762" s="631"/>
      <c r="AE762" s="631"/>
      <c r="AF762" s="631"/>
      <c r="AG762" s="631"/>
      <c r="AH762" s="631"/>
      <c r="AI762" s="631"/>
      <c r="AJ762" s="631"/>
      <c r="AK762" s="631"/>
      <c r="AL762" s="631"/>
      <c r="AM762" s="631"/>
      <c r="AN762" s="631"/>
      <c r="AO762" s="631"/>
      <c r="AP762" s="631"/>
      <c r="AQ762" s="631"/>
      <c r="AR762" s="631"/>
      <c r="AS762" s="631"/>
      <c r="AT762" s="631"/>
      <c r="AU762" s="631"/>
      <c r="AV762" s="631"/>
      <c r="AW762" s="631"/>
      <c r="AX762" s="631"/>
      <c r="AY762" s="631"/>
      <c r="AZ762" s="631"/>
    </row>
    <row r="763" spans="2:52" x14ac:dyDescent="0.25">
      <c r="B763" s="634"/>
      <c r="C763" s="634"/>
      <c r="D763" s="635"/>
      <c r="E763" s="635"/>
      <c r="F763" s="635"/>
      <c r="G763" s="635"/>
      <c r="H763" s="635"/>
      <c r="I763" s="635"/>
      <c r="J763" s="635"/>
      <c r="K763" s="635"/>
      <c r="L763" s="635"/>
      <c r="M763" s="635"/>
      <c r="N763" s="635"/>
      <c r="O763" s="635"/>
      <c r="P763" s="635"/>
      <c r="Q763" s="635"/>
      <c r="R763" s="635"/>
      <c r="S763" s="631"/>
      <c r="T763" s="631"/>
      <c r="U763" s="631"/>
      <c r="V763" s="639"/>
      <c r="W763" s="631"/>
      <c r="X763" s="631"/>
      <c r="Y763" s="631"/>
      <c r="Z763" s="631"/>
      <c r="AA763" s="631"/>
      <c r="AB763" s="631"/>
      <c r="AC763" s="631"/>
      <c r="AD763" s="631"/>
      <c r="AE763" s="631"/>
      <c r="AF763" s="631"/>
      <c r="AG763" s="631"/>
      <c r="AH763" s="631"/>
      <c r="AI763" s="631"/>
      <c r="AJ763" s="631"/>
      <c r="AK763" s="631"/>
      <c r="AL763" s="631"/>
      <c r="AM763" s="631"/>
      <c r="AN763" s="631"/>
      <c r="AO763" s="631"/>
      <c r="AP763" s="631"/>
      <c r="AQ763" s="631"/>
      <c r="AR763" s="631"/>
      <c r="AS763" s="631"/>
      <c r="AT763" s="631"/>
      <c r="AU763" s="631"/>
      <c r="AV763" s="631"/>
      <c r="AW763" s="631"/>
      <c r="AX763" s="631"/>
      <c r="AY763" s="631"/>
      <c r="AZ763" s="631"/>
    </row>
    <row r="764" spans="2:52" x14ac:dyDescent="0.25">
      <c r="B764" s="634"/>
      <c r="C764" s="634"/>
      <c r="D764" s="635"/>
      <c r="E764" s="635"/>
      <c r="F764" s="635"/>
      <c r="G764" s="635"/>
      <c r="H764" s="635"/>
      <c r="I764" s="635"/>
      <c r="J764" s="635"/>
      <c r="K764" s="635"/>
      <c r="L764" s="635"/>
      <c r="M764" s="635"/>
      <c r="N764" s="635"/>
      <c r="O764" s="635"/>
      <c r="P764" s="635"/>
      <c r="Q764" s="635"/>
      <c r="R764" s="635"/>
      <c r="S764" s="631"/>
      <c r="T764" s="631"/>
      <c r="U764" s="631"/>
      <c r="V764" s="639"/>
      <c r="W764" s="631"/>
      <c r="X764" s="631"/>
      <c r="Y764" s="631"/>
      <c r="Z764" s="631"/>
      <c r="AA764" s="631"/>
      <c r="AB764" s="631"/>
      <c r="AC764" s="631"/>
      <c r="AD764" s="631"/>
      <c r="AE764" s="631"/>
      <c r="AF764" s="631"/>
      <c r="AG764" s="631"/>
      <c r="AH764" s="631"/>
      <c r="AI764" s="631"/>
      <c r="AJ764" s="631"/>
      <c r="AK764" s="631"/>
      <c r="AL764" s="631"/>
      <c r="AM764" s="631"/>
      <c r="AN764" s="631"/>
      <c r="AO764" s="631"/>
      <c r="AP764" s="631"/>
      <c r="AQ764" s="631"/>
      <c r="AR764" s="631"/>
      <c r="AS764" s="631"/>
      <c r="AT764" s="631"/>
      <c r="AU764" s="631"/>
      <c r="AV764" s="631"/>
      <c r="AW764" s="631"/>
      <c r="AX764" s="631"/>
      <c r="AY764" s="631"/>
      <c r="AZ764" s="631"/>
    </row>
    <row r="765" spans="2:52" x14ac:dyDescent="0.25">
      <c r="B765" s="634"/>
      <c r="C765" s="634"/>
      <c r="D765" s="635"/>
      <c r="E765" s="635"/>
      <c r="F765" s="635"/>
      <c r="G765" s="635"/>
      <c r="H765" s="635"/>
      <c r="I765" s="635"/>
      <c r="J765" s="635"/>
      <c r="K765" s="635"/>
      <c r="L765" s="635"/>
      <c r="M765" s="635"/>
      <c r="N765" s="635"/>
      <c r="O765" s="635"/>
      <c r="P765" s="635"/>
      <c r="Q765" s="635"/>
      <c r="R765" s="635"/>
      <c r="S765" s="631"/>
      <c r="T765" s="631"/>
      <c r="U765" s="631"/>
      <c r="V765" s="639"/>
      <c r="W765" s="631"/>
      <c r="X765" s="631"/>
      <c r="Y765" s="631"/>
      <c r="Z765" s="631"/>
      <c r="AA765" s="631"/>
      <c r="AB765" s="631"/>
      <c r="AC765" s="631"/>
      <c r="AD765" s="631"/>
      <c r="AE765" s="631"/>
      <c r="AF765" s="631"/>
      <c r="AG765" s="631"/>
      <c r="AH765" s="631"/>
      <c r="AI765" s="631"/>
      <c r="AJ765" s="631"/>
      <c r="AK765" s="631"/>
      <c r="AL765" s="631"/>
      <c r="AM765" s="631"/>
      <c r="AN765" s="631"/>
      <c r="AO765" s="631"/>
      <c r="AP765" s="631"/>
      <c r="AQ765" s="631"/>
      <c r="AR765" s="631"/>
      <c r="AS765" s="631"/>
      <c r="AT765" s="631"/>
      <c r="AU765" s="631"/>
      <c r="AV765" s="631"/>
      <c r="AW765" s="631"/>
      <c r="AX765" s="631"/>
      <c r="AY765" s="631"/>
      <c r="AZ765" s="631"/>
    </row>
    <row r="766" spans="2:52" x14ac:dyDescent="0.25">
      <c r="B766" s="634"/>
      <c r="C766" s="634"/>
      <c r="D766" s="635"/>
      <c r="E766" s="635"/>
      <c r="F766" s="635"/>
      <c r="G766" s="635"/>
      <c r="H766" s="635"/>
      <c r="I766" s="635"/>
      <c r="J766" s="635"/>
      <c r="K766" s="635"/>
      <c r="L766" s="635"/>
      <c r="M766" s="635"/>
      <c r="N766" s="635"/>
      <c r="O766" s="635"/>
      <c r="P766" s="635"/>
      <c r="Q766" s="635"/>
      <c r="R766" s="635"/>
      <c r="S766" s="631"/>
      <c r="T766" s="631"/>
      <c r="U766" s="631"/>
      <c r="V766" s="639"/>
      <c r="W766" s="631"/>
      <c r="X766" s="631"/>
      <c r="Y766" s="631"/>
      <c r="Z766" s="631"/>
      <c r="AA766" s="631"/>
      <c r="AB766" s="631"/>
      <c r="AC766" s="631"/>
      <c r="AD766" s="631"/>
      <c r="AE766" s="631"/>
      <c r="AF766" s="631"/>
      <c r="AG766" s="631"/>
      <c r="AH766" s="631"/>
      <c r="AI766" s="631"/>
      <c r="AJ766" s="631"/>
      <c r="AK766" s="631"/>
      <c r="AL766" s="631"/>
      <c r="AM766" s="631"/>
      <c r="AN766" s="631"/>
      <c r="AO766" s="631"/>
      <c r="AP766" s="631"/>
      <c r="AQ766" s="631"/>
      <c r="AR766" s="631"/>
      <c r="AS766" s="631"/>
      <c r="AT766" s="631"/>
      <c r="AU766" s="631"/>
      <c r="AV766" s="631"/>
      <c r="AW766" s="631"/>
      <c r="AX766" s="631"/>
      <c r="AY766" s="631"/>
      <c r="AZ766" s="631"/>
    </row>
    <row r="767" spans="2:52" x14ac:dyDescent="0.25">
      <c r="B767" s="634"/>
      <c r="C767" s="634"/>
      <c r="D767" s="635"/>
      <c r="E767" s="635"/>
      <c r="F767" s="635"/>
      <c r="G767" s="635"/>
      <c r="H767" s="635"/>
      <c r="I767" s="635"/>
      <c r="J767" s="635"/>
      <c r="K767" s="635"/>
      <c r="L767" s="635"/>
      <c r="M767" s="635"/>
      <c r="N767" s="635"/>
      <c r="O767" s="635"/>
      <c r="P767" s="635"/>
      <c r="Q767" s="635"/>
      <c r="R767" s="635"/>
      <c r="S767" s="631"/>
      <c r="T767" s="631"/>
      <c r="U767" s="631"/>
      <c r="V767" s="639"/>
      <c r="W767" s="631"/>
      <c r="X767" s="631"/>
      <c r="Y767" s="631"/>
      <c r="Z767" s="631"/>
      <c r="AA767" s="631"/>
      <c r="AB767" s="631"/>
      <c r="AC767" s="631"/>
      <c r="AD767" s="631"/>
      <c r="AE767" s="631"/>
      <c r="AF767" s="631"/>
      <c r="AG767" s="631"/>
      <c r="AH767" s="631"/>
      <c r="AI767" s="631"/>
      <c r="AJ767" s="631"/>
      <c r="AK767" s="631"/>
      <c r="AL767" s="631"/>
      <c r="AM767" s="631"/>
      <c r="AN767" s="631"/>
      <c r="AO767" s="631"/>
      <c r="AP767" s="631"/>
      <c r="AQ767" s="631"/>
      <c r="AR767" s="631"/>
      <c r="AS767" s="631"/>
      <c r="AT767" s="631"/>
      <c r="AU767" s="631"/>
      <c r="AV767" s="631"/>
      <c r="AW767" s="631"/>
      <c r="AX767" s="631"/>
      <c r="AY767" s="631"/>
      <c r="AZ767" s="631"/>
    </row>
    <row r="768" spans="2:52" x14ac:dyDescent="0.25">
      <c r="B768" s="634"/>
      <c r="C768" s="634"/>
      <c r="D768" s="635"/>
      <c r="E768" s="635"/>
      <c r="F768" s="635"/>
      <c r="G768" s="635"/>
      <c r="H768" s="635"/>
      <c r="I768" s="635"/>
      <c r="J768" s="635"/>
      <c r="K768" s="635"/>
      <c r="L768" s="635"/>
      <c r="M768" s="635"/>
      <c r="N768" s="635"/>
      <c r="O768" s="635"/>
      <c r="P768" s="635"/>
      <c r="Q768" s="635"/>
      <c r="R768" s="635"/>
      <c r="S768" s="631"/>
      <c r="T768" s="631"/>
      <c r="U768" s="631"/>
      <c r="V768" s="639"/>
      <c r="W768" s="631"/>
      <c r="X768" s="631"/>
      <c r="Y768" s="631"/>
      <c r="Z768" s="631"/>
      <c r="AA768" s="631"/>
      <c r="AB768" s="631"/>
      <c r="AC768" s="631"/>
      <c r="AD768" s="631"/>
      <c r="AE768" s="631"/>
      <c r="AF768" s="631"/>
      <c r="AG768" s="631"/>
      <c r="AH768" s="631"/>
      <c r="AI768" s="631"/>
      <c r="AJ768" s="631"/>
      <c r="AK768" s="631"/>
      <c r="AL768" s="631"/>
      <c r="AM768" s="631"/>
      <c r="AN768" s="631"/>
      <c r="AO768" s="631"/>
      <c r="AP768" s="631"/>
      <c r="AQ768" s="631"/>
      <c r="AR768" s="631"/>
      <c r="AS768" s="631"/>
      <c r="AT768" s="631"/>
      <c r="AU768" s="631"/>
      <c r="AV768" s="631"/>
      <c r="AW768" s="631"/>
      <c r="AX768" s="631"/>
      <c r="AY768" s="631"/>
      <c r="AZ768" s="631"/>
    </row>
    <row r="769" spans="2:52" x14ac:dyDescent="0.25">
      <c r="B769" s="634"/>
      <c r="C769" s="634"/>
      <c r="D769" s="635"/>
      <c r="E769" s="635"/>
      <c r="F769" s="635"/>
      <c r="G769" s="635"/>
      <c r="H769" s="635"/>
      <c r="I769" s="635"/>
      <c r="J769" s="635"/>
      <c r="K769" s="635"/>
      <c r="L769" s="635"/>
      <c r="M769" s="635"/>
      <c r="N769" s="635"/>
      <c r="O769" s="635"/>
      <c r="P769" s="635"/>
      <c r="Q769" s="635"/>
      <c r="R769" s="635"/>
      <c r="S769" s="631"/>
      <c r="T769" s="631"/>
      <c r="U769" s="631"/>
      <c r="V769" s="639"/>
      <c r="W769" s="631"/>
      <c r="X769" s="631"/>
      <c r="Y769" s="631"/>
      <c r="Z769" s="631"/>
      <c r="AA769" s="631"/>
      <c r="AB769" s="631"/>
      <c r="AC769" s="631"/>
      <c r="AD769" s="631"/>
      <c r="AE769" s="631"/>
      <c r="AF769" s="631"/>
      <c r="AG769" s="631"/>
      <c r="AH769" s="631"/>
      <c r="AI769" s="631"/>
      <c r="AJ769" s="631"/>
      <c r="AK769" s="631"/>
      <c r="AL769" s="631"/>
      <c r="AM769" s="631"/>
      <c r="AN769" s="631"/>
      <c r="AO769" s="631"/>
      <c r="AP769" s="631"/>
      <c r="AQ769" s="631"/>
      <c r="AR769" s="631"/>
      <c r="AS769" s="631"/>
      <c r="AT769" s="631"/>
      <c r="AU769" s="631"/>
      <c r="AV769" s="631"/>
      <c r="AW769" s="631"/>
      <c r="AX769" s="631"/>
      <c r="AY769" s="631"/>
      <c r="AZ769" s="631"/>
    </row>
    <row r="770" spans="2:52" x14ac:dyDescent="0.25">
      <c r="B770" s="634"/>
      <c r="C770" s="634"/>
      <c r="D770" s="635"/>
      <c r="E770" s="635"/>
      <c r="F770" s="635"/>
      <c r="G770" s="635"/>
      <c r="H770" s="635"/>
      <c r="I770" s="635"/>
      <c r="J770" s="635"/>
      <c r="K770" s="635"/>
      <c r="L770" s="635"/>
      <c r="M770" s="635"/>
      <c r="N770" s="635"/>
      <c r="O770" s="635"/>
      <c r="P770" s="635"/>
      <c r="Q770" s="635"/>
      <c r="R770" s="635"/>
      <c r="S770" s="631"/>
      <c r="T770" s="631"/>
      <c r="U770" s="631"/>
      <c r="V770" s="639"/>
      <c r="W770" s="631"/>
      <c r="X770" s="631"/>
      <c r="Y770" s="631"/>
      <c r="Z770" s="631"/>
      <c r="AA770" s="631"/>
      <c r="AB770" s="631"/>
      <c r="AC770" s="631"/>
      <c r="AD770" s="631"/>
      <c r="AE770" s="631"/>
      <c r="AF770" s="631"/>
      <c r="AG770" s="631"/>
      <c r="AH770" s="631"/>
      <c r="AI770" s="631"/>
      <c r="AJ770" s="631"/>
      <c r="AK770" s="631"/>
      <c r="AL770" s="631"/>
      <c r="AM770" s="631"/>
      <c r="AN770" s="631"/>
      <c r="AO770" s="631"/>
      <c r="AP770" s="631"/>
      <c r="AQ770" s="631"/>
      <c r="AR770" s="631"/>
      <c r="AS770" s="631"/>
      <c r="AT770" s="631"/>
      <c r="AU770" s="631"/>
      <c r="AV770" s="631"/>
      <c r="AW770" s="631"/>
      <c r="AX770" s="631"/>
      <c r="AY770" s="631"/>
      <c r="AZ770" s="631"/>
    </row>
    <row r="771" spans="2:52" x14ac:dyDescent="0.25">
      <c r="B771" s="634"/>
      <c r="C771" s="634"/>
      <c r="D771" s="635"/>
      <c r="E771" s="635"/>
      <c r="F771" s="635"/>
      <c r="G771" s="635"/>
      <c r="H771" s="635"/>
      <c r="I771" s="635"/>
      <c r="J771" s="635"/>
      <c r="K771" s="635"/>
      <c r="L771" s="635"/>
      <c r="M771" s="635"/>
      <c r="N771" s="635"/>
      <c r="O771" s="635"/>
      <c r="P771" s="635"/>
      <c r="Q771" s="635"/>
      <c r="R771" s="635"/>
      <c r="S771" s="631"/>
      <c r="T771" s="631"/>
      <c r="U771" s="631"/>
      <c r="V771" s="639"/>
      <c r="W771" s="631"/>
      <c r="X771" s="631"/>
      <c r="Y771" s="631"/>
      <c r="Z771" s="631"/>
      <c r="AA771" s="631"/>
      <c r="AB771" s="631"/>
      <c r="AC771" s="631"/>
      <c r="AD771" s="631"/>
      <c r="AE771" s="631"/>
      <c r="AF771" s="631"/>
      <c r="AG771" s="631"/>
      <c r="AH771" s="631"/>
      <c r="AI771" s="631"/>
      <c r="AJ771" s="631"/>
      <c r="AK771" s="631"/>
      <c r="AL771" s="631"/>
      <c r="AM771" s="631"/>
      <c r="AN771" s="631"/>
      <c r="AO771" s="631"/>
      <c r="AP771" s="631"/>
      <c r="AQ771" s="631"/>
      <c r="AR771" s="631"/>
      <c r="AS771" s="631"/>
      <c r="AT771" s="631"/>
      <c r="AU771" s="631"/>
      <c r="AV771" s="631"/>
      <c r="AW771" s="631"/>
      <c r="AX771" s="631"/>
      <c r="AY771" s="631"/>
      <c r="AZ771" s="631"/>
    </row>
    <row r="772" spans="2:52" x14ac:dyDescent="0.25">
      <c r="B772" s="634"/>
      <c r="C772" s="634"/>
      <c r="D772" s="635"/>
      <c r="E772" s="635"/>
      <c r="F772" s="635"/>
      <c r="G772" s="635"/>
      <c r="H772" s="635"/>
      <c r="I772" s="635"/>
      <c r="J772" s="635"/>
      <c r="K772" s="635"/>
      <c r="L772" s="635"/>
      <c r="M772" s="635"/>
      <c r="N772" s="635"/>
      <c r="O772" s="635"/>
      <c r="P772" s="635"/>
      <c r="Q772" s="635"/>
      <c r="R772" s="635"/>
      <c r="S772" s="631"/>
      <c r="T772" s="631"/>
      <c r="U772" s="631"/>
      <c r="V772" s="639"/>
      <c r="W772" s="631"/>
      <c r="X772" s="631"/>
      <c r="Y772" s="631"/>
      <c r="Z772" s="631"/>
      <c r="AA772" s="631"/>
      <c r="AB772" s="631"/>
      <c r="AC772" s="631"/>
      <c r="AD772" s="631"/>
      <c r="AE772" s="631"/>
      <c r="AF772" s="631"/>
      <c r="AG772" s="631"/>
      <c r="AH772" s="631"/>
      <c r="AI772" s="631"/>
      <c r="AJ772" s="631"/>
      <c r="AK772" s="631"/>
      <c r="AL772" s="631"/>
      <c r="AM772" s="631"/>
      <c r="AN772" s="631"/>
      <c r="AO772" s="631"/>
      <c r="AP772" s="631"/>
      <c r="AQ772" s="631"/>
      <c r="AR772" s="631"/>
      <c r="AS772" s="631"/>
      <c r="AT772" s="631"/>
      <c r="AU772" s="631"/>
      <c r="AV772" s="631"/>
      <c r="AW772" s="631"/>
      <c r="AX772" s="631"/>
      <c r="AY772" s="631"/>
      <c r="AZ772" s="631"/>
    </row>
    <row r="773" spans="2:52" x14ac:dyDescent="0.25">
      <c r="B773" s="634"/>
      <c r="C773" s="634"/>
      <c r="D773" s="635"/>
      <c r="E773" s="635"/>
      <c r="F773" s="635"/>
      <c r="G773" s="635"/>
      <c r="H773" s="635"/>
      <c r="I773" s="635"/>
      <c r="J773" s="635"/>
      <c r="K773" s="635"/>
      <c r="L773" s="635"/>
      <c r="M773" s="635"/>
      <c r="N773" s="635"/>
      <c r="O773" s="635"/>
      <c r="P773" s="635"/>
      <c r="Q773" s="635"/>
      <c r="R773" s="635"/>
      <c r="S773" s="631"/>
      <c r="T773" s="631"/>
      <c r="U773" s="631"/>
      <c r="V773" s="639"/>
      <c r="W773" s="631"/>
      <c r="X773" s="631"/>
      <c r="Y773" s="631"/>
      <c r="Z773" s="631"/>
      <c r="AA773" s="631"/>
      <c r="AB773" s="631"/>
      <c r="AC773" s="631"/>
      <c r="AD773" s="631"/>
      <c r="AE773" s="631"/>
      <c r="AF773" s="631"/>
      <c r="AG773" s="631"/>
      <c r="AH773" s="631"/>
      <c r="AI773" s="631"/>
      <c r="AJ773" s="631"/>
      <c r="AK773" s="631"/>
      <c r="AL773" s="631"/>
      <c r="AM773" s="631"/>
      <c r="AN773" s="631"/>
      <c r="AO773" s="631"/>
      <c r="AP773" s="631"/>
      <c r="AQ773" s="631"/>
      <c r="AR773" s="631"/>
      <c r="AS773" s="631"/>
      <c r="AT773" s="631"/>
      <c r="AU773" s="631"/>
      <c r="AV773" s="631"/>
      <c r="AW773" s="631"/>
      <c r="AX773" s="631"/>
      <c r="AY773" s="631"/>
      <c r="AZ773" s="631"/>
    </row>
    <row r="774" spans="2:52" x14ac:dyDescent="0.25">
      <c r="B774" s="634"/>
      <c r="C774" s="634"/>
      <c r="D774" s="635"/>
      <c r="E774" s="635"/>
      <c r="F774" s="635"/>
      <c r="G774" s="635"/>
      <c r="H774" s="635"/>
      <c r="I774" s="635"/>
      <c r="J774" s="635"/>
      <c r="K774" s="635"/>
      <c r="L774" s="635"/>
      <c r="M774" s="635"/>
      <c r="N774" s="635"/>
      <c r="O774" s="635"/>
      <c r="P774" s="635"/>
      <c r="Q774" s="635"/>
      <c r="R774" s="635"/>
      <c r="S774" s="631"/>
      <c r="T774" s="631"/>
      <c r="U774" s="631"/>
      <c r="V774" s="639"/>
      <c r="W774" s="631"/>
      <c r="X774" s="631"/>
      <c r="Y774" s="631"/>
      <c r="Z774" s="631"/>
      <c r="AA774" s="631"/>
      <c r="AB774" s="631"/>
      <c r="AC774" s="631"/>
      <c r="AD774" s="631"/>
      <c r="AE774" s="631"/>
      <c r="AF774" s="631"/>
      <c r="AG774" s="631"/>
      <c r="AH774" s="631"/>
      <c r="AI774" s="631"/>
      <c r="AJ774" s="631"/>
      <c r="AK774" s="631"/>
      <c r="AL774" s="631"/>
      <c r="AM774" s="631"/>
      <c r="AN774" s="631"/>
      <c r="AO774" s="631"/>
      <c r="AP774" s="631"/>
      <c r="AQ774" s="631"/>
      <c r="AR774" s="631"/>
      <c r="AS774" s="631"/>
      <c r="AT774" s="631"/>
      <c r="AU774" s="631"/>
      <c r="AV774" s="631"/>
      <c r="AW774" s="631"/>
      <c r="AX774" s="631"/>
      <c r="AY774" s="631"/>
      <c r="AZ774" s="631"/>
    </row>
    <row r="775" spans="2:52" x14ac:dyDescent="0.25">
      <c r="B775" s="634"/>
      <c r="C775" s="634"/>
      <c r="D775" s="635"/>
      <c r="E775" s="635"/>
      <c r="F775" s="635"/>
      <c r="G775" s="635"/>
      <c r="H775" s="635"/>
      <c r="I775" s="635"/>
      <c r="J775" s="635"/>
      <c r="K775" s="635"/>
      <c r="L775" s="635"/>
      <c r="M775" s="635"/>
      <c r="N775" s="635"/>
      <c r="O775" s="635"/>
      <c r="P775" s="635"/>
      <c r="Q775" s="635"/>
      <c r="R775" s="635"/>
      <c r="S775" s="631"/>
      <c r="T775" s="631"/>
      <c r="U775" s="631"/>
      <c r="V775" s="639"/>
      <c r="W775" s="631"/>
      <c r="X775" s="631"/>
      <c r="Y775" s="631"/>
      <c r="Z775" s="631"/>
      <c r="AA775" s="631"/>
      <c r="AB775" s="631"/>
      <c r="AC775" s="631"/>
      <c r="AD775" s="631"/>
      <c r="AE775" s="631"/>
      <c r="AF775" s="631"/>
      <c r="AG775" s="631"/>
      <c r="AH775" s="631"/>
      <c r="AI775" s="631"/>
      <c r="AJ775" s="631"/>
      <c r="AK775" s="631"/>
      <c r="AL775" s="631"/>
      <c r="AM775" s="631"/>
      <c r="AN775" s="631"/>
      <c r="AO775" s="631"/>
      <c r="AP775" s="631"/>
      <c r="AQ775" s="631"/>
      <c r="AR775" s="631"/>
      <c r="AS775" s="631"/>
      <c r="AT775" s="631"/>
      <c r="AU775" s="631"/>
      <c r="AV775" s="631"/>
      <c r="AW775" s="631"/>
      <c r="AX775" s="631"/>
      <c r="AY775" s="631"/>
      <c r="AZ775" s="631"/>
    </row>
    <row r="776" spans="2:52" x14ac:dyDescent="0.25">
      <c r="B776" s="634"/>
      <c r="C776" s="634"/>
      <c r="D776" s="635"/>
      <c r="E776" s="635"/>
      <c r="F776" s="635"/>
      <c r="G776" s="635"/>
      <c r="H776" s="635"/>
      <c r="I776" s="635"/>
      <c r="J776" s="635"/>
      <c r="K776" s="635"/>
      <c r="L776" s="635"/>
      <c r="M776" s="635"/>
      <c r="N776" s="635"/>
      <c r="O776" s="635"/>
      <c r="P776" s="635"/>
      <c r="Q776" s="635"/>
      <c r="R776" s="635"/>
      <c r="S776" s="631"/>
      <c r="T776" s="631"/>
      <c r="U776" s="631"/>
      <c r="V776" s="639"/>
      <c r="W776" s="631"/>
      <c r="X776" s="631"/>
      <c r="Y776" s="631"/>
      <c r="Z776" s="631"/>
      <c r="AA776" s="631"/>
      <c r="AB776" s="631"/>
      <c r="AC776" s="631"/>
      <c r="AD776" s="631"/>
      <c r="AE776" s="631"/>
      <c r="AF776" s="631"/>
      <c r="AG776" s="631"/>
      <c r="AH776" s="631"/>
      <c r="AI776" s="631"/>
      <c r="AJ776" s="631"/>
      <c r="AK776" s="631"/>
      <c r="AL776" s="631"/>
      <c r="AM776" s="631"/>
      <c r="AN776" s="631"/>
      <c r="AO776" s="631"/>
      <c r="AP776" s="631"/>
      <c r="AQ776" s="631"/>
      <c r="AR776" s="631"/>
      <c r="AS776" s="631"/>
      <c r="AT776" s="631"/>
      <c r="AU776" s="631"/>
      <c r="AV776" s="631"/>
      <c r="AW776" s="631"/>
      <c r="AX776" s="631"/>
      <c r="AY776" s="631"/>
      <c r="AZ776" s="631"/>
    </row>
    <row r="777" spans="2:52" x14ac:dyDescent="0.25">
      <c r="B777" s="634"/>
      <c r="C777" s="634"/>
      <c r="D777" s="635"/>
      <c r="E777" s="635"/>
      <c r="F777" s="635"/>
      <c r="G777" s="635"/>
      <c r="H777" s="635"/>
      <c r="I777" s="635"/>
      <c r="J777" s="635"/>
      <c r="K777" s="635"/>
      <c r="L777" s="635"/>
      <c r="M777" s="635"/>
      <c r="N777" s="635"/>
      <c r="O777" s="635"/>
      <c r="P777" s="635"/>
      <c r="Q777" s="635"/>
      <c r="R777" s="635"/>
      <c r="S777" s="631"/>
      <c r="T777" s="631"/>
      <c r="U777" s="631"/>
      <c r="V777" s="639"/>
      <c r="W777" s="631"/>
      <c r="X777" s="631"/>
      <c r="Y777" s="631"/>
      <c r="Z777" s="631"/>
      <c r="AA777" s="631"/>
      <c r="AB777" s="631"/>
      <c r="AC777" s="631"/>
      <c r="AD777" s="631"/>
      <c r="AE777" s="631"/>
      <c r="AF777" s="631"/>
      <c r="AG777" s="631"/>
      <c r="AH777" s="631"/>
      <c r="AI777" s="631"/>
      <c r="AJ777" s="631"/>
      <c r="AK777" s="631"/>
      <c r="AL777" s="631"/>
      <c r="AM777" s="631"/>
      <c r="AN777" s="631"/>
      <c r="AO777" s="631"/>
      <c r="AP777" s="631"/>
      <c r="AQ777" s="631"/>
      <c r="AR777" s="631"/>
      <c r="AS777" s="631"/>
      <c r="AT777" s="631"/>
      <c r="AU777" s="631"/>
      <c r="AV777" s="631"/>
      <c r="AW777" s="631"/>
      <c r="AX777" s="631"/>
      <c r="AY777" s="631"/>
      <c r="AZ777" s="631"/>
    </row>
    <row r="778" spans="2:52" x14ac:dyDescent="0.25">
      <c r="B778" s="634"/>
      <c r="C778" s="634"/>
      <c r="D778" s="635"/>
      <c r="E778" s="635"/>
      <c r="F778" s="635"/>
      <c r="G778" s="635"/>
      <c r="H778" s="635"/>
      <c r="I778" s="635"/>
      <c r="J778" s="635"/>
      <c r="K778" s="635"/>
      <c r="L778" s="635"/>
      <c r="M778" s="635"/>
      <c r="N778" s="635"/>
      <c r="O778" s="635"/>
      <c r="P778" s="635"/>
      <c r="Q778" s="635"/>
      <c r="R778" s="635"/>
      <c r="S778" s="631"/>
      <c r="T778" s="631"/>
      <c r="U778" s="631"/>
      <c r="V778" s="639"/>
      <c r="W778" s="631"/>
      <c r="X778" s="631"/>
      <c r="Y778" s="631"/>
      <c r="Z778" s="631"/>
      <c r="AA778" s="631"/>
      <c r="AB778" s="631"/>
      <c r="AC778" s="631"/>
      <c r="AD778" s="631"/>
      <c r="AE778" s="631"/>
      <c r="AF778" s="631"/>
      <c r="AG778" s="631"/>
      <c r="AH778" s="631"/>
      <c r="AI778" s="631"/>
      <c r="AJ778" s="631"/>
      <c r="AK778" s="631"/>
      <c r="AL778" s="631"/>
      <c r="AM778" s="631"/>
      <c r="AN778" s="631"/>
      <c r="AO778" s="631"/>
      <c r="AP778" s="631"/>
      <c r="AQ778" s="631"/>
      <c r="AR778" s="631"/>
      <c r="AS778" s="631"/>
      <c r="AT778" s="631"/>
      <c r="AU778" s="631"/>
      <c r="AV778" s="631"/>
      <c r="AW778" s="631"/>
      <c r="AX778" s="631"/>
      <c r="AY778" s="631"/>
      <c r="AZ778" s="631"/>
    </row>
    <row r="779" spans="2:52" x14ac:dyDescent="0.25">
      <c r="B779" s="634"/>
      <c r="C779" s="634"/>
      <c r="D779" s="635"/>
      <c r="E779" s="635"/>
      <c r="F779" s="635"/>
      <c r="G779" s="635"/>
      <c r="H779" s="635"/>
      <c r="I779" s="635"/>
      <c r="J779" s="635"/>
      <c r="K779" s="635"/>
      <c r="L779" s="635"/>
      <c r="M779" s="635"/>
      <c r="N779" s="635"/>
      <c r="O779" s="635"/>
      <c r="P779" s="635"/>
      <c r="Q779" s="635"/>
      <c r="R779" s="635"/>
      <c r="S779" s="631"/>
      <c r="T779" s="631"/>
      <c r="U779" s="631"/>
      <c r="V779" s="639"/>
      <c r="W779" s="631"/>
      <c r="X779" s="631"/>
      <c r="Y779" s="631"/>
      <c r="Z779" s="631"/>
      <c r="AA779" s="631"/>
      <c r="AB779" s="631"/>
      <c r="AC779" s="631"/>
      <c r="AD779" s="631"/>
      <c r="AE779" s="631"/>
      <c r="AF779" s="631"/>
      <c r="AG779" s="631"/>
      <c r="AH779" s="631"/>
      <c r="AI779" s="631"/>
      <c r="AJ779" s="631"/>
      <c r="AK779" s="631"/>
      <c r="AL779" s="631"/>
      <c r="AM779" s="631"/>
      <c r="AN779" s="631"/>
      <c r="AO779" s="631"/>
      <c r="AP779" s="631"/>
      <c r="AQ779" s="631"/>
      <c r="AR779" s="631"/>
      <c r="AS779" s="631"/>
      <c r="AT779" s="631"/>
      <c r="AU779" s="631"/>
      <c r="AV779" s="631"/>
      <c r="AW779" s="631"/>
      <c r="AX779" s="631"/>
      <c r="AY779" s="631"/>
      <c r="AZ779" s="631"/>
    </row>
    <row r="780" spans="2:52" x14ac:dyDescent="0.25">
      <c r="B780" s="634"/>
      <c r="C780" s="634"/>
      <c r="D780" s="635"/>
      <c r="E780" s="635"/>
      <c r="F780" s="635"/>
      <c r="G780" s="635"/>
      <c r="H780" s="635"/>
      <c r="I780" s="635"/>
      <c r="J780" s="635"/>
      <c r="K780" s="635"/>
      <c r="L780" s="635"/>
      <c r="M780" s="635"/>
      <c r="N780" s="635"/>
      <c r="O780" s="635"/>
      <c r="P780" s="635"/>
      <c r="Q780" s="635"/>
      <c r="R780" s="635"/>
      <c r="S780" s="631"/>
      <c r="T780" s="631"/>
      <c r="U780" s="631"/>
      <c r="V780" s="639"/>
      <c r="W780" s="631"/>
      <c r="X780" s="631"/>
      <c r="Y780" s="631"/>
      <c r="Z780" s="631"/>
      <c r="AA780" s="631"/>
      <c r="AB780" s="631"/>
      <c r="AC780" s="631"/>
      <c r="AD780" s="631"/>
      <c r="AE780" s="631"/>
      <c r="AF780" s="631"/>
      <c r="AG780" s="631"/>
      <c r="AH780" s="631"/>
      <c r="AI780" s="631"/>
      <c r="AJ780" s="631"/>
      <c r="AK780" s="631"/>
      <c r="AL780" s="631"/>
      <c r="AM780" s="631"/>
      <c r="AN780" s="631"/>
      <c r="AO780" s="631"/>
      <c r="AP780" s="631"/>
      <c r="AQ780" s="631"/>
      <c r="AR780" s="631"/>
      <c r="AS780" s="631"/>
      <c r="AT780" s="631"/>
      <c r="AU780" s="631"/>
      <c r="AV780" s="631"/>
      <c r="AW780" s="631"/>
      <c r="AX780" s="631"/>
      <c r="AY780" s="631"/>
      <c r="AZ780" s="631"/>
    </row>
    <row r="781" spans="2:52" x14ac:dyDescent="0.25">
      <c r="B781" s="634"/>
      <c r="C781" s="634"/>
      <c r="D781" s="635"/>
      <c r="E781" s="635"/>
      <c r="F781" s="635"/>
      <c r="G781" s="635"/>
      <c r="H781" s="635"/>
      <c r="I781" s="635"/>
      <c r="J781" s="635"/>
      <c r="K781" s="635"/>
      <c r="L781" s="635"/>
      <c r="M781" s="635"/>
      <c r="N781" s="635"/>
      <c r="O781" s="635"/>
      <c r="P781" s="635"/>
      <c r="Q781" s="635"/>
      <c r="R781" s="635"/>
      <c r="S781" s="631"/>
      <c r="T781" s="631"/>
      <c r="U781" s="631"/>
      <c r="V781" s="639"/>
      <c r="W781" s="631"/>
      <c r="X781" s="631"/>
      <c r="Y781" s="631"/>
      <c r="Z781" s="631"/>
      <c r="AA781" s="631"/>
      <c r="AB781" s="631"/>
      <c r="AC781" s="631"/>
      <c r="AD781" s="631"/>
      <c r="AE781" s="631"/>
      <c r="AF781" s="631"/>
      <c r="AG781" s="631"/>
      <c r="AH781" s="631"/>
      <c r="AI781" s="631"/>
      <c r="AJ781" s="631"/>
      <c r="AK781" s="631"/>
      <c r="AL781" s="631"/>
      <c r="AM781" s="631"/>
      <c r="AN781" s="631"/>
      <c r="AO781" s="631"/>
      <c r="AP781" s="631"/>
      <c r="AQ781" s="631"/>
      <c r="AR781" s="631"/>
      <c r="AS781" s="631"/>
      <c r="AT781" s="631"/>
      <c r="AU781" s="631"/>
      <c r="AV781" s="631"/>
      <c r="AW781" s="631"/>
      <c r="AX781" s="631"/>
      <c r="AY781" s="631"/>
      <c r="AZ781" s="631"/>
    </row>
    <row r="782" spans="2:52" x14ac:dyDescent="0.25">
      <c r="B782" s="634"/>
      <c r="C782" s="634"/>
      <c r="D782" s="635"/>
      <c r="E782" s="635"/>
      <c r="F782" s="635"/>
      <c r="G782" s="635"/>
      <c r="H782" s="635"/>
      <c r="I782" s="635"/>
      <c r="J782" s="635"/>
      <c r="K782" s="635"/>
      <c r="L782" s="635"/>
      <c r="M782" s="635"/>
      <c r="N782" s="635"/>
      <c r="O782" s="635"/>
      <c r="P782" s="635"/>
      <c r="Q782" s="635"/>
      <c r="R782" s="635"/>
      <c r="S782" s="631"/>
      <c r="T782" s="631"/>
      <c r="U782" s="631"/>
      <c r="V782" s="639"/>
      <c r="W782" s="631"/>
      <c r="X782" s="631"/>
      <c r="Y782" s="631"/>
      <c r="Z782" s="631"/>
      <c r="AA782" s="631"/>
      <c r="AB782" s="631"/>
      <c r="AC782" s="631"/>
      <c r="AD782" s="631"/>
      <c r="AE782" s="631"/>
      <c r="AF782" s="631"/>
      <c r="AG782" s="631"/>
      <c r="AH782" s="631"/>
      <c r="AI782" s="631"/>
      <c r="AJ782" s="631"/>
      <c r="AK782" s="631"/>
      <c r="AL782" s="631"/>
      <c r="AM782" s="631"/>
      <c r="AN782" s="631"/>
      <c r="AO782" s="631"/>
      <c r="AP782" s="631"/>
      <c r="AQ782" s="631"/>
      <c r="AR782" s="631"/>
      <c r="AS782" s="631"/>
      <c r="AT782" s="631"/>
      <c r="AU782" s="631"/>
      <c r="AV782" s="631"/>
      <c r="AW782" s="631"/>
      <c r="AX782" s="631"/>
      <c r="AY782" s="631"/>
      <c r="AZ782" s="631"/>
    </row>
    <row r="783" spans="2:52" x14ac:dyDescent="0.25">
      <c r="B783" s="634"/>
      <c r="C783" s="634"/>
      <c r="D783" s="635"/>
      <c r="E783" s="635"/>
      <c r="F783" s="635"/>
      <c r="G783" s="635"/>
      <c r="H783" s="635"/>
      <c r="I783" s="635"/>
      <c r="J783" s="635"/>
      <c r="K783" s="635"/>
      <c r="L783" s="635"/>
      <c r="M783" s="635"/>
      <c r="N783" s="635"/>
      <c r="O783" s="635"/>
      <c r="P783" s="635"/>
      <c r="Q783" s="635"/>
      <c r="R783" s="635"/>
      <c r="S783" s="631"/>
      <c r="T783" s="631"/>
      <c r="U783" s="631"/>
      <c r="V783" s="639"/>
      <c r="W783" s="631"/>
      <c r="X783" s="631"/>
      <c r="Y783" s="631"/>
      <c r="Z783" s="631"/>
      <c r="AA783" s="631"/>
      <c r="AB783" s="631"/>
      <c r="AC783" s="631"/>
      <c r="AD783" s="631"/>
      <c r="AE783" s="631"/>
      <c r="AF783" s="631"/>
      <c r="AG783" s="631"/>
      <c r="AH783" s="631"/>
      <c r="AI783" s="631"/>
      <c r="AJ783" s="631"/>
      <c r="AK783" s="631"/>
      <c r="AL783" s="631"/>
      <c r="AM783" s="631"/>
      <c r="AN783" s="631"/>
      <c r="AO783" s="631"/>
      <c r="AP783" s="631"/>
      <c r="AQ783" s="631"/>
      <c r="AR783" s="631"/>
      <c r="AS783" s="631"/>
      <c r="AT783" s="631"/>
      <c r="AU783" s="631"/>
      <c r="AV783" s="631"/>
      <c r="AW783" s="631"/>
      <c r="AX783" s="631"/>
      <c r="AY783" s="631"/>
      <c r="AZ783" s="631"/>
    </row>
    <row r="784" spans="2:52" x14ac:dyDescent="0.25">
      <c r="B784" s="634"/>
      <c r="C784" s="634"/>
      <c r="D784" s="635"/>
      <c r="E784" s="635"/>
      <c r="F784" s="635"/>
      <c r="G784" s="635"/>
      <c r="H784" s="635"/>
      <c r="I784" s="635"/>
      <c r="J784" s="635"/>
      <c r="K784" s="635"/>
      <c r="L784" s="635"/>
      <c r="M784" s="635"/>
      <c r="N784" s="635"/>
      <c r="O784" s="635"/>
      <c r="P784" s="635"/>
      <c r="Q784" s="635"/>
      <c r="R784" s="635"/>
      <c r="S784" s="631"/>
      <c r="T784" s="631"/>
      <c r="U784" s="631"/>
      <c r="V784" s="639"/>
      <c r="W784" s="631"/>
      <c r="X784" s="631"/>
      <c r="Y784" s="631"/>
      <c r="Z784" s="631"/>
      <c r="AA784" s="631"/>
      <c r="AB784" s="631"/>
      <c r="AC784" s="631"/>
      <c r="AD784" s="631"/>
      <c r="AE784" s="631"/>
      <c r="AF784" s="631"/>
      <c r="AG784" s="631"/>
      <c r="AH784" s="631"/>
      <c r="AI784" s="631"/>
      <c r="AJ784" s="631"/>
      <c r="AK784" s="631"/>
      <c r="AL784" s="631"/>
      <c r="AM784" s="631"/>
      <c r="AN784" s="631"/>
      <c r="AO784" s="631"/>
      <c r="AP784" s="631"/>
      <c r="AQ784" s="631"/>
      <c r="AR784" s="631"/>
      <c r="AS784" s="631"/>
      <c r="AT784" s="631"/>
      <c r="AU784" s="631"/>
      <c r="AV784" s="631"/>
      <c r="AW784" s="631"/>
      <c r="AX784" s="631"/>
      <c r="AY784" s="631"/>
      <c r="AZ784" s="631"/>
    </row>
    <row r="785" spans="2:52" x14ac:dyDescent="0.25">
      <c r="B785" s="634"/>
      <c r="C785" s="634"/>
      <c r="D785" s="635"/>
      <c r="E785" s="635"/>
      <c r="F785" s="635"/>
      <c r="G785" s="635"/>
      <c r="H785" s="635"/>
      <c r="I785" s="635"/>
      <c r="J785" s="635"/>
      <c r="K785" s="635"/>
      <c r="L785" s="635"/>
      <c r="M785" s="635"/>
      <c r="N785" s="635"/>
      <c r="O785" s="635"/>
      <c r="P785" s="635"/>
      <c r="Q785" s="635"/>
      <c r="R785" s="635"/>
      <c r="S785" s="631"/>
      <c r="T785" s="631"/>
      <c r="U785" s="631"/>
      <c r="V785" s="639"/>
      <c r="W785" s="631"/>
      <c r="X785" s="631"/>
      <c r="Y785" s="631"/>
      <c r="Z785" s="631"/>
      <c r="AA785" s="631"/>
      <c r="AB785" s="631"/>
      <c r="AC785" s="631"/>
      <c r="AD785" s="631"/>
      <c r="AE785" s="631"/>
      <c r="AF785" s="631"/>
      <c r="AG785" s="631"/>
      <c r="AH785" s="631"/>
      <c r="AI785" s="631"/>
      <c r="AJ785" s="631"/>
      <c r="AK785" s="631"/>
      <c r="AL785" s="631"/>
      <c r="AM785" s="631"/>
      <c r="AN785" s="631"/>
      <c r="AO785" s="631"/>
      <c r="AP785" s="631"/>
      <c r="AQ785" s="631"/>
      <c r="AR785" s="631"/>
      <c r="AS785" s="631"/>
      <c r="AT785" s="631"/>
      <c r="AU785" s="631"/>
      <c r="AV785" s="631"/>
      <c r="AW785" s="631"/>
      <c r="AX785" s="631"/>
      <c r="AY785" s="631"/>
      <c r="AZ785" s="631"/>
    </row>
    <row r="786" spans="2:52" x14ac:dyDescent="0.25">
      <c r="B786" s="634"/>
      <c r="C786" s="634"/>
      <c r="D786" s="635"/>
      <c r="E786" s="635"/>
      <c r="F786" s="635"/>
      <c r="G786" s="635"/>
      <c r="H786" s="635"/>
      <c r="I786" s="635"/>
      <c r="J786" s="635"/>
      <c r="K786" s="635"/>
      <c r="L786" s="635"/>
      <c r="M786" s="635"/>
      <c r="N786" s="635"/>
      <c r="O786" s="635"/>
      <c r="P786" s="635"/>
      <c r="Q786" s="635"/>
      <c r="R786" s="635"/>
      <c r="S786" s="631"/>
      <c r="T786" s="631"/>
      <c r="U786" s="631"/>
      <c r="V786" s="639"/>
      <c r="W786" s="631"/>
      <c r="X786" s="631"/>
      <c r="Y786" s="631"/>
      <c r="Z786" s="631"/>
      <c r="AA786" s="631"/>
      <c r="AB786" s="631"/>
      <c r="AC786" s="631"/>
      <c r="AD786" s="631"/>
      <c r="AE786" s="631"/>
      <c r="AF786" s="631"/>
      <c r="AG786" s="631"/>
      <c r="AH786" s="631"/>
      <c r="AI786" s="631"/>
      <c r="AJ786" s="631"/>
      <c r="AK786" s="631"/>
      <c r="AL786" s="631"/>
      <c r="AM786" s="631"/>
      <c r="AN786" s="631"/>
      <c r="AO786" s="631"/>
      <c r="AP786" s="631"/>
      <c r="AQ786" s="631"/>
      <c r="AR786" s="631"/>
      <c r="AS786" s="631"/>
      <c r="AT786" s="631"/>
      <c r="AU786" s="631"/>
      <c r="AV786" s="631"/>
      <c r="AW786" s="631"/>
      <c r="AX786" s="631"/>
      <c r="AY786" s="631"/>
      <c r="AZ786" s="631"/>
    </row>
    <row r="787" spans="2:52" x14ac:dyDescent="0.25">
      <c r="B787" s="634"/>
      <c r="C787" s="634"/>
      <c r="D787" s="635"/>
      <c r="E787" s="635"/>
      <c r="F787" s="635"/>
      <c r="G787" s="635"/>
      <c r="H787" s="635"/>
      <c r="I787" s="635"/>
      <c r="J787" s="635"/>
      <c r="K787" s="635"/>
      <c r="L787" s="635"/>
      <c r="M787" s="635"/>
      <c r="N787" s="635"/>
      <c r="O787" s="635"/>
      <c r="P787" s="635"/>
      <c r="Q787" s="635"/>
      <c r="R787" s="635"/>
      <c r="S787" s="631"/>
      <c r="T787" s="631"/>
      <c r="U787" s="631"/>
      <c r="V787" s="639"/>
      <c r="W787" s="631"/>
      <c r="X787" s="631"/>
      <c r="Y787" s="631"/>
      <c r="Z787" s="631"/>
      <c r="AA787" s="631"/>
      <c r="AB787" s="631"/>
      <c r="AC787" s="631"/>
      <c r="AD787" s="631"/>
      <c r="AE787" s="631"/>
      <c r="AF787" s="631"/>
      <c r="AG787" s="631"/>
      <c r="AH787" s="631"/>
      <c r="AI787" s="631"/>
      <c r="AJ787" s="631"/>
      <c r="AK787" s="631"/>
      <c r="AL787" s="631"/>
      <c r="AM787" s="631"/>
      <c r="AN787" s="631"/>
      <c r="AO787" s="631"/>
      <c r="AP787" s="631"/>
      <c r="AQ787" s="631"/>
      <c r="AR787" s="631"/>
      <c r="AS787" s="631"/>
      <c r="AT787" s="631"/>
      <c r="AU787" s="631"/>
      <c r="AV787" s="631"/>
      <c r="AW787" s="631"/>
      <c r="AX787" s="631"/>
      <c r="AY787" s="631"/>
      <c r="AZ787" s="631"/>
    </row>
    <row r="788" spans="2:52" x14ac:dyDescent="0.25">
      <c r="B788" s="634"/>
      <c r="C788" s="634"/>
      <c r="D788" s="635"/>
      <c r="E788" s="635"/>
      <c r="F788" s="635"/>
      <c r="G788" s="635"/>
      <c r="H788" s="635"/>
      <c r="I788" s="635"/>
      <c r="J788" s="635"/>
      <c r="K788" s="635"/>
      <c r="L788" s="635"/>
      <c r="M788" s="635"/>
      <c r="N788" s="635"/>
      <c r="O788" s="635"/>
      <c r="P788" s="635"/>
      <c r="Q788" s="635"/>
      <c r="R788" s="635"/>
      <c r="S788" s="631"/>
      <c r="T788" s="631"/>
      <c r="U788" s="631"/>
      <c r="V788" s="639"/>
      <c r="W788" s="631"/>
      <c r="X788" s="631"/>
      <c r="Y788" s="631"/>
      <c r="Z788" s="631"/>
      <c r="AA788" s="631"/>
      <c r="AB788" s="631"/>
      <c r="AC788" s="631"/>
      <c r="AD788" s="631"/>
      <c r="AE788" s="631"/>
      <c r="AF788" s="631"/>
      <c r="AG788" s="631"/>
      <c r="AH788" s="631"/>
      <c r="AI788" s="631"/>
      <c r="AJ788" s="631"/>
      <c r="AK788" s="631"/>
      <c r="AL788" s="631"/>
      <c r="AM788" s="631"/>
      <c r="AN788" s="631"/>
      <c r="AO788" s="631"/>
      <c r="AP788" s="631"/>
      <c r="AQ788" s="631"/>
      <c r="AR788" s="631"/>
      <c r="AS788" s="631"/>
      <c r="AT788" s="631"/>
      <c r="AU788" s="631"/>
      <c r="AV788" s="631"/>
      <c r="AW788" s="631"/>
      <c r="AX788" s="631"/>
      <c r="AY788" s="631"/>
      <c r="AZ788" s="631"/>
    </row>
    <row r="789" spans="2:52" x14ac:dyDescent="0.25">
      <c r="B789" s="634"/>
      <c r="C789" s="634"/>
      <c r="D789" s="635"/>
      <c r="E789" s="635"/>
      <c r="F789" s="635"/>
      <c r="G789" s="635"/>
      <c r="H789" s="635"/>
      <c r="I789" s="635"/>
      <c r="J789" s="635"/>
      <c r="K789" s="635"/>
      <c r="L789" s="635"/>
      <c r="M789" s="635"/>
      <c r="N789" s="635"/>
      <c r="O789" s="635"/>
      <c r="P789" s="635"/>
      <c r="Q789" s="635"/>
      <c r="R789" s="635"/>
      <c r="S789" s="631"/>
      <c r="T789" s="631"/>
      <c r="U789" s="631"/>
      <c r="V789" s="639"/>
      <c r="W789" s="631"/>
      <c r="X789" s="631"/>
      <c r="Y789" s="631"/>
      <c r="Z789" s="631"/>
      <c r="AA789" s="631"/>
      <c r="AB789" s="631"/>
      <c r="AC789" s="631"/>
      <c r="AD789" s="631"/>
      <c r="AE789" s="631"/>
      <c r="AF789" s="631"/>
      <c r="AG789" s="631"/>
      <c r="AH789" s="631"/>
      <c r="AI789" s="631"/>
      <c r="AJ789" s="631"/>
      <c r="AK789" s="631"/>
      <c r="AL789" s="631"/>
      <c r="AM789" s="631"/>
      <c r="AN789" s="631"/>
      <c r="AO789" s="631"/>
      <c r="AP789" s="631"/>
      <c r="AQ789" s="631"/>
      <c r="AR789" s="631"/>
      <c r="AS789" s="631"/>
      <c r="AT789" s="631"/>
      <c r="AU789" s="631"/>
      <c r="AV789" s="631"/>
      <c r="AW789" s="631"/>
      <c r="AX789" s="631"/>
      <c r="AY789" s="631"/>
      <c r="AZ789" s="631"/>
    </row>
    <row r="790" spans="2:52" x14ac:dyDescent="0.25">
      <c r="B790" s="634"/>
      <c r="C790" s="634"/>
      <c r="D790" s="635"/>
      <c r="E790" s="635"/>
      <c r="F790" s="635"/>
      <c r="G790" s="635"/>
      <c r="H790" s="635"/>
      <c r="I790" s="635"/>
      <c r="J790" s="635"/>
      <c r="K790" s="635"/>
      <c r="L790" s="635"/>
      <c r="M790" s="635"/>
      <c r="N790" s="635"/>
      <c r="O790" s="635"/>
      <c r="P790" s="635"/>
      <c r="Q790" s="635"/>
      <c r="R790" s="635"/>
      <c r="S790" s="631"/>
      <c r="T790" s="631"/>
      <c r="U790" s="631"/>
      <c r="V790" s="639"/>
      <c r="W790" s="631"/>
      <c r="X790" s="631"/>
      <c r="Y790" s="631"/>
      <c r="Z790" s="631"/>
      <c r="AA790" s="631"/>
      <c r="AB790" s="631"/>
      <c r="AC790" s="631"/>
      <c r="AD790" s="631"/>
      <c r="AE790" s="631"/>
      <c r="AF790" s="631"/>
      <c r="AG790" s="631"/>
      <c r="AH790" s="631"/>
      <c r="AI790" s="631"/>
      <c r="AJ790" s="631"/>
      <c r="AK790" s="631"/>
      <c r="AL790" s="631"/>
      <c r="AM790" s="631"/>
      <c r="AN790" s="631"/>
      <c r="AO790" s="631"/>
      <c r="AP790" s="631"/>
      <c r="AQ790" s="631"/>
      <c r="AR790" s="631"/>
      <c r="AS790" s="631"/>
      <c r="AT790" s="631"/>
      <c r="AU790" s="631"/>
      <c r="AV790" s="631"/>
      <c r="AW790" s="631"/>
      <c r="AX790" s="631"/>
      <c r="AY790" s="631"/>
      <c r="AZ790" s="631"/>
    </row>
    <row r="791" spans="2:52" x14ac:dyDescent="0.25">
      <c r="B791" s="634"/>
      <c r="C791" s="634"/>
      <c r="D791" s="635"/>
      <c r="E791" s="635"/>
      <c r="F791" s="635"/>
      <c r="G791" s="635"/>
      <c r="H791" s="635"/>
      <c r="I791" s="635"/>
      <c r="J791" s="635"/>
      <c r="K791" s="635"/>
      <c r="L791" s="635"/>
      <c r="M791" s="635"/>
      <c r="N791" s="635"/>
      <c r="O791" s="635"/>
      <c r="P791" s="635"/>
      <c r="Q791" s="635"/>
      <c r="R791" s="635"/>
      <c r="S791" s="631"/>
      <c r="T791" s="631"/>
      <c r="U791" s="631"/>
      <c r="V791" s="639"/>
      <c r="W791" s="631"/>
      <c r="X791" s="631"/>
      <c r="Y791" s="631"/>
      <c r="Z791" s="631"/>
      <c r="AA791" s="631"/>
      <c r="AB791" s="631"/>
      <c r="AC791" s="631"/>
      <c r="AD791" s="631"/>
      <c r="AE791" s="631"/>
      <c r="AF791" s="631"/>
      <c r="AG791" s="631"/>
      <c r="AH791" s="631"/>
      <c r="AI791" s="631"/>
      <c r="AJ791" s="631"/>
      <c r="AK791" s="631"/>
      <c r="AL791" s="631"/>
      <c r="AM791" s="631"/>
      <c r="AN791" s="631"/>
      <c r="AO791" s="631"/>
      <c r="AP791" s="631"/>
      <c r="AQ791" s="631"/>
      <c r="AR791" s="631"/>
      <c r="AS791" s="631"/>
      <c r="AT791" s="631"/>
      <c r="AU791" s="631"/>
      <c r="AV791" s="631"/>
      <c r="AW791" s="631"/>
      <c r="AX791" s="631"/>
      <c r="AY791" s="631"/>
      <c r="AZ791" s="631"/>
    </row>
    <row r="792" spans="2:52" x14ac:dyDescent="0.25">
      <c r="B792" s="634"/>
      <c r="C792" s="634"/>
      <c r="D792" s="635"/>
      <c r="E792" s="635"/>
      <c r="F792" s="635"/>
      <c r="G792" s="635"/>
      <c r="H792" s="635"/>
      <c r="I792" s="635"/>
      <c r="J792" s="635"/>
      <c r="K792" s="635"/>
      <c r="L792" s="635"/>
      <c r="M792" s="635"/>
      <c r="N792" s="635"/>
      <c r="O792" s="635"/>
      <c r="P792" s="635"/>
      <c r="Q792" s="635"/>
      <c r="R792" s="635"/>
      <c r="S792" s="631"/>
      <c r="T792" s="631"/>
      <c r="U792" s="631"/>
      <c r="V792" s="639"/>
      <c r="W792" s="631"/>
      <c r="X792" s="631"/>
      <c r="Y792" s="631"/>
      <c r="Z792" s="631"/>
      <c r="AA792" s="631"/>
      <c r="AB792" s="631"/>
      <c r="AC792" s="631"/>
      <c r="AD792" s="631"/>
      <c r="AE792" s="631"/>
      <c r="AF792" s="631"/>
      <c r="AG792" s="631"/>
      <c r="AH792" s="631"/>
      <c r="AI792" s="631"/>
      <c r="AJ792" s="631"/>
      <c r="AK792" s="631"/>
      <c r="AL792" s="631"/>
      <c r="AM792" s="631"/>
      <c r="AN792" s="631"/>
      <c r="AO792" s="631"/>
      <c r="AP792" s="631"/>
      <c r="AQ792" s="631"/>
      <c r="AR792" s="631"/>
      <c r="AS792" s="631"/>
      <c r="AT792" s="631"/>
      <c r="AU792" s="631"/>
      <c r="AV792" s="631"/>
      <c r="AW792" s="631"/>
      <c r="AX792" s="631"/>
      <c r="AY792" s="631"/>
      <c r="AZ792" s="631"/>
    </row>
    <row r="793" spans="2:52" x14ac:dyDescent="0.25">
      <c r="B793" s="634"/>
      <c r="C793" s="634"/>
      <c r="D793" s="635"/>
      <c r="E793" s="635"/>
      <c r="F793" s="635"/>
      <c r="G793" s="635"/>
      <c r="H793" s="635"/>
      <c r="I793" s="635"/>
      <c r="J793" s="635"/>
      <c r="K793" s="635"/>
      <c r="L793" s="635"/>
      <c r="M793" s="635"/>
      <c r="N793" s="635"/>
      <c r="O793" s="635"/>
      <c r="P793" s="635"/>
      <c r="Q793" s="635"/>
      <c r="R793" s="635"/>
      <c r="S793" s="631"/>
      <c r="T793" s="631"/>
      <c r="U793" s="631"/>
      <c r="V793" s="639"/>
      <c r="W793" s="631"/>
      <c r="X793" s="631"/>
      <c r="Y793" s="631"/>
      <c r="Z793" s="631"/>
      <c r="AA793" s="631"/>
      <c r="AB793" s="631"/>
      <c r="AC793" s="631"/>
      <c r="AD793" s="631"/>
      <c r="AE793" s="631"/>
      <c r="AF793" s="631"/>
      <c r="AG793" s="631"/>
      <c r="AH793" s="631"/>
      <c r="AI793" s="631"/>
      <c r="AJ793" s="631"/>
      <c r="AK793" s="631"/>
      <c r="AL793" s="631"/>
      <c r="AM793" s="631"/>
      <c r="AN793" s="631"/>
      <c r="AO793" s="631"/>
      <c r="AP793" s="631"/>
      <c r="AQ793" s="631"/>
      <c r="AR793" s="631"/>
      <c r="AS793" s="631"/>
      <c r="AT793" s="631"/>
      <c r="AU793" s="631"/>
      <c r="AV793" s="631"/>
      <c r="AW793" s="631"/>
      <c r="AX793" s="631"/>
      <c r="AY793" s="631"/>
      <c r="AZ793" s="631"/>
    </row>
    <row r="794" spans="2:52" x14ac:dyDescent="0.25">
      <c r="B794" s="634"/>
      <c r="C794" s="634"/>
      <c r="D794" s="635"/>
      <c r="E794" s="635"/>
      <c r="F794" s="635"/>
      <c r="G794" s="635"/>
      <c r="H794" s="635"/>
      <c r="I794" s="635"/>
      <c r="J794" s="635"/>
      <c r="K794" s="635"/>
      <c r="L794" s="635"/>
      <c r="M794" s="635"/>
      <c r="N794" s="635"/>
      <c r="O794" s="635"/>
      <c r="P794" s="635"/>
      <c r="Q794" s="635"/>
      <c r="R794" s="635"/>
      <c r="S794" s="631"/>
      <c r="T794" s="631"/>
      <c r="U794" s="631"/>
      <c r="V794" s="639"/>
      <c r="W794" s="631"/>
      <c r="X794" s="631"/>
      <c r="Y794" s="631"/>
      <c r="Z794" s="631"/>
      <c r="AA794" s="631"/>
      <c r="AB794" s="631"/>
      <c r="AC794" s="631"/>
      <c r="AD794" s="631"/>
      <c r="AE794" s="631"/>
      <c r="AF794" s="631"/>
      <c r="AG794" s="631"/>
      <c r="AH794" s="631"/>
      <c r="AI794" s="631"/>
      <c r="AJ794" s="631"/>
      <c r="AK794" s="631"/>
      <c r="AL794" s="631"/>
      <c r="AM794" s="631"/>
      <c r="AN794" s="631"/>
      <c r="AO794" s="631"/>
      <c r="AP794" s="631"/>
      <c r="AQ794" s="631"/>
      <c r="AR794" s="631"/>
      <c r="AS794" s="631"/>
      <c r="AT794" s="631"/>
      <c r="AU794" s="631"/>
      <c r="AV794" s="631"/>
      <c r="AW794" s="631"/>
      <c r="AX794" s="631"/>
      <c r="AY794" s="631"/>
      <c r="AZ794" s="631"/>
    </row>
    <row r="795" spans="2:52" x14ac:dyDescent="0.25">
      <c r="B795" s="634"/>
      <c r="C795" s="634"/>
      <c r="D795" s="635"/>
      <c r="E795" s="635"/>
      <c r="F795" s="635"/>
      <c r="G795" s="635"/>
      <c r="H795" s="635"/>
      <c r="I795" s="635"/>
      <c r="J795" s="635"/>
      <c r="K795" s="635"/>
      <c r="L795" s="635"/>
      <c r="M795" s="635"/>
      <c r="N795" s="635"/>
      <c r="O795" s="635"/>
      <c r="P795" s="635"/>
      <c r="Q795" s="635"/>
      <c r="R795" s="635"/>
      <c r="S795" s="631"/>
      <c r="T795" s="631"/>
      <c r="U795" s="631"/>
      <c r="V795" s="639"/>
      <c r="W795" s="631"/>
      <c r="X795" s="631"/>
      <c r="Y795" s="631"/>
      <c r="Z795" s="631"/>
      <c r="AA795" s="631"/>
      <c r="AB795" s="631"/>
      <c r="AC795" s="631"/>
      <c r="AD795" s="631"/>
      <c r="AE795" s="631"/>
      <c r="AF795" s="631"/>
      <c r="AG795" s="631"/>
      <c r="AH795" s="631"/>
      <c r="AI795" s="631"/>
      <c r="AJ795" s="631"/>
      <c r="AK795" s="631"/>
      <c r="AL795" s="631"/>
      <c r="AM795" s="631"/>
      <c r="AN795" s="631"/>
      <c r="AO795" s="631"/>
      <c r="AP795" s="631"/>
      <c r="AQ795" s="631"/>
      <c r="AR795" s="631"/>
      <c r="AS795" s="631"/>
      <c r="AT795" s="631"/>
      <c r="AU795" s="631"/>
      <c r="AV795" s="631"/>
      <c r="AW795" s="631"/>
      <c r="AX795" s="631"/>
      <c r="AY795" s="631"/>
      <c r="AZ795" s="631"/>
    </row>
    <row r="796" spans="2:52" x14ac:dyDescent="0.25">
      <c r="B796" s="634"/>
      <c r="C796" s="634"/>
      <c r="D796" s="635"/>
      <c r="E796" s="635"/>
      <c r="F796" s="635"/>
      <c r="G796" s="635"/>
      <c r="H796" s="635"/>
      <c r="I796" s="635"/>
      <c r="J796" s="635"/>
      <c r="K796" s="635"/>
      <c r="L796" s="635"/>
      <c r="M796" s="635"/>
      <c r="N796" s="635"/>
      <c r="O796" s="635"/>
      <c r="P796" s="635"/>
      <c r="Q796" s="635"/>
      <c r="R796" s="635"/>
      <c r="S796" s="631"/>
      <c r="T796" s="631"/>
      <c r="U796" s="631"/>
      <c r="V796" s="639"/>
      <c r="W796" s="631"/>
      <c r="X796" s="631"/>
      <c r="Y796" s="631"/>
      <c r="Z796" s="631"/>
      <c r="AA796" s="631"/>
      <c r="AB796" s="631"/>
      <c r="AC796" s="631"/>
      <c r="AD796" s="631"/>
      <c r="AE796" s="631"/>
      <c r="AF796" s="631"/>
      <c r="AG796" s="631"/>
      <c r="AH796" s="631"/>
      <c r="AI796" s="631"/>
      <c r="AJ796" s="631"/>
      <c r="AK796" s="631"/>
      <c r="AL796" s="631"/>
      <c r="AM796" s="631"/>
      <c r="AN796" s="631"/>
      <c r="AO796" s="631"/>
      <c r="AP796" s="631"/>
      <c r="AQ796" s="631"/>
      <c r="AR796" s="631"/>
      <c r="AS796" s="631"/>
      <c r="AT796" s="631"/>
      <c r="AU796" s="631"/>
      <c r="AV796" s="631"/>
      <c r="AW796" s="631"/>
      <c r="AX796" s="631"/>
      <c r="AY796" s="631"/>
      <c r="AZ796" s="631"/>
    </row>
    <row r="797" spans="2:52" x14ac:dyDescent="0.25">
      <c r="B797" s="634"/>
      <c r="C797" s="634"/>
      <c r="D797" s="635"/>
      <c r="E797" s="635"/>
      <c r="F797" s="635"/>
      <c r="G797" s="635"/>
      <c r="H797" s="635"/>
      <c r="I797" s="635"/>
      <c r="J797" s="635"/>
      <c r="K797" s="635"/>
      <c r="L797" s="635"/>
      <c r="M797" s="635"/>
      <c r="N797" s="635"/>
      <c r="O797" s="635"/>
      <c r="P797" s="635"/>
      <c r="Q797" s="635"/>
      <c r="R797" s="635"/>
      <c r="S797" s="631"/>
      <c r="T797" s="631"/>
      <c r="U797" s="631"/>
      <c r="V797" s="639"/>
      <c r="W797" s="631"/>
      <c r="X797" s="631"/>
      <c r="Y797" s="631"/>
      <c r="Z797" s="631"/>
      <c r="AA797" s="631"/>
      <c r="AB797" s="631"/>
      <c r="AC797" s="631"/>
      <c r="AD797" s="631"/>
      <c r="AE797" s="631"/>
      <c r="AF797" s="631"/>
      <c r="AG797" s="631"/>
      <c r="AH797" s="631"/>
      <c r="AI797" s="631"/>
      <c r="AJ797" s="631"/>
      <c r="AK797" s="631"/>
      <c r="AL797" s="631"/>
      <c r="AM797" s="631"/>
      <c r="AN797" s="631"/>
      <c r="AO797" s="631"/>
      <c r="AP797" s="631"/>
      <c r="AQ797" s="631"/>
      <c r="AR797" s="631"/>
      <c r="AS797" s="631"/>
      <c r="AT797" s="631"/>
      <c r="AU797" s="631"/>
      <c r="AV797" s="631"/>
      <c r="AW797" s="631"/>
      <c r="AX797" s="631"/>
      <c r="AY797" s="631"/>
      <c r="AZ797" s="631"/>
    </row>
    <row r="798" spans="2:52" x14ac:dyDescent="0.25">
      <c r="B798" s="634"/>
      <c r="C798" s="634"/>
      <c r="D798" s="635"/>
      <c r="E798" s="635"/>
      <c r="F798" s="635"/>
      <c r="G798" s="635"/>
      <c r="H798" s="635"/>
      <c r="I798" s="635"/>
      <c r="J798" s="635"/>
      <c r="K798" s="635"/>
      <c r="L798" s="635"/>
      <c r="M798" s="635"/>
      <c r="N798" s="635"/>
      <c r="O798" s="635"/>
      <c r="P798" s="635"/>
      <c r="Q798" s="635"/>
      <c r="R798" s="635"/>
      <c r="S798" s="631"/>
      <c r="T798" s="631"/>
      <c r="U798" s="631"/>
      <c r="V798" s="639"/>
      <c r="W798" s="631"/>
      <c r="X798" s="631"/>
      <c r="Y798" s="631"/>
      <c r="Z798" s="631"/>
      <c r="AA798" s="631"/>
      <c r="AB798" s="631"/>
      <c r="AC798" s="631"/>
      <c r="AD798" s="631"/>
      <c r="AE798" s="631"/>
      <c r="AF798" s="631"/>
      <c r="AG798" s="631"/>
      <c r="AH798" s="631"/>
      <c r="AI798" s="631"/>
      <c r="AJ798" s="631"/>
      <c r="AK798" s="631"/>
      <c r="AL798" s="631"/>
      <c r="AM798" s="631"/>
      <c r="AN798" s="631"/>
      <c r="AO798" s="631"/>
      <c r="AP798" s="631"/>
      <c r="AQ798" s="631"/>
      <c r="AR798" s="631"/>
      <c r="AS798" s="631"/>
      <c r="AT798" s="631"/>
      <c r="AU798" s="631"/>
      <c r="AV798" s="631"/>
      <c r="AW798" s="631"/>
      <c r="AX798" s="631"/>
      <c r="AY798" s="631"/>
      <c r="AZ798" s="631"/>
    </row>
    <row r="799" spans="2:52" x14ac:dyDescent="0.25">
      <c r="B799" s="634"/>
      <c r="C799" s="634"/>
      <c r="D799" s="635"/>
      <c r="E799" s="635"/>
      <c r="F799" s="635"/>
      <c r="G799" s="635"/>
      <c r="H799" s="635"/>
      <c r="I799" s="635"/>
      <c r="J799" s="635"/>
      <c r="K799" s="635"/>
      <c r="L799" s="635"/>
      <c r="M799" s="635"/>
      <c r="N799" s="635"/>
      <c r="O799" s="635"/>
      <c r="P799" s="635"/>
      <c r="Q799" s="635"/>
      <c r="R799" s="635"/>
      <c r="S799" s="631"/>
      <c r="T799" s="631"/>
      <c r="U799" s="631"/>
      <c r="V799" s="639"/>
      <c r="W799" s="631"/>
      <c r="X799" s="631"/>
      <c r="Y799" s="631"/>
      <c r="Z799" s="631"/>
      <c r="AA799" s="631"/>
      <c r="AB799" s="631"/>
      <c r="AC799" s="631"/>
      <c r="AD799" s="631"/>
      <c r="AE799" s="631"/>
      <c r="AF799" s="631"/>
      <c r="AG799" s="631"/>
      <c r="AH799" s="631"/>
      <c r="AI799" s="631"/>
      <c r="AJ799" s="631"/>
      <c r="AK799" s="631"/>
      <c r="AL799" s="631"/>
      <c r="AM799" s="631"/>
      <c r="AN799" s="631"/>
      <c r="AO799" s="631"/>
      <c r="AP799" s="631"/>
      <c r="AQ799" s="631"/>
      <c r="AR799" s="631"/>
      <c r="AS799" s="631"/>
      <c r="AT799" s="631"/>
      <c r="AU799" s="631"/>
      <c r="AV799" s="631"/>
      <c r="AW799" s="631"/>
      <c r="AX799" s="631"/>
      <c r="AY799" s="631"/>
      <c r="AZ799" s="631"/>
    </row>
    <row r="800" spans="2:52" x14ac:dyDescent="0.25">
      <c r="B800" s="634"/>
      <c r="C800" s="634"/>
      <c r="D800" s="635"/>
      <c r="E800" s="635"/>
      <c r="F800" s="635"/>
      <c r="G800" s="635"/>
      <c r="H800" s="635"/>
      <c r="I800" s="635"/>
      <c r="J800" s="635"/>
      <c r="K800" s="635"/>
      <c r="L800" s="635"/>
      <c r="M800" s="635"/>
      <c r="N800" s="635"/>
      <c r="O800" s="635"/>
      <c r="P800" s="635"/>
      <c r="Q800" s="635"/>
      <c r="R800" s="635"/>
      <c r="S800" s="631"/>
      <c r="T800" s="631"/>
      <c r="U800" s="631"/>
      <c r="V800" s="639"/>
      <c r="W800" s="631"/>
      <c r="X800" s="631"/>
      <c r="Y800" s="631"/>
      <c r="Z800" s="631"/>
      <c r="AA800" s="631"/>
      <c r="AB800" s="631"/>
      <c r="AC800" s="631"/>
      <c r="AD800" s="631"/>
      <c r="AE800" s="631"/>
      <c r="AF800" s="631"/>
      <c r="AG800" s="631"/>
      <c r="AH800" s="631"/>
      <c r="AI800" s="631"/>
      <c r="AJ800" s="631"/>
      <c r="AK800" s="631"/>
      <c r="AL800" s="631"/>
      <c r="AM800" s="631"/>
      <c r="AN800" s="631"/>
      <c r="AO800" s="631"/>
      <c r="AP800" s="631"/>
      <c r="AQ800" s="631"/>
      <c r="AR800" s="631"/>
      <c r="AS800" s="631"/>
      <c r="AT800" s="631"/>
      <c r="AU800" s="631"/>
      <c r="AV800" s="631"/>
      <c r="AW800" s="631"/>
      <c r="AX800" s="631"/>
      <c r="AY800" s="631"/>
      <c r="AZ800" s="631"/>
    </row>
    <row r="801" spans="2:52" x14ac:dyDescent="0.25">
      <c r="B801" s="634"/>
      <c r="C801" s="634"/>
      <c r="D801" s="635"/>
      <c r="E801" s="635"/>
      <c r="F801" s="635"/>
      <c r="G801" s="635"/>
      <c r="H801" s="635"/>
      <c r="I801" s="635"/>
      <c r="J801" s="635"/>
      <c r="K801" s="635"/>
      <c r="L801" s="635"/>
      <c r="M801" s="635"/>
      <c r="N801" s="635"/>
      <c r="O801" s="635"/>
      <c r="P801" s="635"/>
      <c r="Q801" s="635"/>
      <c r="R801" s="635"/>
      <c r="S801" s="631"/>
      <c r="T801" s="631"/>
      <c r="U801" s="631"/>
      <c r="V801" s="639"/>
      <c r="W801" s="631"/>
      <c r="X801" s="631"/>
      <c r="Y801" s="631"/>
      <c r="Z801" s="631"/>
      <c r="AA801" s="631"/>
      <c r="AB801" s="631"/>
      <c r="AC801" s="631"/>
      <c r="AD801" s="631"/>
      <c r="AE801" s="631"/>
      <c r="AF801" s="631"/>
      <c r="AG801" s="631"/>
      <c r="AH801" s="631"/>
      <c r="AI801" s="631"/>
      <c r="AJ801" s="631"/>
      <c r="AK801" s="631"/>
      <c r="AL801" s="631"/>
      <c r="AM801" s="631"/>
      <c r="AN801" s="631"/>
      <c r="AO801" s="631"/>
      <c r="AP801" s="631"/>
      <c r="AQ801" s="631"/>
      <c r="AR801" s="631"/>
      <c r="AS801" s="631"/>
      <c r="AT801" s="631"/>
      <c r="AU801" s="631"/>
      <c r="AV801" s="631"/>
      <c r="AW801" s="631"/>
      <c r="AX801" s="631"/>
      <c r="AY801" s="631"/>
      <c r="AZ801" s="631"/>
    </row>
    <row r="802" spans="2:52" x14ac:dyDescent="0.25">
      <c r="B802" s="634"/>
      <c r="C802" s="634"/>
      <c r="D802" s="635"/>
      <c r="E802" s="635"/>
      <c r="F802" s="635"/>
      <c r="G802" s="635"/>
      <c r="H802" s="635"/>
      <c r="I802" s="635"/>
      <c r="J802" s="635"/>
      <c r="K802" s="635"/>
      <c r="L802" s="635"/>
      <c r="M802" s="635"/>
      <c r="N802" s="635"/>
      <c r="O802" s="635"/>
      <c r="P802" s="635"/>
      <c r="Q802" s="635"/>
      <c r="R802" s="635"/>
      <c r="S802" s="631"/>
      <c r="T802" s="631"/>
      <c r="U802" s="631"/>
      <c r="V802" s="639"/>
      <c r="W802" s="631"/>
      <c r="X802" s="631"/>
      <c r="Y802" s="631"/>
      <c r="Z802" s="631"/>
      <c r="AA802" s="631"/>
      <c r="AB802" s="631"/>
      <c r="AC802" s="631"/>
      <c r="AD802" s="631"/>
      <c r="AE802" s="631"/>
      <c r="AF802" s="631"/>
      <c r="AG802" s="631"/>
      <c r="AH802" s="631"/>
      <c r="AI802" s="631"/>
      <c r="AJ802" s="631"/>
      <c r="AK802" s="631"/>
      <c r="AL802" s="631"/>
      <c r="AM802" s="631"/>
      <c r="AN802" s="631"/>
      <c r="AO802" s="631"/>
      <c r="AP802" s="631"/>
      <c r="AQ802" s="631"/>
      <c r="AR802" s="631"/>
      <c r="AS802" s="631"/>
      <c r="AT802" s="631"/>
      <c r="AU802" s="631"/>
      <c r="AV802" s="631"/>
      <c r="AW802" s="631"/>
      <c r="AX802" s="631"/>
      <c r="AY802" s="631"/>
      <c r="AZ802" s="631"/>
    </row>
    <row r="803" spans="2:52" x14ac:dyDescent="0.25">
      <c r="B803" s="634"/>
      <c r="C803" s="634"/>
      <c r="D803" s="635"/>
      <c r="E803" s="635"/>
      <c r="F803" s="635"/>
      <c r="G803" s="635"/>
      <c r="H803" s="635"/>
      <c r="I803" s="635"/>
      <c r="J803" s="635"/>
      <c r="K803" s="635"/>
      <c r="L803" s="635"/>
      <c r="M803" s="635"/>
      <c r="N803" s="635"/>
      <c r="O803" s="635"/>
      <c r="P803" s="635"/>
      <c r="Q803" s="635"/>
      <c r="R803" s="635"/>
      <c r="S803" s="631"/>
      <c r="T803" s="631"/>
      <c r="U803" s="631"/>
      <c r="V803" s="639"/>
      <c r="W803" s="631"/>
      <c r="X803" s="631"/>
      <c r="Y803" s="631"/>
      <c r="Z803" s="631"/>
      <c r="AA803" s="631"/>
      <c r="AB803" s="631"/>
      <c r="AC803" s="631"/>
      <c r="AD803" s="631"/>
      <c r="AE803" s="631"/>
      <c r="AF803" s="631"/>
      <c r="AG803" s="631"/>
      <c r="AH803" s="631"/>
      <c r="AI803" s="631"/>
      <c r="AJ803" s="631"/>
      <c r="AK803" s="631"/>
      <c r="AL803" s="631"/>
      <c r="AM803" s="631"/>
      <c r="AN803" s="631"/>
      <c r="AO803" s="631"/>
      <c r="AP803" s="631"/>
      <c r="AQ803" s="631"/>
      <c r="AR803" s="631"/>
      <c r="AS803" s="631"/>
      <c r="AT803" s="631"/>
      <c r="AU803" s="631"/>
      <c r="AV803" s="631"/>
      <c r="AW803" s="631"/>
      <c r="AX803" s="631"/>
      <c r="AY803" s="631"/>
      <c r="AZ803" s="631"/>
    </row>
    <row r="804" spans="2:52" x14ac:dyDescent="0.25">
      <c r="B804" s="634"/>
      <c r="C804" s="634"/>
      <c r="D804" s="635"/>
      <c r="E804" s="635"/>
      <c r="F804" s="635"/>
      <c r="G804" s="635"/>
      <c r="H804" s="635"/>
      <c r="I804" s="635"/>
      <c r="J804" s="635"/>
      <c r="K804" s="635"/>
      <c r="L804" s="635"/>
      <c r="M804" s="635"/>
      <c r="N804" s="635"/>
      <c r="O804" s="635"/>
      <c r="P804" s="635"/>
      <c r="Q804" s="635"/>
      <c r="R804" s="635"/>
      <c r="S804" s="631"/>
      <c r="T804" s="631"/>
      <c r="U804" s="631"/>
      <c r="V804" s="639"/>
      <c r="W804" s="631"/>
      <c r="X804" s="631"/>
      <c r="Y804" s="631"/>
      <c r="Z804" s="631"/>
      <c r="AA804" s="631"/>
      <c r="AB804" s="631"/>
      <c r="AC804" s="631"/>
      <c r="AD804" s="631"/>
      <c r="AE804" s="631"/>
      <c r="AF804" s="631"/>
      <c r="AG804" s="631"/>
      <c r="AH804" s="631"/>
      <c r="AI804" s="631"/>
      <c r="AJ804" s="631"/>
      <c r="AK804" s="631"/>
      <c r="AL804" s="631"/>
      <c r="AM804" s="631"/>
      <c r="AN804" s="631"/>
      <c r="AO804" s="631"/>
      <c r="AP804" s="631"/>
      <c r="AQ804" s="631"/>
      <c r="AR804" s="631"/>
      <c r="AS804" s="631"/>
      <c r="AT804" s="631"/>
      <c r="AU804" s="631"/>
      <c r="AV804" s="631"/>
      <c r="AW804" s="631"/>
      <c r="AX804" s="631"/>
      <c r="AY804" s="631"/>
      <c r="AZ804" s="631"/>
    </row>
    <row r="805" spans="2:52" x14ac:dyDescent="0.25">
      <c r="B805" s="634"/>
      <c r="C805" s="634"/>
      <c r="D805" s="635"/>
      <c r="E805" s="635"/>
      <c r="F805" s="635"/>
      <c r="G805" s="635"/>
      <c r="H805" s="635"/>
      <c r="I805" s="635"/>
      <c r="J805" s="635"/>
      <c r="K805" s="635"/>
      <c r="L805" s="635"/>
      <c r="M805" s="635"/>
      <c r="N805" s="635"/>
      <c r="O805" s="635"/>
      <c r="P805" s="635"/>
      <c r="Q805" s="635"/>
      <c r="R805" s="635"/>
      <c r="S805" s="631"/>
      <c r="T805" s="631"/>
      <c r="U805" s="631"/>
      <c r="V805" s="639"/>
      <c r="W805" s="631"/>
      <c r="X805" s="631"/>
      <c r="Y805" s="631"/>
      <c r="Z805" s="631"/>
      <c r="AA805" s="631"/>
      <c r="AB805" s="631"/>
      <c r="AC805" s="631"/>
      <c r="AD805" s="631"/>
      <c r="AE805" s="631"/>
      <c r="AF805" s="631"/>
      <c r="AG805" s="631"/>
      <c r="AH805" s="631"/>
      <c r="AI805" s="631"/>
      <c r="AJ805" s="631"/>
      <c r="AK805" s="631"/>
      <c r="AL805" s="631"/>
      <c r="AM805" s="631"/>
      <c r="AN805" s="631"/>
      <c r="AO805" s="631"/>
      <c r="AP805" s="631"/>
      <c r="AQ805" s="631"/>
      <c r="AR805" s="631"/>
      <c r="AS805" s="631"/>
      <c r="AT805" s="631"/>
      <c r="AU805" s="631"/>
      <c r="AV805" s="631"/>
      <c r="AW805" s="631"/>
      <c r="AX805" s="631"/>
      <c r="AY805" s="631"/>
      <c r="AZ805" s="631"/>
    </row>
    <row r="806" spans="2:52" x14ac:dyDescent="0.25">
      <c r="B806" s="634"/>
      <c r="C806" s="634"/>
      <c r="D806" s="635"/>
      <c r="E806" s="635"/>
      <c r="F806" s="635"/>
      <c r="G806" s="635"/>
      <c r="H806" s="635"/>
      <c r="I806" s="635"/>
      <c r="J806" s="635"/>
      <c r="K806" s="635"/>
      <c r="L806" s="635"/>
      <c r="M806" s="635"/>
      <c r="N806" s="635"/>
      <c r="O806" s="635"/>
      <c r="P806" s="635"/>
      <c r="Q806" s="635"/>
      <c r="R806" s="635"/>
      <c r="S806" s="631"/>
      <c r="T806" s="631"/>
      <c r="U806" s="631"/>
      <c r="V806" s="639"/>
      <c r="W806" s="631"/>
      <c r="X806" s="631"/>
      <c r="Y806" s="631"/>
      <c r="Z806" s="631"/>
      <c r="AA806" s="631"/>
      <c r="AB806" s="631"/>
      <c r="AC806" s="631"/>
      <c r="AD806" s="631"/>
      <c r="AE806" s="631"/>
      <c r="AF806" s="631"/>
      <c r="AG806" s="631"/>
      <c r="AH806" s="631"/>
      <c r="AI806" s="631"/>
      <c r="AJ806" s="631"/>
      <c r="AK806" s="631"/>
      <c r="AL806" s="631"/>
      <c r="AM806" s="631"/>
      <c r="AN806" s="631"/>
      <c r="AO806" s="631"/>
      <c r="AP806" s="631"/>
      <c r="AQ806" s="631"/>
      <c r="AR806" s="631"/>
      <c r="AS806" s="631"/>
      <c r="AT806" s="631"/>
      <c r="AU806" s="631"/>
      <c r="AV806" s="631"/>
      <c r="AW806" s="631"/>
      <c r="AX806" s="631"/>
      <c r="AY806" s="631"/>
      <c r="AZ806" s="631"/>
    </row>
    <row r="807" spans="2:52" x14ac:dyDescent="0.25">
      <c r="B807" s="634"/>
      <c r="C807" s="634"/>
      <c r="D807" s="635"/>
      <c r="E807" s="635"/>
      <c r="F807" s="635"/>
      <c r="G807" s="635"/>
      <c r="H807" s="635"/>
      <c r="I807" s="635"/>
      <c r="J807" s="635"/>
      <c r="K807" s="635"/>
      <c r="L807" s="635"/>
      <c r="M807" s="635"/>
      <c r="N807" s="635"/>
      <c r="O807" s="635"/>
      <c r="P807" s="635"/>
      <c r="Q807" s="635"/>
      <c r="R807" s="635"/>
      <c r="S807" s="631"/>
      <c r="T807" s="631"/>
      <c r="U807" s="631"/>
      <c r="V807" s="639"/>
      <c r="W807" s="631"/>
      <c r="X807" s="631"/>
      <c r="Y807" s="631"/>
      <c r="Z807" s="631"/>
      <c r="AA807" s="631"/>
      <c r="AB807" s="631"/>
      <c r="AC807" s="631"/>
      <c r="AD807" s="631"/>
      <c r="AE807" s="631"/>
      <c r="AF807" s="631"/>
      <c r="AG807" s="631"/>
      <c r="AH807" s="631"/>
      <c r="AI807" s="631"/>
      <c r="AJ807" s="631"/>
      <c r="AK807" s="631"/>
      <c r="AL807" s="631"/>
      <c r="AM807" s="631"/>
      <c r="AN807" s="631"/>
      <c r="AO807" s="631"/>
      <c r="AP807" s="631"/>
      <c r="AQ807" s="631"/>
      <c r="AR807" s="631"/>
      <c r="AS807" s="631"/>
      <c r="AT807" s="631"/>
      <c r="AU807" s="631"/>
      <c r="AV807" s="631"/>
      <c r="AW807" s="631"/>
      <c r="AX807" s="631"/>
      <c r="AY807" s="631"/>
      <c r="AZ807" s="631"/>
    </row>
    <row r="808" spans="2:52" x14ac:dyDescent="0.25">
      <c r="B808" s="634"/>
      <c r="C808" s="634"/>
      <c r="D808" s="635"/>
      <c r="E808" s="635"/>
      <c r="F808" s="635"/>
      <c r="G808" s="635"/>
      <c r="H808" s="635"/>
      <c r="I808" s="635"/>
      <c r="J808" s="635"/>
      <c r="K808" s="635"/>
      <c r="L808" s="635"/>
      <c r="M808" s="635"/>
      <c r="N808" s="635"/>
      <c r="O808" s="635"/>
      <c r="P808" s="635"/>
      <c r="Q808" s="635"/>
      <c r="R808" s="635"/>
      <c r="S808" s="631"/>
      <c r="T808" s="631"/>
      <c r="U808" s="631"/>
      <c r="V808" s="639"/>
      <c r="W808" s="631"/>
      <c r="X808" s="631"/>
      <c r="Y808" s="631"/>
      <c r="Z808" s="631"/>
      <c r="AA808" s="631"/>
      <c r="AB808" s="631"/>
      <c r="AC808" s="631"/>
      <c r="AD808" s="631"/>
      <c r="AE808" s="631"/>
      <c r="AF808" s="631"/>
      <c r="AG808" s="631"/>
      <c r="AH808" s="631"/>
      <c r="AI808" s="631"/>
      <c r="AJ808" s="631"/>
      <c r="AK808" s="631"/>
      <c r="AL808" s="631"/>
      <c r="AM808" s="631"/>
      <c r="AN808" s="631"/>
      <c r="AO808" s="631"/>
      <c r="AP808" s="631"/>
      <c r="AQ808" s="631"/>
      <c r="AR808" s="631"/>
      <c r="AS808" s="631"/>
      <c r="AT808" s="631"/>
      <c r="AU808" s="631"/>
      <c r="AV808" s="631"/>
      <c r="AW808" s="631"/>
      <c r="AX808" s="631"/>
      <c r="AY808" s="631"/>
      <c r="AZ808" s="631"/>
    </row>
    <row r="809" spans="2:52" x14ac:dyDescent="0.25">
      <c r="B809" s="634"/>
      <c r="C809" s="634"/>
      <c r="D809" s="635"/>
      <c r="E809" s="635"/>
      <c r="F809" s="635"/>
      <c r="G809" s="635"/>
      <c r="H809" s="635"/>
      <c r="I809" s="635"/>
      <c r="J809" s="635"/>
      <c r="K809" s="635"/>
      <c r="L809" s="635"/>
      <c r="M809" s="635"/>
      <c r="N809" s="635"/>
      <c r="O809" s="635"/>
      <c r="P809" s="635"/>
      <c r="Q809" s="635"/>
      <c r="R809" s="635"/>
      <c r="S809" s="631"/>
      <c r="T809" s="631"/>
      <c r="U809" s="631"/>
      <c r="V809" s="639"/>
      <c r="W809" s="631"/>
      <c r="X809" s="631"/>
      <c r="Y809" s="631"/>
      <c r="Z809" s="631"/>
      <c r="AA809" s="631"/>
      <c r="AB809" s="631"/>
      <c r="AC809" s="631"/>
      <c r="AD809" s="631"/>
      <c r="AE809" s="631"/>
      <c r="AF809" s="631"/>
      <c r="AG809" s="631"/>
      <c r="AH809" s="631"/>
      <c r="AI809" s="631"/>
      <c r="AJ809" s="631"/>
      <c r="AK809" s="631"/>
      <c r="AL809" s="631"/>
      <c r="AM809" s="631"/>
      <c r="AN809" s="631"/>
      <c r="AO809" s="631"/>
      <c r="AP809" s="631"/>
      <c r="AQ809" s="631"/>
      <c r="AR809" s="631"/>
      <c r="AS809" s="631"/>
      <c r="AT809" s="631"/>
      <c r="AU809" s="631"/>
      <c r="AV809" s="631"/>
      <c r="AW809" s="631"/>
      <c r="AX809" s="631"/>
      <c r="AY809" s="631"/>
      <c r="AZ809" s="631"/>
    </row>
    <row r="810" spans="2:52" x14ac:dyDescent="0.25">
      <c r="B810" s="634"/>
      <c r="C810" s="634"/>
      <c r="D810" s="635"/>
      <c r="E810" s="635"/>
      <c r="F810" s="635"/>
      <c r="G810" s="635"/>
      <c r="H810" s="635"/>
      <c r="I810" s="635"/>
      <c r="J810" s="635"/>
      <c r="K810" s="635"/>
      <c r="L810" s="635"/>
      <c r="M810" s="635"/>
      <c r="N810" s="635"/>
      <c r="O810" s="635"/>
      <c r="P810" s="635"/>
      <c r="Q810" s="635"/>
      <c r="R810" s="635"/>
      <c r="S810" s="631"/>
      <c r="T810" s="631"/>
      <c r="U810" s="631"/>
      <c r="V810" s="639"/>
      <c r="W810" s="631"/>
      <c r="X810" s="631"/>
      <c r="Y810" s="631"/>
      <c r="Z810" s="631"/>
      <c r="AA810" s="631"/>
      <c r="AB810" s="631"/>
      <c r="AC810" s="631"/>
      <c r="AD810" s="631"/>
      <c r="AE810" s="631"/>
      <c r="AF810" s="631"/>
      <c r="AG810" s="631"/>
      <c r="AH810" s="631"/>
      <c r="AI810" s="631"/>
      <c r="AJ810" s="631"/>
      <c r="AK810" s="631"/>
      <c r="AL810" s="631"/>
      <c r="AM810" s="631"/>
      <c r="AN810" s="631"/>
      <c r="AO810" s="631"/>
      <c r="AP810" s="631"/>
      <c r="AQ810" s="631"/>
      <c r="AR810" s="631"/>
      <c r="AS810" s="631"/>
      <c r="AT810" s="631"/>
      <c r="AU810" s="631"/>
      <c r="AV810" s="631"/>
      <c r="AW810" s="631"/>
      <c r="AX810" s="631"/>
      <c r="AY810" s="631"/>
      <c r="AZ810" s="631"/>
    </row>
    <row r="811" spans="2:52" x14ac:dyDescent="0.25">
      <c r="B811" s="634"/>
      <c r="C811" s="634"/>
      <c r="D811" s="635"/>
      <c r="E811" s="635"/>
      <c r="F811" s="635"/>
      <c r="G811" s="635"/>
      <c r="H811" s="635"/>
      <c r="I811" s="635"/>
      <c r="J811" s="635"/>
      <c r="K811" s="635"/>
      <c r="L811" s="635"/>
      <c r="M811" s="635"/>
      <c r="N811" s="635"/>
      <c r="O811" s="635"/>
      <c r="P811" s="635"/>
      <c r="Q811" s="635"/>
      <c r="R811" s="635"/>
      <c r="S811" s="631"/>
      <c r="T811" s="631"/>
      <c r="U811" s="631"/>
      <c r="V811" s="639"/>
      <c r="W811" s="631"/>
      <c r="X811" s="631"/>
      <c r="Y811" s="631"/>
      <c r="Z811" s="631"/>
      <c r="AA811" s="631"/>
      <c r="AB811" s="631"/>
      <c r="AC811" s="631"/>
      <c r="AD811" s="631"/>
      <c r="AE811" s="631"/>
      <c r="AF811" s="631"/>
      <c r="AG811" s="631"/>
      <c r="AH811" s="631"/>
      <c r="AI811" s="631"/>
      <c r="AJ811" s="631"/>
      <c r="AK811" s="631"/>
      <c r="AL811" s="631"/>
      <c r="AM811" s="631"/>
      <c r="AN811" s="631"/>
      <c r="AO811" s="631"/>
      <c r="AP811" s="631"/>
      <c r="AQ811" s="631"/>
      <c r="AR811" s="631"/>
      <c r="AS811" s="631"/>
      <c r="AT811" s="631"/>
      <c r="AU811" s="631"/>
      <c r="AV811" s="631"/>
      <c r="AW811" s="631"/>
      <c r="AX811" s="631"/>
      <c r="AY811" s="631"/>
      <c r="AZ811" s="631"/>
    </row>
    <row r="812" spans="2:52" x14ac:dyDescent="0.25">
      <c r="B812" s="634"/>
      <c r="C812" s="634"/>
      <c r="D812" s="635"/>
      <c r="E812" s="635"/>
      <c r="F812" s="635"/>
      <c r="G812" s="635"/>
      <c r="H812" s="635"/>
      <c r="I812" s="635"/>
      <c r="J812" s="635"/>
      <c r="K812" s="635"/>
      <c r="L812" s="635"/>
      <c r="M812" s="635"/>
      <c r="N812" s="635"/>
      <c r="O812" s="635"/>
      <c r="P812" s="635"/>
      <c r="Q812" s="635"/>
      <c r="R812" s="635"/>
      <c r="S812" s="631"/>
      <c r="T812" s="631"/>
      <c r="U812" s="631"/>
      <c r="V812" s="639"/>
      <c r="W812" s="631"/>
      <c r="X812" s="631"/>
      <c r="Y812" s="631"/>
      <c r="Z812" s="631"/>
      <c r="AA812" s="631"/>
      <c r="AB812" s="631"/>
      <c r="AC812" s="631"/>
      <c r="AD812" s="631"/>
      <c r="AE812" s="631"/>
      <c r="AF812" s="631"/>
      <c r="AG812" s="631"/>
      <c r="AH812" s="631"/>
      <c r="AI812" s="631"/>
      <c r="AJ812" s="631"/>
      <c r="AK812" s="631"/>
      <c r="AL812" s="631"/>
      <c r="AM812" s="631"/>
      <c r="AN812" s="631"/>
      <c r="AO812" s="631"/>
      <c r="AP812" s="631"/>
      <c r="AQ812" s="631"/>
      <c r="AR812" s="631"/>
      <c r="AS812" s="631"/>
      <c r="AT812" s="631"/>
      <c r="AU812" s="631"/>
      <c r="AV812" s="631"/>
      <c r="AW812" s="631"/>
      <c r="AX812" s="631"/>
      <c r="AY812" s="631"/>
      <c r="AZ812" s="631"/>
    </row>
    <row r="813" spans="2:52" x14ac:dyDescent="0.25">
      <c r="B813" s="634"/>
      <c r="C813" s="634"/>
      <c r="D813" s="635"/>
      <c r="E813" s="635"/>
      <c r="F813" s="635"/>
      <c r="G813" s="635"/>
      <c r="H813" s="635"/>
      <c r="I813" s="635"/>
      <c r="J813" s="635"/>
      <c r="K813" s="635"/>
      <c r="L813" s="635"/>
      <c r="M813" s="635"/>
      <c r="N813" s="635"/>
      <c r="O813" s="635"/>
      <c r="P813" s="635"/>
      <c r="Q813" s="635"/>
      <c r="R813" s="635"/>
      <c r="S813" s="631"/>
      <c r="T813" s="631"/>
      <c r="U813" s="631"/>
      <c r="V813" s="639"/>
      <c r="W813" s="631"/>
      <c r="X813" s="631"/>
      <c r="Y813" s="631"/>
      <c r="Z813" s="631"/>
      <c r="AA813" s="631"/>
      <c r="AB813" s="631"/>
      <c r="AC813" s="631"/>
      <c r="AD813" s="631"/>
      <c r="AE813" s="631"/>
      <c r="AF813" s="631"/>
      <c r="AG813" s="631"/>
      <c r="AH813" s="631"/>
      <c r="AI813" s="631"/>
      <c r="AJ813" s="631"/>
      <c r="AK813" s="631"/>
      <c r="AL813" s="631"/>
      <c r="AM813" s="631"/>
      <c r="AN813" s="631"/>
      <c r="AO813" s="631"/>
      <c r="AP813" s="631"/>
      <c r="AQ813" s="631"/>
      <c r="AR813" s="631"/>
      <c r="AS813" s="631"/>
      <c r="AT813" s="631"/>
      <c r="AU813" s="631"/>
      <c r="AV813" s="631"/>
      <c r="AW813" s="631"/>
      <c r="AX813" s="631"/>
      <c r="AY813" s="631"/>
      <c r="AZ813" s="631"/>
    </row>
    <row r="814" spans="2:52" x14ac:dyDescent="0.25">
      <c r="B814" s="634"/>
      <c r="C814" s="634"/>
      <c r="D814" s="635"/>
      <c r="E814" s="635"/>
      <c r="F814" s="635"/>
      <c r="G814" s="635"/>
      <c r="H814" s="635"/>
      <c r="I814" s="635"/>
      <c r="J814" s="635"/>
      <c r="K814" s="635"/>
      <c r="L814" s="635"/>
      <c r="M814" s="635"/>
      <c r="N814" s="635"/>
      <c r="O814" s="635"/>
      <c r="P814" s="635"/>
      <c r="Q814" s="635"/>
      <c r="R814" s="635"/>
      <c r="S814" s="631"/>
      <c r="T814" s="631"/>
      <c r="U814" s="631"/>
      <c r="V814" s="639"/>
      <c r="W814" s="631"/>
      <c r="X814" s="631"/>
      <c r="Y814" s="631"/>
      <c r="Z814" s="631"/>
      <c r="AA814" s="631"/>
      <c r="AB814" s="631"/>
      <c r="AC814" s="631"/>
      <c r="AD814" s="631"/>
      <c r="AE814" s="631"/>
      <c r="AF814" s="631"/>
      <c r="AG814" s="631"/>
      <c r="AH814" s="631"/>
      <c r="AI814" s="631"/>
      <c r="AJ814" s="631"/>
      <c r="AK814" s="631"/>
      <c r="AL814" s="631"/>
      <c r="AM814" s="631"/>
      <c r="AN814" s="631"/>
      <c r="AO814" s="631"/>
      <c r="AP814" s="631"/>
      <c r="AQ814" s="631"/>
      <c r="AR814" s="631"/>
      <c r="AS814" s="631"/>
      <c r="AT814" s="631"/>
      <c r="AU814" s="631"/>
      <c r="AV814" s="631"/>
      <c r="AW814" s="631"/>
      <c r="AX814" s="631"/>
      <c r="AY814" s="631"/>
      <c r="AZ814" s="631"/>
    </row>
    <row r="815" spans="2:52" x14ac:dyDescent="0.25">
      <c r="B815" s="634"/>
      <c r="C815" s="634"/>
      <c r="D815" s="635"/>
      <c r="E815" s="635"/>
      <c r="F815" s="635"/>
      <c r="G815" s="635"/>
      <c r="H815" s="635"/>
      <c r="I815" s="635"/>
      <c r="J815" s="635"/>
      <c r="K815" s="635"/>
      <c r="L815" s="635"/>
      <c r="M815" s="635"/>
      <c r="N815" s="635"/>
      <c r="O815" s="635"/>
      <c r="P815" s="635"/>
      <c r="Q815" s="635"/>
      <c r="R815" s="635"/>
      <c r="S815" s="631"/>
      <c r="T815" s="631"/>
      <c r="U815" s="631"/>
      <c r="V815" s="639"/>
      <c r="W815" s="631"/>
      <c r="X815" s="631"/>
      <c r="Y815" s="631"/>
      <c r="Z815" s="631"/>
      <c r="AA815" s="631"/>
      <c r="AB815" s="631"/>
      <c r="AC815" s="631"/>
      <c r="AD815" s="631"/>
      <c r="AE815" s="631"/>
      <c r="AF815" s="631"/>
      <c r="AG815" s="631"/>
      <c r="AH815" s="631"/>
      <c r="AI815" s="631"/>
      <c r="AJ815" s="631"/>
      <c r="AK815" s="631"/>
      <c r="AL815" s="631"/>
      <c r="AM815" s="631"/>
      <c r="AN815" s="631"/>
      <c r="AO815" s="631"/>
      <c r="AP815" s="631"/>
      <c r="AQ815" s="631"/>
      <c r="AR815" s="631"/>
      <c r="AS815" s="631"/>
      <c r="AT815" s="631"/>
      <c r="AU815" s="631"/>
      <c r="AV815" s="631"/>
      <c r="AW815" s="631"/>
      <c r="AX815" s="631"/>
      <c r="AY815" s="631"/>
      <c r="AZ815" s="631"/>
    </row>
    <row r="816" spans="2:52" x14ac:dyDescent="0.25">
      <c r="B816" s="634"/>
      <c r="C816" s="634"/>
      <c r="D816" s="635"/>
      <c r="E816" s="635"/>
      <c r="F816" s="635"/>
      <c r="G816" s="635"/>
      <c r="H816" s="635"/>
      <c r="I816" s="635"/>
      <c r="J816" s="635"/>
      <c r="K816" s="635"/>
      <c r="L816" s="635"/>
      <c r="M816" s="635"/>
      <c r="N816" s="635"/>
      <c r="O816" s="635"/>
      <c r="P816" s="635"/>
      <c r="Q816" s="635"/>
      <c r="R816" s="635"/>
      <c r="S816" s="631"/>
      <c r="T816" s="631"/>
      <c r="U816" s="631"/>
      <c r="V816" s="639"/>
      <c r="W816" s="631"/>
      <c r="X816" s="631"/>
      <c r="Y816" s="631"/>
      <c r="Z816" s="631"/>
      <c r="AA816" s="631"/>
      <c r="AB816" s="631"/>
      <c r="AC816" s="631"/>
      <c r="AD816" s="631"/>
      <c r="AE816" s="631"/>
      <c r="AF816" s="631"/>
      <c r="AG816" s="631"/>
      <c r="AH816" s="631"/>
      <c r="AI816" s="631"/>
      <c r="AJ816" s="631"/>
      <c r="AK816" s="631"/>
      <c r="AL816" s="631"/>
      <c r="AM816" s="631"/>
      <c r="AN816" s="631"/>
      <c r="AO816" s="631"/>
      <c r="AP816" s="631"/>
      <c r="AQ816" s="631"/>
      <c r="AR816" s="631"/>
      <c r="AS816" s="631"/>
      <c r="AT816" s="631"/>
      <c r="AU816" s="631"/>
      <c r="AV816" s="631"/>
      <c r="AW816" s="631"/>
      <c r="AX816" s="631"/>
      <c r="AY816" s="631"/>
      <c r="AZ816" s="631"/>
    </row>
    <row r="817" spans="2:52" x14ac:dyDescent="0.25">
      <c r="B817" s="634"/>
      <c r="C817" s="634"/>
      <c r="D817" s="635"/>
      <c r="E817" s="635"/>
      <c r="F817" s="635"/>
      <c r="G817" s="635"/>
      <c r="H817" s="635"/>
      <c r="I817" s="635"/>
      <c r="J817" s="635"/>
      <c r="K817" s="635"/>
      <c r="L817" s="635"/>
      <c r="M817" s="635"/>
      <c r="N817" s="635"/>
      <c r="O817" s="635"/>
      <c r="P817" s="635"/>
      <c r="Q817" s="635"/>
      <c r="R817" s="635"/>
      <c r="S817" s="631"/>
      <c r="T817" s="631"/>
      <c r="U817" s="631"/>
      <c r="V817" s="639"/>
      <c r="W817" s="631"/>
      <c r="X817" s="631"/>
      <c r="Y817" s="631"/>
      <c r="Z817" s="631"/>
      <c r="AA817" s="631"/>
      <c r="AB817" s="631"/>
      <c r="AC817" s="631"/>
      <c r="AD817" s="631"/>
      <c r="AE817" s="631"/>
      <c r="AF817" s="631"/>
      <c r="AG817" s="631"/>
      <c r="AH817" s="631"/>
      <c r="AI817" s="631"/>
      <c r="AJ817" s="631"/>
      <c r="AK817" s="631"/>
      <c r="AL817" s="631"/>
      <c r="AM817" s="631"/>
      <c r="AN817" s="631"/>
      <c r="AO817" s="631"/>
      <c r="AP817" s="631"/>
      <c r="AQ817" s="631"/>
      <c r="AR817" s="631"/>
      <c r="AS817" s="631"/>
      <c r="AT817" s="631"/>
      <c r="AU817" s="631"/>
      <c r="AV817" s="631"/>
      <c r="AW817" s="631"/>
      <c r="AX817" s="631"/>
      <c r="AY817" s="631"/>
      <c r="AZ817" s="631"/>
    </row>
    <row r="818" spans="2:52" x14ac:dyDescent="0.25">
      <c r="B818" s="634"/>
      <c r="C818" s="634"/>
      <c r="D818" s="635"/>
      <c r="E818" s="635"/>
      <c r="F818" s="635"/>
      <c r="G818" s="635"/>
      <c r="H818" s="635"/>
      <c r="I818" s="635"/>
      <c r="J818" s="635"/>
      <c r="K818" s="635"/>
      <c r="L818" s="635"/>
      <c r="M818" s="635"/>
      <c r="N818" s="635"/>
      <c r="O818" s="635"/>
      <c r="P818" s="635"/>
      <c r="Q818" s="635"/>
      <c r="R818" s="635"/>
      <c r="S818" s="631"/>
      <c r="T818" s="631"/>
      <c r="U818" s="631"/>
      <c r="V818" s="639"/>
      <c r="W818" s="631"/>
      <c r="X818" s="631"/>
      <c r="Y818" s="631"/>
      <c r="Z818" s="631"/>
      <c r="AA818" s="631"/>
      <c r="AB818" s="631"/>
      <c r="AC818" s="631"/>
      <c r="AD818" s="631"/>
      <c r="AE818" s="631"/>
      <c r="AF818" s="631"/>
      <c r="AG818" s="631"/>
      <c r="AH818" s="631"/>
      <c r="AI818" s="631"/>
      <c r="AJ818" s="631"/>
      <c r="AK818" s="631"/>
      <c r="AL818" s="631"/>
      <c r="AM818" s="631"/>
      <c r="AN818" s="631"/>
      <c r="AO818" s="631"/>
      <c r="AP818" s="631"/>
      <c r="AQ818" s="631"/>
      <c r="AR818" s="631"/>
      <c r="AS818" s="631"/>
      <c r="AT818" s="631"/>
      <c r="AU818" s="631"/>
      <c r="AV818" s="631"/>
      <c r="AW818" s="631"/>
      <c r="AX818" s="631"/>
      <c r="AY818" s="631"/>
      <c r="AZ818" s="631"/>
    </row>
    <row r="819" spans="2:52" x14ac:dyDescent="0.25">
      <c r="B819" s="634"/>
      <c r="C819" s="634"/>
      <c r="D819" s="635"/>
      <c r="E819" s="635"/>
      <c r="F819" s="635"/>
      <c r="G819" s="635"/>
      <c r="H819" s="635"/>
      <c r="I819" s="635"/>
      <c r="J819" s="635"/>
      <c r="K819" s="635"/>
      <c r="L819" s="635"/>
      <c r="M819" s="635"/>
      <c r="N819" s="635"/>
      <c r="O819" s="635"/>
      <c r="P819" s="635"/>
      <c r="Q819" s="635"/>
      <c r="R819" s="635"/>
      <c r="S819" s="631"/>
      <c r="T819" s="631"/>
      <c r="U819" s="631"/>
      <c r="V819" s="639"/>
      <c r="W819" s="631"/>
      <c r="X819" s="631"/>
      <c r="Y819" s="631"/>
      <c r="Z819" s="631"/>
      <c r="AA819" s="631"/>
      <c r="AB819" s="631"/>
      <c r="AC819" s="631"/>
      <c r="AD819" s="631"/>
      <c r="AE819" s="631"/>
      <c r="AF819" s="631"/>
      <c r="AG819" s="631"/>
      <c r="AH819" s="631"/>
      <c r="AI819" s="631"/>
      <c r="AJ819" s="631"/>
      <c r="AK819" s="631"/>
      <c r="AL819" s="631"/>
      <c r="AM819" s="631"/>
      <c r="AN819" s="631"/>
      <c r="AO819" s="631"/>
      <c r="AP819" s="631"/>
      <c r="AQ819" s="631"/>
      <c r="AR819" s="631"/>
      <c r="AS819" s="631"/>
      <c r="AT819" s="631"/>
      <c r="AU819" s="631"/>
      <c r="AV819" s="631"/>
      <c r="AW819" s="631"/>
      <c r="AX819" s="631"/>
      <c r="AY819" s="631"/>
      <c r="AZ819" s="631"/>
    </row>
    <row r="820" spans="2:52" x14ac:dyDescent="0.25">
      <c r="B820" s="634"/>
      <c r="C820" s="634"/>
      <c r="D820" s="635"/>
      <c r="E820" s="635"/>
      <c r="F820" s="635"/>
      <c r="G820" s="635"/>
      <c r="H820" s="635"/>
      <c r="I820" s="635"/>
      <c r="J820" s="635"/>
      <c r="K820" s="635"/>
      <c r="L820" s="635"/>
      <c r="M820" s="635"/>
      <c r="N820" s="635"/>
      <c r="O820" s="635"/>
      <c r="P820" s="635"/>
      <c r="Q820" s="635"/>
      <c r="R820" s="635"/>
      <c r="S820" s="631"/>
      <c r="T820" s="631"/>
      <c r="U820" s="631"/>
      <c r="V820" s="639"/>
      <c r="W820" s="631"/>
      <c r="X820" s="631"/>
      <c r="Y820" s="631"/>
      <c r="Z820" s="631"/>
      <c r="AA820" s="631"/>
      <c r="AB820" s="631"/>
      <c r="AC820" s="631"/>
      <c r="AD820" s="631"/>
      <c r="AE820" s="631"/>
      <c r="AF820" s="631"/>
      <c r="AG820" s="631"/>
      <c r="AH820" s="631"/>
      <c r="AI820" s="631"/>
      <c r="AJ820" s="631"/>
      <c r="AK820" s="631"/>
      <c r="AL820" s="631"/>
      <c r="AM820" s="631"/>
      <c r="AN820" s="631"/>
      <c r="AO820" s="631"/>
      <c r="AP820" s="631"/>
      <c r="AQ820" s="631"/>
      <c r="AR820" s="631"/>
      <c r="AS820" s="631"/>
      <c r="AT820" s="631"/>
      <c r="AU820" s="631"/>
      <c r="AV820" s="631"/>
      <c r="AW820" s="631"/>
      <c r="AX820" s="631"/>
      <c r="AY820" s="631"/>
      <c r="AZ820" s="631"/>
    </row>
    <row r="821" spans="2:52" x14ac:dyDescent="0.25">
      <c r="B821" s="634"/>
      <c r="C821" s="634"/>
      <c r="D821" s="635"/>
      <c r="E821" s="635"/>
      <c r="F821" s="635"/>
      <c r="G821" s="635"/>
      <c r="H821" s="635"/>
      <c r="I821" s="635"/>
      <c r="J821" s="635"/>
      <c r="K821" s="635"/>
      <c r="L821" s="635"/>
      <c r="M821" s="635"/>
      <c r="N821" s="635"/>
      <c r="O821" s="635"/>
      <c r="P821" s="635"/>
      <c r="Q821" s="635"/>
      <c r="R821" s="635"/>
      <c r="S821" s="631"/>
      <c r="T821" s="631"/>
      <c r="U821" s="631"/>
      <c r="V821" s="639"/>
      <c r="W821" s="631"/>
      <c r="X821" s="631"/>
      <c r="Y821" s="631"/>
      <c r="Z821" s="631"/>
      <c r="AA821" s="631"/>
      <c r="AB821" s="631"/>
      <c r="AC821" s="631"/>
      <c r="AD821" s="631"/>
      <c r="AE821" s="631"/>
      <c r="AF821" s="631"/>
      <c r="AG821" s="631"/>
      <c r="AH821" s="631"/>
      <c r="AI821" s="631"/>
      <c r="AJ821" s="631"/>
      <c r="AK821" s="631"/>
      <c r="AL821" s="631"/>
      <c r="AM821" s="631"/>
      <c r="AN821" s="631"/>
      <c r="AO821" s="631"/>
      <c r="AP821" s="631"/>
      <c r="AQ821" s="631"/>
      <c r="AR821" s="631"/>
      <c r="AS821" s="631"/>
      <c r="AT821" s="631"/>
      <c r="AU821" s="631"/>
      <c r="AV821" s="631"/>
      <c r="AW821" s="631"/>
      <c r="AX821" s="631"/>
      <c r="AY821" s="631"/>
      <c r="AZ821" s="631"/>
    </row>
    <row r="822" spans="2:52" x14ac:dyDescent="0.25">
      <c r="B822" s="634"/>
      <c r="C822" s="634"/>
      <c r="D822" s="635"/>
      <c r="E822" s="635"/>
      <c r="F822" s="635"/>
      <c r="G822" s="635"/>
      <c r="H822" s="635"/>
      <c r="I822" s="635"/>
      <c r="J822" s="635"/>
      <c r="K822" s="635"/>
      <c r="L822" s="635"/>
      <c r="M822" s="635"/>
      <c r="N822" s="635"/>
      <c r="O822" s="635"/>
      <c r="P822" s="635"/>
      <c r="Q822" s="635"/>
      <c r="R822" s="635"/>
      <c r="S822" s="631"/>
      <c r="T822" s="631"/>
      <c r="U822" s="631"/>
      <c r="V822" s="639"/>
      <c r="W822" s="631"/>
      <c r="X822" s="631"/>
      <c r="Y822" s="631"/>
      <c r="Z822" s="631"/>
      <c r="AA822" s="631"/>
      <c r="AB822" s="631"/>
      <c r="AC822" s="631"/>
      <c r="AD822" s="631"/>
      <c r="AE822" s="631"/>
      <c r="AF822" s="631"/>
      <c r="AG822" s="631"/>
      <c r="AH822" s="631"/>
      <c r="AI822" s="631"/>
      <c r="AJ822" s="631"/>
      <c r="AK822" s="631"/>
      <c r="AL822" s="631"/>
      <c r="AM822" s="631"/>
      <c r="AN822" s="631"/>
      <c r="AO822" s="631"/>
      <c r="AP822" s="631"/>
      <c r="AQ822" s="631"/>
      <c r="AR822" s="631"/>
      <c r="AS822" s="631"/>
      <c r="AT822" s="631"/>
      <c r="AU822" s="631"/>
      <c r="AV822" s="631"/>
      <c r="AW822" s="631"/>
      <c r="AX822" s="631"/>
      <c r="AY822" s="631"/>
      <c r="AZ822" s="631"/>
    </row>
    <row r="823" spans="2:52" x14ac:dyDescent="0.25">
      <c r="B823" s="634"/>
      <c r="C823" s="634"/>
      <c r="D823" s="635"/>
      <c r="E823" s="635"/>
      <c r="F823" s="635"/>
      <c r="G823" s="635"/>
      <c r="H823" s="635"/>
      <c r="I823" s="635"/>
      <c r="J823" s="635"/>
      <c r="K823" s="635"/>
      <c r="L823" s="635"/>
      <c r="M823" s="635"/>
      <c r="N823" s="635"/>
      <c r="O823" s="635"/>
      <c r="P823" s="635"/>
      <c r="Q823" s="635"/>
      <c r="R823" s="635"/>
      <c r="S823" s="631"/>
      <c r="T823" s="631"/>
      <c r="U823" s="631"/>
      <c r="V823" s="639"/>
      <c r="W823" s="631"/>
      <c r="X823" s="631"/>
      <c r="Y823" s="631"/>
      <c r="Z823" s="631"/>
      <c r="AA823" s="631"/>
      <c r="AB823" s="631"/>
      <c r="AC823" s="631"/>
      <c r="AD823" s="631"/>
      <c r="AE823" s="631"/>
      <c r="AF823" s="631"/>
      <c r="AG823" s="631"/>
      <c r="AH823" s="631"/>
      <c r="AI823" s="631"/>
      <c r="AJ823" s="631"/>
      <c r="AK823" s="631"/>
      <c r="AL823" s="631"/>
      <c r="AM823" s="631"/>
      <c r="AN823" s="631"/>
      <c r="AO823" s="631"/>
      <c r="AP823" s="631"/>
      <c r="AQ823" s="631"/>
      <c r="AR823" s="631"/>
      <c r="AS823" s="631"/>
      <c r="AT823" s="631"/>
      <c r="AU823" s="631"/>
      <c r="AV823" s="631"/>
      <c r="AW823" s="631"/>
      <c r="AX823" s="631"/>
      <c r="AY823" s="631"/>
      <c r="AZ823" s="631"/>
    </row>
    <row r="824" spans="2:52" x14ac:dyDescent="0.25">
      <c r="B824" s="634"/>
      <c r="C824" s="634"/>
      <c r="D824" s="635"/>
      <c r="E824" s="635"/>
      <c r="F824" s="635"/>
      <c r="G824" s="635"/>
      <c r="H824" s="635"/>
      <c r="I824" s="635"/>
      <c r="J824" s="635"/>
      <c r="K824" s="635"/>
      <c r="L824" s="635"/>
      <c r="M824" s="635"/>
      <c r="N824" s="635"/>
      <c r="O824" s="635"/>
      <c r="P824" s="635"/>
      <c r="Q824" s="635"/>
      <c r="R824" s="635"/>
      <c r="S824" s="631"/>
      <c r="T824" s="631"/>
      <c r="U824" s="631"/>
      <c r="V824" s="639"/>
      <c r="W824" s="631"/>
      <c r="X824" s="631"/>
      <c r="Y824" s="631"/>
      <c r="Z824" s="631"/>
      <c r="AA824" s="631"/>
      <c r="AB824" s="631"/>
      <c r="AC824" s="631"/>
      <c r="AD824" s="631"/>
      <c r="AE824" s="631"/>
      <c r="AF824" s="631"/>
      <c r="AG824" s="631"/>
      <c r="AH824" s="631"/>
      <c r="AI824" s="631"/>
      <c r="AJ824" s="631"/>
      <c r="AK824" s="631"/>
      <c r="AL824" s="631"/>
      <c r="AM824" s="631"/>
      <c r="AN824" s="631"/>
      <c r="AO824" s="631"/>
      <c r="AP824" s="631"/>
      <c r="AQ824" s="631"/>
      <c r="AR824" s="631"/>
      <c r="AS824" s="631"/>
      <c r="AT824" s="631"/>
      <c r="AU824" s="631"/>
      <c r="AV824" s="631"/>
      <c r="AW824" s="631"/>
      <c r="AX824" s="631"/>
      <c r="AY824" s="631"/>
      <c r="AZ824" s="631"/>
    </row>
    <row r="825" spans="2:52" x14ac:dyDescent="0.25">
      <c r="B825" s="634"/>
      <c r="C825" s="634"/>
      <c r="D825" s="635"/>
      <c r="E825" s="635"/>
      <c r="F825" s="635"/>
      <c r="G825" s="635"/>
      <c r="H825" s="635"/>
      <c r="I825" s="635"/>
      <c r="J825" s="635"/>
      <c r="K825" s="635"/>
      <c r="L825" s="635"/>
      <c r="M825" s="635"/>
      <c r="N825" s="635"/>
      <c r="O825" s="635"/>
      <c r="P825" s="635"/>
      <c r="Q825" s="635"/>
      <c r="R825" s="635"/>
      <c r="S825" s="631"/>
      <c r="T825" s="631"/>
      <c r="U825" s="631"/>
      <c r="V825" s="639"/>
      <c r="W825" s="631"/>
      <c r="X825" s="631"/>
      <c r="Y825" s="631"/>
      <c r="Z825" s="631"/>
      <c r="AA825" s="631"/>
      <c r="AB825" s="631"/>
      <c r="AC825" s="631"/>
      <c r="AD825" s="631"/>
      <c r="AE825" s="631"/>
      <c r="AF825" s="631"/>
      <c r="AG825" s="631"/>
      <c r="AH825" s="631"/>
      <c r="AI825" s="631"/>
      <c r="AJ825" s="631"/>
      <c r="AK825" s="631"/>
      <c r="AL825" s="631"/>
      <c r="AM825" s="631"/>
      <c r="AN825" s="631"/>
      <c r="AO825" s="631"/>
      <c r="AP825" s="631"/>
      <c r="AQ825" s="631"/>
      <c r="AR825" s="631"/>
      <c r="AS825" s="631"/>
      <c r="AT825" s="631"/>
      <c r="AU825" s="631"/>
      <c r="AV825" s="631"/>
      <c r="AW825" s="631"/>
      <c r="AX825" s="631"/>
      <c r="AY825" s="631"/>
      <c r="AZ825" s="631"/>
    </row>
    <row r="826" spans="2:52" x14ac:dyDescent="0.25">
      <c r="B826" s="634"/>
      <c r="C826" s="634"/>
      <c r="D826" s="635"/>
      <c r="E826" s="635"/>
      <c r="F826" s="635"/>
      <c r="G826" s="635"/>
      <c r="H826" s="635"/>
      <c r="I826" s="635"/>
      <c r="J826" s="635"/>
      <c r="K826" s="635"/>
      <c r="L826" s="635"/>
      <c r="M826" s="635"/>
      <c r="N826" s="635"/>
      <c r="O826" s="635"/>
      <c r="P826" s="635"/>
      <c r="Q826" s="635"/>
      <c r="R826" s="635"/>
      <c r="S826" s="631"/>
      <c r="T826" s="631"/>
      <c r="U826" s="631"/>
      <c r="V826" s="639"/>
      <c r="W826" s="631"/>
      <c r="X826" s="631"/>
      <c r="Y826" s="631"/>
      <c r="Z826" s="631"/>
      <c r="AA826" s="631"/>
      <c r="AB826" s="631"/>
      <c r="AC826" s="631"/>
      <c r="AD826" s="631"/>
      <c r="AE826" s="631"/>
      <c r="AF826" s="631"/>
      <c r="AG826" s="631"/>
      <c r="AH826" s="631"/>
      <c r="AI826" s="631"/>
      <c r="AJ826" s="631"/>
      <c r="AK826" s="631"/>
      <c r="AL826" s="631"/>
      <c r="AM826" s="631"/>
      <c r="AN826" s="631"/>
      <c r="AO826" s="631"/>
      <c r="AP826" s="631"/>
      <c r="AQ826" s="631"/>
      <c r="AR826" s="631"/>
      <c r="AS826" s="631"/>
      <c r="AT826" s="631"/>
      <c r="AU826" s="631"/>
      <c r="AV826" s="631"/>
      <c r="AW826" s="631"/>
      <c r="AX826" s="631"/>
      <c r="AY826" s="631"/>
      <c r="AZ826" s="631"/>
    </row>
    <row r="827" spans="2:52" x14ac:dyDescent="0.25">
      <c r="B827" s="634"/>
      <c r="C827" s="634"/>
      <c r="D827" s="635"/>
      <c r="E827" s="635"/>
      <c r="F827" s="635"/>
      <c r="G827" s="635"/>
      <c r="H827" s="635"/>
      <c r="I827" s="635"/>
      <c r="J827" s="635"/>
      <c r="K827" s="635"/>
      <c r="L827" s="635"/>
      <c r="M827" s="635"/>
      <c r="N827" s="635"/>
      <c r="O827" s="635"/>
      <c r="P827" s="635"/>
      <c r="Q827" s="635"/>
      <c r="R827" s="635"/>
      <c r="S827" s="631"/>
      <c r="T827" s="631"/>
      <c r="U827" s="631"/>
      <c r="V827" s="639"/>
      <c r="W827" s="631"/>
      <c r="X827" s="631"/>
      <c r="Y827" s="631"/>
      <c r="Z827" s="631"/>
      <c r="AA827" s="631"/>
      <c r="AB827" s="631"/>
      <c r="AC827" s="631"/>
      <c r="AD827" s="631"/>
      <c r="AE827" s="631"/>
      <c r="AF827" s="631"/>
      <c r="AG827" s="631"/>
      <c r="AH827" s="631"/>
      <c r="AI827" s="631"/>
      <c r="AJ827" s="631"/>
      <c r="AK827" s="631"/>
      <c r="AL827" s="631"/>
      <c r="AM827" s="631"/>
      <c r="AN827" s="631"/>
      <c r="AO827" s="631"/>
      <c r="AP827" s="631"/>
      <c r="AQ827" s="631"/>
      <c r="AR827" s="631"/>
      <c r="AS827" s="631"/>
      <c r="AT827" s="631"/>
      <c r="AU827" s="631"/>
      <c r="AV827" s="631"/>
      <c r="AW827" s="631"/>
      <c r="AX827" s="631"/>
      <c r="AY827" s="631"/>
      <c r="AZ827" s="631"/>
    </row>
    <row r="828" spans="2:52" x14ac:dyDescent="0.25">
      <c r="B828" s="634"/>
      <c r="C828" s="634"/>
      <c r="D828" s="635"/>
      <c r="E828" s="635"/>
      <c r="F828" s="635"/>
      <c r="G828" s="635"/>
      <c r="H828" s="635"/>
      <c r="I828" s="635"/>
      <c r="J828" s="635"/>
      <c r="K828" s="635"/>
      <c r="L828" s="635"/>
      <c r="M828" s="635"/>
      <c r="N828" s="635"/>
      <c r="O828" s="635"/>
      <c r="P828" s="635"/>
      <c r="Q828" s="635"/>
      <c r="R828" s="635"/>
      <c r="S828" s="631"/>
      <c r="T828" s="631"/>
      <c r="U828" s="631"/>
      <c r="V828" s="639"/>
      <c r="W828" s="631"/>
      <c r="X828" s="631"/>
      <c r="Y828" s="631"/>
      <c r="Z828" s="631"/>
      <c r="AA828" s="631"/>
      <c r="AB828" s="631"/>
      <c r="AC828" s="631"/>
      <c r="AD828" s="631"/>
      <c r="AE828" s="631"/>
      <c r="AF828" s="631"/>
      <c r="AG828" s="631"/>
      <c r="AH828" s="631"/>
      <c r="AI828" s="631"/>
      <c r="AJ828" s="631"/>
      <c r="AK828" s="631"/>
      <c r="AL828" s="631"/>
      <c r="AM828" s="631"/>
      <c r="AN828" s="631"/>
      <c r="AO828" s="631"/>
      <c r="AP828" s="631"/>
      <c r="AQ828" s="631"/>
      <c r="AR828" s="631"/>
      <c r="AS828" s="631"/>
      <c r="AT828" s="631"/>
      <c r="AU828" s="631"/>
      <c r="AV828" s="631"/>
      <c r="AW828" s="631"/>
      <c r="AX828" s="631"/>
      <c r="AY828" s="631"/>
      <c r="AZ828" s="631"/>
    </row>
    <row r="829" spans="2:52" x14ac:dyDescent="0.25">
      <c r="B829" s="634"/>
      <c r="C829" s="634"/>
      <c r="D829" s="635"/>
      <c r="E829" s="635"/>
      <c r="F829" s="635"/>
      <c r="G829" s="635"/>
      <c r="H829" s="635"/>
      <c r="I829" s="635"/>
      <c r="J829" s="635"/>
      <c r="K829" s="635"/>
      <c r="L829" s="635"/>
      <c r="M829" s="635"/>
      <c r="N829" s="635"/>
      <c r="O829" s="635"/>
      <c r="P829" s="635"/>
      <c r="Q829" s="635"/>
      <c r="R829" s="635"/>
      <c r="S829" s="631"/>
      <c r="T829" s="631"/>
      <c r="U829" s="631"/>
      <c r="V829" s="639"/>
      <c r="W829" s="631"/>
      <c r="X829" s="631"/>
      <c r="Y829" s="631"/>
      <c r="Z829" s="631"/>
      <c r="AA829" s="631"/>
      <c r="AB829" s="631"/>
      <c r="AC829" s="631"/>
      <c r="AD829" s="631"/>
      <c r="AE829" s="631"/>
      <c r="AF829" s="631"/>
      <c r="AG829" s="631"/>
      <c r="AH829" s="631"/>
      <c r="AI829" s="631"/>
      <c r="AJ829" s="631"/>
      <c r="AK829" s="631"/>
      <c r="AL829" s="631"/>
      <c r="AM829" s="631"/>
      <c r="AN829" s="631"/>
      <c r="AO829" s="631"/>
      <c r="AP829" s="631"/>
      <c r="AQ829" s="631"/>
      <c r="AR829" s="631"/>
      <c r="AS829" s="631"/>
      <c r="AT829" s="631"/>
      <c r="AU829" s="631"/>
      <c r="AV829" s="631"/>
      <c r="AW829" s="631"/>
      <c r="AX829" s="631"/>
      <c r="AY829" s="631"/>
      <c r="AZ829" s="631"/>
    </row>
    <row r="830" spans="2:52" x14ac:dyDescent="0.25">
      <c r="B830" s="634"/>
      <c r="C830" s="634"/>
      <c r="D830" s="635"/>
      <c r="E830" s="635"/>
      <c r="F830" s="635"/>
      <c r="G830" s="635"/>
      <c r="H830" s="635"/>
      <c r="I830" s="635"/>
      <c r="J830" s="635"/>
      <c r="K830" s="635"/>
      <c r="L830" s="635"/>
      <c r="M830" s="635"/>
      <c r="N830" s="635"/>
      <c r="O830" s="635"/>
      <c r="P830" s="635"/>
      <c r="Q830" s="635"/>
      <c r="R830" s="635"/>
      <c r="S830" s="631"/>
      <c r="T830" s="631"/>
      <c r="U830" s="631"/>
      <c r="V830" s="639"/>
      <c r="W830" s="631"/>
      <c r="X830" s="631"/>
      <c r="Y830" s="631"/>
      <c r="Z830" s="631"/>
      <c r="AA830" s="631"/>
      <c r="AB830" s="631"/>
      <c r="AC830" s="631"/>
      <c r="AD830" s="631"/>
      <c r="AE830" s="631"/>
      <c r="AF830" s="631"/>
      <c r="AG830" s="631"/>
      <c r="AH830" s="631"/>
      <c r="AI830" s="631"/>
      <c r="AJ830" s="631"/>
      <c r="AK830" s="631"/>
      <c r="AL830" s="631"/>
      <c r="AM830" s="631"/>
      <c r="AN830" s="631"/>
      <c r="AO830" s="631"/>
      <c r="AP830" s="631"/>
      <c r="AQ830" s="631"/>
      <c r="AR830" s="631"/>
      <c r="AS830" s="631"/>
      <c r="AT830" s="631"/>
      <c r="AU830" s="631"/>
      <c r="AV830" s="631"/>
      <c r="AW830" s="631"/>
      <c r="AX830" s="631"/>
      <c r="AY830" s="631"/>
      <c r="AZ830" s="631"/>
    </row>
    <row r="831" spans="2:52" x14ac:dyDescent="0.25">
      <c r="B831" s="634"/>
      <c r="C831" s="634"/>
      <c r="D831" s="635"/>
      <c r="E831" s="635"/>
      <c r="F831" s="635"/>
      <c r="G831" s="635"/>
      <c r="H831" s="635"/>
      <c r="I831" s="635"/>
      <c r="J831" s="635"/>
      <c r="K831" s="635"/>
      <c r="L831" s="635"/>
      <c r="M831" s="635"/>
      <c r="N831" s="635"/>
      <c r="O831" s="635"/>
      <c r="P831" s="635"/>
      <c r="Q831" s="635"/>
      <c r="R831" s="635"/>
      <c r="S831" s="631"/>
      <c r="T831" s="631"/>
      <c r="U831" s="631"/>
      <c r="V831" s="639"/>
      <c r="W831" s="631"/>
      <c r="X831" s="631"/>
      <c r="Y831" s="631"/>
      <c r="Z831" s="631"/>
      <c r="AA831" s="631"/>
      <c r="AB831" s="631"/>
      <c r="AC831" s="631"/>
      <c r="AD831" s="631"/>
      <c r="AE831" s="631"/>
      <c r="AF831" s="631"/>
      <c r="AG831" s="631"/>
      <c r="AH831" s="631"/>
      <c r="AI831" s="631"/>
      <c r="AJ831" s="631"/>
      <c r="AK831" s="631"/>
      <c r="AL831" s="631"/>
      <c r="AM831" s="631"/>
      <c r="AN831" s="631"/>
      <c r="AO831" s="631"/>
      <c r="AP831" s="631"/>
      <c r="AQ831" s="631"/>
      <c r="AR831" s="631"/>
      <c r="AS831" s="631"/>
      <c r="AT831" s="631"/>
      <c r="AU831" s="631"/>
      <c r="AV831" s="631"/>
      <c r="AW831" s="631"/>
      <c r="AX831" s="631"/>
      <c r="AY831" s="631"/>
      <c r="AZ831" s="631"/>
    </row>
    <row r="832" spans="2:52" x14ac:dyDescent="0.25">
      <c r="B832" s="634"/>
      <c r="C832" s="634"/>
      <c r="D832" s="635"/>
      <c r="E832" s="635"/>
      <c r="F832" s="635"/>
      <c r="G832" s="635"/>
      <c r="H832" s="635"/>
      <c r="I832" s="635"/>
      <c r="J832" s="635"/>
      <c r="K832" s="635"/>
      <c r="L832" s="635"/>
      <c r="M832" s="635"/>
      <c r="N832" s="635"/>
      <c r="O832" s="635"/>
      <c r="P832" s="635"/>
      <c r="Q832" s="635"/>
      <c r="R832" s="635"/>
      <c r="S832" s="631"/>
      <c r="T832" s="631"/>
      <c r="U832" s="631"/>
      <c r="V832" s="639"/>
      <c r="W832" s="631"/>
      <c r="X832" s="631"/>
      <c r="Y832" s="631"/>
      <c r="Z832" s="631"/>
      <c r="AA832" s="631"/>
      <c r="AB832" s="631"/>
      <c r="AC832" s="631"/>
      <c r="AD832" s="631"/>
      <c r="AE832" s="631"/>
      <c r="AF832" s="631"/>
      <c r="AG832" s="631"/>
      <c r="AH832" s="631"/>
      <c r="AI832" s="631"/>
      <c r="AJ832" s="631"/>
      <c r="AK832" s="631"/>
      <c r="AL832" s="631"/>
      <c r="AM832" s="631"/>
      <c r="AN832" s="631"/>
      <c r="AO832" s="631"/>
      <c r="AP832" s="631"/>
      <c r="AQ832" s="631"/>
      <c r="AR832" s="631"/>
      <c r="AS832" s="631"/>
      <c r="AT832" s="631"/>
      <c r="AU832" s="631"/>
      <c r="AV832" s="631"/>
      <c r="AW832" s="631"/>
      <c r="AX832" s="631"/>
      <c r="AY832" s="631"/>
      <c r="AZ832" s="631"/>
    </row>
    <row r="833" spans="2:52" x14ac:dyDescent="0.25">
      <c r="B833" s="634"/>
      <c r="C833" s="634"/>
      <c r="D833" s="635"/>
      <c r="E833" s="635"/>
      <c r="F833" s="635"/>
      <c r="G833" s="635"/>
      <c r="H833" s="635"/>
      <c r="I833" s="635"/>
      <c r="J833" s="635"/>
      <c r="K833" s="635"/>
      <c r="L833" s="635"/>
      <c r="M833" s="635"/>
      <c r="N833" s="635"/>
      <c r="O833" s="635"/>
      <c r="P833" s="635"/>
      <c r="Q833" s="635"/>
      <c r="R833" s="635"/>
      <c r="S833" s="631"/>
      <c r="T833" s="631"/>
      <c r="U833" s="631"/>
      <c r="V833" s="639"/>
      <c r="W833" s="631"/>
      <c r="X833" s="631"/>
      <c r="Y833" s="631"/>
      <c r="Z833" s="631"/>
      <c r="AA833" s="631"/>
      <c r="AB833" s="631"/>
      <c r="AC833" s="631"/>
      <c r="AD833" s="631"/>
      <c r="AE833" s="631"/>
      <c r="AF833" s="631"/>
      <c r="AG833" s="631"/>
      <c r="AH833" s="631"/>
      <c r="AI833" s="631"/>
      <c r="AJ833" s="631"/>
      <c r="AK833" s="631"/>
      <c r="AL833" s="631"/>
      <c r="AM833" s="631"/>
      <c r="AN833" s="631"/>
      <c r="AO833" s="631"/>
      <c r="AP833" s="631"/>
      <c r="AQ833" s="631"/>
      <c r="AR833" s="631"/>
      <c r="AS833" s="631"/>
      <c r="AT833" s="631"/>
      <c r="AU833" s="631"/>
      <c r="AV833" s="631"/>
      <c r="AW833" s="631"/>
      <c r="AX833" s="631"/>
      <c r="AY833" s="631"/>
      <c r="AZ833" s="631"/>
    </row>
    <row r="834" spans="2:52" x14ac:dyDescent="0.25">
      <c r="B834" s="634"/>
      <c r="C834" s="634"/>
      <c r="D834" s="635"/>
      <c r="E834" s="635"/>
      <c r="F834" s="635"/>
      <c r="G834" s="635"/>
      <c r="H834" s="635"/>
      <c r="I834" s="635"/>
      <c r="J834" s="635"/>
      <c r="K834" s="635"/>
      <c r="L834" s="635"/>
      <c r="M834" s="635"/>
      <c r="N834" s="635"/>
      <c r="O834" s="635"/>
      <c r="P834" s="635"/>
      <c r="Q834" s="635"/>
      <c r="R834" s="635"/>
      <c r="S834" s="631"/>
      <c r="T834" s="631"/>
      <c r="U834" s="631"/>
      <c r="V834" s="639"/>
      <c r="W834" s="631"/>
      <c r="X834" s="631"/>
      <c r="Y834" s="631"/>
      <c r="Z834" s="631"/>
      <c r="AA834" s="631"/>
      <c r="AB834" s="631"/>
      <c r="AC834" s="631"/>
      <c r="AD834" s="631"/>
      <c r="AE834" s="631"/>
      <c r="AF834" s="631"/>
      <c r="AG834" s="631"/>
      <c r="AH834" s="631"/>
      <c r="AI834" s="631"/>
      <c r="AJ834" s="631"/>
      <c r="AK834" s="631"/>
      <c r="AL834" s="631"/>
      <c r="AM834" s="631"/>
      <c r="AN834" s="631"/>
      <c r="AO834" s="631"/>
      <c r="AP834" s="631"/>
      <c r="AQ834" s="631"/>
      <c r="AR834" s="631"/>
      <c r="AS834" s="631"/>
      <c r="AT834" s="631"/>
      <c r="AU834" s="631"/>
      <c r="AV834" s="631"/>
      <c r="AW834" s="631"/>
      <c r="AX834" s="631"/>
      <c r="AY834" s="631"/>
      <c r="AZ834" s="631"/>
    </row>
    <row r="835" spans="2:52" x14ac:dyDescent="0.25">
      <c r="B835" s="634"/>
      <c r="C835" s="634"/>
      <c r="D835" s="635"/>
      <c r="E835" s="635"/>
      <c r="F835" s="635"/>
      <c r="G835" s="635"/>
      <c r="H835" s="635"/>
      <c r="I835" s="635"/>
      <c r="J835" s="635"/>
      <c r="K835" s="635"/>
      <c r="L835" s="635"/>
      <c r="M835" s="635"/>
      <c r="N835" s="635"/>
      <c r="O835" s="635"/>
      <c r="P835" s="635"/>
      <c r="Q835" s="635"/>
      <c r="R835" s="635"/>
      <c r="S835" s="631"/>
      <c r="T835" s="631"/>
      <c r="U835" s="631"/>
      <c r="V835" s="639"/>
      <c r="W835" s="631"/>
      <c r="X835" s="631"/>
      <c r="Y835" s="631"/>
      <c r="Z835" s="631"/>
      <c r="AA835" s="631"/>
      <c r="AB835" s="631"/>
      <c r="AC835" s="631"/>
      <c r="AD835" s="631"/>
      <c r="AE835" s="631"/>
      <c r="AF835" s="631"/>
      <c r="AG835" s="631"/>
      <c r="AH835" s="631"/>
      <c r="AI835" s="631"/>
      <c r="AJ835" s="631"/>
      <c r="AK835" s="631"/>
      <c r="AL835" s="631"/>
      <c r="AM835" s="631"/>
      <c r="AN835" s="631"/>
      <c r="AO835" s="631"/>
      <c r="AP835" s="631"/>
      <c r="AQ835" s="631"/>
      <c r="AR835" s="631"/>
      <c r="AS835" s="631"/>
      <c r="AT835" s="631"/>
      <c r="AU835" s="631"/>
      <c r="AV835" s="631"/>
      <c r="AW835" s="631"/>
      <c r="AX835" s="631"/>
      <c r="AY835" s="631"/>
      <c r="AZ835" s="631"/>
    </row>
    <row r="836" spans="2:52" x14ac:dyDescent="0.25">
      <c r="B836" s="634"/>
      <c r="C836" s="634"/>
      <c r="D836" s="635"/>
      <c r="E836" s="635"/>
      <c r="F836" s="635"/>
      <c r="G836" s="635"/>
      <c r="H836" s="635"/>
      <c r="I836" s="635"/>
      <c r="J836" s="635"/>
      <c r="K836" s="635"/>
      <c r="L836" s="635"/>
      <c r="M836" s="635"/>
      <c r="N836" s="635"/>
      <c r="O836" s="635"/>
      <c r="P836" s="635"/>
      <c r="Q836" s="635"/>
      <c r="R836" s="635"/>
      <c r="S836" s="631"/>
      <c r="T836" s="631"/>
      <c r="U836" s="631"/>
      <c r="V836" s="639"/>
      <c r="W836" s="631"/>
      <c r="X836" s="631"/>
      <c r="Y836" s="631"/>
      <c r="Z836" s="631"/>
      <c r="AA836" s="631"/>
      <c r="AB836" s="631"/>
      <c r="AC836" s="631"/>
      <c r="AD836" s="631"/>
      <c r="AE836" s="631"/>
      <c r="AF836" s="631"/>
      <c r="AG836" s="631"/>
      <c r="AH836" s="631"/>
      <c r="AI836" s="631"/>
      <c r="AJ836" s="631"/>
      <c r="AK836" s="631"/>
      <c r="AL836" s="631"/>
      <c r="AM836" s="631"/>
      <c r="AN836" s="631"/>
      <c r="AO836" s="631"/>
      <c r="AP836" s="631"/>
      <c r="AQ836" s="631"/>
      <c r="AR836" s="631"/>
      <c r="AS836" s="631"/>
      <c r="AT836" s="631"/>
      <c r="AU836" s="631"/>
      <c r="AV836" s="631"/>
      <c r="AW836" s="631"/>
      <c r="AX836" s="631"/>
      <c r="AY836" s="631"/>
      <c r="AZ836" s="631"/>
    </row>
    <row r="837" spans="2:52" x14ac:dyDescent="0.25">
      <c r="B837" s="634"/>
      <c r="C837" s="634"/>
      <c r="D837" s="635"/>
      <c r="E837" s="635"/>
      <c r="F837" s="635"/>
      <c r="G837" s="635"/>
      <c r="H837" s="635"/>
      <c r="I837" s="635"/>
      <c r="J837" s="635"/>
      <c r="K837" s="635"/>
      <c r="L837" s="635"/>
      <c r="M837" s="635"/>
      <c r="N837" s="635"/>
      <c r="O837" s="635"/>
      <c r="P837" s="635"/>
      <c r="Q837" s="635"/>
      <c r="R837" s="635"/>
      <c r="S837" s="631"/>
      <c r="T837" s="631"/>
      <c r="U837" s="631"/>
      <c r="V837" s="639"/>
      <c r="W837" s="631"/>
      <c r="X837" s="631"/>
      <c r="Y837" s="631"/>
      <c r="Z837" s="631"/>
      <c r="AA837" s="631"/>
      <c r="AB837" s="631"/>
      <c r="AC837" s="631"/>
      <c r="AD837" s="631"/>
      <c r="AE837" s="631"/>
      <c r="AF837" s="631"/>
      <c r="AG837" s="631"/>
      <c r="AH837" s="631"/>
      <c r="AI837" s="631"/>
      <c r="AJ837" s="631"/>
      <c r="AK837" s="631"/>
      <c r="AL837" s="631"/>
      <c r="AM837" s="631"/>
      <c r="AN837" s="631"/>
      <c r="AO837" s="631"/>
      <c r="AP837" s="631"/>
      <c r="AQ837" s="631"/>
      <c r="AR837" s="631"/>
      <c r="AS837" s="631"/>
      <c r="AT837" s="631"/>
      <c r="AU837" s="631"/>
      <c r="AV837" s="631"/>
      <c r="AW837" s="631"/>
      <c r="AX837" s="631"/>
      <c r="AY837" s="631"/>
      <c r="AZ837" s="631"/>
    </row>
    <row r="838" spans="2:52" x14ac:dyDescent="0.25">
      <c r="B838" s="634"/>
      <c r="C838" s="634"/>
      <c r="D838" s="635"/>
      <c r="E838" s="635"/>
      <c r="F838" s="635"/>
      <c r="G838" s="635"/>
      <c r="H838" s="635"/>
      <c r="I838" s="635"/>
      <c r="J838" s="635"/>
      <c r="K838" s="635"/>
      <c r="L838" s="635"/>
      <c r="M838" s="635"/>
      <c r="N838" s="635"/>
      <c r="O838" s="635"/>
      <c r="P838" s="635"/>
      <c r="Q838" s="635"/>
      <c r="R838" s="635"/>
      <c r="S838" s="631"/>
      <c r="T838" s="631"/>
      <c r="U838" s="631"/>
      <c r="V838" s="639"/>
      <c r="W838" s="631"/>
      <c r="X838" s="631"/>
      <c r="Y838" s="631"/>
      <c r="Z838" s="631"/>
      <c r="AA838" s="631"/>
      <c r="AB838" s="631"/>
      <c r="AC838" s="631"/>
      <c r="AD838" s="631"/>
      <c r="AE838" s="631"/>
      <c r="AF838" s="631"/>
      <c r="AG838" s="631"/>
      <c r="AH838" s="631"/>
      <c r="AI838" s="631"/>
      <c r="AJ838" s="631"/>
      <c r="AK838" s="631"/>
      <c r="AL838" s="631"/>
      <c r="AM838" s="631"/>
      <c r="AN838" s="631"/>
      <c r="AO838" s="631"/>
      <c r="AP838" s="631"/>
      <c r="AQ838" s="631"/>
      <c r="AR838" s="631"/>
      <c r="AS838" s="631"/>
      <c r="AT838" s="631"/>
      <c r="AU838" s="631"/>
      <c r="AV838" s="631"/>
      <c r="AW838" s="631"/>
      <c r="AX838" s="631"/>
      <c r="AY838" s="631"/>
      <c r="AZ838" s="631"/>
    </row>
    <row r="839" spans="2:52" x14ac:dyDescent="0.25">
      <c r="B839" s="634"/>
      <c r="C839" s="634"/>
      <c r="D839" s="635"/>
      <c r="E839" s="635"/>
      <c r="F839" s="635"/>
      <c r="G839" s="635"/>
      <c r="H839" s="635"/>
      <c r="I839" s="635"/>
      <c r="J839" s="635"/>
      <c r="K839" s="635"/>
      <c r="L839" s="635"/>
      <c r="M839" s="635"/>
      <c r="N839" s="635"/>
      <c r="O839" s="635"/>
      <c r="P839" s="635"/>
      <c r="Q839" s="635"/>
      <c r="R839" s="635"/>
      <c r="S839" s="631"/>
      <c r="T839" s="631"/>
      <c r="U839" s="631"/>
      <c r="V839" s="639"/>
      <c r="W839" s="631"/>
      <c r="X839" s="631"/>
      <c r="Y839" s="631"/>
      <c r="Z839" s="631"/>
      <c r="AA839" s="631"/>
      <c r="AB839" s="631"/>
      <c r="AC839" s="631"/>
      <c r="AD839" s="631"/>
      <c r="AE839" s="631"/>
      <c r="AF839" s="631"/>
      <c r="AG839" s="631"/>
      <c r="AH839" s="631"/>
      <c r="AI839" s="631"/>
      <c r="AJ839" s="631"/>
      <c r="AK839" s="631"/>
      <c r="AL839" s="631"/>
      <c r="AM839" s="631"/>
      <c r="AN839" s="631"/>
      <c r="AO839" s="631"/>
      <c r="AP839" s="631"/>
      <c r="AQ839" s="631"/>
      <c r="AR839" s="631"/>
      <c r="AS839" s="631"/>
      <c r="AT839" s="631"/>
      <c r="AU839" s="631"/>
      <c r="AV839" s="631"/>
      <c r="AW839" s="631"/>
      <c r="AX839" s="631"/>
      <c r="AY839" s="631"/>
      <c r="AZ839" s="631"/>
    </row>
    <row r="840" spans="2:52" x14ac:dyDescent="0.25">
      <c r="B840" s="634"/>
      <c r="C840" s="634"/>
      <c r="D840" s="635"/>
      <c r="E840" s="635"/>
      <c r="F840" s="635"/>
      <c r="G840" s="635"/>
      <c r="H840" s="635"/>
      <c r="I840" s="635"/>
      <c r="J840" s="635"/>
      <c r="K840" s="635"/>
      <c r="L840" s="635"/>
      <c r="M840" s="635"/>
      <c r="N840" s="635"/>
      <c r="O840" s="635"/>
      <c r="P840" s="635"/>
      <c r="Q840" s="635"/>
      <c r="R840" s="635"/>
      <c r="S840" s="631"/>
      <c r="T840" s="631"/>
      <c r="U840" s="631"/>
      <c r="V840" s="639"/>
      <c r="W840" s="631"/>
      <c r="X840" s="631"/>
      <c r="Y840" s="631"/>
      <c r="Z840" s="631"/>
      <c r="AA840" s="631"/>
      <c r="AB840" s="631"/>
      <c r="AC840" s="631"/>
      <c r="AD840" s="631"/>
      <c r="AE840" s="631"/>
      <c r="AF840" s="631"/>
      <c r="AG840" s="631"/>
      <c r="AH840" s="631"/>
      <c r="AI840" s="631"/>
      <c r="AJ840" s="631"/>
      <c r="AK840" s="631"/>
      <c r="AL840" s="631"/>
      <c r="AM840" s="631"/>
      <c r="AN840" s="631"/>
      <c r="AO840" s="631"/>
      <c r="AP840" s="631"/>
      <c r="AQ840" s="631"/>
      <c r="AR840" s="631"/>
      <c r="AS840" s="631"/>
      <c r="AT840" s="631"/>
      <c r="AU840" s="631"/>
      <c r="AV840" s="631"/>
      <c r="AW840" s="631"/>
      <c r="AX840" s="631"/>
      <c r="AY840" s="631"/>
      <c r="AZ840" s="631"/>
    </row>
    <row r="841" spans="2:52" x14ac:dyDescent="0.25">
      <c r="B841" s="634"/>
      <c r="C841" s="634"/>
      <c r="D841" s="635"/>
      <c r="E841" s="635"/>
      <c r="F841" s="635"/>
      <c r="G841" s="635"/>
      <c r="H841" s="635"/>
      <c r="I841" s="635"/>
      <c r="J841" s="635"/>
      <c r="K841" s="635"/>
      <c r="L841" s="635"/>
      <c r="M841" s="635"/>
      <c r="N841" s="635"/>
      <c r="O841" s="635"/>
      <c r="P841" s="635"/>
      <c r="Q841" s="635"/>
      <c r="R841" s="635"/>
      <c r="S841" s="631"/>
      <c r="T841" s="631"/>
      <c r="U841" s="631"/>
      <c r="V841" s="639"/>
      <c r="W841" s="631"/>
      <c r="X841" s="631"/>
      <c r="Y841" s="631"/>
      <c r="Z841" s="631"/>
      <c r="AA841" s="631"/>
      <c r="AB841" s="631"/>
      <c r="AC841" s="631"/>
      <c r="AD841" s="631"/>
      <c r="AE841" s="631"/>
      <c r="AF841" s="631"/>
      <c r="AG841" s="631"/>
      <c r="AH841" s="631"/>
      <c r="AI841" s="631"/>
      <c r="AJ841" s="631"/>
      <c r="AK841" s="631"/>
      <c r="AL841" s="631"/>
      <c r="AM841" s="631"/>
      <c r="AN841" s="631"/>
      <c r="AO841" s="631"/>
      <c r="AP841" s="631"/>
      <c r="AQ841" s="631"/>
      <c r="AR841" s="631"/>
      <c r="AS841" s="631"/>
      <c r="AT841" s="631"/>
      <c r="AU841" s="631"/>
      <c r="AV841" s="631"/>
      <c r="AW841" s="631"/>
      <c r="AX841" s="631"/>
      <c r="AY841" s="631"/>
      <c r="AZ841" s="631"/>
    </row>
    <row r="842" spans="2:52" x14ac:dyDescent="0.25">
      <c r="B842" s="634"/>
      <c r="C842" s="634"/>
      <c r="D842" s="635"/>
      <c r="E842" s="635"/>
      <c r="F842" s="635"/>
      <c r="G842" s="635"/>
      <c r="H842" s="635"/>
      <c r="I842" s="635"/>
      <c r="J842" s="635"/>
      <c r="K842" s="635"/>
      <c r="L842" s="635"/>
      <c r="M842" s="635"/>
      <c r="N842" s="635"/>
      <c r="O842" s="635"/>
      <c r="P842" s="635"/>
      <c r="Q842" s="635"/>
      <c r="R842" s="635"/>
      <c r="S842" s="631"/>
      <c r="T842" s="631"/>
      <c r="U842" s="631"/>
      <c r="V842" s="639"/>
      <c r="W842" s="631"/>
      <c r="X842" s="631"/>
      <c r="Y842" s="631"/>
      <c r="Z842" s="631"/>
      <c r="AA842" s="631"/>
      <c r="AB842" s="631"/>
      <c r="AC842" s="631"/>
      <c r="AD842" s="631"/>
      <c r="AE842" s="631"/>
      <c r="AF842" s="631"/>
      <c r="AG842" s="631"/>
      <c r="AH842" s="631"/>
      <c r="AI842" s="631"/>
      <c r="AJ842" s="631"/>
      <c r="AK842" s="631"/>
      <c r="AL842" s="631"/>
      <c r="AM842" s="631"/>
      <c r="AN842" s="631"/>
      <c r="AO842" s="631"/>
      <c r="AP842" s="631"/>
      <c r="AQ842" s="631"/>
      <c r="AR842" s="631"/>
      <c r="AS842" s="631"/>
      <c r="AT842" s="631"/>
      <c r="AU842" s="631"/>
      <c r="AV842" s="631"/>
      <c r="AW842" s="631"/>
      <c r="AX842" s="631"/>
      <c r="AY842" s="631"/>
      <c r="AZ842" s="631"/>
    </row>
    <row r="843" spans="2:52" x14ac:dyDescent="0.25">
      <c r="B843" s="634"/>
      <c r="C843" s="634"/>
      <c r="D843" s="635"/>
      <c r="E843" s="635"/>
      <c r="F843" s="635"/>
      <c r="G843" s="635"/>
      <c r="H843" s="635"/>
      <c r="I843" s="635"/>
      <c r="J843" s="635"/>
      <c r="K843" s="635"/>
      <c r="L843" s="635"/>
      <c r="M843" s="635"/>
      <c r="N843" s="635"/>
      <c r="O843" s="635"/>
      <c r="P843" s="635"/>
      <c r="Q843" s="635"/>
      <c r="R843" s="635"/>
      <c r="S843" s="631"/>
      <c r="T843" s="631"/>
      <c r="U843" s="631"/>
      <c r="V843" s="639"/>
      <c r="W843" s="631"/>
      <c r="X843" s="631"/>
      <c r="Y843" s="631"/>
      <c r="Z843" s="631"/>
      <c r="AA843" s="631"/>
      <c r="AB843" s="631"/>
      <c r="AC843" s="631"/>
      <c r="AD843" s="631"/>
      <c r="AE843" s="631"/>
      <c r="AF843" s="631"/>
      <c r="AG843" s="631"/>
      <c r="AH843" s="631"/>
      <c r="AI843" s="631"/>
      <c r="AJ843" s="631"/>
      <c r="AK843" s="631"/>
      <c r="AL843" s="631"/>
      <c r="AM843" s="631"/>
      <c r="AN843" s="631"/>
      <c r="AO843" s="631"/>
      <c r="AP843" s="631"/>
      <c r="AQ843" s="631"/>
      <c r="AR843" s="631"/>
      <c r="AS843" s="631"/>
      <c r="AT843" s="631"/>
      <c r="AU843" s="631"/>
      <c r="AV843" s="631"/>
      <c r="AW843" s="631"/>
      <c r="AX843" s="631"/>
      <c r="AY843" s="631"/>
      <c r="AZ843" s="631"/>
    </row>
    <row r="844" spans="2:52" x14ac:dyDescent="0.25">
      <c r="B844" s="634"/>
      <c r="C844" s="634"/>
      <c r="D844" s="635"/>
      <c r="E844" s="635"/>
      <c r="F844" s="635"/>
      <c r="G844" s="635"/>
      <c r="H844" s="635"/>
      <c r="I844" s="635"/>
      <c r="J844" s="635"/>
      <c r="K844" s="635"/>
      <c r="L844" s="635"/>
      <c r="M844" s="635"/>
      <c r="N844" s="635"/>
      <c r="O844" s="635"/>
      <c r="P844" s="635"/>
      <c r="Q844" s="635"/>
      <c r="R844" s="635"/>
      <c r="S844" s="631"/>
      <c r="T844" s="631"/>
      <c r="U844" s="631"/>
      <c r="V844" s="639"/>
      <c r="W844" s="631"/>
      <c r="X844" s="631"/>
      <c r="Y844" s="631"/>
      <c r="Z844" s="631"/>
      <c r="AA844" s="631"/>
      <c r="AB844" s="631"/>
      <c r="AC844" s="631"/>
      <c r="AD844" s="631"/>
      <c r="AE844" s="631"/>
      <c r="AF844" s="631"/>
      <c r="AG844" s="631"/>
      <c r="AH844" s="631"/>
      <c r="AI844" s="631"/>
      <c r="AJ844" s="631"/>
      <c r="AK844" s="631"/>
      <c r="AL844" s="631"/>
      <c r="AM844" s="631"/>
      <c r="AN844" s="631"/>
      <c r="AO844" s="631"/>
      <c r="AP844" s="631"/>
      <c r="AQ844" s="631"/>
      <c r="AR844" s="631"/>
      <c r="AS844" s="631"/>
      <c r="AT844" s="631"/>
      <c r="AU844" s="631"/>
      <c r="AV844" s="631"/>
      <c r="AW844" s="631"/>
      <c r="AX844" s="631"/>
      <c r="AY844" s="631"/>
      <c r="AZ844" s="631"/>
    </row>
    <row r="845" spans="2:52" x14ac:dyDescent="0.25">
      <c r="B845" s="634"/>
      <c r="C845" s="634"/>
      <c r="D845" s="635"/>
      <c r="E845" s="635"/>
      <c r="F845" s="635"/>
      <c r="G845" s="635"/>
      <c r="H845" s="635"/>
      <c r="I845" s="635"/>
      <c r="J845" s="635"/>
      <c r="K845" s="635"/>
      <c r="L845" s="635"/>
      <c r="M845" s="635"/>
      <c r="N845" s="635"/>
      <c r="O845" s="635"/>
      <c r="P845" s="635"/>
      <c r="Q845" s="635"/>
      <c r="R845" s="635"/>
      <c r="S845" s="631"/>
      <c r="T845" s="631"/>
      <c r="U845" s="631"/>
      <c r="V845" s="639"/>
      <c r="W845" s="631"/>
      <c r="X845" s="631"/>
      <c r="Y845" s="631"/>
      <c r="Z845" s="631"/>
      <c r="AA845" s="631"/>
      <c r="AB845" s="631"/>
      <c r="AC845" s="631"/>
      <c r="AD845" s="631"/>
      <c r="AE845" s="631"/>
      <c r="AF845" s="631"/>
      <c r="AG845" s="631"/>
      <c r="AH845" s="631"/>
      <c r="AI845" s="631"/>
      <c r="AJ845" s="631"/>
      <c r="AK845" s="631"/>
      <c r="AL845" s="631"/>
      <c r="AM845" s="631"/>
      <c r="AN845" s="631"/>
      <c r="AO845" s="631"/>
      <c r="AP845" s="631"/>
      <c r="AQ845" s="631"/>
      <c r="AR845" s="631"/>
      <c r="AS845" s="631"/>
      <c r="AT845" s="631"/>
      <c r="AU845" s="631"/>
      <c r="AV845" s="631"/>
      <c r="AW845" s="631"/>
      <c r="AX845" s="631"/>
      <c r="AY845" s="631"/>
      <c r="AZ845" s="631"/>
    </row>
    <row r="846" spans="2:52" x14ac:dyDescent="0.25">
      <c r="B846" s="634"/>
      <c r="C846" s="634"/>
      <c r="D846" s="635"/>
      <c r="E846" s="635"/>
      <c r="F846" s="635"/>
      <c r="G846" s="635"/>
      <c r="H846" s="635"/>
      <c r="I846" s="635"/>
      <c r="J846" s="635"/>
      <c r="K846" s="635"/>
      <c r="L846" s="635"/>
      <c r="M846" s="635"/>
      <c r="N846" s="635"/>
      <c r="O846" s="635"/>
      <c r="P846" s="635"/>
      <c r="Q846" s="635"/>
      <c r="R846" s="635"/>
      <c r="S846" s="631"/>
      <c r="T846" s="631"/>
      <c r="U846" s="631"/>
      <c r="V846" s="639"/>
      <c r="W846" s="631"/>
      <c r="X846" s="631"/>
      <c r="Y846" s="631"/>
      <c r="Z846" s="631"/>
      <c r="AA846" s="631"/>
      <c r="AB846" s="631"/>
      <c r="AC846" s="631"/>
      <c r="AD846" s="631"/>
      <c r="AE846" s="631"/>
      <c r="AF846" s="631"/>
      <c r="AG846" s="631"/>
      <c r="AH846" s="631"/>
      <c r="AI846" s="631"/>
      <c r="AJ846" s="631"/>
      <c r="AK846" s="631"/>
      <c r="AL846" s="631"/>
      <c r="AM846" s="631"/>
      <c r="AN846" s="631"/>
      <c r="AO846" s="631"/>
      <c r="AP846" s="631"/>
      <c r="AQ846" s="631"/>
      <c r="AR846" s="631"/>
      <c r="AS846" s="631"/>
      <c r="AT846" s="631"/>
      <c r="AU846" s="631"/>
      <c r="AV846" s="631"/>
      <c r="AW846" s="631"/>
      <c r="AX846" s="631"/>
      <c r="AY846" s="631"/>
      <c r="AZ846" s="631"/>
    </row>
    <row r="847" spans="2:52" x14ac:dyDescent="0.25">
      <c r="B847" s="634"/>
      <c r="C847" s="634"/>
      <c r="D847" s="635"/>
      <c r="E847" s="635"/>
      <c r="F847" s="635"/>
      <c r="G847" s="635"/>
      <c r="H847" s="635"/>
      <c r="I847" s="635"/>
      <c r="J847" s="635"/>
      <c r="K847" s="635"/>
      <c r="L847" s="635"/>
      <c r="M847" s="635"/>
      <c r="N847" s="635"/>
      <c r="O847" s="635"/>
      <c r="P847" s="635"/>
      <c r="Q847" s="635"/>
      <c r="R847" s="635"/>
      <c r="S847" s="631"/>
      <c r="T847" s="631"/>
      <c r="U847" s="631"/>
      <c r="V847" s="639"/>
      <c r="W847" s="631"/>
      <c r="X847" s="631"/>
      <c r="Y847" s="631"/>
      <c r="Z847" s="631"/>
      <c r="AA847" s="631"/>
      <c r="AB847" s="631"/>
      <c r="AC847" s="631"/>
      <c r="AD847" s="631"/>
      <c r="AE847" s="631"/>
      <c r="AF847" s="631"/>
      <c r="AG847" s="631"/>
      <c r="AH847" s="631"/>
      <c r="AI847" s="631"/>
      <c r="AJ847" s="631"/>
      <c r="AK847" s="631"/>
      <c r="AL847" s="631"/>
      <c r="AM847" s="631"/>
      <c r="AN847" s="631"/>
      <c r="AO847" s="631"/>
      <c r="AP847" s="631"/>
      <c r="AQ847" s="631"/>
      <c r="AR847" s="631"/>
      <c r="AS847" s="631"/>
      <c r="AT847" s="631"/>
      <c r="AU847" s="631"/>
      <c r="AV847" s="631"/>
      <c r="AW847" s="631"/>
      <c r="AX847" s="631"/>
      <c r="AY847" s="631"/>
      <c r="AZ847" s="631"/>
    </row>
    <row r="848" spans="2:52" x14ac:dyDescent="0.25">
      <c r="B848" s="634"/>
      <c r="C848" s="634"/>
      <c r="D848" s="635"/>
      <c r="E848" s="635"/>
      <c r="F848" s="635"/>
      <c r="G848" s="635"/>
      <c r="H848" s="635"/>
      <c r="I848" s="635"/>
      <c r="J848" s="635"/>
      <c r="K848" s="635"/>
      <c r="L848" s="635"/>
      <c r="M848" s="635"/>
      <c r="N848" s="635"/>
      <c r="O848" s="635"/>
      <c r="P848" s="635"/>
      <c r="Q848" s="635"/>
      <c r="R848" s="635"/>
      <c r="S848" s="631"/>
      <c r="T848" s="631"/>
      <c r="U848" s="631"/>
      <c r="V848" s="639"/>
      <c r="W848" s="631"/>
      <c r="X848" s="631"/>
      <c r="Y848" s="631"/>
      <c r="Z848" s="631"/>
      <c r="AA848" s="631"/>
      <c r="AB848" s="631"/>
      <c r="AC848" s="631"/>
      <c r="AD848" s="631"/>
      <c r="AE848" s="631"/>
      <c r="AF848" s="631"/>
      <c r="AG848" s="631"/>
      <c r="AH848" s="631"/>
      <c r="AI848" s="631"/>
      <c r="AJ848" s="631"/>
      <c r="AK848" s="631"/>
      <c r="AL848" s="631"/>
      <c r="AM848" s="631"/>
      <c r="AN848" s="631"/>
      <c r="AO848" s="631"/>
      <c r="AP848" s="631"/>
      <c r="AQ848" s="631"/>
      <c r="AR848" s="631"/>
      <c r="AS848" s="631"/>
      <c r="AT848" s="631"/>
      <c r="AU848" s="631"/>
      <c r="AV848" s="631"/>
      <c r="AW848" s="631"/>
      <c r="AX848" s="631"/>
      <c r="AY848" s="631"/>
      <c r="AZ848" s="631"/>
    </row>
    <row r="849" spans="2:52" x14ac:dyDescent="0.25">
      <c r="B849" s="634"/>
      <c r="C849" s="634"/>
      <c r="D849" s="635"/>
      <c r="E849" s="635"/>
      <c r="F849" s="635"/>
      <c r="G849" s="635"/>
      <c r="H849" s="635"/>
      <c r="I849" s="635"/>
      <c r="J849" s="635"/>
      <c r="K849" s="635"/>
      <c r="L849" s="635"/>
      <c r="M849" s="635"/>
      <c r="N849" s="635"/>
      <c r="O849" s="635"/>
      <c r="P849" s="635"/>
      <c r="Q849" s="635"/>
      <c r="R849" s="635"/>
      <c r="S849" s="631"/>
      <c r="T849" s="631"/>
      <c r="U849" s="631"/>
      <c r="V849" s="639"/>
      <c r="W849" s="631"/>
      <c r="X849" s="631"/>
      <c r="Y849" s="631"/>
      <c r="Z849" s="631"/>
      <c r="AA849" s="631"/>
      <c r="AB849" s="631"/>
      <c r="AC849" s="631"/>
      <c r="AD849" s="631"/>
      <c r="AE849" s="631"/>
      <c r="AF849" s="631"/>
      <c r="AG849" s="631"/>
      <c r="AH849" s="631"/>
      <c r="AI849" s="631"/>
      <c r="AJ849" s="631"/>
      <c r="AK849" s="631"/>
      <c r="AL849" s="631"/>
      <c r="AM849" s="631"/>
      <c r="AN849" s="631"/>
      <c r="AO849" s="631"/>
      <c r="AP849" s="631"/>
      <c r="AQ849" s="631"/>
      <c r="AR849" s="631"/>
      <c r="AS849" s="631"/>
      <c r="AT849" s="631"/>
      <c r="AU849" s="631"/>
      <c r="AV849" s="631"/>
      <c r="AW849" s="631"/>
      <c r="AX849" s="631"/>
      <c r="AY849" s="631"/>
      <c r="AZ849" s="631"/>
    </row>
    <row r="850" spans="2:52" x14ac:dyDescent="0.25">
      <c r="B850" s="634"/>
      <c r="C850" s="634"/>
      <c r="D850" s="635"/>
      <c r="E850" s="635"/>
      <c r="F850" s="635"/>
      <c r="G850" s="635"/>
      <c r="H850" s="635"/>
      <c r="I850" s="635"/>
      <c r="J850" s="635"/>
      <c r="K850" s="635"/>
      <c r="L850" s="635"/>
      <c r="M850" s="635"/>
      <c r="N850" s="635"/>
      <c r="O850" s="635"/>
      <c r="P850" s="635"/>
      <c r="Q850" s="635"/>
      <c r="R850" s="635"/>
      <c r="S850" s="631"/>
      <c r="T850" s="631"/>
      <c r="U850" s="631"/>
      <c r="V850" s="639"/>
      <c r="W850" s="631"/>
      <c r="X850" s="631"/>
      <c r="Y850" s="631"/>
      <c r="Z850" s="631"/>
      <c r="AA850" s="631"/>
      <c r="AB850" s="631"/>
      <c r="AC850" s="631"/>
      <c r="AD850" s="631"/>
      <c r="AE850" s="631"/>
      <c r="AF850" s="631"/>
      <c r="AG850" s="631"/>
      <c r="AH850" s="631"/>
      <c r="AI850" s="631"/>
      <c r="AJ850" s="631"/>
      <c r="AK850" s="631"/>
      <c r="AL850" s="631"/>
      <c r="AM850" s="631"/>
      <c r="AN850" s="631"/>
      <c r="AO850" s="631"/>
      <c r="AP850" s="631"/>
      <c r="AQ850" s="631"/>
      <c r="AR850" s="631"/>
      <c r="AS850" s="631"/>
      <c r="AT850" s="631"/>
      <c r="AU850" s="631"/>
      <c r="AV850" s="631"/>
      <c r="AW850" s="631"/>
      <c r="AX850" s="631"/>
      <c r="AY850" s="631"/>
      <c r="AZ850" s="631"/>
    </row>
    <row r="851" spans="2:52" x14ac:dyDescent="0.25">
      <c r="B851" s="634"/>
      <c r="C851" s="634"/>
      <c r="D851" s="635"/>
      <c r="E851" s="635"/>
      <c r="F851" s="635"/>
      <c r="G851" s="635"/>
      <c r="H851" s="635"/>
      <c r="I851" s="635"/>
      <c r="J851" s="635"/>
      <c r="K851" s="635"/>
      <c r="L851" s="635"/>
      <c r="M851" s="635"/>
      <c r="N851" s="635"/>
      <c r="O851" s="635"/>
      <c r="P851" s="635"/>
      <c r="Q851" s="635"/>
      <c r="R851" s="635"/>
      <c r="S851" s="631"/>
      <c r="T851" s="631"/>
      <c r="U851" s="631"/>
      <c r="V851" s="639"/>
      <c r="W851" s="631"/>
      <c r="X851" s="631"/>
      <c r="Y851" s="631"/>
      <c r="Z851" s="631"/>
      <c r="AA851" s="631"/>
      <c r="AB851" s="631"/>
      <c r="AC851" s="631"/>
      <c r="AD851" s="631"/>
      <c r="AE851" s="631"/>
      <c r="AF851" s="631"/>
      <c r="AG851" s="631"/>
      <c r="AH851" s="631"/>
      <c r="AI851" s="631"/>
      <c r="AJ851" s="631"/>
      <c r="AK851" s="631"/>
      <c r="AL851" s="631"/>
      <c r="AM851" s="631"/>
      <c r="AN851" s="631"/>
      <c r="AO851" s="631"/>
      <c r="AP851" s="631"/>
      <c r="AQ851" s="631"/>
      <c r="AR851" s="631"/>
      <c r="AS851" s="631"/>
      <c r="AT851" s="631"/>
      <c r="AU851" s="631"/>
      <c r="AV851" s="631"/>
      <c r="AW851" s="631"/>
      <c r="AX851" s="631"/>
      <c r="AY851" s="631"/>
      <c r="AZ851" s="631"/>
    </row>
    <row r="852" spans="2:52" x14ac:dyDescent="0.25">
      <c r="B852" s="634"/>
      <c r="C852" s="634"/>
      <c r="D852" s="635"/>
      <c r="E852" s="635"/>
      <c r="F852" s="635"/>
      <c r="G852" s="635"/>
      <c r="H852" s="635"/>
      <c r="I852" s="635"/>
      <c r="J852" s="635"/>
      <c r="K852" s="635"/>
      <c r="L852" s="635"/>
      <c r="M852" s="635"/>
      <c r="N852" s="635"/>
      <c r="O852" s="635"/>
      <c r="P852" s="635"/>
      <c r="Q852" s="635"/>
      <c r="R852" s="635"/>
      <c r="S852" s="631"/>
      <c r="T852" s="631"/>
      <c r="U852" s="631"/>
      <c r="V852" s="639"/>
      <c r="W852" s="631"/>
      <c r="X852" s="631"/>
      <c r="Y852" s="631"/>
      <c r="Z852" s="631"/>
      <c r="AA852" s="631"/>
      <c r="AB852" s="631"/>
      <c r="AC852" s="631"/>
      <c r="AD852" s="631"/>
      <c r="AE852" s="631"/>
      <c r="AF852" s="631"/>
      <c r="AG852" s="631"/>
      <c r="AH852" s="631"/>
      <c r="AI852" s="631"/>
      <c r="AJ852" s="631"/>
      <c r="AK852" s="631"/>
      <c r="AL852" s="631"/>
      <c r="AM852" s="631"/>
      <c r="AN852" s="631"/>
      <c r="AO852" s="631"/>
      <c r="AP852" s="631"/>
      <c r="AQ852" s="631"/>
      <c r="AR852" s="631"/>
      <c r="AS852" s="631"/>
      <c r="AT852" s="631"/>
      <c r="AU852" s="631"/>
      <c r="AV852" s="631"/>
      <c r="AW852" s="631"/>
      <c r="AX852" s="631"/>
      <c r="AY852" s="631"/>
      <c r="AZ852" s="631"/>
    </row>
    <row r="853" spans="2:52" x14ac:dyDescent="0.25">
      <c r="B853" s="634"/>
      <c r="C853" s="634"/>
      <c r="D853" s="635"/>
      <c r="E853" s="635"/>
      <c r="F853" s="635"/>
      <c r="G853" s="635"/>
      <c r="H853" s="635"/>
      <c r="I853" s="635"/>
      <c r="J853" s="635"/>
      <c r="K853" s="635"/>
      <c r="L853" s="635"/>
      <c r="M853" s="635"/>
      <c r="N853" s="635"/>
      <c r="O853" s="635"/>
      <c r="P853" s="635"/>
      <c r="Q853" s="635"/>
      <c r="R853" s="635"/>
      <c r="S853" s="631"/>
      <c r="T853" s="631"/>
      <c r="U853" s="631"/>
      <c r="V853" s="639"/>
      <c r="W853" s="631"/>
      <c r="X853" s="631"/>
      <c r="Y853" s="631"/>
      <c r="Z853" s="631"/>
      <c r="AA853" s="631"/>
      <c r="AB853" s="631"/>
      <c r="AC853" s="631"/>
      <c r="AD853" s="631"/>
      <c r="AE853" s="631"/>
      <c r="AF853" s="631"/>
      <c r="AG853" s="631"/>
      <c r="AH853" s="631"/>
      <c r="AI853" s="631"/>
      <c r="AJ853" s="631"/>
      <c r="AK853" s="631"/>
      <c r="AL853" s="631"/>
      <c r="AM853" s="631"/>
      <c r="AN853" s="631"/>
      <c r="AO853" s="631"/>
      <c r="AP853" s="631"/>
      <c r="AQ853" s="631"/>
      <c r="AR853" s="631"/>
      <c r="AS853" s="631"/>
      <c r="AT853" s="631"/>
      <c r="AU853" s="631"/>
      <c r="AV853" s="631"/>
      <c r="AW853" s="631"/>
      <c r="AX853" s="631"/>
      <c r="AY853" s="631"/>
      <c r="AZ853" s="631"/>
    </row>
    <row r="854" spans="2:52" x14ac:dyDescent="0.25">
      <c r="B854" s="634"/>
      <c r="C854" s="634"/>
      <c r="D854" s="635"/>
      <c r="E854" s="635"/>
      <c r="F854" s="635"/>
      <c r="G854" s="635"/>
      <c r="H854" s="635"/>
      <c r="I854" s="635"/>
      <c r="J854" s="635"/>
      <c r="K854" s="635"/>
      <c r="L854" s="635"/>
      <c r="M854" s="635"/>
      <c r="N854" s="635"/>
      <c r="O854" s="635"/>
      <c r="P854" s="635"/>
      <c r="Q854" s="635"/>
      <c r="R854" s="635"/>
      <c r="S854" s="631"/>
      <c r="T854" s="631"/>
      <c r="U854" s="631"/>
      <c r="V854" s="639"/>
      <c r="W854" s="631"/>
      <c r="X854" s="631"/>
      <c r="Y854" s="631"/>
      <c r="Z854" s="631"/>
      <c r="AA854" s="631"/>
      <c r="AB854" s="631"/>
      <c r="AC854" s="631"/>
      <c r="AD854" s="631"/>
      <c r="AE854" s="631"/>
      <c r="AF854" s="631"/>
      <c r="AG854" s="631"/>
      <c r="AH854" s="631"/>
      <c r="AI854" s="631"/>
      <c r="AJ854" s="631"/>
      <c r="AK854" s="631"/>
      <c r="AL854" s="631"/>
      <c r="AM854" s="631"/>
      <c r="AN854" s="631"/>
      <c r="AO854" s="631"/>
      <c r="AP854" s="631"/>
      <c r="AQ854" s="631"/>
      <c r="AR854" s="631"/>
      <c r="AS854" s="631"/>
      <c r="AT854" s="631"/>
      <c r="AU854" s="631"/>
      <c r="AV854" s="631"/>
      <c r="AW854" s="631"/>
      <c r="AX854" s="631"/>
      <c r="AY854" s="631"/>
      <c r="AZ854" s="631"/>
    </row>
    <row r="855" spans="2:52" x14ac:dyDescent="0.25">
      <c r="B855" s="634"/>
      <c r="C855" s="634"/>
      <c r="D855" s="635"/>
      <c r="E855" s="635"/>
      <c r="F855" s="635"/>
      <c r="G855" s="635"/>
      <c r="H855" s="635"/>
      <c r="I855" s="635"/>
      <c r="J855" s="635"/>
      <c r="K855" s="635"/>
      <c r="L855" s="635"/>
      <c r="M855" s="635"/>
      <c r="N855" s="635"/>
      <c r="O855" s="635"/>
      <c r="P855" s="635"/>
      <c r="Q855" s="635"/>
      <c r="R855" s="635"/>
      <c r="S855" s="631"/>
      <c r="T855" s="631"/>
      <c r="U855" s="631"/>
      <c r="V855" s="639"/>
      <c r="W855" s="631"/>
      <c r="X855" s="631"/>
      <c r="Y855" s="631"/>
      <c r="Z855" s="631"/>
      <c r="AA855" s="631"/>
      <c r="AB855" s="631"/>
      <c r="AC855" s="631"/>
      <c r="AD855" s="631"/>
      <c r="AE855" s="631"/>
      <c r="AF855" s="631"/>
      <c r="AG855" s="631"/>
      <c r="AH855" s="631"/>
      <c r="AI855" s="631"/>
      <c r="AJ855" s="631"/>
      <c r="AK855" s="631"/>
      <c r="AL855" s="631"/>
      <c r="AM855" s="631"/>
      <c r="AN855" s="631"/>
      <c r="AO855" s="631"/>
      <c r="AP855" s="631"/>
      <c r="AQ855" s="631"/>
      <c r="AR855" s="631"/>
      <c r="AS855" s="631"/>
      <c r="AT855" s="631"/>
      <c r="AU855" s="631"/>
      <c r="AV855" s="631"/>
      <c r="AW855" s="631"/>
      <c r="AX855" s="631"/>
      <c r="AY855" s="631"/>
      <c r="AZ855" s="631"/>
    </row>
    <row r="856" spans="2:52" x14ac:dyDescent="0.25">
      <c r="B856" s="634"/>
      <c r="C856" s="634"/>
      <c r="D856" s="635"/>
      <c r="E856" s="635"/>
      <c r="F856" s="635"/>
      <c r="G856" s="635"/>
      <c r="H856" s="635"/>
      <c r="I856" s="635"/>
      <c r="J856" s="635"/>
      <c r="K856" s="635"/>
      <c r="L856" s="635"/>
      <c r="M856" s="635"/>
      <c r="N856" s="635"/>
      <c r="O856" s="635"/>
      <c r="P856" s="635"/>
      <c r="Q856" s="635"/>
      <c r="R856" s="635"/>
      <c r="S856" s="631"/>
      <c r="T856" s="631"/>
      <c r="U856" s="631"/>
      <c r="V856" s="639"/>
      <c r="W856" s="631"/>
      <c r="X856" s="631"/>
      <c r="Y856" s="631"/>
      <c r="Z856" s="631"/>
      <c r="AA856" s="631"/>
      <c r="AB856" s="631"/>
      <c r="AC856" s="631"/>
      <c r="AD856" s="631"/>
      <c r="AE856" s="631"/>
      <c r="AF856" s="631"/>
      <c r="AG856" s="631"/>
      <c r="AH856" s="631"/>
      <c r="AI856" s="631"/>
      <c r="AJ856" s="631"/>
      <c r="AK856" s="631"/>
      <c r="AL856" s="631"/>
      <c r="AM856" s="631"/>
      <c r="AN856" s="631"/>
      <c r="AO856" s="631"/>
      <c r="AP856" s="631"/>
      <c r="AQ856" s="631"/>
      <c r="AR856" s="631"/>
      <c r="AS856" s="631"/>
      <c r="AT856" s="631"/>
      <c r="AU856" s="631"/>
      <c r="AV856" s="631"/>
      <c r="AW856" s="631"/>
      <c r="AX856" s="631"/>
      <c r="AY856" s="631"/>
      <c r="AZ856" s="631"/>
    </row>
    <row r="857" spans="2:52" x14ac:dyDescent="0.25">
      <c r="B857" s="634"/>
      <c r="C857" s="634"/>
      <c r="D857" s="635"/>
      <c r="E857" s="635"/>
      <c r="F857" s="635"/>
      <c r="G857" s="635"/>
      <c r="H857" s="635"/>
      <c r="I857" s="635"/>
      <c r="J857" s="635"/>
      <c r="K857" s="635"/>
      <c r="L857" s="635"/>
      <c r="M857" s="635"/>
      <c r="N857" s="635"/>
      <c r="O857" s="635"/>
      <c r="P857" s="635"/>
      <c r="Q857" s="635"/>
      <c r="R857" s="635"/>
      <c r="S857" s="631"/>
      <c r="T857" s="631"/>
      <c r="U857" s="631"/>
      <c r="V857" s="639"/>
      <c r="W857" s="631"/>
      <c r="X857" s="631"/>
      <c r="Y857" s="631"/>
      <c r="Z857" s="631"/>
      <c r="AA857" s="631"/>
      <c r="AB857" s="631"/>
      <c r="AC857" s="631"/>
      <c r="AD857" s="631"/>
      <c r="AE857" s="631"/>
      <c r="AF857" s="631"/>
      <c r="AG857" s="631"/>
      <c r="AH857" s="631"/>
      <c r="AI857" s="631"/>
      <c r="AJ857" s="631"/>
      <c r="AK857" s="631"/>
      <c r="AL857" s="631"/>
      <c r="AM857" s="631"/>
      <c r="AN857" s="631"/>
      <c r="AO857" s="631"/>
      <c r="AP857" s="631"/>
      <c r="AQ857" s="631"/>
      <c r="AR857" s="631"/>
      <c r="AS857" s="631"/>
      <c r="AT857" s="631"/>
      <c r="AU857" s="631"/>
      <c r="AV857" s="631"/>
      <c r="AW857" s="631"/>
      <c r="AX857" s="631"/>
      <c r="AY857" s="631"/>
      <c r="AZ857" s="631"/>
    </row>
    <row r="858" spans="2:52" x14ac:dyDescent="0.25">
      <c r="B858" s="634"/>
      <c r="C858" s="634"/>
      <c r="D858" s="635"/>
      <c r="E858" s="635"/>
      <c r="F858" s="635"/>
      <c r="G858" s="635"/>
      <c r="H858" s="635"/>
      <c r="I858" s="635"/>
      <c r="J858" s="635"/>
      <c r="K858" s="635"/>
      <c r="L858" s="635"/>
      <c r="M858" s="635"/>
      <c r="N858" s="635"/>
      <c r="O858" s="635"/>
      <c r="P858" s="635"/>
      <c r="Q858" s="635"/>
      <c r="R858" s="635"/>
      <c r="S858" s="631"/>
      <c r="T858" s="631"/>
      <c r="U858" s="631"/>
      <c r="V858" s="639"/>
      <c r="W858" s="631"/>
      <c r="X858" s="631"/>
      <c r="Y858" s="631"/>
      <c r="Z858" s="631"/>
      <c r="AA858" s="631"/>
      <c r="AB858" s="631"/>
      <c r="AC858" s="631"/>
      <c r="AD858" s="631"/>
      <c r="AE858" s="631"/>
      <c r="AF858" s="631"/>
      <c r="AG858" s="631"/>
      <c r="AH858" s="631"/>
      <c r="AI858" s="631"/>
      <c r="AJ858" s="631"/>
      <c r="AK858" s="631"/>
      <c r="AL858" s="631"/>
      <c r="AM858" s="631"/>
      <c r="AN858" s="631"/>
      <c r="AO858" s="631"/>
      <c r="AP858" s="631"/>
      <c r="AQ858" s="631"/>
      <c r="AR858" s="631"/>
      <c r="AS858" s="631"/>
      <c r="AT858" s="631"/>
      <c r="AU858" s="631"/>
      <c r="AV858" s="631"/>
      <c r="AW858" s="631"/>
      <c r="AX858" s="631"/>
      <c r="AY858" s="631"/>
      <c r="AZ858" s="631"/>
    </row>
    <row r="859" spans="2:52" x14ac:dyDescent="0.25">
      <c r="B859" s="634"/>
      <c r="C859" s="634"/>
      <c r="D859" s="635"/>
      <c r="E859" s="635"/>
      <c r="F859" s="635"/>
      <c r="G859" s="635"/>
      <c r="H859" s="635"/>
      <c r="I859" s="635"/>
      <c r="J859" s="635"/>
      <c r="K859" s="635"/>
      <c r="L859" s="635"/>
      <c r="M859" s="635"/>
      <c r="N859" s="635"/>
      <c r="O859" s="635"/>
      <c r="P859" s="635"/>
      <c r="Q859" s="635"/>
      <c r="R859" s="635"/>
      <c r="S859" s="631"/>
      <c r="T859" s="631"/>
      <c r="U859" s="631"/>
      <c r="V859" s="639"/>
      <c r="W859" s="631"/>
      <c r="X859" s="631"/>
      <c r="Y859" s="631"/>
      <c r="Z859" s="631"/>
      <c r="AA859" s="631"/>
      <c r="AB859" s="631"/>
      <c r="AC859" s="631"/>
      <c r="AD859" s="631"/>
      <c r="AE859" s="631"/>
      <c r="AF859" s="631"/>
      <c r="AG859" s="631"/>
      <c r="AH859" s="631"/>
      <c r="AI859" s="631"/>
      <c r="AJ859" s="631"/>
      <c r="AK859" s="631"/>
      <c r="AL859" s="631"/>
      <c r="AM859" s="631"/>
      <c r="AN859" s="631"/>
      <c r="AO859" s="631"/>
      <c r="AP859" s="631"/>
      <c r="AQ859" s="631"/>
      <c r="AR859" s="631"/>
      <c r="AS859" s="631"/>
      <c r="AT859" s="631"/>
      <c r="AU859" s="631"/>
      <c r="AV859" s="631"/>
      <c r="AW859" s="631"/>
      <c r="AX859" s="631"/>
      <c r="AY859" s="631"/>
      <c r="AZ859" s="631"/>
    </row>
    <row r="860" spans="2:52" x14ac:dyDescent="0.25">
      <c r="B860" s="634"/>
      <c r="C860" s="634"/>
      <c r="D860" s="635"/>
      <c r="E860" s="635"/>
      <c r="F860" s="635"/>
      <c r="G860" s="635"/>
      <c r="H860" s="635"/>
      <c r="I860" s="635"/>
      <c r="J860" s="635"/>
      <c r="K860" s="635"/>
      <c r="L860" s="635"/>
      <c r="M860" s="635"/>
      <c r="N860" s="635"/>
      <c r="O860" s="635"/>
      <c r="P860" s="635"/>
      <c r="Q860" s="635"/>
      <c r="R860" s="635"/>
      <c r="S860" s="631"/>
      <c r="T860" s="631"/>
      <c r="U860" s="631"/>
      <c r="V860" s="639"/>
      <c r="W860" s="631"/>
      <c r="X860" s="631"/>
      <c r="Y860" s="631"/>
      <c r="Z860" s="631"/>
      <c r="AA860" s="631"/>
      <c r="AB860" s="631"/>
      <c r="AC860" s="631"/>
      <c r="AD860" s="631"/>
      <c r="AE860" s="631"/>
      <c r="AF860" s="631"/>
      <c r="AG860" s="631"/>
      <c r="AH860" s="631"/>
      <c r="AI860" s="631"/>
      <c r="AJ860" s="631"/>
      <c r="AK860" s="631"/>
      <c r="AL860" s="631"/>
      <c r="AM860" s="631"/>
      <c r="AN860" s="631"/>
      <c r="AO860" s="631"/>
      <c r="AP860" s="631"/>
      <c r="AQ860" s="631"/>
      <c r="AR860" s="631"/>
      <c r="AS860" s="631"/>
      <c r="AT860" s="631"/>
      <c r="AU860" s="631"/>
      <c r="AV860" s="631"/>
      <c r="AW860" s="631"/>
      <c r="AX860" s="631"/>
      <c r="AY860" s="631"/>
      <c r="AZ860" s="631"/>
    </row>
    <row r="861" spans="2:52" x14ac:dyDescent="0.25">
      <c r="B861" s="634"/>
      <c r="C861" s="634"/>
      <c r="D861" s="635"/>
      <c r="E861" s="635"/>
      <c r="F861" s="635"/>
      <c r="G861" s="635"/>
      <c r="H861" s="635"/>
      <c r="I861" s="635"/>
      <c r="J861" s="635"/>
      <c r="K861" s="635"/>
      <c r="L861" s="635"/>
      <c r="M861" s="635"/>
      <c r="N861" s="635"/>
      <c r="O861" s="635"/>
      <c r="P861" s="635"/>
      <c r="Q861" s="635"/>
      <c r="R861" s="635"/>
      <c r="S861" s="631"/>
      <c r="T861" s="631"/>
      <c r="U861" s="631"/>
      <c r="V861" s="639"/>
      <c r="W861" s="631"/>
      <c r="X861" s="631"/>
      <c r="Y861" s="631"/>
      <c r="Z861" s="631"/>
      <c r="AA861" s="631"/>
      <c r="AB861" s="631"/>
      <c r="AC861" s="631"/>
      <c r="AD861" s="631"/>
      <c r="AE861" s="631"/>
      <c r="AF861" s="631"/>
      <c r="AG861" s="631"/>
      <c r="AH861" s="631"/>
      <c r="AI861" s="631"/>
      <c r="AJ861" s="631"/>
      <c r="AK861" s="631"/>
      <c r="AL861" s="631"/>
      <c r="AM861" s="631"/>
      <c r="AN861" s="631"/>
      <c r="AO861" s="631"/>
      <c r="AP861" s="631"/>
      <c r="AQ861" s="631"/>
      <c r="AR861" s="631"/>
      <c r="AS861" s="631"/>
      <c r="AT861" s="631"/>
      <c r="AU861" s="631"/>
      <c r="AV861" s="631"/>
      <c r="AW861" s="631"/>
      <c r="AX861" s="631"/>
      <c r="AY861" s="631"/>
      <c r="AZ861" s="631"/>
    </row>
    <row r="862" spans="2:52" x14ac:dyDescent="0.25">
      <c r="B862" s="634"/>
      <c r="C862" s="634"/>
      <c r="D862" s="635"/>
      <c r="E862" s="635"/>
      <c r="F862" s="635"/>
      <c r="G862" s="635"/>
      <c r="H862" s="635"/>
      <c r="I862" s="635"/>
      <c r="J862" s="635"/>
      <c r="K862" s="635"/>
      <c r="L862" s="635"/>
      <c r="M862" s="635"/>
      <c r="N862" s="635"/>
      <c r="O862" s="635"/>
      <c r="P862" s="635"/>
      <c r="Q862" s="635"/>
      <c r="R862" s="635"/>
      <c r="S862" s="631"/>
      <c r="T862" s="631"/>
      <c r="U862" s="631"/>
      <c r="V862" s="639"/>
      <c r="W862" s="631"/>
      <c r="X862" s="631"/>
      <c r="Y862" s="631"/>
      <c r="Z862" s="631"/>
      <c r="AA862" s="631"/>
      <c r="AB862" s="631"/>
      <c r="AC862" s="631"/>
      <c r="AD862" s="631"/>
      <c r="AE862" s="631"/>
      <c r="AF862" s="631"/>
      <c r="AG862" s="631"/>
      <c r="AH862" s="631"/>
      <c r="AI862" s="631"/>
      <c r="AJ862" s="631"/>
      <c r="AK862" s="631"/>
      <c r="AL862" s="631"/>
      <c r="AM862" s="631"/>
      <c r="AN862" s="631"/>
      <c r="AO862" s="631"/>
      <c r="AP862" s="631"/>
      <c r="AQ862" s="631"/>
      <c r="AR862" s="631"/>
      <c r="AS862" s="631"/>
      <c r="AT862" s="631"/>
      <c r="AU862" s="631"/>
      <c r="AV862" s="631"/>
      <c r="AW862" s="631"/>
      <c r="AX862" s="631"/>
      <c r="AY862" s="631"/>
      <c r="AZ862" s="631"/>
    </row>
    <row r="863" spans="2:52" x14ac:dyDescent="0.25">
      <c r="B863" s="634"/>
      <c r="C863" s="634"/>
      <c r="D863" s="635"/>
      <c r="E863" s="635"/>
      <c r="F863" s="635"/>
      <c r="G863" s="635"/>
      <c r="H863" s="635"/>
      <c r="I863" s="635"/>
      <c r="J863" s="635"/>
      <c r="K863" s="635"/>
      <c r="L863" s="635"/>
      <c r="M863" s="635"/>
      <c r="N863" s="635"/>
      <c r="O863" s="635"/>
      <c r="P863" s="635"/>
      <c r="Q863" s="635"/>
      <c r="R863" s="635"/>
      <c r="S863" s="631"/>
      <c r="T863" s="631"/>
      <c r="U863" s="631"/>
      <c r="V863" s="639"/>
      <c r="W863" s="631"/>
      <c r="X863" s="631"/>
      <c r="Y863" s="631"/>
      <c r="Z863" s="631"/>
      <c r="AA863" s="631"/>
      <c r="AB863" s="631"/>
      <c r="AC863" s="631"/>
      <c r="AD863" s="631"/>
      <c r="AE863" s="631"/>
      <c r="AF863" s="631"/>
      <c r="AG863" s="631"/>
      <c r="AH863" s="631"/>
      <c r="AI863" s="631"/>
      <c r="AJ863" s="631"/>
      <c r="AK863" s="631"/>
      <c r="AL863" s="631"/>
      <c r="AM863" s="631"/>
      <c r="AN863" s="631"/>
      <c r="AO863" s="631"/>
      <c r="AP863" s="631"/>
      <c r="AQ863" s="631"/>
      <c r="AR863" s="631"/>
      <c r="AS863" s="631"/>
      <c r="AT863" s="631"/>
      <c r="AU863" s="631"/>
      <c r="AV863" s="631"/>
      <c r="AW863" s="631"/>
      <c r="AX863" s="631"/>
      <c r="AY863" s="631"/>
      <c r="AZ863" s="631"/>
    </row>
    <row r="864" spans="2:52" x14ac:dyDescent="0.25">
      <c r="B864" s="634"/>
      <c r="C864" s="634"/>
      <c r="D864" s="635"/>
      <c r="E864" s="635"/>
      <c r="F864" s="635"/>
      <c r="G864" s="635"/>
      <c r="H864" s="635"/>
      <c r="I864" s="635"/>
      <c r="J864" s="635"/>
      <c r="K864" s="635"/>
      <c r="L864" s="635"/>
      <c r="M864" s="635"/>
      <c r="N864" s="635"/>
      <c r="O864" s="635"/>
      <c r="P864" s="635"/>
      <c r="Q864" s="635"/>
      <c r="R864" s="635"/>
      <c r="S864" s="631"/>
      <c r="T864" s="631"/>
      <c r="U864" s="631"/>
      <c r="V864" s="639"/>
      <c r="W864" s="631"/>
      <c r="X864" s="631"/>
      <c r="Y864" s="631"/>
      <c r="Z864" s="631"/>
      <c r="AA864" s="631"/>
      <c r="AB864" s="631"/>
      <c r="AC864" s="631"/>
      <c r="AD864" s="631"/>
      <c r="AE864" s="631"/>
      <c r="AF864" s="631"/>
      <c r="AG864" s="631"/>
      <c r="AH864" s="631"/>
      <c r="AI864" s="631"/>
      <c r="AJ864" s="631"/>
      <c r="AK864" s="631"/>
      <c r="AL864" s="631"/>
      <c r="AM864" s="631"/>
      <c r="AN864" s="631"/>
      <c r="AO864" s="631"/>
      <c r="AP864" s="631"/>
      <c r="AQ864" s="631"/>
      <c r="AR864" s="631"/>
      <c r="AS864" s="631"/>
      <c r="AT864" s="631"/>
      <c r="AU864" s="631"/>
      <c r="AV864" s="631"/>
      <c r="AW864" s="631"/>
      <c r="AX864" s="631"/>
      <c r="AY864" s="631"/>
      <c r="AZ864" s="631"/>
    </row>
    <row r="865" spans="2:52" x14ac:dyDescent="0.25">
      <c r="B865" s="634"/>
      <c r="C865" s="634"/>
      <c r="D865" s="635"/>
      <c r="E865" s="635"/>
      <c r="F865" s="635"/>
      <c r="G865" s="635"/>
      <c r="H865" s="635"/>
      <c r="I865" s="635"/>
      <c r="J865" s="635"/>
      <c r="K865" s="635"/>
      <c r="L865" s="635"/>
      <c r="M865" s="635"/>
      <c r="N865" s="635"/>
      <c r="O865" s="635"/>
      <c r="P865" s="635"/>
      <c r="Q865" s="635"/>
      <c r="R865" s="635"/>
      <c r="S865" s="631"/>
      <c r="T865" s="631"/>
      <c r="U865" s="631"/>
      <c r="V865" s="639"/>
      <c r="W865" s="631"/>
      <c r="X865" s="631"/>
      <c r="Y865" s="631"/>
      <c r="Z865" s="631"/>
      <c r="AA865" s="631"/>
      <c r="AB865" s="631"/>
      <c r="AC865" s="631"/>
      <c r="AD865" s="631"/>
      <c r="AE865" s="631"/>
      <c r="AF865" s="631"/>
      <c r="AG865" s="631"/>
      <c r="AH865" s="631"/>
      <c r="AI865" s="631"/>
      <c r="AJ865" s="631"/>
      <c r="AK865" s="631"/>
      <c r="AL865" s="631"/>
      <c r="AM865" s="631"/>
      <c r="AN865" s="631"/>
      <c r="AO865" s="631"/>
      <c r="AP865" s="631"/>
      <c r="AQ865" s="631"/>
      <c r="AR865" s="631"/>
      <c r="AS865" s="631"/>
      <c r="AT865" s="631"/>
      <c r="AU865" s="631"/>
      <c r="AV865" s="631"/>
      <c r="AW865" s="631"/>
      <c r="AX865" s="631"/>
      <c r="AY865" s="631"/>
      <c r="AZ865" s="631"/>
    </row>
    <row r="866" spans="2:52" x14ac:dyDescent="0.25">
      <c r="B866" s="634"/>
      <c r="C866" s="634"/>
      <c r="D866" s="635"/>
      <c r="E866" s="635"/>
      <c r="F866" s="635"/>
      <c r="G866" s="635"/>
      <c r="H866" s="635"/>
      <c r="I866" s="635"/>
      <c r="J866" s="635"/>
      <c r="K866" s="635"/>
      <c r="L866" s="635"/>
      <c r="M866" s="635"/>
      <c r="N866" s="635"/>
      <c r="O866" s="635"/>
      <c r="P866" s="635"/>
      <c r="Q866" s="635"/>
      <c r="R866" s="635"/>
      <c r="S866" s="631"/>
      <c r="T866" s="631"/>
      <c r="U866" s="631"/>
      <c r="V866" s="639"/>
      <c r="W866" s="631"/>
      <c r="X866" s="631"/>
      <c r="Y866" s="631"/>
      <c r="Z866" s="631"/>
      <c r="AA866" s="631"/>
      <c r="AB866" s="631"/>
      <c r="AC866" s="631"/>
      <c r="AD866" s="631"/>
      <c r="AE866" s="631"/>
      <c r="AF866" s="631"/>
      <c r="AG866" s="631"/>
      <c r="AH866" s="631"/>
      <c r="AI866" s="631"/>
      <c r="AJ866" s="631"/>
      <c r="AK866" s="631"/>
      <c r="AL866" s="631"/>
      <c r="AM866" s="631"/>
      <c r="AN866" s="631"/>
      <c r="AO866" s="631"/>
      <c r="AP866" s="631"/>
      <c r="AQ866" s="631"/>
      <c r="AR866" s="631"/>
      <c r="AS866" s="631"/>
      <c r="AT866" s="631"/>
      <c r="AU866" s="631"/>
      <c r="AV866" s="631"/>
      <c r="AW866" s="631"/>
      <c r="AX866" s="631"/>
      <c r="AY866" s="631"/>
      <c r="AZ866" s="631"/>
    </row>
    <row r="867" spans="2:52" x14ac:dyDescent="0.25">
      <c r="B867" s="634"/>
      <c r="C867" s="634"/>
      <c r="D867" s="635"/>
      <c r="E867" s="635"/>
      <c r="F867" s="635"/>
      <c r="G867" s="635"/>
      <c r="H867" s="635"/>
      <c r="I867" s="635"/>
      <c r="J867" s="635"/>
      <c r="K867" s="635"/>
      <c r="L867" s="635"/>
      <c r="M867" s="635"/>
      <c r="N867" s="635"/>
      <c r="O867" s="635"/>
      <c r="P867" s="635"/>
      <c r="Q867" s="635"/>
      <c r="R867" s="635"/>
      <c r="S867" s="631"/>
      <c r="T867" s="631"/>
      <c r="U867" s="631"/>
      <c r="V867" s="639"/>
      <c r="W867" s="631"/>
      <c r="X867" s="631"/>
      <c r="Y867" s="631"/>
      <c r="Z867" s="631"/>
      <c r="AA867" s="631"/>
      <c r="AB867" s="631"/>
      <c r="AC867" s="631"/>
      <c r="AD867" s="631"/>
      <c r="AE867" s="631"/>
      <c r="AF867" s="631"/>
      <c r="AG867" s="631"/>
      <c r="AH867" s="631"/>
      <c r="AI867" s="631"/>
      <c r="AJ867" s="631"/>
      <c r="AK867" s="631"/>
      <c r="AL867" s="631"/>
      <c r="AM867" s="631"/>
      <c r="AN867" s="631"/>
      <c r="AO867" s="631"/>
      <c r="AP867" s="631"/>
      <c r="AQ867" s="631"/>
      <c r="AR867" s="631"/>
      <c r="AS867" s="631"/>
      <c r="AT867" s="631"/>
      <c r="AU867" s="631"/>
      <c r="AV867" s="631"/>
      <c r="AW867" s="631"/>
      <c r="AX867" s="631"/>
      <c r="AY867" s="631"/>
      <c r="AZ867" s="631"/>
    </row>
    <row r="868" spans="2:52" x14ac:dyDescent="0.25">
      <c r="B868" s="634"/>
      <c r="C868" s="634"/>
      <c r="D868" s="635"/>
      <c r="E868" s="635"/>
      <c r="F868" s="635"/>
      <c r="G868" s="635"/>
      <c r="H868" s="635"/>
      <c r="I868" s="635"/>
      <c r="J868" s="635"/>
      <c r="K868" s="635"/>
      <c r="L868" s="635"/>
      <c r="M868" s="635"/>
      <c r="N868" s="635"/>
      <c r="O868" s="635"/>
      <c r="P868" s="635"/>
      <c r="Q868" s="635"/>
      <c r="R868" s="635"/>
      <c r="S868" s="631"/>
      <c r="T868" s="631"/>
      <c r="U868" s="631"/>
      <c r="V868" s="639"/>
      <c r="W868" s="631"/>
      <c r="X868" s="631"/>
      <c r="Y868" s="631"/>
      <c r="Z868" s="631"/>
      <c r="AA868" s="631"/>
      <c r="AB868" s="631"/>
      <c r="AC868" s="631"/>
      <c r="AD868" s="631"/>
      <c r="AE868" s="631"/>
      <c r="AF868" s="631"/>
      <c r="AG868" s="631"/>
      <c r="AH868" s="631"/>
      <c r="AI868" s="631"/>
      <c r="AJ868" s="631"/>
      <c r="AK868" s="631"/>
      <c r="AL868" s="631"/>
      <c r="AM868" s="631"/>
      <c r="AN868" s="631"/>
      <c r="AO868" s="631"/>
      <c r="AP868" s="631"/>
      <c r="AQ868" s="631"/>
      <c r="AR868" s="631"/>
      <c r="AS868" s="631"/>
      <c r="AT868" s="631"/>
      <c r="AU868" s="631"/>
      <c r="AV868" s="631"/>
      <c r="AW868" s="631"/>
      <c r="AX868" s="631"/>
      <c r="AY868" s="631"/>
      <c r="AZ868" s="631"/>
    </row>
    <row r="869" spans="2:52" x14ac:dyDescent="0.25">
      <c r="B869" s="634"/>
      <c r="C869" s="634"/>
      <c r="D869" s="635"/>
      <c r="E869" s="635"/>
      <c r="F869" s="635"/>
      <c r="G869" s="635"/>
      <c r="H869" s="635"/>
      <c r="I869" s="635"/>
      <c r="J869" s="635"/>
      <c r="K869" s="635"/>
      <c r="L869" s="635"/>
      <c r="M869" s="635"/>
      <c r="N869" s="635"/>
      <c r="O869" s="635"/>
      <c r="P869" s="635"/>
      <c r="Q869" s="635"/>
      <c r="R869" s="635"/>
      <c r="S869" s="631"/>
      <c r="T869" s="631"/>
      <c r="U869" s="631"/>
      <c r="V869" s="639"/>
      <c r="W869" s="631"/>
      <c r="X869" s="631"/>
      <c r="Y869" s="631"/>
      <c r="Z869" s="631"/>
      <c r="AA869" s="631"/>
      <c r="AB869" s="631"/>
      <c r="AC869" s="631"/>
      <c r="AD869" s="631"/>
      <c r="AE869" s="631"/>
      <c r="AF869" s="631"/>
      <c r="AG869" s="631"/>
      <c r="AH869" s="631"/>
      <c r="AI869" s="631"/>
      <c r="AJ869" s="631"/>
      <c r="AK869" s="631"/>
      <c r="AL869" s="631"/>
      <c r="AM869" s="631"/>
      <c r="AN869" s="631"/>
      <c r="AO869" s="631"/>
      <c r="AP869" s="631"/>
      <c r="AQ869" s="631"/>
      <c r="AR869" s="631"/>
      <c r="AS869" s="631"/>
      <c r="AT869" s="631"/>
      <c r="AU869" s="631"/>
      <c r="AV869" s="631"/>
      <c r="AW869" s="631"/>
      <c r="AX869" s="631"/>
      <c r="AY869" s="631"/>
      <c r="AZ869" s="631"/>
    </row>
    <row r="870" spans="2:52" x14ac:dyDescent="0.25">
      <c r="B870" s="634"/>
      <c r="C870" s="634"/>
      <c r="D870" s="635"/>
      <c r="E870" s="635"/>
      <c r="F870" s="635"/>
      <c r="G870" s="635"/>
      <c r="H870" s="635"/>
      <c r="I870" s="635"/>
      <c r="J870" s="635"/>
      <c r="K870" s="635"/>
      <c r="L870" s="635"/>
      <c r="M870" s="635"/>
      <c r="N870" s="635"/>
      <c r="O870" s="635"/>
      <c r="P870" s="635"/>
      <c r="Q870" s="635"/>
      <c r="R870" s="635"/>
      <c r="S870" s="631"/>
      <c r="T870" s="631"/>
      <c r="U870" s="631"/>
      <c r="V870" s="639"/>
      <c r="W870" s="631"/>
      <c r="X870" s="631"/>
      <c r="Y870" s="631"/>
      <c r="Z870" s="631"/>
      <c r="AA870" s="631"/>
      <c r="AB870" s="631"/>
      <c r="AC870" s="631"/>
      <c r="AD870" s="631"/>
      <c r="AE870" s="631"/>
      <c r="AF870" s="631"/>
      <c r="AG870" s="631"/>
      <c r="AH870" s="631"/>
      <c r="AI870" s="631"/>
      <c r="AJ870" s="631"/>
      <c r="AK870" s="631"/>
      <c r="AL870" s="631"/>
      <c r="AM870" s="631"/>
      <c r="AN870" s="631"/>
      <c r="AO870" s="631"/>
      <c r="AP870" s="631"/>
      <c r="AQ870" s="631"/>
      <c r="AR870" s="631"/>
      <c r="AS870" s="631"/>
      <c r="AT870" s="631"/>
      <c r="AU870" s="631"/>
      <c r="AV870" s="631"/>
      <c r="AW870" s="631"/>
      <c r="AX870" s="631"/>
      <c r="AY870" s="631"/>
      <c r="AZ870" s="631"/>
    </row>
    <row r="871" spans="2:52" x14ac:dyDescent="0.25">
      <c r="B871" s="634"/>
      <c r="C871" s="634"/>
      <c r="D871" s="635"/>
      <c r="E871" s="635"/>
      <c r="F871" s="635"/>
      <c r="G871" s="635"/>
      <c r="H871" s="635"/>
      <c r="I871" s="635"/>
      <c r="J871" s="635"/>
      <c r="K871" s="635"/>
      <c r="L871" s="635"/>
      <c r="M871" s="635"/>
      <c r="N871" s="635"/>
      <c r="O871" s="635"/>
      <c r="P871" s="635"/>
      <c r="Q871" s="635"/>
      <c r="R871" s="635"/>
      <c r="S871" s="631"/>
      <c r="T871" s="631"/>
      <c r="U871" s="631"/>
      <c r="V871" s="639"/>
      <c r="W871" s="631"/>
      <c r="X871" s="631"/>
      <c r="Y871" s="631"/>
      <c r="Z871" s="631"/>
      <c r="AA871" s="631"/>
      <c r="AB871" s="631"/>
      <c r="AC871" s="631"/>
      <c r="AD871" s="631"/>
      <c r="AE871" s="631"/>
      <c r="AF871" s="631"/>
      <c r="AG871" s="631"/>
      <c r="AH871" s="631"/>
      <c r="AI871" s="631"/>
      <c r="AJ871" s="631"/>
      <c r="AK871" s="631"/>
      <c r="AL871" s="631"/>
      <c r="AM871" s="631"/>
      <c r="AN871" s="631"/>
      <c r="AO871" s="631"/>
      <c r="AP871" s="631"/>
      <c r="AQ871" s="631"/>
      <c r="AR871" s="631"/>
      <c r="AS871" s="631"/>
      <c r="AT871" s="631"/>
      <c r="AU871" s="631"/>
      <c r="AV871" s="631"/>
      <c r="AW871" s="631"/>
      <c r="AX871" s="631"/>
      <c r="AY871" s="631"/>
      <c r="AZ871" s="631"/>
    </row>
    <row r="872" spans="2:52" x14ac:dyDescent="0.25">
      <c r="B872" s="634"/>
      <c r="C872" s="634"/>
      <c r="D872" s="635"/>
      <c r="E872" s="635"/>
      <c r="F872" s="635"/>
      <c r="G872" s="635"/>
      <c r="H872" s="635"/>
      <c r="I872" s="635"/>
      <c r="J872" s="635"/>
      <c r="K872" s="635"/>
      <c r="L872" s="635"/>
      <c r="M872" s="635"/>
      <c r="N872" s="635"/>
      <c r="O872" s="635"/>
      <c r="P872" s="635"/>
      <c r="Q872" s="635"/>
      <c r="R872" s="635"/>
      <c r="S872" s="631"/>
      <c r="T872" s="631"/>
      <c r="U872" s="631"/>
      <c r="V872" s="639"/>
      <c r="W872" s="631"/>
      <c r="X872" s="631"/>
      <c r="Y872" s="631"/>
      <c r="Z872" s="631"/>
      <c r="AA872" s="631"/>
      <c r="AB872" s="631"/>
      <c r="AC872" s="631"/>
      <c r="AD872" s="631"/>
      <c r="AE872" s="631"/>
      <c r="AF872" s="631"/>
      <c r="AG872" s="631"/>
      <c r="AH872" s="631"/>
      <c r="AI872" s="631"/>
      <c r="AJ872" s="631"/>
      <c r="AK872" s="631"/>
      <c r="AL872" s="631"/>
      <c r="AM872" s="631"/>
      <c r="AN872" s="631"/>
      <c r="AO872" s="631"/>
      <c r="AP872" s="631"/>
      <c r="AQ872" s="631"/>
      <c r="AR872" s="631"/>
      <c r="AS872" s="631"/>
      <c r="AT872" s="631"/>
      <c r="AU872" s="631"/>
      <c r="AV872" s="631"/>
      <c r="AW872" s="631"/>
      <c r="AX872" s="631"/>
      <c r="AY872" s="631"/>
      <c r="AZ872" s="631"/>
    </row>
    <row r="873" spans="2:52" x14ac:dyDescent="0.25">
      <c r="B873" s="634"/>
      <c r="C873" s="634"/>
      <c r="D873" s="635"/>
      <c r="E873" s="635"/>
      <c r="F873" s="635"/>
      <c r="G873" s="635"/>
      <c r="H873" s="635"/>
      <c r="I873" s="635"/>
      <c r="J873" s="635"/>
      <c r="K873" s="635"/>
      <c r="L873" s="635"/>
      <c r="M873" s="635"/>
      <c r="N873" s="635"/>
      <c r="O873" s="635"/>
      <c r="P873" s="635"/>
      <c r="Q873" s="635"/>
      <c r="R873" s="635"/>
      <c r="S873" s="631"/>
      <c r="T873" s="631"/>
      <c r="U873" s="631"/>
      <c r="V873" s="639"/>
      <c r="W873" s="631"/>
      <c r="X873" s="631"/>
      <c r="Y873" s="631"/>
      <c r="Z873" s="631"/>
      <c r="AA873" s="631"/>
      <c r="AB873" s="631"/>
      <c r="AC873" s="631"/>
      <c r="AD873" s="631"/>
      <c r="AE873" s="631"/>
      <c r="AF873" s="631"/>
      <c r="AG873" s="631"/>
      <c r="AH873" s="631"/>
      <c r="AI873" s="631"/>
      <c r="AJ873" s="631"/>
      <c r="AK873" s="631"/>
      <c r="AL873" s="631"/>
      <c r="AM873" s="631"/>
      <c r="AN873" s="631"/>
      <c r="AO873" s="631"/>
      <c r="AP873" s="631"/>
      <c r="AQ873" s="631"/>
      <c r="AR873" s="631"/>
      <c r="AS873" s="631"/>
      <c r="AT873" s="631"/>
      <c r="AU873" s="631"/>
      <c r="AV873" s="631"/>
      <c r="AW873" s="631"/>
      <c r="AX873" s="631"/>
      <c r="AY873" s="631"/>
      <c r="AZ873" s="631"/>
    </row>
    <row r="874" spans="2:52" x14ac:dyDescent="0.25">
      <c r="B874" s="634"/>
      <c r="C874" s="634"/>
      <c r="D874" s="635"/>
      <c r="E874" s="635"/>
      <c r="F874" s="635"/>
      <c r="G874" s="635"/>
      <c r="H874" s="635"/>
      <c r="I874" s="635"/>
      <c r="J874" s="635"/>
      <c r="K874" s="635"/>
      <c r="L874" s="635"/>
      <c r="M874" s="635"/>
      <c r="N874" s="635"/>
      <c r="O874" s="635"/>
      <c r="P874" s="635"/>
      <c r="Q874" s="635"/>
      <c r="R874" s="635"/>
      <c r="S874" s="631"/>
      <c r="T874" s="631"/>
      <c r="U874" s="631"/>
      <c r="V874" s="639"/>
      <c r="W874" s="631"/>
      <c r="X874" s="631"/>
      <c r="Y874" s="631"/>
      <c r="Z874" s="631"/>
      <c r="AA874" s="631"/>
      <c r="AB874" s="631"/>
      <c r="AC874" s="631"/>
      <c r="AD874" s="631"/>
      <c r="AE874" s="631"/>
      <c r="AF874" s="631"/>
      <c r="AG874" s="631"/>
      <c r="AH874" s="631"/>
      <c r="AI874" s="631"/>
      <c r="AJ874" s="631"/>
      <c r="AK874" s="631"/>
      <c r="AL874" s="631"/>
      <c r="AM874" s="631"/>
      <c r="AN874" s="631"/>
      <c r="AO874" s="631"/>
      <c r="AP874" s="631"/>
      <c r="AQ874" s="631"/>
      <c r="AR874" s="631"/>
      <c r="AS874" s="631"/>
      <c r="AT874" s="631"/>
      <c r="AU874" s="631"/>
      <c r="AV874" s="631"/>
      <c r="AW874" s="631"/>
      <c r="AX874" s="631"/>
      <c r="AY874" s="631"/>
      <c r="AZ874" s="631"/>
    </row>
    <row r="875" spans="2:52" x14ac:dyDescent="0.25">
      <c r="B875" s="634"/>
      <c r="C875" s="634"/>
      <c r="D875" s="635"/>
      <c r="E875" s="635"/>
      <c r="F875" s="635"/>
      <c r="G875" s="635"/>
      <c r="H875" s="635"/>
      <c r="I875" s="635"/>
      <c r="J875" s="635"/>
      <c r="K875" s="635"/>
      <c r="L875" s="635"/>
      <c r="M875" s="635"/>
      <c r="N875" s="635"/>
      <c r="O875" s="635"/>
      <c r="P875" s="635"/>
      <c r="Q875" s="635"/>
      <c r="R875" s="635"/>
      <c r="S875" s="631"/>
      <c r="T875" s="631"/>
      <c r="U875" s="631"/>
      <c r="V875" s="639"/>
      <c r="W875" s="631"/>
      <c r="X875" s="631"/>
      <c r="Y875" s="631"/>
      <c r="Z875" s="631"/>
      <c r="AA875" s="631"/>
      <c r="AB875" s="631"/>
      <c r="AC875" s="631"/>
      <c r="AD875" s="631"/>
      <c r="AE875" s="631"/>
      <c r="AF875" s="631"/>
      <c r="AG875" s="631"/>
      <c r="AH875" s="631"/>
      <c r="AI875" s="631"/>
      <c r="AJ875" s="631"/>
      <c r="AK875" s="631"/>
      <c r="AL875" s="631"/>
      <c r="AM875" s="631"/>
      <c r="AN875" s="631"/>
      <c r="AO875" s="631"/>
      <c r="AP875" s="631"/>
      <c r="AQ875" s="631"/>
      <c r="AR875" s="631"/>
      <c r="AS875" s="631"/>
      <c r="AT875" s="631"/>
      <c r="AU875" s="631"/>
      <c r="AV875" s="631"/>
      <c r="AW875" s="631"/>
      <c r="AX875" s="631"/>
      <c r="AY875" s="631"/>
      <c r="AZ875" s="631"/>
    </row>
    <row r="876" spans="2:52" x14ac:dyDescent="0.25">
      <c r="B876" s="634"/>
      <c r="C876" s="634"/>
      <c r="D876" s="635"/>
      <c r="E876" s="635"/>
      <c r="F876" s="635"/>
      <c r="G876" s="635"/>
      <c r="H876" s="635"/>
      <c r="I876" s="635"/>
      <c r="J876" s="635"/>
      <c r="K876" s="635"/>
      <c r="L876" s="635"/>
      <c r="M876" s="635"/>
      <c r="N876" s="635"/>
      <c r="O876" s="635"/>
      <c r="P876" s="635"/>
      <c r="Q876" s="635"/>
      <c r="R876" s="635"/>
      <c r="S876" s="631"/>
      <c r="T876" s="631"/>
      <c r="U876" s="631"/>
      <c r="V876" s="639"/>
      <c r="W876" s="631"/>
      <c r="X876" s="631"/>
      <c r="Y876" s="631"/>
      <c r="Z876" s="631"/>
      <c r="AA876" s="631"/>
      <c r="AB876" s="631"/>
      <c r="AC876" s="631"/>
      <c r="AD876" s="631"/>
      <c r="AE876" s="631"/>
      <c r="AF876" s="631"/>
      <c r="AG876" s="631"/>
      <c r="AH876" s="631"/>
      <c r="AI876" s="631"/>
      <c r="AJ876" s="631"/>
      <c r="AK876" s="631"/>
      <c r="AL876" s="631"/>
      <c r="AM876" s="631"/>
      <c r="AN876" s="631"/>
      <c r="AO876" s="631"/>
      <c r="AP876" s="631"/>
      <c r="AQ876" s="631"/>
      <c r="AR876" s="631"/>
      <c r="AS876" s="631"/>
      <c r="AT876" s="631"/>
      <c r="AU876" s="631"/>
      <c r="AV876" s="631"/>
      <c r="AW876" s="631"/>
      <c r="AX876" s="631"/>
      <c r="AY876" s="631"/>
      <c r="AZ876" s="631"/>
    </row>
    <row r="877" spans="2:52" x14ac:dyDescent="0.25">
      <c r="B877" s="634"/>
      <c r="C877" s="634"/>
      <c r="D877" s="635"/>
      <c r="E877" s="635"/>
      <c r="F877" s="635"/>
      <c r="G877" s="635"/>
      <c r="H877" s="635"/>
      <c r="I877" s="635"/>
      <c r="J877" s="635"/>
      <c r="K877" s="635"/>
      <c r="L877" s="635"/>
      <c r="M877" s="635"/>
      <c r="N877" s="635"/>
      <c r="O877" s="635"/>
      <c r="P877" s="635"/>
      <c r="Q877" s="635"/>
      <c r="R877" s="635"/>
      <c r="S877" s="631"/>
      <c r="T877" s="631"/>
      <c r="U877" s="631"/>
      <c r="V877" s="639"/>
      <c r="W877" s="631"/>
      <c r="X877" s="631"/>
      <c r="Y877" s="631"/>
      <c r="Z877" s="631"/>
      <c r="AA877" s="631"/>
      <c r="AB877" s="631"/>
      <c r="AC877" s="631"/>
      <c r="AD877" s="631"/>
      <c r="AE877" s="631"/>
      <c r="AF877" s="631"/>
      <c r="AG877" s="631"/>
      <c r="AH877" s="631"/>
      <c r="AI877" s="631"/>
      <c r="AJ877" s="631"/>
      <c r="AK877" s="631"/>
      <c r="AL877" s="631"/>
      <c r="AM877" s="631"/>
      <c r="AN877" s="631"/>
      <c r="AO877" s="631"/>
      <c r="AP877" s="631"/>
      <c r="AQ877" s="631"/>
      <c r="AR877" s="631"/>
      <c r="AS877" s="631"/>
      <c r="AT877" s="631"/>
      <c r="AU877" s="631"/>
      <c r="AV877" s="631"/>
      <c r="AW877" s="631"/>
      <c r="AX877" s="631"/>
      <c r="AY877" s="631"/>
      <c r="AZ877" s="631"/>
    </row>
    <row r="878" spans="2:52" x14ac:dyDescent="0.25">
      <c r="B878" s="634"/>
      <c r="C878" s="634"/>
      <c r="D878" s="635"/>
      <c r="E878" s="635"/>
      <c r="F878" s="635"/>
      <c r="G878" s="635"/>
      <c r="H878" s="635"/>
      <c r="I878" s="635"/>
      <c r="J878" s="635"/>
      <c r="K878" s="635"/>
      <c r="L878" s="635"/>
      <c r="M878" s="635"/>
      <c r="N878" s="635"/>
      <c r="O878" s="635"/>
      <c r="P878" s="635"/>
      <c r="Q878" s="635"/>
      <c r="R878" s="635"/>
      <c r="S878" s="631"/>
      <c r="T878" s="631"/>
      <c r="U878" s="631"/>
      <c r="V878" s="639"/>
      <c r="W878" s="631"/>
      <c r="X878" s="631"/>
      <c r="Y878" s="631"/>
      <c r="Z878" s="631"/>
      <c r="AA878" s="631"/>
      <c r="AB878" s="631"/>
      <c r="AC878" s="631"/>
      <c r="AD878" s="631"/>
      <c r="AE878" s="631"/>
      <c r="AF878" s="631"/>
      <c r="AG878" s="631"/>
      <c r="AH878" s="631"/>
      <c r="AI878" s="631"/>
      <c r="AJ878" s="631"/>
      <c r="AK878" s="631"/>
      <c r="AL878" s="631"/>
      <c r="AM878" s="631"/>
      <c r="AN878" s="631"/>
      <c r="AO878" s="631"/>
      <c r="AP878" s="631"/>
      <c r="AQ878" s="631"/>
      <c r="AR878" s="631"/>
      <c r="AS878" s="631"/>
      <c r="AT878" s="631"/>
      <c r="AU878" s="631"/>
      <c r="AV878" s="631"/>
      <c r="AW878" s="631"/>
      <c r="AX878" s="631"/>
      <c r="AY878" s="631"/>
      <c r="AZ878" s="631"/>
    </row>
    <row r="879" spans="2:52" x14ac:dyDescent="0.25">
      <c r="B879" s="634"/>
      <c r="C879" s="634"/>
      <c r="D879" s="635"/>
      <c r="E879" s="635"/>
      <c r="F879" s="635"/>
      <c r="G879" s="635"/>
      <c r="H879" s="635"/>
      <c r="I879" s="635"/>
      <c r="J879" s="635"/>
      <c r="K879" s="635"/>
      <c r="L879" s="635"/>
      <c r="M879" s="635"/>
      <c r="N879" s="635"/>
      <c r="O879" s="635"/>
      <c r="P879" s="635"/>
      <c r="Q879" s="635"/>
      <c r="R879" s="635"/>
      <c r="S879" s="631"/>
      <c r="T879" s="631"/>
      <c r="U879" s="631"/>
      <c r="V879" s="639"/>
      <c r="W879" s="631"/>
      <c r="X879" s="631"/>
      <c r="Y879" s="631"/>
      <c r="Z879" s="631"/>
      <c r="AA879" s="631"/>
      <c r="AB879" s="631"/>
      <c r="AC879" s="631"/>
      <c r="AD879" s="631"/>
      <c r="AE879" s="631"/>
      <c r="AF879" s="631"/>
      <c r="AG879" s="631"/>
      <c r="AH879" s="631"/>
      <c r="AI879" s="631"/>
      <c r="AJ879" s="631"/>
      <c r="AK879" s="631"/>
      <c r="AL879" s="631"/>
      <c r="AM879" s="631"/>
      <c r="AN879" s="631"/>
      <c r="AO879" s="631"/>
      <c r="AP879" s="631"/>
      <c r="AQ879" s="631"/>
      <c r="AR879" s="631"/>
      <c r="AS879" s="631"/>
      <c r="AT879" s="631"/>
      <c r="AU879" s="631"/>
      <c r="AV879" s="631"/>
      <c r="AW879" s="631"/>
      <c r="AX879" s="631"/>
      <c r="AY879" s="631"/>
      <c r="AZ879" s="631"/>
    </row>
    <row r="880" spans="2:52" x14ac:dyDescent="0.25">
      <c r="B880" s="634"/>
      <c r="C880" s="634"/>
      <c r="D880" s="635"/>
      <c r="E880" s="635"/>
      <c r="F880" s="635"/>
      <c r="G880" s="635"/>
      <c r="H880" s="635"/>
      <c r="I880" s="635"/>
      <c r="J880" s="635"/>
      <c r="K880" s="635"/>
      <c r="L880" s="635"/>
      <c r="M880" s="635"/>
      <c r="N880" s="635"/>
      <c r="O880" s="635"/>
      <c r="P880" s="635"/>
      <c r="Q880" s="635"/>
      <c r="R880" s="635"/>
      <c r="S880" s="631"/>
      <c r="T880" s="631"/>
      <c r="U880" s="631"/>
      <c r="V880" s="639"/>
      <c r="W880" s="631"/>
      <c r="X880" s="631"/>
      <c r="Y880" s="631"/>
      <c r="Z880" s="631"/>
      <c r="AA880" s="631"/>
      <c r="AB880" s="631"/>
      <c r="AC880" s="631"/>
      <c r="AD880" s="631"/>
      <c r="AE880" s="631"/>
      <c r="AF880" s="631"/>
      <c r="AG880" s="631"/>
      <c r="AH880" s="631"/>
      <c r="AI880" s="631"/>
      <c r="AJ880" s="631"/>
      <c r="AK880" s="631"/>
      <c r="AL880" s="631"/>
      <c r="AM880" s="631"/>
      <c r="AN880" s="631"/>
      <c r="AO880" s="631"/>
      <c r="AP880" s="631"/>
      <c r="AQ880" s="631"/>
      <c r="AR880" s="631"/>
      <c r="AS880" s="631"/>
      <c r="AT880" s="631"/>
      <c r="AU880" s="631"/>
      <c r="AV880" s="631"/>
      <c r="AW880" s="631"/>
      <c r="AX880" s="631"/>
      <c r="AY880" s="631"/>
      <c r="AZ880" s="631"/>
    </row>
    <row r="881" spans="2:52" x14ac:dyDescent="0.25">
      <c r="B881" s="634"/>
      <c r="C881" s="634"/>
      <c r="D881" s="635"/>
      <c r="E881" s="635"/>
      <c r="F881" s="635"/>
      <c r="G881" s="635"/>
      <c r="H881" s="635"/>
      <c r="I881" s="635"/>
      <c r="J881" s="635"/>
      <c r="K881" s="635"/>
      <c r="L881" s="635"/>
      <c r="M881" s="635"/>
      <c r="N881" s="635"/>
      <c r="O881" s="635"/>
      <c r="P881" s="635"/>
      <c r="Q881" s="635"/>
      <c r="R881" s="635"/>
      <c r="S881" s="631"/>
      <c r="T881" s="631"/>
      <c r="U881" s="631"/>
      <c r="V881" s="639"/>
      <c r="W881" s="631"/>
      <c r="X881" s="631"/>
      <c r="Y881" s="631"/>
      <c r="Z881" s="631"/>
      <c r="AA881" s="631"/>
      <c r="AB881" s="631"/>
      <c r="AC881" s="631"/>
      <c r="AD881" s="631"/>
      <c r="AE881" s="631"/>
      <c r="AF881" s="631"/>
      <c r="AG881" s="631"/>
      <c r="AH881" s="631"/>
      <c r="AI881" s="631"/>
      <c r="AJ881" s="631"/>
      <c r="AK881" s="631"/>
      <c r="AL881" s="631"/>
      <c r="AM881" s="631"/>
      <c r="AN881" s="631"/>
      <c r="AO881" s="631"/>
      <c r="AP881" s="631"/>
      <c r="AQ881" s="631"/>
      <c r="AR881" s="631"/>
      <c r="AS881" s="631"/>
      <c r="AT881" s="631"/>
      <c r="AU881" s="631"/>
      <c r="AV881" s="631"/>
      <c r="AW881" s="631"/>
      <c r="AX881" s="631"/>
      <c r="AY881" s="631"/>
      <c r="AZ881" s="631"/>
    </row>
    <row r="882" spans="2:52" x14ac:dyDescent="0.25">
      <c r="B882" s="634"/>
      <c r="C882" s="634"/>
      <c r="D882" s="635"/>
      <c r="E882" s="635"/>
      <c r="F882" s="635"/>
      <c r="G882" s="635"/>
      <c r="H882" s="635"/>
      <c r="I882" s="635"/>
      <c r="J882" s="635"/>
      <c r="K882" s="635"/>
      <c r="L882" s="635"/>
      <c r="M882" s="635"/>
      <c r="N882" s="635"/>
      <c r="O882" s="635"/>
      <c r="P882" s="635"/>
      <c r="Q882" s="635"/>
      <c r="R882" s="635"/>
      <c r="S882" s="631"/>
      <c r="T882" s="631"/>
      <c r="U882" s="631"/>
      <c r="V882" s="639"/>
      <c r="W882" s="631"/>
      <c r="X882" s="631"/>
      <c r="Y882" s="631"/>
      <c r="Z882" s="631"/>
      <c r="AA882" s="631"/>
      <c r="AB882" s="631"/>
      <c r="AC882" s="631"/>
      <c r="AD882" s="631"/>
      <c r="AE882" s="631"/>
      <c r="AF882" s="631"/>
      <c r="AG882" s="631"/>
      <c r="AH882" s="631"/>
      <c r="AI882" s="631"/>
      <c r="AJ882" s="631"/>
      <c r="AK882" s="631"/>
      <c r="AL882" s="631"/>
      <c r="AM882" s="631"/>
      <c r="AN882" s="631"/>
      <c r="AO882" s="631"/>
      <c r="AP882" s="631"/>
      <c r="AQ882" s="631"/>
      <c r="AR882" s="631"/>
      <c r="AS882" s="631"/>
      <c r="AT882" s="631"/>
      <c r="AU882" s="631"/>
      <c r="AV882" s="631"/>
      <c r="AW882" s="631"/>
      <c r="AX882" s="631"/>
      <c r="AY882" s="631"/>
      <c r="AZ882" s="631"/>
    </row>
    <row r="883" spans="2:52" x14ac:dyDescent="0.25">
      <c r="B883" s="634"/>
      <c r="C883" s="634"/>
      <c r="D883" s="635"/>
      <c r="E883" s="635"/>
      <c r="F883" s="635"/>
      <c r="G883" s="635"/>
      <c r="H883" s="635"/>
      <c r="I883" s="635"/>
      <c r="J883" s="635"/>
      <c r="K883" s="635"/>
      <c r="L883" s="635"/>
      <c r="M883" s="635"/>
      <c r="N883" s="635"/>
      <c r="O883" s="635"/>
      <c r="P883" s="635"/>
      <c r="Q883" s="635"/>
      <c r="R883" s="635"/>
      <c r="S883" s="631"/>
      <c r="T883" s="631"/>
      <c r="U883" s="631"/>
      <c r="V883" s="639"/>
      <c r="W883" s="631"/>
      <c r="X883" s="631"/>
      <c r="Y883" s="631"/>
      <c r="Z883" s="631"/>
      <c r="AA883" s="631"/>
      <c r="AB883" s="631"/>
      <c r="AC883" s="631"/>
      <c r="AD883" s="631"/>
      <c r="AE883" s="631"/>
      <c r="AF883" s="631"/>
      <c r="AG883" s="631"/>
      <c r="AH883" s="631"/>
      <c r="AI883" s="631"/>
      <c r="AJ883" s="631"/>
      <c r="AK883" s="631"/>
      <c r="AL883" s="631"/>
      <c r="AM883" s="631"/>
      <c r="AN883" s="631"/>
      <c r="AO883" s="631"/>
      <c r="AP883" s="631"/>
      <c r="AQ883" s="631"/>
      <c r="AR883" s="631"/>
      <c r="AS883" s="631"/>
      <c r="AT883" s="631"/>
      <c r="AU883" s="631"/>
      <c r="AV883" s="631"/>
      <c r="AW883" s="631"/>
      <c r="AX883" s="631"/>
      <c r="AY883" s="631"/>
      <c r="AZ883" s="631"/>
    </row>
    <row r="884" spans="2:52" x14ac:dyDescent="0.25">
      <c r="B884" s="634"/>
      <c r="C884" s="634"/>
      <c r="D884" s="635"/>
      <c r="E884" s="635"/>
      <c r="F884" s="635"/>
      <c r="G884" s="635"/>
      <c r="H884" s="635"/>
      <c r="I884" s="635"/>
      <c r="J884" s="635"/>
      <c r="K884" s="635"/>
      <c r="L884" s="635"/>
      <c r="M884" s="635"/>
      <c r="N884" s="635"/>
      <c r="O884" s="635"/>
      <c r="P884" s="635"/>
      <c r="Q884" s="635"/>
      <c r="R884" s="635"/>
      <c r="S884" s="631"/>
      <c r="T884" s="631"/>
      <c r="U884" s="631"/>
      <c r="V884" s="639"/>
      <c r="W884" s="631"/>
      <c r="X884" s="631"/>
      <c r="Y884" s="631"/>
      <c r="Z884" s="631"/>
      <c r="AA884" s="631"/>
      <c r="AB884" s="631"/>
      <c r="AC884" s="631"/>
      <c r="AD884" s="631"/>
      <c r="AE884" s="631"/>
      <c r="AF884" s="631"/>
      <c r="AG884" s="631"/>
      <c r="AH884" s="631"/>
      <c r="AI884" s="631"/>
      <c r="AJ884" s="631"/>
      <c r="AK884" s="631"/>
      <c r="AL884" s="631"/>
      <c r="AM884" s="631"/>
      <c r="AN884" s="631"/>
      <c r="AO884" s="631"/>
      <c r="AP884" s="631"/>
      <c r="AQ884" s="631"/>
      <c r="AR884" s="631"/>
      <c r="AS884" s="631"/>
      <c r="AT884" s="631"/>
      <c r="AU884" s="631"/>
      <c r="AV884" s="631"/>
      <c r="AW884" s="631"/>
      <c r="AX884" s="631"/>
      <c r="AY884" s="631"/>
      <c r="AZ884" s="631"/>
    </row>
    <row r="885" spans="2:52" x14ac:dyDescent="0.25">
      <c r="B885" s="634"/>
      <c r="C885" s="634"/>
      <c r="D885" s="635"/>
      <c r="E885" s="635"/>
      <c r="F885" s="635"/>
      <c r="G885" s="635"/>
      <c r="H885" s="635"/>
      <c r="I885" s="635"/>
      <c r="J885" s="635"/>
      <c r="K885" s="635"/>
      <c r="L885" s="635"/>
      <c r="M885" s="635"/>
      <c r="N885" s="635"/>
      <c r="O885" s="635"/>
      <c r="P885" s="635"/>
      <c r="Q885" s="635"/>
      <c r="R885" s="635"/>
      <c r="S885" s="631"/>
      <c r="T885" s="631"/>
      <c r="U885" s="631"/>
      <c r="V885" s="639"/>
      <c r="W885" s="631"/>
      <c r="X885" s="631"/>
      <c r="Y885" s="631"/>
      <c r="Z885" s="631"/>
      <c r="AA885" s="631"/>
      <c r="AB885" s="631"/>
      <c r="AC885" s="631"/>
      <c r="AD885" s="631"/>
      <c r="AE885" s="631"/>
      <c r="AF885" s="631"/>
      <c r="AG885" s="631"/>
      <c r="AH885" s="631"/>
      <c r="AI885" s="631"/>
      <c r="AJ885" s="631"/>
      <c r="AK885" s="631"/>
      <c r="AL885" s="631"/>
      <c r="AM885" s="631"/>
      <c r="AN885" s="631"/>
      <c r="AO885" s="631"/>
      <c r="AP885" s="631"/>
      <c r="AQ885" s="631"/>
      <c r="AR885" s="631"/>
      <c r="AS885" s="631"/>
      <c r="AT885" s="631"/>
      <c r="AU885" s="631"/>
      <c r="AV885" s="631"/>
      <c r="AW885" s="631"/>
      <c r="AX885" s="631"/>
      <c r="AY885" s="631"/>
      <c r="AZ885" s="631"/>
    </row>
    <row r="886" spans="2:52" x14ac:dyDescent="0.25">
      <c r="B886" s="634"/>
      <c r="C886" s="634"/>
      <c r="D886" s="635"/>
      <c r="E886" s="635"/>
      <c r="F886" s="635"/>
      <c r="G886" s="635"/>
      <c r="H886" s="635"/>
      <c r="I886" s="635"/>
      <c r="J886" s="635"/>
      <c r="K886" s="635"/>
      <c r="L886" s="635"/>
      <c r="M886" s="635"/>
      <c r="N886" s="635"/>
      <c r="O886" s="635"/>
      <c r="P886" s="635"/>
      <c r="Q886" s="635"/>
      <c r="R886" s="635"/>
      <c r="S886" s="631"/>
      <c r="T886" s="631"/>
      <c r="U886" s="631"/>
      <c r="V886" s="639"/>
      <c r="W886" s="631"/>
      <c r="X886" s="631"/>
      <c r="Y886" s="631"/>
      <c r="Z886" s="631"/>
      <c r="AA886" s="631"/>
      <c r="AB886" s="631"/>
      <c r="AC886" s="631"/>
      <c r="AD886" s="631"/>
      <c r="AE886" s="631"/>
      <c r="AF886" s="631"/>
      <c r="AG886" s="631"/>
      <c r="AH886" s="631"/>
      <c r="AI886" s="631"/>
      <c r="AJ886" s="631"/>
      <c r="AK886" s="631"/>
      <c r="AL886" s="631"/>
      <c r="AM886" s="631"/>
      <c r="AN886" s="631"/>
      <c r="AO886" s="631"/>
      <c r="AP886" s="631"/>
      <c r="AQ886" s="631"/>
      <c r="AR886" s="631"/>
      <c r="AS886" s="631"/>
      <c r="AT886" s="631"/>
      <c r="AU886" s="631"/>
      <c r="AV886" s="631"/>
      <c r="AW886" s="631"/>
      <c r="AX886" s="631"/>
      <c r="AY886" s="631"/>
      <c r="AZ886" s="631"/>
    </row>
    <row r="887" spans="2:52" x14ac:dyDescent="0.25">
      <c r="B887" s="634"/>
      <c r="C887" s="634"/>
      <c r="D887" s="635"/>
      <c r="E887" s="635"/>
      <c r="F887" s="635"/>
      <c r="G887" s="635"/>
      <c r="H887" s="635"/>
      <c r="I887" s="635"/>
      <c r="J887" s="635"/>
      <c r="K887" s="635"/>
      <c r="L887" s="635"/>
      <c r="M887" s="635"/>
      <c r="N887" s="635"/>
      <c r="O887" s="635"/>
      <c r="P887" s="635"/>
      <c r="Q887" s="635"/>
      <c r="R887" s="635"/>
      <c r="S887" s="631"/>
      <c r="T887" s="631"/>
      <c r="U887" s="631"/>
      <c r="V887" s="639"/>
      <c r="W887" s="631"/>
      <c r="X887" s="631"/>
      <c r="Y887" s="631"/>
      <c r="Z887" s="631"/>
      <c r="AA887" s="631"/>
      <c r="AB887" s="631"/>
      <c r="AC887" s="631"/>
      <c r="AD887" s="631"/>
      <c r="AE887" s="631"/>
      <c r="AF887" s="631"/>
      <c r="AG887" s="631"/>
      <c r="AH887" s="631"/>
      <c r="AI887" s="631"/>
      <c r="AJ887" s="631"/>
      <c r="AK887" s="631"/>
      <c r="AL887" s="631"/>
      <c r="AM887" s="631"/>
      <c r="AN887" s="631"/>
      <c r="AO887" s="631"/>
      <c r="AP887" s="631"/>
      <c r="AQ887" s="631"/>
      <c r="AR887" s="631"/>
      <c r="AS887" s="631"/>
      <c r="AT887" s="631"/>
      <c r="AU887" s="631"/>
      <c r="AV887" s="631"/>
      <c r="AW887" s="631"/>
      <c r="AX887" s="631"/>
      <c r="AY887" s="631"/>
      <c r="AZ887" s="631"/>
    </row>
    <row r="888" spans="2:52" x14ac:dyDescent="0.25">
      <c r="B888" s="634"/>
      <c r="C888" s="634"/>
      <c r="D888" s="635"/>
      <c r="E888" s="635"/>
      <c r="F888" s="635"/>
      <c r="G888" s="635"/>
      <c r="H888" s="635"/>
      <c r="I888" s="635"/>
      <c r="J888" s="635"/>
      <c r="K888" s="635"/>
      <c r="L888" s="635"/>
      <c r="M888" s="635"/>
      <c r="N888" s="635"/>
      <c r="O888" s="635"/>
      <c r="P888" s="635"/>
      <c r="Q888" s="635"/>
      <c r="R888" s="635"/>
      <c r="S888" s="631"/>
      <c r="T888" s="631"/>
      <c r="U888" s="631"/>
      <c r="V888" s="639"/>
      <c r="W888" s="631"/>
      <c r="X888" s="631"/>
      <c r="Y888" s="631"/>
      <c r="Z888" s="631"/>
      <c r="AA888" s="631"/>
      <c r="AB888" s="631"/>
      <c r="AC888" s="631"/>
      <c r="AD888" s="631"/>
      <c r="AE888" s="631"/>
      <c r="AF888" s="631"/>
      <c r="AG888" s="631"/>
      <c r="AH888" s="631"/>
      <c r="AI888" s="631"/>
      <c r="AJ888" s="631"/>
      <c r="AK888" s="631"/>
      <c r="AL888" s="631"/>
      <c r="AM888" s="631"/>
      <c r="AN888" s="631"/>
      <c r="AO888" s="631"/>
      <c r="AP888" s="631"/>
      <c r="AQ888" s="631"/>
      <c r="AR888" s="631"/>
      <c r="AS888" s="631"/>
      <c r="AT888" s="631"/>
      <c r="AU888" s="631"/>
      <c r="AV888" s="631"/>
      <c r="AW888" s="631"/>
      <c r="AX888" s="631"/>
      <c r="AY888" s="631"/>
      <c r="AZ888" s="631"/>
    </row>
    <row r="889" spans="2:52" x14ac:dyDescent="0.25">
      <c r="B889" s="634"/>
      <c r="C889" s="634"/>
      <c r="D889" s="635"/>
      <c r="E889" s="635"/>
      <c r="F889" s="635"/>
      <c r="G889" s="635"/>
      <c r="H889" s="635"/>
      <c r="I889" s="635"/>
      <c r="J889" s="635"/>
      <c r="K889" s="635"/>
      <c r="L889" s="635"/>
      <c r="M889" s="635"/>
      <c r="N889" s="635"/>
      <c r="O889" s="635"/>
      <c r="P889" s="635"/>
      <c r="Q889" s="635"/>
      <c r="R889" s="635"/>
      <c r="S889" s="631"/>
      <c r="T889" s="631"/>
      <c r="U889" s="631"/>
      <c r="V889" s="639"/>
      <c r="W889" s="631"/>
      <c r="X889" s="631"/>
      <c r="Y889" s="631"/>
      <c r="Z889" s="631"/>
      <c r="AA889" s="631"/>
      <c r="AB889" s="631"/>
      <c r="AC889" s="631"/>
      <c r="AD889" s="631"/>
      <c r="AE889" s="631"/>
      <c r="AF889" s="631"/>
      <c r="AG889" s="631"/>
      <c r="AH889" s="631"/>
      <c r="AI889" s="631"/>
      <c r="AJ889" s="631"/>
      <c r="AK889" s="631"/>
      <c r="AL889" s="631"/>
      <c r="AM889" s="631"/>
      <c r="AN889" s="631"/>
      <c r="AO889" s="631"/>
      <c r="AP889" s="631"/>
      <c r="AQ889" s="631"/>
      <c r="AR889" s="631"/>
      <c r="AS889" s="631"/>
      <c r="AT889" s="631"/>
      <c r="AU889" s="631"/>
      <c r="AV889" s="631"/>
      <c r="AW889" s="631"/>
      <c r="AX889" s="631"/>
      <c r="AY889" s="631"/>
      <c r="AZ889" s="631"/>
    </row>
    <row r="890" spans="2:52" x14ac:dyDescent="0.25">
      <c r="B890" s="634"/>
      <c r="C890" s="634"/>
      <c r="D890" s="635"/>
      <c r="E890" s="635"/>
      <c r="F890" s="635"/>
      <c r="G890" s="635"/>
      <c r="H890" s="635"/>
      <c r="I890" s="635"/>
      <c r="J890" s="635"/>
      <c r="K890" s="635"/>
      <c r="L890" s="635"/>
      <c r="M890" s="635"/>
      <c r="N890" s="635"/>
      <c r="O890" s="635"/>
      <c r="P890" s="635"/>
      <c r="Q890" s="635"/>
      <c r="R890" s="635"/>
      <c r="S890" s="631"/>
      <c r="T890" s="631"/>
      <c r="U890" s="631"/>
      <c r="V890" s="639"/>
      <c r="W890" s="631"/>
      <c r="X890" s="631"/>
      <c r="Y890" s="631"/>
      <c r="Z890" s="631"/>
      <c r="AA890" s="631"/>
      <c r="AB890" s="631"/>
      <c r="AC890" s="631"/>
      <c r="AD890" s="631"/>
      <c r="AE890" s="631"/>
      <c r="AF890" s="631"/>
      <c r="AG890" s="631"/>
      <c r="AH890" s="631"/>
      <c r="AI890" s="631"/>
      <c r="AJ890" s="631"/>
      <c r="AK890" s="631"/>
      <c r="AL890" s="631"/>
      <c r="AM890" s="631"/>
      <c r="AN890" s="631"/>
      <c r="AO890" s="631"/>
      <c r="AP890" s="631"/>
      <c r="AQ890" s="631"/>
      <c r="AR890" s="631"/>
      <c r="AS890" s="631"/>
      <c r="AT890" s="631"/>
      <c r="AU890" s="631"/>
      <c r="AV890" s="631"/>
      <c r="AW890" s="631"/>
      <c r="AX890" s="631"/>
      <c r="AY890" s="631"/>
      <c r="AZ890" s="631"/>
    </row>
    <row r="891" spans="2:52" x14ac:dyDescent="0.25">
      <c r="B891" s="634"/>
      <c r="C891" s="634"/>
      <c r="D891" s="635"/>
      <c r="E891" s="635"/>
      <c r="F891" s="635"/>
      <c r="G891" s="635"/>
      <c r="H891" s="635"/>
      <c r="I891" s="635"/>
      <c r="J891" s="635"/>
      <c r="K891" s="635"/>
      <c r="L891" s="635"/>
      <c r="M891" s="635"/>
      <c r="N891" s="635"/>
      <c r="O891" s="635"/>
      <c r="P891" s="635"/>
      <c r="Q891" s="635"/>
      <c r="R891" s="635"/>
      <c r="S891" s="631"/>
      <c r="T891" s="631"/>
      <c r="U891" s="631"/>
      <c r="V891" s="639"/>
      <c r="W891" s="631"/>
      <c r="X891" s="631"/>
      <c r="Y891" s="631"/>
      <c r="Z891" s="631"/>
      <c r="AA891" s="631"/>
      <c r="AB891" s="631"/>
      <c r="AC891" s="631"/>
      <c r="AD891" s="631"/>
      <c r="AE891" s="631"/>
      <c r="AF891" s="631"/>
      <c r="AG891" s="631"/>
      <c r="AH891" s="631"/>
      <c r="AI891" s="631"/>
      <c r="AJ891" s="631"/>
      <c r="AK891" s="631"/>
      <c r="AL891" s="631"/>
      <c r="AM891" s="631"/>
      <c r="AN891" s="631"/>
      <c r="AO891" s="631"/>
      <c r="AP891" s="631"/>
      <c r="AQ891" s="631"/>
      <c r="AR891" s="631"/>
      <c r="AS891" s="631"/>
      <c r="AT891" s="631"/>
      <c r="AU891" s="631"/>
      <c r="AV891" s="631"/>
      <c r="AW891" s="631"/>
      <c r="AX891" s="631"/>
      <c r="AY891" s="631"/>
      <c r="AZ891" s="631"/>
    </row>
    <row r="892" spans="2:52" x14ac:dyDescent="0.25">
      <c r="B892" s="634"/>
      <c r="C892" s="634"/>
      <c r="D892" s="635"/>
      <c r="E892" s="635"/>
      <c r="F892" s="635"/>
      <c r="G892" s="635"/>
      <c r="H892" s="635"/>
      <c r="I892" s="635"/>
      <c r="J892" s="635"/>
      <c r="K892" s="635"/>
      <c r="L892" s="635"/>
      <c r="M892" s="635"/>
      <c r="N892" s="635"/>
      <c r="O892" s="635"/>
      <c r="P892" s="635"/>
      <c r="Q892" s="635"/>
      <c r="R892" s="635"/>
      <c r="S892" s="631"/>
      <c r="T892" s="631"/>
      <c r="U892" s="631"/>
      <c r="V892" s="639"/>
      <c r="W892" s="631"/>
      <c r="X892" s="631"/>
      <c r="Y892" s="631"/>
      <c r="Z892" s="631"/>
      <c r="AA892" s="631"/>
      <c r="AB892" s="631"/>
      <c r="AC892" s="631"/>
      <c r="AD892" s="631"/>
      <c r="AE892" s="631"/>
      <c r="AF892" s="631"/>
      <c r="AG892" s="631"/>
      <c r="AH892" s="631"/>
      <c r="AI892" s="631"/>
      <c r="AJ892" s="631"/>
      <c r="AK892" s="631"/>
      <c r="AL892" s="631"/>
      <c r="AM892" s="631"/>
      <c r="AN892" s="631"/>
      <c r="AO892" s="631"/>
      <c r="AP892" s="631"/>
      <c r="AQ892" s="631"/>
      <c r="AR892" s="631"/>
      <c r="AS892" s="631"/>
      <c r="AT892" s="631"/>
      <c r="AU892" s="631"/>
      <c r="AV892" s="631"/>
      <c r="AW892" s="631"/>
      <c r="AX892" s="631"/>
      <c r="AY892" s="631"/>
      <c r="AZ892" s="631"/>
    </row>
    <row r="893" spans="2:52" x14ac:dyDescent="0.25">
      <c r="B893" s="634"/>
      <c r="C893" s="634"/>
      <c r="D893" s="635"/>
      <c r="E893" s="635"/>
      <c r="F893" s="635"/>
      <c r="G893" s="635"/>
      <c r="H893" s="635"/>
      <c r="I893" s="635"/>
      <c r="J893" s="635"/>
      <c r="K893" s="635"/>
      <c r="L893" s="635"/>
      <c r="M893" s="635"/>
      <c r="N893" s="635"/>
      <c r="O893" s="635"/>
      <c r="P893" s="635"/>
      <c r="Q893" s="635"/>
      <c r="R893" s="635"/>
      <c r="S893" s="631"/>
      <c r="T893" s="631"/>
      <c r="U893" s="631"/>
      <c r="V893" s="639"/>
      <c r="W893" s="631"/>
      <c r="X893" s="631"/>
      <c r="Y893" s="631"/>
      <c r="Z893" s="631"/>
      <c r="AA893" s="631"/>
      <c r="AB893" s="631"/>
      <c r="AC893" s="631"/>
      <c r="AD893" s="631"/>
      <c r="AE893" s="631"/>
      <c r="AF893" s="631"/>
      <c r="AG893" s="631"/>
      <c r="AH893" s="631"/>
      <c r="AI893" s="631"/>
      <c r="AJ893" s="631"/>
      <c r="AK893" s="631"/>
      <c r="AL893" s="631"/>
      <c r="AM893" s="631"/>
      <c r="AN893" s="631"/>
      <c r="AO893" s="631"/>
      <c r="AP893" s="631"/>
      <c r="AQ893" s="631"/>
      <c r="AR893" s="631"/>
      <c r="AS893" s="631"/>
      <c r="AT893" s="631"/>
      <c r="AU893" s="631"/>
      <c r="AV893" s="631"/>
      <c r="AW893" s="631"/>
      <c r="AX893" s="631"/>
      <c r="AY893" s="631"/>
      <c r="AZ893" s="631"/>
    </row>
    <row r="894" spans="2:52" x14ac:dyDescent="0.25">
      <c r="B894" s="634"/>
      <c r="C894" s="634"/>
      <c r="D894" s="635"/>
      <c r="E894" s="635"/>
      <c r="F894" s="635"/>
      <c r="G894" s="635"/>
      <c r="H894" s="635"/>
      <c r="I894" s="635"/>
      <c r="J894" s="635"/>
      <c r="K894" s="635"/>
      <c r="L894" s="635"/>
      <c r="M894" s="635"/>
      <c r="N894" s="635"/>
      <c r="O894" s="635"/>
      <c r="P894" s="635"/>
      <c r="Q894" s="635"/>
      <c r="R894" s="635"/>
      <c r="S894" s="631"/>
      <c r="T894" s="631"/>
      <c r="U894" s="631"/>
      <c r="V894" s="639"/>
      <c r="W894" s="631"/>
      <c r="X894" s="631"/>
      <c r="Y894" s="631"/>
      <c r="Z894" s="631"/>
      <c r="AA894" s="631"/>
      <c r="AB894" s="631"/>
      <c r="AC894" s="631"/>
      <c r="AD894" s="631"/>
      <c r="AE894" s="631"/>
      <c r="AF894" s="631"/>
      <c r="AG894" s="631"/>
      <c r="AH894" s="631"/>
      <c r="AI894" s="631"/>
      <c r="AJ894" s="631"/>
      <c r="AK894" s="631"/>
      <c r="AL894" s="631"/>
      <c r="AM894" s="631"/>
      <c r="AN894" s="631"/>
      <c r="AO894" s="631"/>
      <c r="AP894" s="631"/>
      <c r="AQ894" s="631"/>
      <c r="AR894" s="631"/>
      <c r="AS894" s="631"/>
      <c r="AT894" s="631"/>
      <c r="AU894" s="631"/>
      <c r="AV894" s="631"/>
      <c r="AW894" s="631"/>
      <c r="AX894" s="631"/>
      <c r="AY894" s="631"/>
      <c r="AZ894" s="631"/>
    </row>
    <row r="895" spans="2:52" x14ac:dyDescent="0.25">
      <c r="B895" s="634"/>
      <c r="C895" s="634"/>
      <c r="D895" s="635"/>
      <c r="E895" s="635"/>
      <c r="F895" s="635"/>
      <c r="G895" s="635"/>
      <c r="H895" s="635"/>
      <c r="I895" s="635"/>
      <c r="J895" s="635"/>
      <c r="K895" s="635"/>
      <c r="L895" s="635"/>
      <c r="M895" s="635"/>
      <c r="N895" s="635"/>
      <c r="O895" s="635"/>
      <c r="P895" s="635"/>
      <c r="Q895" s="635"/>
      <c r="R895" s="635"/>
      <c r="S895" s="631"/>
      <c r="T895" s="631"/>
      <c r="U895" s="631"/>
      <c r="V895" s="639"/>
      <c r="W895" s="631"/>
      <c r="X895" s="631"/>
      <c r="Y895" s="631"/>
      <c r="Z895" s="631"/>
      <c r="AA895" s="631"/>
      <c r="AB895" s="631"/>
      <c r="AC895" s="631"/>
      <c r="AD895" s="631"/>
      <c r="AE895" s="631"/>
      <c r="AF895" s="631"/>
      <c r="AG895" s="631"/>
      <c r="AH895" s="631"/>
      <c r="AI895" s="631"/>
      <c r="AJ895" s="631"/>
      <c r="AK895" s="631"/>
      <c r="AL895" s="631"/>
      <c r="AM895" s="631"/>
      <c r="AN895" s="631"/>
      <c r="AO895" s="631"/>
      <c r="AP895" s="631"/>
      <c r="AQ895" s="631"/>
      <c r="AR895" s="631"/>
      <c r="AS895" s="631"/>
      <c r="AT895" s="631"/>
      <c r="AU895" s="631"/>
      <c r="AV895" s="631"/>
      <c r="AW895" s="631"/>
      <c r="AX895" s="631"/>
      <c r="AY895" s="631"/>
      <c r="AZ895" s="631"/>
    </row>
    <row r="896" spans="2:52" x14ac:dyDescent="0.25">
      <c r="B896" s="634"/>
      <c r="C896" s="634"/>
      <c r="D896" s="635"/>
      <c r="E896" s="635"/>
      <c r="F896" s="635"/>
      <c r="G896" s="635"/>
      <c r="H896" s="635"/>
      <c r="I896" s="635"/>
      <c r="J896" s="635"/>
      <c r="K896" s="635"/>
      <c r="L896" s="635"/>
      <c r="M896" s="635"/>
      <c r="N896" s="635"/>
      <c r="O896" s="635"/>
      <c r="P896" s="635"/>
      <c r="Q896" s="635"/>
      <c r="R896" s="635"/>
      <c r="S896" s="631"/>
      <c r="T896" s="631"/>
      <c r="U896" s="631"/>
      <c r="V896" s="639"/>
      <c r="W896" s="631"/>
      <c r="X896" s="631"/>
      <c r="Y896" s="631"/>
      <c r="Z896" s="631"/>
      <c r="AA896" s="631"/>
      <c r="AB896" s="631"/>
      <c r="AC896" s="631"/>
      <c r="AD896" s="631"/>
      <c r="AE896" s="631"/>
      <c r="AF896" s="631"/>
      <c r="AG896" s="631"/>
      <c r="AH896" s="631"/>
      <c r="AI896" s="631"/>
      <c r="AJ896" s="631"/>
      <c r="AK896" s="631"/>
      <c r="AL896" s="631"/>
      <c r="AM896" s="631"/>
      <c r="AN896" s="631"/>
      <c r="AO896" s="631"/>
      <c r="AP896" s="631"/>
      <c r="AQ896" s="631"/>
      <c r="AR896" s="631"/>
      <c r="AS896" s="631"/>
      <c r="AT896" s="631"/>
      <c r="AU896" s="631"/>
      <c r="AV896" s="631"/>
      <c r="AW896" s="631"/>
      <c r="AX896" s="631"/>
      <c r="AY896" s="631"/>
      <c r="AZ896" s="631"/>
    </row>
    <row r="897" spans="2:52" x14ac:dyDescent="0.25">
      <c r="B897" s="634"/>
      <c r="C897" s="634"/>
      <c r="D897" s="635"/>
      <c r="E897" s="635"/>
      <c r="F897" s="635"/>
      <c r="G897" s="635"/>
      <c r="H897" s="635"/>
      <c r="I897" s="635"/>
      <c r="J897" s="635"/>
      <c r="K897" s="635"/>
      <c r="L897" s="635"/>
      <c r="M897" s="635"/>
      <c r="N897" s="635"/>
      <c r="O897" s="635"/>
      <c r="P897" s="635"/>
      <c r="Q897" s="635"/>
      <c r="R897" s="635"/>
      <c r="S897" s="631"/>
      <c r="T897" s="631"/>
      <c r="U897" s="631"/>
      <c r="V897" s="639"/>
      <c r="W897" s="631"/>
      <c r="X897" s="631"/>
      <c r="Y897" s="631"/>
      <c r="Z897" s="631"/>
      <c r="AA897" s="631"/>
      <c r="AB897" s="631"/>
      <c r="AC897" s="631"/>
      <c r="AD897" s="631"/>
      <c r="AE897" s="631"/>
      <c r="AF897" s="631"/>
      <c r="AG897" s="631"/>
      <c r="AH897" s="631"/>
      <c r="AI897" s="631"/>
      <c r="AJ897" s="631"/>
      <c r="AK897" s="631"/>
      <c r="AL897" s="631"/>
      <c r="AM897" s="631"/>
      <c r="AN897" s="631"/>
      <c r="AO897" s="631"/>
      <c r="AP897" s="631"/>
      <c r="AQ897" s="631"/>
      <c r="AR897" s="631"/>
      <c r="AS897" s="631"/>
      <c r="AT897" s="631"/>
      <c r="AU897" s="631"/>
      <c r="AV897" s="631"/>
      <c r="AW897" s="631"/>
      <c r="AX897" s="631"/>
      <c r="AY897" s="631"/>
      <c r="AZ897" s="631"/>
    </row>
    <row r="898" spans="2:52" x14ac:dyDescent="0.25">
      <c r="B898" s="634"/>
      <c r="C898" s="634"/>
      <c r="D898" s="635"/>
      <c r="E898" s="635"/>
      <c r="F898" s="635"/>
      <c r="G898" s="635"/>
      <c r="H898" s="635"/>
      <c r="I898" s="635"/>
      <c r="J898" s="635"/>
      <c r="K898" s="635"/>
      <c r="L898" s="635"/>
      <c r="M898" s="635"/>
      <c r="N898" s="635"/>
      <c r="O898" s="635"/>
      <c r="P898" s="635"/>
      <c r="Q898" s="635"/>
      <c r="R898" s="635"/>
      <c r="S898" s="631"/>
      <c r="T898" s="631"/>
      <c r="U898" s="631"/>
      <c r="V898" s="639"/>
      <c r="W898" s="631"/>
      <c r="X898" s="631"/>
      <c r="Y898" s="631"/>
      <c r="Z898" s="631"/>
      <c r="AA898" s="631"/>
      <c r="AB898" s="631"/>
      <c r="AC898" s="631"/>
      <c r="AD898" s="631"/>
      <c r="AE898" s="631"/>
      <c r="AF898" s="631"/>
      <c r="AG898" s="631"/>
      <c r="AH898" s="631"/>
      <c r="AI898" s="631"/>
      <c r="AJ898" s="631"/>
      <c r="AK898" s="631"/>
      <c r="AL898" s="631"/>
      <c r="AM898" s="631"/>
      <c r="AN898" s="631"/>
      <c r="AO898" s="631"/>
      <c r="AP898" s="631"/>
      <c r="AQ898" s="631"/>
      <c r="AR898" s="631"/>
      <c r="AS898" s="631"/>
      <c r="AT898" s="631"/>
      <c r="AU898" s="631"/>
      <c r="AV898" s="631"/>
      <c r="AW898" s="631"/>
      <c r="AX898" s="631"/>
      <c r="AY898" s="631"/>
      <c r="AZ898" s="631"/>
    </row>
    <row r="899" spans="2:52" x14ac:dyDescent="0.25">
      <c r="B899" s="634"/>
      <c r="C899" s="634"/>
      <c r="D899" s="635"/>
      <c r="E899" s="635"/>
      <c r="F899" s="635"/>
      <c r="G899" s="635"/>
      <c r="H899" s="635"/>
      <c r="I899" s="635"/>
      <c r="J899" s="635"/>
      <c r="K899" s="635"/>
      <c r="L899" s="635"/>
      <c r="M899" s="635"/>
      <c r="N899" s="635"/>
      <c r="O899" s="635"/>
      <c r="P899" s="635"/>
      <c r="Q899" s="635"/>
      <c r="R899" s="635"/>
      <c r="S899" s="631"/>
      <c r="T899" s="631"/>
      <c r="U899" s="631"/>
      <c r="V899" s="639"/>
      <c r="W899" s="631"/>
      <c r="X899" s="631"/>
      <c r="Y899" s="631"/>
      <c r="Z899" s="631"/>
      <c r="AA899" s="631"/>
      <c r="AB899" s="631"/>
      <c r="AC899" s="631"/>
      <c r="AD899" s="631"/>
      <c r="AE899" s="631"/>
      <c r="AF899" s="631"/>
      <c r="AG899" s="631"/>
      <c r="AH899" s="631"/>
      <c r="AI899" s="631"/>
      <c r="AJ899" s="631"/>
      <c r="AK899" s="631"/>
      <c r="AL899" s="631"/>
      <c r="AM899" s="631"/>
      <c r="AN899" s="631"/>
      <c r="AO899" s="631"/>
      <c r="AP899" s="631"/>
      <c r="AQ899" s="631"/>
      <c r="AR899" s="631"/>
      <c r="AS899" s="631"/>
      <c r="AT899" s="631"/>
      <c r="AU899" s="631"/>
      <c r="AV899" s="631"/>
      <c r="AW899" s="631"/>
      <c r="AX899" s="631"/>
      <c r="AY899" s="631"/>
      <c r="AZ899" s="631"/>
    </row>
    <row r="900" spans="2:52" x14ac:dyDescent="0.25">
      <c r="B900" s="634"/>
      <c r="C900" s="634"/>
      <c r="D900" s="635"/>
      <c r="E900" s="635"/>
      <c r="F900" s="635"/>
      <c r="G900" s="635"/>
      <c r="H900" s="635"/>
      <c r="I900" s="635"/>
      <c r="J900" s="635"/>
      <c r="K900" s="635"/>
      <c r="L900" s="635"/>
      <c r="M900" s="635"/>
      <c r="N900" s="635"/>
      <c r="O900" s="635"/>
      <c r="P900" s="635"/>
      <c r="Q900" s="635"/>
      <c r="R900" s="635"/>
      <c r="S900" s="631"/>
      <c r="T900" s="631"/>
      <c r="U900" s="631"/>
      <c r="V900" s="639"/>
      <c r="W900" s="631"/>
      <c r="X900" s="631"/>
      <c r="Y900" s="631"/>
      <c r="Z900" s="631"/>
      <c r="AA900" s="631"/>
      <c r="AB900" s="631"/>
      <c r="AC900" s="631"/>
      <c r="AD900" s="631"/>
      <c r="AE900" s="631"/>
      <c r="AF900" s="631"/>
      <c r="AG900" s="631"/>
      <c r="AH900" s="631"/>
      <c r="AI900" s="631"/>
      <c r="AJ900" s="631"/>
      <c r="AK900" s="631"/>
      <c r="AL900" s="631"/>
      <c r="AM900" s="631"/>
      <c r="AN900" s="631"/>
      <c r="AO900" s="631"/>
      <c r="AP900" s="631"/>
      <c r="AQ900" s="631"/>
      <c r="AR900" s="631"/>
      <c r="AS900" s="631"/>
      <c r="AT900" s="631"/>
      <c r="AU900" s="631"/>
      <c r="AV900" s="631"/>
      <c r="AW900" s="631"/>
      <c r="AX900" s="631"/>
      <c r="AY900" s="631"/>
      <c r="AZ900" s="631"/>
    </row>
    <row r="901" spans="2:52" x14ac:dyDescent="0.25">
      <c r="B901" s="634"/>
      <c r="C901" s="634"/>
      <c r="D901" s="635"/>
      <c r="E901" s="635"/>
      <c r="F901" s="635"/>
      <c r="G901" s="635"/>
      <c r="H901" s="635"/>
      <c r="I901" s="635"/>
      <c r="J901" s="635"/>
      <c r="K901" s="635"/>
      <c r="L901" s="635"/>
      <c r="M901" s="635"/>
      <c r="N901" s="635"/>
      <c r="O901" s="635"/>
      <c r="P901" s="635"/>
      <c r="Q901" s="635"/>
      <c r="R901" s="635"/>
      <c r="S901" s="631"/>
      <c r="T901" s="631"/>
      <c r="U901" s="631"/>
      <c r="V901" s="639"/>
      <c r="W901" s="631"/>
      <c r="X901" s="631"/>
      <c r="Y901" s="631"/>
      <c r="Z901" s="631"/>
      <c r="AA901" s="631"/>
      <c r="AB901" s="631"/>
      <c r="AC901" s="631"/>
      <c r="AD901" s="631"/>
      <c r="AE901" s="631"/>
      <c r="AF901" s="631"/>
      <c r="AG901" s="631"/>
      <c r="AH901" s="631"/>
      <c r="AI901" s="631"/>
      <c r="AJ901" s="631"/>
      <c r="AK901" s="631"/>
      <c r="AL901" s="631"/>
      <c r="AM901" s="631"/>
      <c r="AN901" s="631"/>
      <c r="AO901" s="631"/>
      <c r="AP901" s="631"/>
      <c r="AQ901" s="631"/>
      <c r="AR901" s="631"/>
      <c r="AS901" s="631"/>
      <c r="AT901" s="631"/>
      <c r="AU901" s="631"/>
      <c r="AV901" s="631"/>
      <c r="AW901" s="631"/>
      <c r="AX901" s="631"/>
      <c r="AY901" s="631"/>
      <c r="AZ901" s="631"/>
    </row>
    <row r="902" spans="2:52" x14ac:dyDescent="0.25">
      <c r="B902" s="634"/>
      <c r="C902" s="634"/>
      <c r="D902" s="635"/>
      <c r="E902" s="635"/>
      <c r="F902" s="635"/>
      <c r="G902" s="635"/>
      <c r="H902" s="635"/>
      <c r="I902" s="635"/>
      <c r="J902" s="635"/>
      <c r="K902" s="635"/>
      <c r="L902" s="635"/>
      <c r="M902" s="635"/>
      <c r="N902" s="635"/>
      <c r="O902" s="635"/>
      <c r="P902" s="635"/>
      <c r="Q902" s="635"/>
      <c r="R902" s="635"/>
      <c r="S902" s="631"/>
      <c r="T902" s="631"/>
      <c r="U902" s="631"/>
      <c r="V902" s="639"/>
      <c r="W902" s="631"/>
      <c r="X902" s="631"/>
      <c r="Y902" s="631"/>
      <c r="Z902" s="631"/>
      <c r="AA902" s="631"/>
      <c r="AB902" s="631"/>
      <c r="AC902" s="631"/>
      <c r="AD902" s="631"/>
      <c r="AE902" s="631"/>
      <c r="AF902" s="631"/>
      <c r="AG902" s="631"/>
      <c r="AH902" s="631"/>
      <c r="AI902" s="631"/>
      <c r="AJ902" s="631"/>
      <c r="AK902" s="631"/>
      <c r="AL902" s="631"/>
      <c r="AM902" s="631"/>
      <c r="AN902" s="631"/>
      <c r="AO902" s="631"/>
      <c r="AP902" s="631"/>
      <c r="AQ902" s="631"/>
      <c r="AR902" s="631"/>
      <c r="AS902" s="631"/>
      <c r="AT902" s="631"/>
      <c r="AU902" s="631"/>
      <c r="AV902" s="631"/>
      <c r="AW902" s="631"/>
      <c r="AX902" s="631"/>
      <c r="AY902" s="631"/>
      <c r="AZ902" s="631"/>
    </row>
    <row r="903" spans="2:52" x14ac:dyDescent="0.25">
      <c r="B903" s="634"/>
      <c r="C903" s="634"/>
      <c r="D903" s="635"/>
      <c r="E903" s="635"/>
      <c r="F903" s="635"/>
      <c r="G903" s="635"/>
      <c r="H903" s="635"/>
      <c r="I903" s="635"/>
      <c r="J903" s="635"/>
      <c r="K903" s="635"/>
      <c r="L903" s="635"/>
      <c r="M903" s="635"/>
      <c r="N903" s="635"/>
      <c r="O903" s="635"/>
      <c r="P903" s="635"/>
      <c r="Q903" s="635"/>
      <c r="R903" s="635"/>
      <c r="S903" s="631"/>
      <c r="T903" s="631"/>
      <c r="U903" s="631"/>
      <c r="V903" s="639"/>
      <c r="W903" s="631"/>
      <c r="X903" s="631"/>
      <c r="Y903" s="631"/>
      <c r="Z903" s="631"/>
      <c r="AA903" s="631"/>
      <c r="AB903" s="631"/>
      <c r="AC903" s="631"/>
      <c r="AD903" s="631"/>
      <c r="AE903" s="631"/>
      <c r="AF903" s="631"/>
      <c r="AG903" s="631"/>
      <c r="AH903" s="631"/>
      <c r="AI903" s="631"/>
      <c r="AJ903" s="631"/>
      <c r="AK903" s="631"/>
      <c r="AL903" s="631"/>
      <c r="AM903" s="631"/>
      <c r="AN903" s="631"/>
      <c r="AO903" s="631"/>
      <c r="AP903" s="631"/>
      <c r="AQ903" s="631"/>
      <c r="AR903" s="631"/>
      <c r="AS903" s="631"/>
      <c r="AT903" s="631"/>
      <c r="AU903" s="631"/>
      <c r="AV903" s="631"/>
      <c r="AW903" s="631"/>
      <c r="AX903" s="631"/>
      <c r="AY903" s="631"/>
      <c r="AZ903" s="631"/>
    </row>
    <row r="904" spans="2:52" x14ac:dyDescent="0.25">
      <c r="B904" s="634"/>
      <c r="C904" s="634"/>
      <c r="D904" s="635"/>
      <c r="E904" s="635"/>
      <c r="F904" s="635"/>
      <c r="G904" s="635"/>
      <c r="H904" s="635"/>
      <c r="I904" s="635"/>
      <c r="J904" s="635"/>
      <c r="K904" s="635"/>
      <c r="L904" s="635"/>
      <c r="M904" s="635"/>
      <c r="N904" s="635"/>
      <c r="O904" s="635"/>
      <c r="P904" s="635"/>
      <c r="Q904" s="635"/>
      <c r="R904" s="635"/>
      <c r="S904" s="631"/>
      <c r="T904" s="631"/>
      <c r="U904" s="631"/>
      <c r="V904" s="639"/>
      <c r="W904" s="631"/>
      <c r="X904" s="631"/>
      <c r="Y904" s="631"/>
      <c r="Z904" s="631"/>
      <c r="AA904" s="631"/>
      <c r="AB904" s="631"/>
      <c r="AC904" s="631"/>
      <c r="AD904" s="631"/>
      <c r="AE904" s="631"/>
      <c r="AF904" s="631"/>
      <c r="AG904" s="631"/>
      <c r="AH904" s="631"/>
      <c r="AI904" s="631"/>
      <c r="AJ904" s="631"/>
      <c r="AK904" s="631"/>
      <c r="AL904" s="631"/>
      <c r="AM904" s="631"/>
      <c r="AN904" s="631"/>
      <c r="AO904" s="631"/>
      <c r="AP904" s="631"/>
      <c r="AQ904" s="631"/>
      <c r="AR904" s="631"/>
      <c r="AS904" s="631"/>
      <c r="AT904" s="631"/>
      <c r="AU904" s="631"/>
      <c r="AV904" s="631"/>
      <c r="AW904" s="631"/>
      <c r="AX904" s="631"/>
      <c r="AY904" s="631"/>
      <c r="AZ904" s="631"/>
    </row>
    <row r="905" spans="2:52" x14ac:dyDescent="0.25">
      <c r="B905" s="634"/>
      <c r="C905" s="634"/>
      <c r="D905" s="635"/>
      <c r="E905" s="635"/>
      <c r="F905" s="635"/>
      <c r="G905" s="635"/>
      <c r="H905" s="635"/>
      <c r="I905" s="635"/>
      <c r="J905" s="635"/>
      <c r="K905" s="635"/>
      <c r="L905" s="635"/>
      <c r="M905" s="635"/>
      <c r="N905" s="635"/>
      <c r="O905" s="635"/>
      <c r="P905" s="635"/>
      <c r="Q905" s="635"/>
      <c r="R905" s="635"/>
      <c r="S905" s="631"/>
      <c r="T905" s="631"/>
      <c r="U905" s="631"/>
      <c r="V905" s="639"/>
      <c r="W905" s="631"/>
      <c r="X905" s="631"/>
      <c r="Y905" s="631"/>
      <c r="Z905" s="631"/>
      <c r="AA905" s="631"/>
      <c r="AB905" s="631"/>
      <c r="AC905" s="631"/>
      <c r="AD905" s="631"/>
      <c r="AE905" s="631"/>
      <c r="AF905" s="631"/>
      <c r="AG905" s="631"/>
      <c r="AH905" s="631"/>
      <c r="AI905" s="631"/>
      <c r="AJ905" s="631"/>
      <c r="AK905" s="631"/>
      <c r="AL905" s="631"/>
      <c r="AM905" s="631"/>
      <c r="AN905" s="631"/>
      <c r="AO905" s="631"/>
      <c r="AP905" s="631"/>
      <c r="AQ905" s="631"/>
      <c r="AR905" s="631"/>
      <c r="AS905" s="631"/>
      <c r="AT905" s="631"/>
      <c r="AU905" s="631"/>
      <c r="AV905" s="631"/>
      <c r="AW905" s="631"/>
      <c r="AX905" s="631"/>
      <c r="AY905" s="631"/>
      <c r="AZ905" s="631"/>
    </row>
    <row r="906" spans="2:52" x14ac:dyDescent="0.25">
      <c r="B906" s="634"/>
      <c r="C906" s="634"/>
      <c r="D906" s="635"/>
      <c r="E906" s="635"/>
      <c r="F906" s="635"/>
      <c r="G906" s="635"/>
      <c r="H906" s="635"/>
      <c r="I906" s="635"/>
      <c r="J906" s="635"/>
      <c r="K906" s="635"/>
      <c r="L906" s="635"/>
      <c r="M906" s="635"/>
      <c r="N906" s="635"/>
      <c r="O906" s="635"/>
      <c r="P906" s="635"/>
      <c r="Q906" s="635"/>
      <c r="R906" s="635"/>
      <c r="S906" s="631"/>
      <c r="T906" s="631"/>
      <c r="U906" s="631"/>
      <c r="V906" s="639"/>
      <c r="W906" s="631"/>
      <c r="X906" s="631"/>
      <c r="Y906" s="631"/>
      <c r="Z906" s="631"/>
      <c r="AA906" s="631"/>
      <c r="AB906" s="631"/>
      <c r="AC906" s="631"/>
      <c r="AD906" s="631"/>
      <c r="AE906" s="631"/>
      <c r="AF906" s="631"/>
      <c r="AG906" s="631"/>
      <c r="AH906" s="631"/>
      <c r="AI906" s="631"/>
      <c r="AJ906" s="631"/>
      <c r="AK906" s="631"/>
      <c r="AL906" s="631"/>
      <c r="AM906" s="631"/>
      <c r="AN906" s="631"/>
      <c r="AO906" s="631"/>
      <c r="AP906" s="631"/>
      <c r="AQ906" s="631"/>
      <c r="AR906" s="631"/>
      <c r="AS906" s="631"/>
      <c r="AT906" s="631"/>
      <c r="AU906" s="631"/>
      <c r="AV906" s="631"/>
      <c r="AW906" s="631"/>
      <c r="AX906" s="631"/>
      <c r="AY906" s="631"/>
      <c r="AZ906" s="631"/>
    </row>
    <row r="907" spans="2:52" x14ac:dyDescent="0.25">
      <c r="B907" s="634"/>
      <c r="C907" s="634"/>
      <c r="D907" s="635"/>
      <c r="E907" s="635"/>
      <c r="F907" s="635"/>
      <c r="G907" s="635"/>
      <c r="H907" s="635"/>
      <c r="I907" s="635"/>
      <c r="J907" s="635"/>
      <c r="K907" s="635"/>
      <c r="L907" s="635"/>
      <c r="M907" s="635"/>
      <c r="N907" s="635"/>
      <c r="O907" s="635"/>
      <c r="P907" s="635"/>
      <c r="Q907" s="635"/>
      <c r="R907" s="635"/>
      <c r="S907" s="631"/>
      <c r="T907" s="631"/>
      <c r="U907" s="631"/>
      <c r="V907" s="639"/>
      <c r="W907" s="631"/>
      <c r="X907" s="631"/>
      <c r="Y907" s="631"/>
      <c r="Z907" s="631"/>
      <c r="AA907" s="631"/>
      <c r="AB907" s="631"/>
      <c r="AC907" s="631"/>
      <c r="AD907" s="631"/>
      <c r="AE907" s="631"/>
      <c r="AF907" s="631"/>
      <c r="AG907" s="631"/>
      <c r="AH907" s="631"/>
      <c r="AI907" s="631"/>
      <c r="AJ907" s="631"/>
      <c r="AK907" s="631"/>
      <c r="AL907" s="631"/>
      <c r="AM907" s="631"/>
      <c r="AN907" s="631"/>
      <c r="AO907" s="631"/>
      <c r="AP907" s="631"/>
      <c r="AQ907" s="631"/>
      <c r="AR907" s="631"/>
      <c r="AS907" s="631"/>
      <c r="AT907" s="631"/>
      <c r="AU907" s="631"/>
      <c r="AV907" s="631"/>
      <c r="AW907" s="631"/>
      <c r="AX907" s="631"/>
      <c r="AY907" s="631"/>
      <c r="AZ907" s="631"/>
    </row>
    <row r="908" spans="2:52" x14ac:dyDescent="0.25">
      <c r="B908" s="634"/>
      <c r="C908" s="634"/>
      <c r="D908" s="635"/>
      <c r="E908" s="635"/>
      <c r="F908" s="635"/>
      <c r="G908" s="635"/>
      <c r="H908" s="635"/>
      <c r="I908" s="635"/>
      <c r="J908" s="635"/>
      <c r="K908" s="635"/>
      <c r="L908" s="635"/>
      <c r="M908" s="635"/>
      <c r="N908" s="635"/>
      <c r="O908" s="635"/>
      <c r="P908" s="635"/>
      <c r="Q908" s="635"/>
      <c r="R908" s="635"/>
      <c r="S908" s="631"/>
      <c r="T908" s="631"/>
      <c r="U908" s="631"/>
      <c r="V908" s="639"/>
      <c r="W908" s="631"/>
      <c r="X908" s="631"/>
      <c r="Y908" s="631"/>
      <c r="Z908" s="631"/>
      <c r="AA908" s="631"/>
      <c r="AB908" s="631"/>
      <c r="AC908" s="631"/>
      <c r="AD908" s="631"/>
      <c r="AE908" s="631"/>
      <c r="AF908" s="631"/>
      <c r="AG908" s="631"/>
      <c r="AH908" s="631"/>
      <c r="AI908" s="631"/>
      <c r="AJ908" s="631"/>
      <c r="AK908" s="631"/>
      <c r="AL908" s="631"/>
      <c r="AM908" s="631"/>
      <c r="AN908" s="631"/>
      <c r="AO908" s="631"/>
      <c r="AP908" s="631"/>
      <c r="AQ908" s="631"/>
      <c r="AR908" s="631"/>
      <c r="AS908" s="631"/>
      <c r="AT908" s="631"/>
      <c r="AU908" s="631"/>
      <c r="AV908" s="631"/>
      <c r="AW908" s="631"/>
      <c r="AX908" s="631"/>
      <c r="AY908" s="631"/>
      <c r="AZ908" s="631"/>
    </row>
    <row r="909" spans="2:52" x14ac:dyDescent="0.25">
      <c r="B909" s="634"/>
      <c r="C909" s="634"/>
      <c r="D909" s="635"/>
      <c r="E909" s="635"/>
      <c r="F909" s="635"/>
      <c r="G909" s="635"/>
      <c r="H909" s="635"/>
      <c r="I909" s="635"/>
      <c r="J909" s="635"/>
      <c r="K909" s="635"/>
      <c r="L909" s="635"/>
      <c r="M909" s="635"/>
      <c r="N909" s="635"/>
      <c r="O909" s="635"/>
      <c r="P909" s="635"/>
      <c r="Q909" s="635"/>
      <c r="R909" s="635"/>
      <c r="S909" s="631"/>
      <c r="T909" s="631"/>
      <c r="U909" s="631"/>
      <c r="V909" s="639"/>
      <c r="W909" s="631"/>
      <c r="X909" s="631"/>
      <c r="Y909" s="631"/>
      <c r="Z909" s="631"/>
      <c r="AA909" s="631"/>
      <c r="AB909" s="631"/>
      <c r="AC909" s="631"/>
      <c r="AD909" s="631"/>
      <c r="AE909" s="631"/>
      <c r="AF909" s="631"/>
      <c r="AG909" s="631"/>
      <c r="AH909" s="631"/>
      <c r="AI909" s="631"/>
      <c r="AJ909" s="631"/>
      <c r="AK909" s="631"/>
      <c r="AL909" s="631"/>
      <c r="AM909" s="631"/>
      <c r="AN909" s="631"/>
      <c r="AO909" s="631"/>
      <c r="AP909" s="631"/>
      <c r="AQ909" s="631"/>
      <c r="AR909" s="631"/>
      <c r="AS909" s="631"/>
      <c r="AT909" s="631"/>
      <c r="AU909" s="631"/>
      <c r="AV909" s="631"/>
      <c r="AW909" s="631"/>
      <c r="AX909" s="631"/>
      <c r="AY909" s="631"/>
      <c r="AZ909" s="631"/>
    </row>
    <row r="910" spans="2:52" x14ac:dyDescent="0.25">
      <c r="B910" s="634"/>
      <c r="C910" s="634"/>
      <c r="D910" s="635"/>
      <c r="E910" s="635"/>
      <c r="F910" s="635"/>
      <c r="G910" s="635"/>
      <c r="H910" s="635"/>
      <c r="I910" s="635"/>
      <c r="J910" s="635"/>
      <c r="K910" s="635"/>
      <c r="L910" s="635"/>
      <c r="M910" s="635"/>
      <c r="N910" s="635"/>
      <c r="O910" s="635"/>
      <c r="P910" s="635"/>
      <c r="Q910" s="635"/>
      <c r="R910" s="635"/>
      <c r="S910" s="631"/>
      <c r="T910" s="631"/>
      <c r="U910" s="631"/>
      <c r="V910" s="639"/>
      <c r="W910" s="631"/>
      <c r="X910" s="631"/>
      <c r="Y910" s="631"/>
      <c r="Z910" s="631"/>
      <c r="AA910" s="631"/>
      <c r="AB910" s="631"/>
      <c r="AC910" s="631"/>
      <c r="AD910" s="631"/>
      <c r="AE910" s="631"/>
      <c r="AF910" s="631"/>
      <c r="AG910" s="631"/>
      <c r="AH910" s="631"/>
      <c r="AI910" s="631"/>
      <c r="AJ910" s="631"/>
      <c r="AK910" s="631"/>
      <c r="AL910" s="631"/>
      <c r="AM910" s="631"/>
      <c r="AN910" s="631"/>
      <c r="AO910" s="631"/>
      <c r="AP910" s="631"/>
      <c r="AQ910" s="631"/>
      <c r="AR910" s="631"/>
      <c r="AS910" s="631"/>
      <c r="AT910" s="631"/>
      <c r="AU910" s="631"/>
      <c r="AV910" s="631"/>
      <c r="AW910" s="631"/>
      <c r="AX910" s="631"/>
      <c r="AY910" s="631"/>
      <c r="AZ910" s="631"/>
    </row>
    <row r="911" spans="2:52" x14ac:dyDescent="0.25">
      <c r="B911" s="634"/>
      <c r="C911" s="634"/>
      <c r="D911" s="635"/>
      <c r="E911" s="635"/>
      <c r="F911" s="635"/>
      <c r="G911" s="635"/>
      <c r="H911" s="635"/>
      <c r="I911" s="635"/>
      <c r="J911" s="635"/>
      <c r="K911" s="635"/>
      <c r="L911" s="635"/>
      <c r="M911" s="635"/>
      <c r="N911" s="635"/>
      <c r="O911" s="635"/>
      <c r="P911" s="635"/>
      <c r="Q911" s="635"/>
      <c r="R911" s="635"/>
      <c r="S911" s="631"/>
      <c r="T911" s="631"/>
      <c r="U911" s="631"/>
      <c r="V911" s="639"/>
      <c r="W911" s="631"/>
      <c r="X911" s="631"/>
      <c r="Y911" s="631"/>
      <c r="Z911" s="631"/>
      <c r="AA911" s="631"/>
      <c r="AB911" s="631"/>
      <c r="AC911" s="631"/>
      <c r="AD911" s="631"/>
      <c r="AE911" s="631"/>
      <c r="AF911" s="631"/>
      <c r="AG911" s="631"/>
      <c r="AH911" s="631"/>
      <c r="AI911" s="631"/>
      <c r="AJ911" s="631"/>
      <c r="AK911" s="631"/>
      <c r="AL911" s="631"/>
      <c r="AM911" s="631"/>
      <c r="AN911" s="631"/>
      <c r="AO911" s="631"/>
      <c r="AP911" s="631"/>
      <c r="AQ911" s="631"/>
      <c r="AR911" s="631"/>
      <c r="AS911" s="631"/>
      <c r="AT911" s="631"/>
      <c r="AU911" s="631"/>
      <c r="AV911" s="631"/>
      <c r="AW911" s="631"/>
      <c r="AX911" s="631"/>
      <c r="AY911" s="631"/>
      <c r="AZ911" s="631"/>
    </row>
    <row r="912" spans="2:52" x14ac:dyDescent="0.25">
      <c r="B912" s="634"/>
      <c r="C912" s="634"/>
      <c r="D912" s="635"/>
      <c r="E912" s="635"/>
      <c r="F912" s="635"/>
      <c r="G912" s="635"/>
      <c r="H912" s="635"/>
      <c r="I912" s="635"/>
      <c r="J912" s="635"/>
      <c r="K912" s="635"/>
      <c r="L912" s="635"/>
      <c r="M912" s="635"/>
      <c r="N912" s="635"/>
      <c r="O912" s="635"/>
      <c r="P912" s="635"/>
      <c r="Q912" s="635"/>
      <c r="R912" s="635"/>
      <c r="S912" s="631"/>
      <c r="T912" s="631"/>
      <c r="U912" s="631"/>
      <c r="V912" s="639"/>
      <c r="W912" s="631"/>
      <c r="X912" s="631"/>
      <c r="Y912" s="631"/>
      <c r="Z912" s="631"/>
      <c r="AA912" s="631"/>
      <c r="AB912" s="631"/>
      <c r="AC912" s="631"/>
      <c r="AD912" s="631"/>
      <c r="AE912" s="631"/>
      <c r="AF912" s="631"/>
      <c r="AG912" s="631"/>
      <c r="AH912" s="631"/>
      <c r="AI912" s="631"/>
      <c r="AJ912" s="631"/>
      <c r="AK912" s="631"/>
      <c r="AL912" s="631"/>
      <c r="AM912" s="631"/>
      <c r="AN912" s="631"/>
      <c r="AO912" s="631"/>
      <c r="AP912" s="631"/>
      <c r="AQ912" s="631"/>
      <c r="AR912" s="631"/>
      <c r="AS912" s="631"/>
      <c r="AT912" s="631"/>
      <c r="AU912" s="631"/>
      <c r="AV912" s="631"/>
      <c r="AW912" s="631"/>
      <c r="AX912" s="631"/>
      <c r="AY912" s="631"/>
      <c r="AZ912" s="631"/>
    </row>
    <row r="913" spans="2:52" x14ac:dyDescent="0.25">
      <c r="B913" s="634"/>
      <c r="C913" s="634"/>
      <c r="D913" s="635"/>
      <c r="E913" s="635"/>
      <c r="F913" s="635"/>
      <c r="G913" s="635"/>
      <c r="H913" s="635"/>
      <c r="I913" s="635"/>
      <c r="J913" s="635"/>
      <c r="K913" s="635"/>
      <c r="L913" s="635"/>
      <c r="M913" s="635"/>
      <c r="N913" s="635"/>
      <c r="O913" s="635"/>
      <c r="P913" s="635"/>
      <c r="Q913" s="635"/>
      <c r="R913" s="635"/>
      <c r="S913" s="631"/>
      <c r="T913" s="631"/>
      <c r="U913" s="631"/>
      <c r="V913" s="639"/>
      <c r="W913" s="631"/>
      <c r="X913" s="631"/>
      <c r="Y913" s="631"/>
      <c r="Z913" s="631"/>
      <c r="AA913" s="631"/>
      <c r="AB913" s="631"/>
      <c r="AC913" s="631"/>
      <c r="AD913" s="631"/>
      <c r="AE913" s="631"/>
      <c r="AF913" s="631"/>
      <c r="AG913" s="631"/>
      <c r="AH913" s="631"/>
      <c r="AI913" s="631"/>
      <c r="AJ913" s="631"/>
      <c r="AK913" s="631"/>
      <c r="AL913" s="631"/>
      <c r="AM913" s="631"/>
      <c r="AN913" s="631"/>
      <c r="AO913" s="631"/>
      <c r="AP913" s="631"/>
      <c r="AQ913" s="631"/>
      <c r="AR913" s="631"/>
      <c r="AS913" s="631"/>
      <c r="AT913" s="631"/>
      <c r="AU913" s="631"/>
      <c r="AV913" s="631"/>
      <c r="AW913" s="631"/>
      <c r="AX913" s="631"/>
      <c r="AY913" s="631"/>
      <c r="AZ913" s="631"/>
    </row>
    <row r="914" spans="2:52" x14ac:dyDescent="0.25">
      <c r="B914" s="634"/>
      <c r="C914" s="634"/>
      <c r="D914" s="635"/>
      <c r="E914" s="635"/>
      <c r="F914" s="635"/>
      <c r="G914" s="635"/>
      <c r="H914" s="635"/>
      <c r="I914" s="635"/>
      <c r="J914" s="635"/>
      <c r="K914" s="635"/>
      <c r="L914" s="635"/>
      <c r="M914" s="635"/>
      <c r="N914" s="635"/>
      <c r="O914" s="635"/>
      <c r="P914" s="635"/>
      <c r="Q914" s="635"/>
      <c r="R914" s="635"/>
      <c r="S914" s="631"/>
      <c r="T914" s="631"/>
      <c r="U914" s="631"/>
      <c r="V914" s="639"/>
      <c r="W914" s="631"/>
      <c r="X914" s="631"/>
      <c r="Y914" s="631"/>
      <c r="Z914" s="631"/>
      <c r="AA914" s="631"/>
      <c r="AB914" s="631"/>
      <c r="AC914" s="631"/>
      <c r="AD914" s="631"/>
      <c r="AE914" s="631"/>
      <c r="AF914" s="631"/>
      <c r="AG914" s="631"/>
      <c r="AH914" s="631"/>
      <c r="AI914" s="631"/>
      <c r="AJ914" s="631"/>
      <c r="AK914" s="631"/>
      <c r="AL914" s="631"/>
      <c r="AM914" s="631"/>
      <c r="AN914" s="631"/>
      <c r="AO914" s="631"/>
      <c r="AP914" s="631"/>
      <c r="AQ914" s="631"/>
      <c r="AR914" s="631"/>
      <c r="AS914" s="631"/>
      <c r="AT914" s="631"/>
      <c r="AU914" s="631"/>
      <c r="AV914" s="631"/>
      <c r="AW914" s="631"/>
      <c r="AX914" s="631"/>
      <c r="AY914" s="631"/>
      <c r="AZ914" s="631"/>
    </row>
    <row r="915" spans="2:52" x14ac:dyDescent="0.25">
      <c r="B915" s="634"/>
      <c r="C915" s="634"/>
      <c r="D915" s="635"/>
      <c r="E915" s="635"/>
      <c r="F915" s="635"/>
      <c r="G915" s="635"/>
      <c r="H915" s="635"/>
      <c r="I915" s="635"/>
      <c r="J915" s="635"/>
      <c r="K915" s="635"/>
      <c r="L915" s="635"/>
      <c r="M915" s="635"/>
      <c r="N915" s="635"/>
      <c r="O915" s="635"/>
      <c r="P915" s="635"/>
      <c r="Q915" s="635"/>
      <c r="R915" s="635"/>
      <c r="S915" s="631"/>
      <c r="T915" s="631"/>
      <c r="U915" s="631"/>
      <c r="V915" s="639"/>
      <c r="W915" s="631"/>
      <c r="X915" s="631"/>
      <c r="Y915" s="631"/>
      <c r="Z915" s="631"/>
      <c r="AA915" s="631"/>
      <c r="AB915" s="631"/>
      <c r="AC915" s="631"/>
      <c r="AD915" s="631"/>
      <c r="AE915" s="631"/>
      <c r="AF915" s="631"/>
      <c r="AG915" s="631"/>
      <c r="AH915" s="631"/>
      <c r="AI915" s="631"/>
      <c r="AJ915" s="631"/>
      <c r="AK915" s="631"/>
      <c r="AL915" s="631"/>
      <c r="AM915" s="631"/>
      <c r="AN915" s="631"/>
      <c r="AO915" s="631"/>
      <c r="AP915" s="631"/>
      <c r="AQ915" s="631"/>
      <c r="AR915" s="631"/>
      <c r="AS915" s="631"/>
      <c r="AT915" s="631"/>
      <c r="AU915" s="631"/>
      <c r="AV915" s="631"/>
      <c r="AW915" s="631"/>
      <c r="AX915" s="631"/>
      <c r="AY915" s="631"/>
      <c r="AZ915" s="631"/>
    </row>
    <row r="916" spans="2:52" x14ac:dyDescent="0.25">
      <c r="B916" s="634"/>
      <c r="C916" s="634"/>
      <c r="D916" s="635"/>
      <c r="E916" s="635"/>
      <c r="F916" s="635"/>
      <c r="G916" s="635"/>
      <c r="H916" s="635"/>
      <c r="I916" s="635"/>
      <c r="J916" s="635"/>
      <c r="K916" s="635"/>
      <c r="L916" s="635"/>
      <c r="M916" s="635"/>
      <c r="N916" s="635"/>
      <c r="O916" s="635"/>
      <c r="P916" s="635"/>
      <c r="Q916" s="635"/>
      <c r="R916" s="635"/>
      <c r="S916" s="631"/>
      <c r="T916" s="631"/>
      <c r="U916" s="631"/>
      <c r="V916" s="639"/>
      <c r="W916" s="631"/>
      <c r="X916" s="631"/>
      <c r="Y916" s="631"/>
      <c r="Z916" s="631"/>
      <c r="AA916" s="631"/>
      <c r="AB916" s="631"/>
      <c r="AC916" s="631"/>
      <c r="AD916" s="631"/>
      <c r="AE916" s="631"/>
      <c r="AF916" s="631"/>
      <c r="AG916" s="631"/>
      <c r="AH916" s="631"/>
      <c r="AI916" s="631"/>
      <c r="AJ916" s="631"/>
      <c r="AK916" s="631"/>
      <c r="AL916" s="631"/>
      <c r="AM916" s="631"/>
      <c r="AN916" s="631"/>
      <c r="AO916" s="631"/>
      <c r="AP916" s="631"/>
      <c r="AQ916" s="631"/>
      <c r="AR916" s="631"/>
      <c r="AS916" s="631"/>
      <c r="AT916" s="631"/>
      <c r="AU916" s="631"/>
      <c r="AV916" s="631"/>
      <c r="AW916" s="631"/>
      <c r="AX916" s="631"/>
      <c r="AY916" s="631"/>
      <c r="AZ916" s="631"/>
    </row>
    <row r="917" spans="2:52" x14ac:dyDescent="0.25">
      <c r="B917" s="634"/>
      <c r="C917" s="634"/>
      <c r="D917" s="635"/>
      <c r="E917" s="635"/>
      <c r="F917" s="635"/>
      <c r="G917" s="635"/>
      <c r="H917" s="635"/>
      <c r="I917" s="635"/>
      <c r="J917" s="635"/>
      <c r="K917" s="635"/>
      <c r="L917" s="635"/>
      <c r="M917" s="635"/>
      <c r="N917" s="635"/>
      <c r="O917" s="635"/>
      <c r="P917" s="635"/>
      <c r="Q917" s="635"/>
      <c r="R917" s="635"/>
      <c r="S917" s="631"/>
      <c r="T917" s="631"/>
      <c r="U917" s="631"/>
      <c r="V917" s="639"/>
      <c r="W917" s="631"/>
      <c r="X917" s="631"/>
      <c r="Y917" s="631"/>
      <c r="Z917" s="631"/>
      <c r="AA917" s="631"/>
      <c r="AB917" s="631"/>
      <c r="AC917" s="631"/>
      <c r="AD917" s="631"/>
      <c r="AE917" s="631"/>
      <c r="AF917" s="631"/>
      <c r="AG917" s="631"/>
      <c r="AH917" s="631"/>
      <c r="AI917" s="631"/>
      <c r="AJ917" s="631"/>
      <c r="AK917" s="631"/>
      <c r="AL917" s="631"/>
      <c r="AM917" s="631"/>
      <c r="AN917" s="631"/>
      <c r="AO917" s="631"/>
      <c r="AP917" s="631"/>
      <c r="AQ917" s="631"/>
      <c r="AR917" s="631"/>
      <c r="AS917" s="631"/>
      <c r="AT917" s="631"/>
      <c r="AU917" s="631"/>
      <c r="AV917" s="631"/>
      <c r="AW917" s="631"/>
      <c r="AX917" s="631"/>
      <c r="AY917" s="631"/>
      <c r="AZ917" s="631"/>
    </row>
    <row r="918" spans="2:52" x14ac:dyDescent="0.25">
      <c r="B918" s="634"/>
      <c r="C918" s="634"/>
      <c r="D918" s="635"/>
      <c r="E918" s="635"/>
      <c r="F918" s="635"/>
      <c r="G918" s="635"/>
      <c r="H918" s="635"/>
      <c r="I918" s="635"/>
      <c r="J918" s="635"/>
      <c r="K918" s="635"/>
      <c r="L918" s="635"/>
      <c r="M918" s="635"/>
      <c r="N918" s="635"/>
      <c r="O918" s="635"/>
      <c r="P918" s="635"/>
      <c r="Q918" s="635"/>
      <c r="R918" s="635"/>
      <c r="S918" s="631"/>
      <c r="T918" s="631"/>
      <c r="U918" s="631"/>
      <c r="V918" s="639"/>
      <c r="W918" s="631"/>
      <c r="X918" s="631"/>
      <c r="Y918" s="631"/>
      <c r="Z918" s="631"/>
      <c r="AA918" s="631"/>
      <c r="AB918" s="631"/>
      <c r="AC918" s="631"/>
      <c r="AD918" s="631"/>
      <c r="AE918" s="631"/>
      <c r="AF918" s="631"/>
      <c r="AG918" s="631"/>
      <c r="AH918" s="631"/>
      <c r="AI918" s="631"/>
      <c r="AJ918" s="631"/>
      <c r="AK918" s="631"/>
      <c r="AL918" s="631"/>
      <c r="AM918" s="631"/>
      <c r="AN918" s="631"/>
      <c r="AO918" s="631"/>
      <c r="AP918" s="631"/>
      <c r="AQ918" s="631"/>
      <c r="AR918" s="631"/>
      <c r="AS918" s="631"/>
      <c r="AT918" s="631"/>
      <c r="AU918" s="631"/>
      <c r="AV918" s="631"/>
      <c r="AW918" s="631"/>
      <c r="AX918" s="631"/>
      <c r="AY918" s="631"/>
      <c r="AZ918" s="631"/>
    </row>
    <row r="919" spans="2:52" x14ac:dyDescent="0.25">
      <c r="B919" s="634"/>
      <c r="C919" s="634"/>
      <c r="D919" s="635"/>
      <c r="E919" s="635"/>
      <c r="F919" s="635"/>
      <c r="G919" s="635"/>
      <c r="H919" s="635"/>
      <c r="I919" s="635"/>
      <c r="J919" s="635"/>
      <c r="K919" s="635"/>
      <c r="L919" s="635"/>
      <c r="M919" s="635"/>
      <c r="N919" s="635"/>
      <c r="O919" s="635"/>
      <c r="P919" s="635"/>
      <c r="Q919" s="635"/>
      <c r="R919" s="635"/>
      <c r="S919" s="631"/>
      <c r="T919" s="631"/>
      <c r="U919" s="631"/>
      <c r="V919" s="639"/>
      <c r="W919" s="631"/>
      <c r="X919" s="631"/>
      <c r="Y919" s="631"/>
      <c r="Z919" s="631"/>
      <c r="AA919" s="631"/>
      <c r="AB919" s="631"/>
      <c r="AC919" s="631"/>
      <c r="AD919" s="631"/>
      <c r="AE919" s="631"/>
      <c r="AF919" s="631"/>
      <c r="AG919" s="631"/>
      <c r="AH919" s="631"/>
      <c r="AI919" s="631"/>
      <c r="AJ919" s="631"/>
      <c r="AK919" s="631"/>
      <c r="AL919" s="631"/>
      <c r="AM919" s="631"/>
      <c r="AN919" s="631"/>
      <c r="AO919" s="631"/>
      <c r="AP919" s="631"/>
      <c r="AQ919" s="631"/>
      <c r="AR919" s="631"/>
      <c r="AS919" s="631"/>
      <c r="AT919" s="631"/>
      <c r="AU919" s="631"/>
      <c r="AV919" s="631"/>
      <c r="AW919" s="631"/>
      <c r="AX919" s="631"/>
      <c r="AY919" s="631"/>
      <c r="AZ919" s="631"/>
    </row>
    <row r="920" spans="2:52" x14ac:dyDescent="0.25">
      <c r="B920" s="634"/>
      <c r="C920" s="634"/>
      <c r="D920" s="635"/>
      <c r="E920" s="635"/>
      <c r="F920" s="635"/>
      <c r="G920" s="635"/>
      <c r="H920" s="635"/>
      <c r="I920" s="635"/>
      <c r="J920" s="635"/>
      <c r="K920" s="635"/>
      <c r="L920" s="635"/>
      <c r="M920" s="635"/>
      <c r="N920" s="635"/>
      <c r="O920" s="635"/>
      <c r="P920" s="635"/>
      <c r="Q920" s="635"/>
      <c r="R920" s="635"/>
      <c r="S920" s="631"/>
      <c r="T920" s="631"/>
      <c r="U920" s="631"/>
      <c r="V920" s="639"/>
      <c r="W920" s="631"/>
      <c r="X920" s="631"/>
      <c r="Y920" s="631"/>
      <c r="Z920" s="631"/>
      <c r="AA920" s="631"/>
      <c r="AB920" s="631"/>
      <c r="AC920" s="631"/>
      <c r="AD920" s="631"/>
      <c r="AE920" s="631"/>
      <c r="AF920" s="631"/>
      <c r="AG920" s="631"/>
      <c r="AH920" s="631"/>
      <c r="AI920" s="631"/>
      <c r="AJ920" s="631"/>
      <c r="AK920" s="631"/>
      <c r="AL920" s="631"/>
      <c r="AM920" s="631"/>
      <c r="AN920" s="631"/>
      <c r="AO920" s="631"/>
      <c r="AP920" s="631"/>
      <c r="AQ920" s="631"/>
      <c r="AR920" s="631"/>
      <c r="AS920" s="631"/>
      <c r="AT920" s="631"/>
      <c r="AU920" s="631"/>
      <c r="AV920" s="631"/>
      <c r="AW920" s="631"/>
      <c r="AX920" s="631"/>
      <c r="AY920" s="631"/>
      <c r="AZ920" s="631"/>
    </row>
    <row r="921" spans="2:52" x14ac:dyDescent="0.25">
      <c r="B921" s="634"/>
      <c r="C921" s="634"/>
      <c r="D921" s="635"/>
      <c r="E921" s="635"/>
      <c r="F921" s="635"/>
      <c r="G921" s="635"/>
      <c r="H921" s="635"/>
      <c r="I921" s="635"/>
      <c r="J921" s="635"/>
      <c r="K921" s="635"/>
      <c r="L921" s="635"/>
      <c r="M921" s="635"/>
      <c r="N921" s="635"/>
      <c r="O921" s="635"/>
      <c r="P921" s="635"/>
      <c r="Q921" s="635"/>
      <c r="R921" s="635"/>
      <c r="S921" s="631"/>
      <c r="T921" s="631"/>
      <c r="U921" s="631"/>
      <c r="V921" s="639"/>
      <c r="W921" s="631"/>
      <c r="X921" s="631"/>
      <c r="Y921" s="631"/>
      <c r="Z921" s="631"/>
      <c r="AA921" s="631"/>
      <c r="AB921" s="631"/>
      <c r="AC921" s="631"/>
      <c r="AD921" s="631"/>
      <c r="AE921" s="631"/>
      <c r="AF921" s="631"/>
      <c r="AG921" s="631"/>
      <c r="AH921" s="631"/>
      <c r="AI921" s="631"/>
      <c r="AJ921" s="631"/>
      <c r="AK921" s="631"/>
      <c r="AL921" s="631"/>
      <c r="AM921" s="631"/>
      <c r="AN921" s="631"/>
      <c r="AO921" s="631"/>
      <c r="AP921" s="631"/>
      <c r="AQ921" s="631"/>
      <c r="AR921" s="631"/>
      <c r="AS921" s="631"/>
      <c r="AT921" s="631"/>
      <c r="AU921" s="631"/>
      <c r="AV921" s="631"/>
      <c r="AW921" s="631"/>
      <c r="AX921" s="631"/>
      <c r="AY921" s="631"/>
      <c r="AZ921" s="631"/>
    </row>
    <row r="922" spans="2:52" x14ac:dyDescent="0.25">
      <c r="B922" s="634"/>
      <c r="C922" s="634"/>
      <c r="D922" s="635"/>
      <c r="E922" s="635"/>
      <c r="F922" s="635"/>
      <c r="G922" s="635"/>
      <c r="H922" s="635"/>
      <c r="I922" s="635"/>
      <c r="J922" s="635"/>
      <c r="K922" s="635"/>
      <c r="L922" s="635"/>
      <c r="M922" s="635"/>
      <c r="N922" s="635"/>
      <c r="O922" s="635"/>
      <c r="P922" s="635"/>
      <c r="Q922" s="635"/>
      <c r="R922" s="635"/>
      <c r="S922" s="631"/>
      <c r="T922" s="631"/>
      <c r="U922" s="631"/>
      <c r="V922" s="639"/>
      <c r="W922" s="631"/>
      <c r="X922" s="631"/>
      <c r="Y922" s="631"/>
      <c r="Z922" s="631"/>
      <c r="AA922" s="631"/>
      <c r="AB922" s="631"/>
      <c r="AC922" s="631"/>
      <c r="AD922" s="631"/>
      <c r="AE922" s="631"/>
      <c r="AF922" s="631"/>
      <c r="AG922" s="631"/>
      <c r="AH922" s="631"/>
      <c r="AI922" s="631"/>
      <c r="AJ922" s="631"/>
      <c r="AK922" s="631"/>
      <c r="AL922" s="631"/>
      <c r="AM922" s="631"/>
      <c r="AN922" s="631"/>
      <c r="AO922" s="631"/>
      <c r="AP922" s="631"/>
      <c r="AQ922" s="631"/>
      <c r="AR922" s="631"/>
      <c r="AS922" s="631"/>
      <c r="AT922" s="631"/>
      <c r="AU922" s="631"/>
      <c r="AV922" s="631"/>
      <c r="AW922" s="631"/>
      <c r="AX922" s="631"/>
      <c r="AY922" s="631"/>
      <c r="AZ922" s="631"/>
    </row>
    <row r="923" spans="2:52" x14ac:dyDescent="0.25">
      <c r="B923" s="634"/>
      <c r="C923" s="634"/>
      <c r="D923" s="635"/>
      <c r="E923" s="635"/>
      <c r="F923" s="635"/>
      <c r="G923" s="635"/>
      <c r="H923" s="635"/>
      <c r="I923" s="635"/>
      <c r="J923" s="635"/>
      <c r="K923" s="635"/>
      <c r="L923" s="635"/>
      <c r="M923" s="635"/>
      <c r="N923" s="635"/>
      <c r="O923" s="635"/>
      <c r="P923" s="635"/>
      <c r="Q923" s="635"/>
      <c r="R923" s="635"/>
      <c r="S923" s="631"/>
      <c r="T923" s="631"/>
      <c r="U923" s="631"/>
      <c r="V923" s="639"/>
      <c r="W923" s="631"/>
      <c r="X923" s="631"/>
      <c r="Y923" s="631"/>
      <c r="Z923" s="631"/>
      <c r="AA923" s="631"/>
      <c r="AB923" s="631"/>
      <c r="AC923" s="631"/>
      <c r="AD923" s="631"/>
      <c r="AE923" s="631"/>
      <c r="AF923" s="631"/>
      <c r="AG923" s="631"/>
      <c r="AH923" s="631"/>
      <c r="AI923" s="631"/>
      <c r="AJ923" s="631"/>
      <c r="AK923" s="631"/>
      <c r="AL923" s="631"/>
      <c r="AM923" s="631"/>
      <c r="AN923" s="631"/>
      <c r="AO923" s="631"/>
      <c r="AP923" s="631"/>
      <c r="AQ923" s="631"/>
      <c r="AR923" s="631"/>
      <c r="AS923" s="631"/>
      <c r="AT923" s="631"/>
      <c r="AU923" s="631"/>
      <c r="AV923" s="631"/>
      <c r="AW923" s="631"/>
      <c r="AX923" s="631"/>
      <c r="AY923" s="631"/>
      <c r="AZ923" s="631"/>
    </row>
    <row r="924" spans="2:52" x14ac:dyDescent="0.25">
      <c r="B924" s="634"/>
      <c r="C924" s="634"/>
      <c r="D924" s="635"/>
      <c r="E924" s="635"/>
      <c r="F924" s="635"/>
      <c r="G924" s="635"/>
      <c r="H924" s="635"/>
      <c r="I924" s="635"/>
      <c r="J924" s="635"/>
      <c r="K924" s="635"/>
      <c r="L924" s="635"/>
      <c r="M924" s="635"/>
      <c r="N924" s="635"/>
      <c r="O924" s="635"/>
      <c r="P924" s="635"/>
      <c r="Q924" s="635"/>
      <c r="R924" s="635"/>
      <c r="S924" s="631"/>
      <c r="T924" s="631"/>
      <c r="U924" s="631"/>
      <c r="V924" s="639"/>
      <c r="W924" s="631"/>
      <c r="X924" s="631"/>
      <c r="Y924" s="631"/>
      <c r="Z924" s="631"/>
      <c r="AA924" s="631"/>
      <c r="AB924" s="631"/>
      <c r="AC924" s="631"/>
      <c r="AD924" s="631"/>
      <c r="AE924" s="631"/>
      <c r="AF924" s="631"/>
      <c r="AG924" s="631"/>
      <c r="AH924" s="631"/>
      <c r="AI924" s="631"/>
      <c r="AJ924" s="631"/>
      <c r="AK924" s="631"/>
      <c r="AL924" s="631"/>
      <c r="AM924" s="631"/>
      <c r="AN924" s="631"/>
      <c r="AO924" s="631"/>
      <c r="AP924" s="631"/>
      <c r="AQ924" s="631"/>
      <c r="AR924" s="631"/>
      <c r="AS924" s="631"/>
      <c r="AT924" s="631"/>
      <c r="AU924" s="631"/>
      <c r="AV924" s="631"/>
      <c r="AW924" s="631"/>
      <c r="AX924" s="631"/>
      <c r="AY924" s="631"/>
      <c r="AZ924" s="631"/>
    </row>
    <row r="925" spans="2:52" x14ac:dyDescent="0.25">
      <c r="B925" s="634"/>
      <c r="C925" s="634"/>
      <c r="D925" s="635"/>
      <c r="E925" s="635"/>
      <c r="F925" s="635"/>
      <c r="G925" s="635"/>
      <c r="H925" s="635"/>
      <c r="I925" s="635"/>
      <c r="J925" s="635"/>
      <c r="K925" s="635"/>
      <c r="L925" s="635"/>
      <c r="M925" s="635"/>
      <c r="N925" s="635"/>
      <c r="O925" s="635"/>
      <c r="P925" s="635"/>
      <c r="Q925" s="635"/>
      <c r="R925" s="635"/>
      <c r="S925" s="631"/>
      <c r="T925" s="631"/>
      <c r="U925" s="631"/>
      <c r="V925" s="639"/>
      <c r="W925" s="631"/>
      <c r="X925" s="631"/>
      <c r="Y925" s="631"/>
      <c r="Z925" s="631"/>
      <c r="AA925" s="631"/>
      <c r="AB925" s="631"/>
      <c r="AC925" s="631"/>
      <c r="AD925" s="631"/>
      <c r="AE925" s="631"/>
      <c r="AF925" s="631"/>
      <c r="AG925" s="631"/>
      <c r="AH925" s="631"/>
      <c r="AI925" s="631"/>
      <c r="AJ925" s="631"/>
      <c r="AK925" s="631"/>
      <c r="AL925" s="631"/>
      <c r="AM925" s="631"/>
      <c r="AN925" s="631"/>
      <c r="AO925" s="631"/>
      <c r="AP925" s="631"/>
      <c r="AQ925" s="631"/>
      <c r="AR925" s="631"/>
      <c r="AS925" s="631"/>
      <c r="AT925" s="631"/>
      <c r="AU925" s="631"/>
      <c r="AV925" s="631"/>
      <c r="AW925" s="631"/>
      <c r="AX925" s="631"/>
      <c r="AY925" s="631"/>
      <c r="AZ925" s="631"/>
    </row>
    <row r="926" spans="2:52" x14ac:dyDescent="0.25">
      <c r="B926" s="634"/>
      <c r="C926" s="634"/>
      <c r="D926" s="635"/>
      <c r="E926" s="635"/>
      <c r="F926" s="635"/>
      <c r="G926" s="635"/>
      <c r="H926" s="635"/>
      <c r="I926" s="635"/>
      <c r="J926" s="635"/>
      <c r="K926" s="635"/>
      <c r="L926" s="635"/>
      <c r="M926" s="635"/>
      <c r="N926" s="635"/>
      <c r="O926" s="635"/>
      <c r="P926" s="635"/>
      <c r="Q926" s="635"/>
      <c r="R926" s="635"/>
      <c r="S926" s="631"/>
      <c r="T926" s="631"/>
      <c r="U926" s="631"/>
      <c r="V926" s="639"/>
      <c r="W926" s="631"/>
      <c r="X926" s="631"/>
      <c r="Y926" s="631"/>
      <c r="Z926" s="631"/>
      <c r="AA926" s="631"/>
      <c r="AB926" s="631"/>
      <c r="AC926" s="631"/>
      <c r="AD926" s="631"/>
      <c r="AE926" s="631"/>
      <c r="AF926" s="631"/>
      <c r="AG926" s="631"/>
      <c r="AH926" s="631"/>
      <c r="AI926" s="631"/>
      <c r="AJ926" s="631"/>
      <c r="AK926" s="631"/>
      <c r="AL926" s="631"/>
      <c r="AM926" s="631"/>
      <c r="AN926" s="631"/>
      <c r="AO926" s="631"/>
      <c r="AP926" s="631"/>
      <c r="AQ926" s="631"/>
      <c r="AR926" s="631"/>
      <c r="AS926" s="631"/>
      <c r="AT926" s="631"/>
      <c r="AU926" s="631"/>
      <c r="AV926" s="631"/>
      <c r="AW926" s="631"/>
      <c r="AX926" s="631"/>
      <c r="AY926" s="631"/>
      <c r="AZ926" s="631"/>
    </row>
    <row r="927" spans="2:52" x14ac:dyDescent="0.25">
      <c r="B927" s="634"/>
      <c r="C927" s="634"/>
      <c r="D927" s="635"/>
      <c r="E927" s="635"/>
      <c r="F927" s="635"/>
      <c r="G927" s="635"/>
      <c r="H927" s="635"/>
      <c r="I927" s="635"/>
      <c r="J927" s="635"/>
      <c r="K927" s="635"/>
      <c r="L927" s="635"/>
      <c r="M927" s="635"/>
      <c r="N927" s="635"/>
      <c r="O927" s="635"/>
      <c r="P927" s="635"/>
      <c r="Q927" s="635"/>
      <c r="R927" s="635"/>
      <c r="S927" s="631"/>
      <c r="T927" s="631"/>
      <c r="U927" s="631"/>
      <c r="V927" s="639"/>
      <c r="W927" s="631"/>
      <c r="X927" s="631"/>
      <c r="Y927" s="631"/>
      <c r="Z927" s="631"/>
      <c r="AA927" s="631"/>
      <c r="AB927" s="631"/>
      <c r="AC927" s="631"/>
      <c r="AD927" s="631"/>
      <c r="AE927" s="631"/>
      <c r="AF927" s="631"/>
      <c r="AG927" s="631"/>
      <c r="AH927" s="631"/>
      <c r="AI927" s="631"/>
      <c r="AJ927" s="631"/>
      <c r="AK927" s="631"/>
      <c r="AL927" s="631"/>
      <c r="AM927" s="631"/>
      <c r="AN927" s="631"/>
      <c r="AO927" s="631"/>
      <c r="AP927" s="631"/>
      <c r="AQ927" s="631"/>
      <c r="AR927" s="631"/>
      <c r="AS927" s="631"/>
      <c r="AT927" s="631"/>
      <c r="AU927" s="631"/>
      <c r="AV927" s="631"/>
      <c r="AW927" s="631"/>
      <c r="AX927" s="631"/>
      <c r="AY927" s="631"/>
      <c r="AZ927" s="631"/>
    </row>
    <row r="928" spans="2:52" x14ac:dyDescent="0.25">
      <c r="B928" s="634"/>
      <c r="C928" s="634"/>
      <c r="D928" s="635"/>
      <c r="E928" s="635"/>
      <c r="F928" s="635"/>
      <c r="G928" s="635"/>
      <c r="H928" s="635"/>
      <c r="I928" s="635"/>
      <c r="J928" s="635"/>
      <c r="K928" s="635"/>
      <c r="L928" s="635"/>
      <c r="M928" s="635"/>
      <c r="N928" s="635"/>
      <c r="O928" s="635"/>
      <c r="P928" s="635"/>
      <c r="Q928" s="635"/>
      <c r="R928" s="635"/>
      <c r="S928" s="631"/>
      <c r="T928" s="631"/>
      <c r="U928" s="631"/>
      <c r="V928" s="639"/>
      <c r="W928" s="631"/>
      <c r="X928" s="631"/>
      <c r="Y928" s="631"/>
      <c r="Z928" s="631"/>
      <c r="AA928" s="631"/>
      <c r="AB928" s="631"/>
      <c r="AC928" s="631"/>
      <c r="AD928" s="631"/>
      <c r="AE928" s="631"/>
      <c r="AF928" s="631"/>
      <c r="AG928" s="631"/>
      <c r="AH928" s="631"/>
      <c r="AI928" s="631"/>
      <c r="AJ928" s="631"/>
      <c r="AK928" s="631"/>
      <c r="AL928" s="631"/>
      <c r="AM928" s="631"/>
      <c r="AN928" s="631"/>
      <c r="AO928" s="631"/>
      <c r="AP928" s="631"/>
      <c r="AQ928" s="631"/>
      <c r="AR928" s="631"/>
      <c r="AS928" s="631"/>
      <c r="AT928" s="631"/>
      <c r="AU928" s="631"/>
      <c r="AV928" s="631"/>
      <c r="AW928" s="631"/>
      <c r="AX928" s="631"/>
      <c r="AY928" s="631"/>
      <c r="AZ928" s="631"/>
    </row>
    <row r="929" spans="2:52" x14ac:dyDescent="0.25">
      <c r="B929" s="634"/>
      <c r="C929" s="634"/>
      <c r="D929" s="635"/>
      <c r="E929" s="635"/>
      <c r="F929" s="635"/>
      <c r="G929" s="635"/>
      <c r="H929" s="635"/>
      <c r="I929" s="635"/>
      <c r="J929" s="635"/>
      <c r="K929" s="635"/>
      <c r="L929" s="635"/>
      <c r="M929" s="635"/>
      <c r="N929" s="635"/>
      <c r="O929" s="635"/>
      <c r="P929" s="635"/>
      <c r="Q929" s="635"/>
      <c r="R929" s="635"/>
      <c r="S929" s="631"/>
      <c r="T929" s="631"/>
      <c r="U929" s="631"/>
      <c r="V929" s="639"/>
      <c r="W929" s="631"/>
      <c r="X929" s="631"/>
      <c r="Y929" s="631"/>
      <c r="Z929" s="631"/>
      <c r="AA929" s="631"/>
      <c r="AB929" s="631"/>
      <c r="AC929" s="631"/>
      <c r="AD929" s="631"/>
      <c r="AE929" s="631"/>
      <c r="AF929" s="631"/>
      <c r="AG929" s="631"/>
      <c r="AH929" s="631"/>
      <c r="AI929" s="631"/>
      <c r="AJ929" s="631"/>
      <c r="AK929" s="631"/>
      <c r="AL929" s="631"/>
      <c r="AM929" s="631"/>
      <c r="AN929" s="631"/>
      <c r="AO929" s="631"/>
      <c r="AP929" s="631"/>
      <c r="AQ929" s="631"/>
      <c r="AR929" s="631"/>
      <c r="AS929" s="631"/>
      <c r="AT929" s="631"/>
      <c r="AU929" s="631"/>
      <c r="AV929" s="631"/>
      <c r="AW929" s="631"/>
      <c r="AX929" s="631"/>
      <c r="AY929" s="631"/>
      <c r="AZ929" s="631"/>
    </row>
    <row r="930" spans="2:52" x14ac:dyDescent="0.25">
      <c r="B930" s="634"/>
      <c r="C930" s="634"/>
      <c r="D930" s="635"/>
      <c r="E930" s="635"/>
      <c r="F930" s="635"/>
      <c r="G930" s="635"/>
      <c r="H930" s="635"/>
      <c r="I930" s="635"/>
      <c r="J930" s="635"/>
      <c r="K930" s="635"/>
      <c r="L930" s="635"/>
      <c r="M930" s="635"/>
      <c r="N930" s="635"/>
      <c r="O930" s="635"/>
      <c r="P930" s="635"/>
      <c r="Q930" s="635"/>
      <c r="R930" s="635"/>
      <c r="S930" s="631"/>
      <c r="T930" s="631"/>
      <c r="U930" s="631"/>
      <c r="V930" s="639"/>
      <c r="W930" s="631"/>
      <c r="X930" s="631"/>
      <c r="Y930" s="631"/>
      <c r="Z930" s="631"/>
      <c r="AA930" s="631"/>
      <c r="AB930" s="631"/>
      <c r="AC930" s="631"/>
      <c r="AD930" s="631"/>
      <c r="AE930" s="631"/>
      <c r="AF930" s="631"/>
      <c r="AG930" s="631"/>
      <c r="AH930" s="631"/>
      <c r="AI930" s="631"/>
      <c r="AJ930" s="631"/>
      <c r="AK930" s="631"/>
      <c r="AL930" s="631"/>
      <c r="AM930" s="631"/>
      <c r="AN930" s="631"/>
      <c r="AO930" s="631"/>
      <c r="AP930" s="631"/>
      <c r="AQ930" s="631"/>
      <c r="AR930" s="631"/>
      <c r="AS930" s="631"/>
      <c r="AT930" s="631"/>
      <c r="AU930" s="631"/>
      <c r="AV930" s="631"/>
      <c r="AW930" s="631"/>
      <c r="AX930" s="631"/>
      <c r="AY930" s="631"/>
      <c r="AZ930" s="631"/>
    </row>
    <row r="931" spans="2:52" x14ac:dyDescent="0.25">
      <c r="B931" s="634"/>
      <c r="C931" s="634"/>
      <c r="D931" s="635"/>
      <c r="E931" s="635"/>
      <c r="F931" s="635"/>
      <c r="G931" s="635"/>
      <c r="H931" s="635"/>
      <c r="I931" s="635"/>
      <c r="J931" s="635"/>
      <c r="K931" s="635"/>
      <c r="L931" s="635"/>
      <c r="M931" s="635"/>
      <c r="N931" s="635"/>
      <c r="O931" s="635"/>
      <c r="P931" s="635"/>
      <c r="Q931" s="635"/>
      <c r="R931" s="635"/>
      <c r="S931" s="631"/>
      <c r="T931" s="631"/>
      <c r="U931" s="631"/>
      <c r="V931" s="639"/>
      <c r="W931" s="631"/>
      <c r="X931" s="631"/>
      <c r="Y931" s="631"/>
      <c r="Z931" s="631"/>
      <c r="AA931" s="631"/>
      <c r="AB931" s="631"/>
      <c r="AC931" s="631"/>
      <c r="AD931" s="631"/>
      <c r="AE931" s="631"/>
      <c r="AF931" s="631"/>
      <c r="AG931" s="631"/>
      <c r="AH931" s="631"/>
      <c r="AI931" s="631"/>
      <c r="AJ931" s="631"/>
      <c r="AK931" s="631"/>
      <c r="AL931" s="631"/>
      <c r="AM931" s="631"/>
      <c r="AN931" s="631"/>
      <c r="AO931" s="631"/>
      <c r="AP931" s="631"/>
      <c r="AQ931" s="631"/>
      <c r="AR931" s="631"/>
      <c r="AS931" s="631"/>
      <c r="AT931" s="631"/>
      <c r="AU931" s="631"/>
      <c r="AV931" s="631"/>
      <c r="AW931" s="631"/>
      <c r="AX931" s="631"/>
      <c r="AY931" s="631"/>
      <c r="AZ931" s="631"/>
    </row>
    <row r="932" spans="2:52" x14ac:dyDescent="0.25">
      <c r="B932" s="634"/>
      <c r="C932" s="634"/>
      <c r="D932" s="635"/>
      <c r="E932" s="635"/>
      <c r="F932" s="635"/>
      <c r="G932" s="635"/>
      <c r="H932" s="635"/>
      <c r="I932" s="635"/>
      <c r="J932" s="635"/>
      <c r="K932" s="635"/>
      <c r="L932" s="635"/>
      <c r="M932" s="635"/>
      <c r="N932" s="635"/>
      <c r="O932" s="635"/>
      <c r="P932" s="635"/>
      <c r="Q932" s="635"/>
      <c r="R932" s="635"/>
      <c r="S932" s="631"/>
      <c r="T932" s="631"/>
      <c r="U932" s="631"/>
      <c r="V932" s="639"/>
      <c r="W932" s="631"/>
      <c r="X932" s="631"/>
      <c r="Y932" s="631"/>
      <c r="Z932" s="631"/>
      <c r="AA932" s="631"/>
      <c r="AB932" s="631"/>
      <c r="AC932" s="631"/>
      <c r="AD932" s="631"/>
      <c r="AE932" s="631"/>
      <c r="AF932" s="631"/>
      <c r="AG932" s="631"/>
      <c r="AH932" s="631"/>
      <c r="AI932" s="631"/>
      <c r="AJ932" s="631"/>
      <c r="AK932" s="631"/>
      <c r="AL932" s="631"/>
      <c r="AM932" s="631"/>
      <c r="AN932" s="631"/>
      <c r="AO932" s="631"/>
      <c r="AP932" s="631"/>
      <c r="AQ932" s="631"/>
      <c r="AR932" s="631"/>
      <c r="AS932" s="631"/>
      <c r="AT932" s="631"/>
      <c r="AU932" s="631"/>
      <c r="AV932" s="631"/>
      <c r="AW932" s="631"/>
      <c r="AX932" s="631"/>
      <c r="AY932" s="631"/>
      <c r="AZ932" s="631"/>
    </row>
    <row r="933" spans="2:52" x14ac:dyDescent="0.25">
      <c r="B933" s="634"/>
      <c r="C933" s="634"/>
      <c r="D933" s="635"/>
      <c r="E933" s="635"/>
      <c r="F933" s="635"/>
      <c r="G933" s="635"/>
      <c r="H933" s="635"/>
      <c r="I933" s="635"/>
      <c r="J933" s="635"/>
      <c r="K933" s="635"/>
      <c r="L933" s="635"/>
      <c r="M933" s="635"/>
      <c r="N933" s="635"/>
      <c r="O933" s="635"/>
      <c r="P933" s="635"/>
      <c r="Q933" s="635"/>
      <c r="R933" s="635"/>
      <c r="S933" s="631"/>
      <c r="T933" s="631"/>
      <c r="U933" s="631"/>
      <c r="V933" s="639"/>
      <c r="W933" s="631"/>
      <c r="X933" s="631"/>
      <c r="Y933" s="631"/>
      <c r="Z933" s="631"/>
      <c r="AA933" s="631"/>
      <c r="AB933" s="631"/>
      <c r="AC933" s="631"/>
      <c r="AD933" s="631"/>
      <c r="AE933" s="631"/>
      <c r="AF933" s="631"/>
      <c r="AG933" s="631"/>
      <c r="AH933" s="631"/>
      <c r="AI933" s="631"/>
      <c r="AJ933" s="631"/>
      <c r="AK933" s="631"/>
      <c r="AL933" s="631"/>
      <c r="AM933" s="631"/>
      <c r="AN933" s="631"/>
      <c r="AO933" s="631"/>
      <c r="AP933" s="631"/>
      <c r="AQ933" s="631"/>
      <c r="AR933" s="631"/>
      <c r="AS933" s="631"/>
      <c r="AT933" s="631"/>
      <c r="AU933" s="631"/>
      <c r="AV933" s="631"/>
      <c r="AW933" s="631"/>
      <c r="AX933" s="631"/>
      <c r="AY933" s="631"/>
      <c r="AZ933" s="631"/>
    </row>
    <row r="934" spans="2:52" x14ac:dyDescent="0.25">
      <c r="B934" s="634"/>
      <c r="C934" s="634"/>
      <c r="D934" s="635"/>
      <c r="E934" s="635"/>
      <c r="F934" s="635"/>
      <c r="G934" s="635"/>
      <c r="H934" s="635"/>
      <c r="I934" s="635"/>
      <c r="J934" s="635"/>
      <c r="K934" s="635"/>
      <c r="L934" s="635"/>
      <c r="M934" s="635"/>
      <c r="N934" s="635"/>
      <c r="O934" s="635"/>
      <c r="P934" s="635"/>
      <c r="Q934" s="635"/>
      <c r="R934" s="635"/>
      <c r="S934" s="631"/>
      <c r="T934" s="631"/>
      <c r="U934" s="631"/>
      <c r="V934" s="639"/>
      <c r="W934" s="631"/>
      <c r="X934" s="631"/>
      <c r="Y934" s="631"/>
      <c r="Z934" s="631"/>
      <c r="AA934" s="631"/>
      <c r="AB934" s="631"/>
      <c r="AC934" s="631"/>
      <c r="AD934" s="631"/>
      <c r="AE934" s="631"/>
      <c r="AF934" s="631"/>
      <c r="AG934" s="631"/>
      <c r="AH934" s="631"/>
      <c r="AI934" s="631"/>
      <c r="AJ934" s="631"/>
      <c r="AK934" s="631"/>
      <c r="AL934" s="631"/>
      <c r="AM934" s="631"/>
      <c r="AN934" s="631"/>
      <c r="AO934" s="631"/>
      <c r="AP934" s="631"/>
      <c r="AQ934" s="631"/>
      <c r="AR934" s="631"/>
      <c r="AS934" s="631"/>
      <c r="AT934" s="631"/>
      <c r="AU934" s="631"/>
      <c r="AV934" s="631"/>
      <c r="AW934" s="631"/>
      <c r="AX934" s="631"/>
      <c r="AY934" s="631"/>
      <c r="AZ934" s="631"/>
    </row>
    <row r="935" spans="2:52" x14ac:dyDescent="0.25">
      <c r="B935" s="634"/>
      <c r="C935" s="634"/>
      <c r="D935" s="635"/>
      <c r="E935" s="635"/>
      <c r="F935" s="635"/>
      <c r="G935" s="635"/>
      <c r="H935" s="635"/>
      <c r="I935" s="635"/>
      <c r="J935" s="635"/>
      <c r="K935" s="635"/>
      <c r="L935" s="635"/>
      <c r="M935" s="635"/>
      <c r="N935" s="635"/>
      <c r="O935" s="635"/>
      <c r="P935" s="635"/>
      <c r="Q935" s="635"/>
      <c r="R935" s="635"/>
      <c r="S935" s="631"/>
      <c r="T935" s="631"/>
      <c r="U935" s="631"/>
      <c r="V935" s="639"/>
      <c r="W935" s="631"/>
      <c r="X935" s="631"/>
      <c r="Y935" s="631"/>
      <c r="Z935" s="631"/>
      <c r="AA935" s="631"/>
      <c r="AB935" s="631"/>
      <c r="AC935" s="631"/>
      <c r="AD935" s="631"/>
      <c r="AE935" s="631"/>
      <c r="AF935" s="631"/>
      <c r="AG935" s="631"/>
      <c r="AH935" s="631"/>
      <c r="AI935" s="631"/>
      <c r="AJ935" s="631"/>
      <c r="AK935" s="631"/>
      <c r="AL935" s="631"/>
      <c r="AM935" s="631"/>
      <c r="AN935" s="631"/>
      <c r="AO935" s="631"/>
      <c r="AP935" s="631"/>
      <c r="AQ935" s="631"/>
      <c r="AR935" s="631"/>
      <c r="AS935" s="631"/>
      <c r="AT935" s="631"/>
      <c r="AU935" s="631"/>
      <c r="AV935" s="631"/>
      <c r="AW935" s="631"/>
      <c r="AX935" s="631"/>
      <c r="AY935" s="631"/>
      <c r="AZ935" s="631"/>
    </row>
    <row r="936" spans="2:52" x14ac:dyDescent="0.25">
      <c r="B936" s="634"/>
      <c r="C936" s="634"/>
      <c r="D936" s="635"/>
      <c r="E936" s="635"/>
      <c r="F936" s="635"/>
      <c r="G936" s="635"/>
      <c r="H936" s="635"/>
      <c r="I936" s="635"/>
      <c r="J936" s="635"/>
      <c r="K936" s="635"/>
      <c r="L936" s="635"/>
      <c r="M936" s="635"/>
      <c r="N936" s="635"/>
      <c r="O936" s="635"/>
      <c r="P936" s="635"/>
      <c r="Q936" s="635"/>
      <c r="R936" s="635"/>
      <c r="S936" s="631"/>
      <c r="T936" s="631"/>
      <c r="U936" s="631"/>
      <c r="V936" s="639"/>
      <c r="W936" s="631"/>
      <c r="X936" s="631"/>
      <c r="Y936" s="631"/>
      <c r="Z936" s="631"/>
      <c r="AA936" s="631"/>
      <c r="AB936" s="631"/>
      <c r="AC936" s="631"/>
      <c r="AD936" s="631"/>
      <c r="AE936" s="631"/>
      <c r="AF936" s="631"/>
      <c r="AG936" s="631"/>
      <c r="AH936" s="631"/>
      <c r="AI936" s="631"/>
      <c r="AJ936" s="631"/>
      <c r="AK936" s="631"/>
      <c r="AL936" s="631"/>
      <c r="AM936" s="631"/>
      <c r="AN936" s="631"/>
      <c r="AO936" s="631"/>
      <c r="AP936" s="631"/>
      <c r="AQ936" s="631"/>
      <c r="AR936" s="631"/>
      <c r="AS936" s="631"/>
      <c r="AT936" s="631"/>
      <c r="AU936" s="631"/>
      <c r="AV936" s="631"/>
      <c r="AW936" s="631"/>
      <c r="AX936" s="631"/>
      <c r="AY936" s="631"/>
      <c r="AZ936" s="631"/>
    </row>
    <row r="937" spans="2:52" x14ac:dyDescent="0.25">
      <c r="B937" s="634"/>
      <c r="C937" s="634"/>
      <c r="D937" s="635"/>
      <c r="E937" s="635"/>
      <c r="F937" s="635"/>
      <c r="G937" s="635"/>
      <c r="H937" s="635"/>
      <c r="I937" s="635"/>
      <c r="J937" s="635"/>
      <c r="K937" s="635"/>
      <c r="L937" s="635"/>
      <c r="M937" s="635"/>
      <c r="N937" s="635"/>
      <c r="O937" s="635"/>
      <c r="P937" s="635"/>
      <c r="Q937" s="635"/>
      <c r="R937" s="635"/>
      <c r="S937" s="631"/>
      <c r="T937" s="631"/>
      <c r="U937" s="631"/>
      <c r="V937" s="639"/>
      <c r="W937" s="631"/>
      <c r="X937" s="631"/>
      <c r="Y937" s="631"/>
      <c r="Z937" s="631"/>
      <c r="AA937" s="631"/>
      <c r="AB937" s="631"/>
      <c r="AC937" s="631"/>
      <c r="AD937" s="631"/>
      <c r="AE937" s="631"/>
      <c r="AF937" s="631"/>
      <c r="AG937" s="631"/>
      <c r="AH937" s="631"/>
      <c r="AI937" s="631"/>
      <c r="AJ937" s="631"/>
      <c r="AK937" s="631"/>
      <c r="AL937" s="631"/>
      <c r="AM937" s="631"/>
      <c r="AN937" s="631"/>
      <c r="AO937" s="631"/>
      <c r="AP937" s="631"/>
      <c r="AQ937" s="631"/>
      <c r="AR937" s="631"/>
      <c r="AS937" s="631"/>
      <c r="AT937" s="631"/>
      <c r="AU937" s="631"/>
      <c r="AV937" s="631"/>
      <c r="AW937" s="631"/>
      <c r="AX937" s="631"/>
      <c r="AY937" s="631"/>
      <c r="AZ937" s="631"/>
    </row>
    <row r="938" spans="2:52" x14ac:dyDescent="0.25">
      <c r="B938" s="634"/>
      <c r="C938" s="634"/>
      <c r="D938" s="635"/>
      <c r="E938" s="635"/>
      <c r="F938" s="635"/>
      <c r="G938" s="635"/>
      <c r="H938" s="635"/>
      <c r="I938" s="635"/>
      <c r="J938" s="635"/>
      <c r="K938" s="635"/>
      <c r="L938" s="635"/>
      <c r="M938" s="635"/>
      <c r="N938" s="635"/>
      <c r="O938" s="635"/>
      <c r="P938" s="635"/>
      <c r="Q938" s="635"/>
      <c r="R938" s="635"/>
      <c r="S938" s="631"/>
      <c r="T938" s="631"/>
      <c r="U938" s="631"/>
      <c r="V938" s="639"/>
      <c r="W938" s="631"/>
      <c r="X938" s="631"/>
      <c r="Y938" s="631"/>
      <c r="Z938" s="631"/>
      <c r="AA938" s="631"/>
      <c r="AB938" s="631"/>
      <c r="AC938" s="631"/>
      <c r="AD938" s="631"/>
      <c r="AE938" s="631"/>
      <c r="AF938" s="631"/>
      <c r="AG938" s="631"/>
      <c r="AH938" s="631"/>
      <c r="AI938" s="631"/>
      <c r="AJ938" s="631"/>
      <c r="AK938" s="631"/>
      <c r="AL938" s="631"/>
      <c r="AM938" s="631"/>
      <c r="AN938" s="631"/>
      <c r="AO938" s="631"/>
      <c r="AP938" s="631"/>
      <c r="AQ938" s="631"/>
      <c r="AR938" s="631"/>
      <c r="AS938" s="631"/>
      <c r="AT938" s="631"/>
      <c r="AU938" s="631"/>
      <c r="AV938" s="631"/>
      <c r="AW938" s="631"/>
      <c r="AX938" s="631"/>
      <c r="AY938" s="631"/>
      <c r="AZ938" s="631"/>
    </row>
    <row r="939" spans="2:52" x14ac:dyDescent="0.25">
      <c r="B939" s="634"/>
      <c r="C939" s="634"/>
      <c r="D939" s="635"/>
      <c r="E939" s="635"/>
      <c r="F939" s="635"/>
      <c r="G939" s="635"/>
      <c r="H939" s="635"/>
      <c r="I939" s="635"/>
      <c r="J939" s="635"/>
      <c r="K939" s="635"/>
      <c r="L939" s="635"/>
      <c r="M939" s="635"/>
      <c r="N939" s="635"/>
      <c r="O939" s="635"/>
      <c r="P939" s="635"/>
      <c r="Q939" s="635"/>
      <c r="R939" s="635"/>
      <c r="S939" s="631"/>
      <c r="T939" s="631"/>
      <c r="U939" s="631"/>
      <c r="V939" s="639"/>
      <c r="W939" s="631"/>
      <c r="X939" s="631"/>
      <c r="Y939" s="631"/>
      <c r="Z939" s="631"/>
      <c r="AA939" s="631"/>
      <c r="AB939" s="631"/>
      <c r="AC939" s="631"/>
      <c r="AD939" s="631"/>
      <c r="AE939" s="631"/>
      <c r="AF939" s="631"/>
      <c r="AG939" s="631"/>
      <c r="AH939" s="631"/>
      <c r="AI939" s="631"/>
      <c r="AJ939" s="631"/>
      <c r="AK939" s="631"/>
      <c r="AL939" s="631"/>
      <c r="AM939" s="631"/>
      <c r="AN939" s="631"/>
      <c r="AO939" s="631"/>
      <c r="AP939" s="631"/>
      <c r="AQ939" s="631"/>
      <c r="AR939" s="631"/>
      <c r="AS939" s="631"/>
      <c r="AT939" s="631"/>
      <c r="AU939" s="631"/>
      <c r="AV939" s="631"/>
      <c r="AW939" s="631"/>
      <c r="AX939" s="631"/>
      <c r="AY939" s="631"/>
      <c r="AZ939" s="631"/>
    </row>
    <row r="940" spans="2:52" x14ac:dyDescent="0.25">
      <c r="B940" s="634"/>
      <c r="C940" s="634"/>
      <c r="D940" s="635"/>
      <c r="E940" s="635"/>
      <c r="F940" s="635"/>
      <c r="G940" s="635"/>
      <c r="H940" s="635"/>
      <c r="I940" s="635"/>
      <c r="J940" s="635"/>
      <c r="K940" s="635"/>
      <c r="L940" s="635"/>
      <c r="M940" s="635"/>
      <c r="N940" s="635"/>
      <c r="O940" s="635"/>
      <c r="P940" s="635"/>
      <c r="Q940" s="635"/>
      <c r="R940" s="635"/>
      <c r="S940" s="631"/>
      <c r="T940" s="631"/>
      <c r="U940" s="631"/>
      <c r="V940" s="639"/>
      <c r="W940" s="631"/>
      <c r="X940" s="631"/>
      <c r="Y940" s="631"/>
      <c r="Z940" s="631"/>
      <c r="AA940" s="631"/>
      <c r="AB940" s="631"/>
      <c r="AC940" s="631"/>
      <c r="AD940" s="631"/>
      <c r="AE940" s="631"/>
      <c r="AF940" s="631"/>
      <c r="AG940" s="631"/>
      <c r="AH940" s="631"/>
      <c r="AI940" s="631"/>
      <c r="AJ940" s="631"/>
      <c r="AK940" s="631"/>
      <c r="AL940" s="631"/>
      <c r="AM940" s="631"/>
      <c r="AN940" s="631"/>
      <c r="AO940" s="631"/>
      <c r="AP940" s="631"/>
      <c r="AQ940" s="631"/>
      <c r="AR940" s="631"/>
      <c r="AS940" s="631"/>
      <c r="AT940" s="631"/>
      <c r="AU940" s="631"/>
      <c r="AV940" s="631"/>
      <c r="AW940" s="631"/>
      <c r="AX940" s="631"/>
      <c r="AY940" s="631"/>
      <c r="AZ940" s="631"/>
    </row>
    <row r="941" spans="2:52" x14ac:dyDescent="0.25">
      <c r="B941" s="634"/>
      <c r="C941" s="634"/>
      <c r="D941" s="635"/>
      <c r="E941" s="635"/>
      <c r="F941" s="635"/>
      <c r="G941" s="635"/>
      <c r="H941" s="635"/>
      <c r="I941" s="635"/>
      <c r="J941" s="635"/>
      <c r="K941" s="635"/>
      <c r="L941" s="635"/>
      <c r="M941" s="635"/>
      <c r="N941" s="635"/>
      <c r="O941" s="635"/>
      <c r="P941" s="635"/>
      <c r="Q941" s="635"/>
      <c r="R941" s="635"/>
      <c r="S941" s="631"/>
      <c r="T941" s="631"/>
      <c r="U941" s="631"/>
      <c r="V941" s="639"/>
      <c r="W941" s="631"/>
      <c r="X941" s="631"/>
      <c r="Y941" s="631"/>
      <c r="Z941" s="631"/>
      <c r="AA941" s="631"/>
      <c r="AB941" s="631"/>
      <c r="AC941" s="631"/>
      <c r="AD941" s="631"/>
      <c r="AE941" s="631"/>
      <c r="AF941" s="631"/>
      <c r="AG941" s="631"/>
      <c r="AH941" s="631"/>
      <c r="AI941" s="631"/>
      <c r="AJ941" s="631"/>
      <c r="AK941" s="631"/>
      <c r="AL941" s="631"/>
      <c r="AM941" s="631"/>
      <c r="AN941" s="631"/>
      <c r="AO941" s="631"/>
      <c r="AP941" s="631"/>
      <c r="AQ941" s="631"/>
      <c r="AR941" s="631"/>
      <c r="AS941" s="631"/>
      <c r="AT941" s="631"/>
      <c r="AU941" s="631"/>
      <c r="AV941" s="631"/>
      <c r="AW941" s="631"/>
      <c r="AX941" s="631"/>
      <c r="AY941" s="631"/>
      <c r="AZ941" s="631"/>
    </row>
    <row r="942" spans="2:52" x14ac:dyDescent="0.25">
      <c r="B942" s="634"/>
      <c r="C942" s="634"/>
      <c r="D942" s="635"/>
      <c r="E942" s="635"/>
      <c r="F942" s="635"/>
      <c r="G942" s="635"/>
      <c r="H942" s="635"/>
      <c r="I942" s="635"/>
      <c r="J942" s="635"/>
      <c r="K942" s="635"/>
      <c r="L942" s="635"/>
      <c r="M942" s="635"/>
      <c r="N942" s="635"/>
      <c r="O942" s="635"/>
      <c r="P942" s="635"/>
      <c r="Q942" s="635"/>
      <c r="R942" s="635"/>
      <c r="S942" s="631"/>
      <c r="T942" s="631"/>
      <c r="U942" s="631"/>
      <c r="V942" s="639"/>
      <c r="W942" s="631"/>
      <c r="X942" s="631"/>
      <c r="Y942" s="631"/>
      <c r="Z942" s="631"/>
      <c r="AA942" s="631"/>
      <c r="AB942" s="631"/>
      <c r="AC942" s="631"/>
      <c r="AD942" s="631"/>
      <c r="AE942" s="631"/>
      <c r="AF942" s="631"/>
      <c r="AG942" s="631"/>
      <c r="AH942" s="631"/>
      <c r="AI942" s="631"/>
      <c r="AJ942" s="631"/>
      <c r="AK942" s="631"/>
      <c r="AL942" s="631"/>
      <c r="AM942" s="631"/>
      <c r="AN942" s="631"/>
      <c r="AO942" s="631"/>
      <c r="AP942" s="631"/>
      <c r="AQ942" s="631"/>
      <c r="AR942" s="631"/>
      <c r="AS942" s="631"/>
      <c r="AT942" s="631"/>
      <c r="AU942" s="631"/>
      <c r="AV942" s="631"/>
      <c r="AW942" s="631"/>
      <c r="AX942" s="631"/>
      <c r="AY942" s="631"/>
      <c r="AZ942" s="631"/>
    </row>
    <row r="943" spans="2:52" x14ac:dyDescent="0.25">
      <c r="B943" s="634"/>
      <c r="C943" s="634"/>
      <c r="D943" s="635"/>
      <c r="E943" s="635"/>
      <c r="F943" s="635"/>
      <c r="G943" s="635"/>
      <c r="H943" s="635"/>
      <c r="I943" s="635"/>
      <c r="J943" s="635"/>
      <c r="K943" s="635"/>
      <c r="L943" s="635"/>
      <c r="M943" s="635"/>
      <c r="N943" s="635"/>
      <c r="O943" s="635"/>
      <c r="P943" s="635"/>
      <c r="Q943" s="635"/>
      <c r="R943" s="635"/>
      <c r="S943" s="631"/>
      <c r="T943" s="631"/>
      <c r="U943" s="631"/>
      <c r="V943" s="639"/>
      <c r="W943" s="631"/>
      <c r="X943" s="631"/>
      <c r="Y943" s="631"/>
      <c r="Z943" s="631"/>
      <c r="AA943" s="631"/>
      <c r="AB943" s="631"/>
      <c r="AC943" s="631"/>
      <c r="AD943" s="631"/>
      <c r="AE943" s="631"/>
      <c r="AF943" s="631"/>
      <c r="AG943" s="631"/>
      <c r="AH943" s="631"/>
      <c r="AI943" s="631"/>
      <c r="AJ943" s="631"/>
      <c r="AK943" s="631"/>
      <c r="AL943" s="631"/>
      <c r="AM943" s="631"/>
      <c r="AN943" s="631"/>
      <c r="AO943" s="631"/>
      <c r="AP943" s="631"/>
      <c r="AQ943" s="631"/>
      <c r="AR943" s="631"/>
      <c r="AS943" s="631"/>
      <c r="AT943" s="631"/>
      <c r="AU943" s="631"/>
      <c r="AV943" s="631"/>
      <c r="AW943" s="631"/>
      <c r="AX943" s="631"/>
      <c r="AY943" s="631"/>
      <c r="AZ943" s="631"/>
    </row>
    <row r="944" spans="2:52" x14ac:dyDescent="0.25">
      <c r="B944" s="634"/>
      <c r="C944" s="634"/>
      <c r="D944" s="635"/>
      <c r="E944" s="635"/>
      <c r="F944" s="635"/>
      <c r="G944" s="635"/>
      <c r="H944" s="635"/>
      <c r="I944" s="635"/>
      <c r="J944" s="635"/>
      <c r="K944" s="635"/>
      <c r="L944" s="635"/>
      <c r="M944" s="635"/>
      <c r="N944" s="635"/>
      <c r="O944" s="635"/>
      <c r="P944" s="635"/>
      <c r="Q944" s="635"/>
      <c r="R944" s="635"/>
      <c r="S944" s="631"/>
      <c r="T944" s="631"/>
      <c r="U944" s="631"/>
      <c r="V944" s="639"/>
      <c r="W944" s="631"/>
      <c r="X944" s="631"/>
      <c r="Y944" s="631"/>
      <c r="Z944" s="631"/>
      <c r="AA944" s="631"/>
      <c r="AB944" s="631"/>
      <c r="AC944" s="631"/>
      <c r="AD944" s="631"/>
      <c r="AE944" s="631"/>
      <c r="AF944" s="631"/>
      <c r="AG944" s="631"/>
      <c r="AH944" s="631"/>
      <c r="AI944" s="631"/>
      <c r="AJ944" s="631"/>
      <c r="AK944" s="631"/>
      <c r="AL944" s="631"/>
      <c r="AM944" s="631"/>
      <c r="AN944" s="631"/>
      <c r="AO944" s="631"/>
      <c r="AP944" s="631"/>
      <c r="AQ944" s="631"/>
      <c r="AR944" s="631"/>
      <c r="AS944" s="631"/>
      <c r="AT944" s="631"/>
      <c r="AU944" s="631"/>
      <c r="AV944" s="631"/>
      <c r="AW944" s="631"/>
      <c r="AX944" s="631"/>
      <c r="AY944" s="631"/>
      <c r="AZ944" s="631"/>
    </row>
    <row r="945" spans="2:52" x14ac:dyDescent="0.25">
      <c r="B945" s="634"/>
      <c r="C945" s="634"/>
      <c r="D945" s="635"/>
      <c r="E945" s="635"/>
      <c r="F945" s="635"/>
      <c r="G945" s="635"/>
      <c r="H945" s="635"/>
      <c r="I945" s="635"/>
      <c r="J945" s="635"/>
      <c r="K945" s="635"/>
      <c r="L945" s="635"/>
      <c r="M945" s="635"/>
      <c r="N945" s="635"/>
      <c r="O945" s="635"/>
      <c r="P945" s="635"/>
      <c r="Q945" s="635"/>
      <c r="R945" s="635"/>
      <c r="S945" s="631"/>
      <c r="T945" s="631"/>
      <c r="U945" s="631"/>
      <c r="V945" s="639"/>
      <c r="W945" s="631"/>
      <c r="X945" s="631"/>
      <c r="Y945" s="631"/>
      <c r="Z945" s="631"/>
      <c r="AA945" s="631"/>
      <c r="AB945" s="631"/>
      <c r="AC945" s="631"/>
      <c r="AD945" s="631"/>
      <c r="AE945" s="631"/>
      <c r="AF945" s="631"/>
      <c r="AG945" s="631"/>
      <c r="AH945" s="631"/>
      <c r="AI945" s="631"/>
      <c r="AJ945" s="631"/>
      <c r="AK945" s="631"/>
      <c r="AL945" s="631"/>
      <c r="AM945" s="631"/>
      <c r="AN945" s="631"/>
      <c r="AO945" s="631"/>
      <c r="AP945" s="631"/>
      <c r="AQ945" s="631"/>
      <c r="AR945" s="631"/>
      <c r="AS945" s="631"/>
      <c r="AT945" s="631"/>
      <c r="AU945" s="631"/>
      <c r="AV945" s="631"/>
      <c r="AW945" s="631"/>
      <c r="AX945" s="631"/>
      <c r="AY945" s="631"/>
      <c r="AZ945" s="631"/>
    </row>
    <row r="946" spans="2:52" x14ac:dyDescent="0.25">
      <c r="B946" s="634"/>
      <c r="C946" s="634"/>
      <c r="D946" s="635"/>
      <c r="E946" s="635"/>
      <c r="F946" s="635"/>
      <c r="G946" s="635"/>
      <c r="H946" s="635"/>
      <c r="I946" s="635"/>
      <c r="J946" s="635"/>
      <c r="K946" s="635"/>
      <c r="L946" s="635"/>
      <c r="M946" s="635"/>
      <c r="N946" s="635"/>
      <c r="O946" s="635"/>
      <c r="P946" s="635"/>
      <c r="Q946" s="635"/>
      <c r="R946" s="635"/>
      <c r="S946" s="631"/>
      <c r="T946" s="631"/>
      <c r="U946" s="631"/>
      <c r="V946" s="639"/>
      <c r="W946" s="631"/>
      <c r="X946" s="631"/>
      <c r="Y946" s="631"/>
      <c r="Z946" s="631"/>
      <c r="AA946" s="631"/>
      <c r="AB946" s="631"/>
      <c r="AC946" s="631"/>
      <c r="AD946" s="631"/>
      <c r="AE946" s="631"/>
      <c r="AF946" s="631"/>
      <c r="AG946" s="631"/>
      <c r="AH946" s="631"/>
      <c r="AI946" s="631"/>
      <c r="AJ946" s="631"/>
      <c r="AK946" s="631"/>
      <c r="AL946" s="631"/>
      <c r="AM946" s="631"/>
      <c r="AN946" s="631"/>
      <c r="AO946" s="631"/>
      <c r="AP946" s="631"/>
      <c r="AQ946" s="631"/>
      <c r="AR946" s="631"/>
      <c r="AS946" s="631"/>
      <c r="AT946" s="631"/>
      <c r="AU946" s="631"/>
      <c r="AV946" s="631"/>
      <c r="AW946" s="631"/>
      <c r="AX946" s="631"/>
      <c r="AY946" s="631"/>
      <c r="AZ946" s="631"/>
    </row>
    <row r="947" spans="2:52" x14ac:dyDescent="0.25">
      <c r="B947" s="634"/>
      <c r="C947" s="634"/>
      <c r="D947" s="635"/>
      <c r="E947" s="635"/>
      <c r="F947" s="635"/>
      <c r="G947" s="635"/>
      <c r="H947" s="635"/>
      <c r="I947" s="635"/>
      <c r="J947" s="635"/>
      <c r="K947" s="635"/>
      <c r="L947" s="635"/>
      <c r="M947" s="635"/>
      <c r="N947" s="635"/>
      <c r="O947" s="635"/>
      <c r="P947" s="635"/>
      <c r="Q947" s="635"/>
      <c r="R947" s="635"/>
      <c r="S947" s="631"/>
      <c r="T947" s="631"/>
      <c r="U947" s="631"/>
      <c r="V947" s="639"/>
      <c r="W947" s="631"/>
      <c r="X947" s="631"/>
      <c r="Y947" s="631"/>
      <c r="Z947" s="631"/>
      <c r="AA947" s="631"/>
      <c r="AB947" s="631"/>
      <c r="AC947" s="631"/>
      <c r="AD947" s="631"/>
      <c r="AE947" s="631"/>
      <c r="AF947" s="631"/>
      <c r="AG947" s="631"/>
      <c r="AH947" s="631"/>
      <c r="AI947" s="631"/>
      <c r="AJ947" s="631"/>
      <c r="AK947" s="631"/>
      <c r="AL947" s="631"/>
      <c r="AM947" s="631"/>
      <c r="AN947" s="631"/>
      <c r="AO947" s="631"/>
      <c r="AP947" s="631"/>
      <c r="AQ947" s="631"/>
      <c r="AR947" s="631"/>
      <c r="AS947" s="631"/>
      <c r="AT947" s="631"/>
      <c r="AU947" s="631"/>
      <c r="AV947" s="631"/>
      <c r="AW947" s="631"/>
      <c r="AX947" s="631"/>
      <c r="AY947" s="631"/>
      <c r="AZ947" s="631"/>
    </row>
    <row r="948" spans="2:52" x14ac:dyDescent="0.25">
      <c r="B948" s="634"/>
      <c r="C948" s="634"/>
      <c r="D948" s="635"/>
      <c r="E948" s="635"/>
      <c r="F948" s="635"/>
      <c r="G948" s="635"/>
      <c r="H948" s="635"/>
      <c r="I948" s="635"/>
      <c r="J948" s="635"/>
      <c r="K948" s="635"/>
      <c r="L948" s="635"/>
      <c r="M948" s="635"/>
      <c r="N948" s="635"/>
      <c r="O948" s="635"/>
      <c r="P948" s="635"/>
      <c r="Q948" s="635"/>
      <c r="R948" s="635"/>
      <c r="S948" s="631"/>
      <c r="T948" s="631"/>
      <c r="U948" s="631"/>
      <c r="V948" s="639"/>
      <c r="W948" s="631"/>
      <c r="X948" s="631"/>
      <c r="Y948" s="631"/>
      <c r="Z948" s="631"/>
      <c r="AA948" s="631"/>
      <c r="AB948" s="631"/>
      <c r="AC948" s="631"/>
      <c r="AD948" s="631"/>
      <c r="AE948" s="631"/>
      <c r="AF948" s="631"/>
      <c r="AG948" s="631"/>
      <c r="AH948" s="631"/>
      <c r="AI948" s="631"/>
      <c r="AJ948" s="631"/>
      <c r="AK948" s="631"/>
      <c r="AL948" s="631"/>
      <c r="AM948" s="631"/>
      <c r="AN948" s="631"/>
      <c r="AO948" s="631"/>
      <c r="AP948" s="631"/>
      <c r="AQ948" s="631"/>
      <c r="AR948" s="631"/>
      <c r="AS948" s="631"/>
      <c r="AT948" s="631"/>
      <c r="AU948" s="631"/>
      <c r="AV948" s="631"/>
      <c r="AW948" s="631"/>
      <c r="AX948" s="631"/>
      <c r="AY948" s="631"/>
      <c r="AZ948" s="631"/>
    </row>
    <row r="949" spans="2:52" x14ac:dyDescent="0.25">
      <c r="B949" s="634"/>
      <c r="C949" s="634"/>
      <c r="D949" s="635"/>
      <c r="E949" s="635"/>
      <c r="F949" s="635"/>
      <c r="G949" s="635"/>
      <c r="H949" s="635"/>
      <c r="I949" s="635"/>
      <c r="J949" s="635"/>
      <c r="K949" s="635"/>
      <c r="L949" s="635"/>
      <c r="M949" s="635"/>
      <c r="N949" s="635"/>
      <c r="O949" s="635"/>
      <c r="P949" s="635"/>
      <c r="Q949" s="635"/>
      <c r="R949" s="635"/>
      <c r="S949" s="631"/>
      <c r="T949" s="631"/>
      <c r="U949" s="631"/>
      <c r="V949" s="639"/>
      <c r="W949" s="631"/>
      <c r="X949" s="631"/>
      <c r="Y949" s="631"/>
      <c r="Z949" s="631"/>
      <c r="AA949" s="631"/>
      <c r="AB949" s="631"/>
      <c r="AC949" s="631"/>
      <c r="AD949" s="631"/>
      <c r="AE949" s="631"/>
      <c r="AF949" s="631"/>
      <c r="AG949" s="631"/>
      <c r="AH949" s="631"/>
      <c r="AI949" s="631"/>
      <c r="AJ949" s="631"/>
      <c r="AK949" s="631"/>
      <c r="AL949" s="631"/>
      <c r="AM949" s="631"/>
      <c r="AN949" s="631"/>
      <c r="AO949" s="631"/>
      <c r="AP949" s="631"/>
      <c r="AQ949" s="631"/>
      <c r="AR949" s="631"/>
      <c r="AS949" s="631"/>
      <c r="AT949" s="631"/>
      <c r="AU949" s="631"/>
      <c r="AV949" s="631"/>
      <c r="AW949" s="631"/>
      <c r="AX949" s="631"/>
      <c r="AY949" s="631"/>
      <c r="AZ949" s="631"/>
    </row>
    <row r="950" spans="2:52" x14ac:dyDescent="0.25">
      <c r="B950" s="634"/>
      <c r="C950" s="634"/>
      <c r="D950" s="635"/>
      <c r="E950" s="635"/>
      <c r="F950" s="635"/>
      <c r="G950" s="635"/>
      <c r="H950" s="635"/>
      <c r="I950" s="635"/>
      <c r="J950" s="635"/>
      <c r="K950" s="635"/>
      <c r="L950" s="635"/>
      <c r="M950" s="635"/>
      <c r="N950" s="635"/>
      <c r="O950" s="635"/>
      <c r="P950" s="635"/>
      <c r="Q950" s="635"/>
      <c r="R950" s="635"/>
      <c r="S950" s="631"/>
      <c r="T950" s="631"/>
      <c r="U950" s="631"/>
      <c r="V950" s="639"/>
      <c r="W950" s="631"/>
      <c r="X950" s="631"/>
      <c r="Y950" s="631"/>
      <c r="Z950" s="631"/>
      <c r="AA950" s="631"/>
      <c r="AB950" s="631"/>
      <c r="AC950" s="631"/>
      <c r="AD950" s="631"/>
      <c r="AE950" s="631"/>
      <c r="AF950" s="631"/>
      <c r="AG950" s="631"/>
      <c r="AH950" s="631"/>
      <c r="AI950" s="631"/>
      <c r="AJ950" s="631"/>
      <c r="AK950" s="631"/>
      <c r="AL950" s="631"/>
      <c r="AM950" s="631"/>
      <c r="AN950" s="631"/>
      <c r="AO950" s="631"/>
      <c r="AP950" s="631"/>
      <c r="AQ950" s="631"/>
      <c r="AR950" s="631"/>
      <c r="AS950" s="631"/>
      <c r="AT950" s="631"/>
      <c r="AU950" s="631"/>
      <c r="AV950" s="631"/>
      <c r="AW950" s="631"/>
      <c r="AX950" s="631"/>
      <c r="AY950" s="631"/>
      <c r="AZ950" s="631"/>
    </row>
    <row r="951" spans="2:52" x14ac:dyDescent="0.25">
      <c r="B951" s="634"/>
      <c r="C951" s="634"/>
      <c r="D951" s="635"/>
      <c r="E951" s="635"/>
      <c r="F951" s="635"/>
      <c r="G951" s="635"/>
      <c r="H951" s="635"/>
      <c r="I951" s="635"/>
      <c r="J951" s="635"/>
      <c r="K951" s="635"/>
      <c r="L951" s="635"/>
      <c r="M951" s="635"/>
      <c r="N951" s="635"/>
      <c r="O951" s="635"/>
      <c r="P951" s="635"/>
      <c r="Q951" s="635"/>
      <c r="R951" s="635"/>
      <c r="S951" s="631"/>
      <c r="T951" s="631"/>
      <c r="U951" s="631"/>
      <c r="V951" s="639"/>
      <c r="W951" s="631"/>
      <c r="X951" s="631"/>
      <c r="Y951" s="631"/>
      <c r="Z951" s="631"/>
      <c r="AA951" s="631"/>
      <c r="AB951" s="631"/>
      <c r="AC951" s="631"/>
      <c r="AD951" s="631"/>
      <c r="AE951" s="631"/>
      <c r="AF951" s="631"/>
      <c r="AG951" s="631"/>
      <c r="AH951" s="631"/>
      <c r="AI951" s="631"/>
      <c r="AJ951" s="631"/>
      <c r="AK951" s="631"/>
      <c r="AL951" s="631"/>
      <c r="AM951" s="631"/>
      <c r="AN951" s="631"/>
      <c r="AO951" s="631"/>
      <c r="AP951" s="631"/>
      <c r="AQ951" s="631"/>
      <c r="AR951" s="631"/>
      <c r="AS951" s="631"/>
      <c r="AT951" s="631"/>
      <c r="AU951" s="631"/>
      <c r="AV951" s="631"/>
      <c r="AW951" s="631"/>
      <c r="AX951" s="631"/>
      <c r="AY951" s="631"/>
      <c r="AZ951" s="631"/>
    </row>
    <row r="952" spans="2:52" x14ac:dyDescent="0.25">
      <c r="B952" s="634"/>
      <c r="C952" s="634"/>
      <c r="D952" s="635"/>
      <c r="E952" s="635"/>
      <c r="F952" s="635"/>
      <c r="G952" s="635"/>
      <c r="H952" s="635"/>
      <c r="I952" s="635"/>
      <c r="J952" s="635"/>
      <c r="K952" s="635"/>
      <c r="L952" s="635"/>
      <c r="M952" s="635"/>
      <c r="N952" s="635"/>
      <c r="O952" s="635"/>
      <c r="P952" s="635"/>
      <c r="Q952" s="635"/>
      <c r="R952" s="635"/>
      <c r="S952" s="631"/>
      <c r="T952" s="631"/>
      <c r="U952" s="631"/>
      <c r="V952" s="639"/>
      <c r="W952" s="631"/>
      <c r="X952" s="631"/>
      <c r="Y952" s="631"/>
      <c r="Z952" s="631"/>
      <c r="AA952" s="631"/>
      <c r="AB952" s="631"/>
      <c r="AC952" s="631"/>
      <c r="AD952" s="631"/>
      <c r="AE952" s="631"/>
      <c r="AF952" s="631"/>
      <c r="AG952" s="631"/>
      <c r="AH952" s="631"/>
      <c r="AI952" s="631"/>
      <c r="AJ952" s="631"/>
      <c r="AK952" s="631"/>
      <c r="AL952" s="631"/>
      <c r="AM952" s="631"/>
      <c r="AN952" s="631"/>
      <c r="AO952" s="631"/>
      <c r="AP952" s="631"/>
      <c r="AQ952" s="631"/>
      <c r="AR952" s="631"/>
      <c r="AS952" s="631"/>
      <c r="AT952" s="631"/>
      <c r="AU952" s="631"/>
      <c r="AV952" s="631"/>
      <c r="AW952" s="631"/>
      <c r="AX952" s="631"/>
      <c r="AY952" s="631"/>
      <c r="AZ952" s="631"/>
    </row>
    <row r="953" spans="2:52" x14ac:dyDescent="0.25">
      <c r="B953" s="634"/>
      <c r="C953" s="634"/>
      <c r="D953" s="635"/>
      <c r="E953" s="635"/>
      <c r="F953" s="635"/>
      <c r="G953" s="635"/>
      <c r="H953" s="635"/>
      <c r="I953" s="635"/>
      <c r="J953" s="635"/>
      <c r="K953" s="635"/>
      <c r="L953" s="635"/>
      <c r="M953" s="635"/>
      <c r="N953" s="635"/>
      <c r="O953" s="635"/>
      <c r="P953" s="635"/>
      <c r="Q953" s="635"/>
      <c r="R953" s="635"/>
      <c r="S953" s="631"/>
      <c r="T953" s="631"/>
      <c r="U953" s="631"/>
      <c r="V953" s="639"/>
      <c r="W953" s="631"/>
      <c r="X953" s="631"/>
      <c r="Y953" s="631"/>
      <c r="Z953" s="631"/>
      <c r="AA953" s="631"/>
      <c r="AB953" s="631"/>
      <c r="AC953" s="631"/>
      <c r="AD953" s="631"/>
      <c r="AE953" s="631"/>
      <c r="AF953" s="631"/>
      <c r="AG953" s="631"/>
      <c r="AH953" s="631"/>
      <c r="AI953" s="631"/>
      <c r="AJ953" s="631"/>
      <c r="AK953" s="631"/>
      <c r="AL953" s="631"/>
      <c r="AM953" s="631"/>
      <c r="AN953" s="631"/>
      <c r="AO953" s="631"/>
      <c r="AP953" s="631"/>
      <c r="AQ953" s="631"/>
      <c r="AR953" s="631"/>
      <c r="AS953" s="631"/>
      <c r="AT953" s="631"/>
      <c r="AU953" s="631"/>
      <c r="AV953" s="631"/>
      <c r="AW953" s="631"/>
      <c r="AX953" s="631"/>
      <c r="AY953" s="631"/>
      <c r="AZ953" s="631"/>
    </row>
    <row r="954" spans="2:52" x14ac:dyDescent="0.25">
      <c r="B954" s="634"/>
      <c r="C954" s="634"/>
      <c r="D954" s="635"/>
      <c r="E954" s="635"/>
      <c r="F954" s="635"/>
      <c r="G954" s="635"/>
      <c r="H954" s="635"/>
      <c r="I954" s="635"/>
      <c r="J954" s="635"/>
      <c r="K954" s="635"/>
      <c r="L954" s="635"/>
      <c r="M954" s="635"/>
      <c r="N954" s="635"/>
      <c r="O954" s="635"/>
      <c r="P954" s="635"/>
      <c r="Q954" s="635"/>
      <c r="R954" s="635"/>
      <c r="S954" s="631"/>
      <c r="T954" s="631"/>
      <c r="U954" s="631"/>
      <c r="V954" s="639"/>
      <c r="W954" s="631"/>
      <c r="X954" s="631"/>
      <c r="Y954" s="631"/>
      <c r="Z954" s="631"/>
      <c r="AA954" s="631"/>
      <c r="AB954" s="631"/>
      <c r="AC954" s="631"/>
      <c r="AD954" s="631"/>
      <c r="AE954" s="631"/>
      <c r="AF954" s="631"/>
      <c r="AG954" s="631"/>
      <c r="AH954" s="631"/>
      <c r="AI954" s="631"/>
      <c r="AJ954" s="631"/>
      <c r="AK954" s="631"/>
      <c r="AL954" s="631"/>
      <c r="AM954" s="631"/>
      <c r="AN954" s="631"/>
      <c r="AO954" s="631"/>
      <c r="AP954" s="631"/>
      <c r="AQ954" s="631"/>
      <c r="AR954" s="631"/>
      <c r="AS954" s="631"/>
      <c r="AT954" s="631"/>
      <c r="AU954" s="631"/>
      <c r="AV954" s="631"/>
      <c r="AW954" s="631"/>
      <c r="AX954" s="631"/>
      <c r="AY954" s="631"/>
      <c r="AZ954" s="631"/>
    </row>
    <row r="955" spans="2:52" x14ac:dyDescent="0.25">
      <c r="B955" s="634"/>
      <c r="C955" s="634"/>
      <c r="D955" s="635"/>
      <c r="E955" s="635"/>
      <c r="F955" s="635"/>
      <c r="G955" s="635"/>
      <c r="H955" s="635"/>
      <c r="I955" s="635"/>
      <c r="J955" s="635"/>
      <c r="K955" s="635"/>
      <c r="L955" s="635"/>
      <c r="M955" s="635"/>
      <c r="N955" s="635"/>
      <c r="O955" s="635"/>
      <c r="P955" s="635"/>
      <c r="Q955" s="635"/>
      <c r="R955" s="635"/>
      <c r="S955" s="631"/>
      <c r="T955" s="631"/>
      <c r="U955" s="631"/>
      <c r="V955" s="639"/>
      <c r="W955" s="631"/>
      <c r="X955" s="631"/>
      <c r="Y955" s="631"/>
      <c r="Z955" s="631"/>
      <c r="AA955" s="631"/>
      <c r="AB955" s="631"/>
      <c r="AC955" s="631"/>
      <c r="AD955" s="631"/>
      <c r="AE955" s="631"/>
      <c r="AF955" s="631"/>
      <c r="AG955" s="631"/>
      <c r="AH955" s="631"/>
      <c r="AI955" s="631"/>
      <c r="AJ955" s="631"/>
      <c r="AK955" s="631"/>
      <c r="AL955" s="631"/>
      <c r="AM955" s="631"/>
      <c r="AN955" s="631"/>
      <c r="AO955" s="631"/>
      <c r="AP955" s="631"/>
      <c r="AQ955" s="631"/>
      <c r="AR955" s="631"/>
      <c r="AS955" s="631"/>
      <c r="AT955" s="631"/>
      <c r="AU955" s="631"/>
      <c r="AV955" s="631"/>
      <c r="AW955" s="631"/>
      <c r="AX955" s="631"/>
      <c r="AY955" s="631"/>
      <c r="AZ955" s="631"/>
    </row>
    <row r="956" spans="2:52" x14ac:dyDescent="0.25">
      <c r="B956" s="634"/>
      <c r="C956" s="634"/>
      <c r="D956" s="635"/>
      <c r="E956" s="635"/>
      <c r="F956" s="635"/>
      <c r="G956" s="635"/>
      <c r="H956" s="635"/>
      <c r="I956" s="635"/>
      <c r="J956" s="635"/>
      <c r="K956" s="635"/>
      <c r="L956" s="635"/>
      <c r="M956" s="635"/>
      <c r="N956" s="635"/>
      <c r="O956" s="635"/>
      <c r="P956" s="635"/>
      <c r="Q956" s="635"/>
      <c r="R956" s="635"/>
      <c r="S956" s="631"/>
      <c r="T956" s="631"/>
      <c r="U956" s="631"/>
      <c r="V956" s="639"/>
      <c r="W956" s="631"/>
      <c r="X956" s="631"/>
      <c r="Y956" s="631"/>
      <c r="Z956" s="631"/>
      <c r="AA956" s="631"/>
      <c r="AB956" s="631"/>
      <c r="AC956" s="631"/>
      <c r="AD956" s="631"/>
      <c r="AE956" s="631"/>
      <c r="AF956" s="631"/>
      <c r="AG956" s="631"/>
      <c r="AH956" s="631"/>
      <c r="AI956" s="631"/>
      <c r="AJ956" s="631"/>
      <c r="AK956" s="631"/>
      <c r="AL956" s="631"/>
      <c r="AM956" s="631"/>
      <c r="AN956" s="631"/>
      <c r="AO956" s="631"/>
      <c r="AP956" s="631"/>
      <c r="AQ956" s="631"/>
      <c r="AR956" s="631"/>
      <c r="AS956" s="631"/>
      <c r="AT956" s="631"/>
      <c r="AU956" s="631"/>
      <c r="AV956" s="631"/>
      <c r="AW956" s="631"/>
      <c r="AX956" s="631"/>
      <c r="AY956" s="631"/>
      <c r="AZ956" s="631"/>
    </row>
    <row r="957" spans="2:52" x14ac:dyDescent="0.25">
      <c r="B957" s="634"/>
      <c r="C957" s="634"/>
      <c r="D957" s="635"/>
      <c r="E957" s="635"/>
      <c r="F957" s="635"/>
      <c r="G957" s="635"/>
      <c r="H957" s="635"/>
      <c r="I957" s="635"/>
      <c r="J957" s="635"/>
      <c r="K957" s="635"/>
      <c r="L957" s="635"/>
      <c r="M957" s="635"/>
      <c r="N957" s="635"/>
      <c r="O957" s="635"/>
      <c r="P957" s="635"/>
      <c r="Q957" s="635"/>
      <c r="R957" s="635"/>
      <c r="S957" s="631"/>
      <c r="T957" s="631"/>
      <c r="U957" s="631"/>
      <c r="V957" s="639"/>
      <c r="W957" s="631"/>
      <c r="X957" s="631"/>
      <c r="Y957" s="631"/>
      <c r="Z957" s="631"/>
      <c r="AA957" s="631"/>
      <c r="AB957" s="631"/>
      <c r="AC957" s="631"/>
      <c r="AD957" s="631"/>
      <c r="AE957" s="631"/>
      <c r="AF957" s="631"/>
      <c r="AG957" s="631"/>
      <c r="AH957" s="631"/>
      <c r="AI957" s="631"/>
      <c r="AJ957" s="631"/>
      <c r="AK957" s="631"/>
      <c r="AL957" s="631"/>
      <c r="AM957" s="631"/>
      <c r="AN957" s="631"/>
      <c r="AO957" s="631"/>
      <c r="AP957" s="631"/>
      <c r="AQ957" s="631"/>
      <c r="AR957" s="631"/>
      <c r="AS957" s="631"/>
      <c r="AT957" s="631"/>
      <c r="AU957" s="631"/>
      <c r="AV957" s="631"/>
      <c r="AW957" s="631"/>
      <c r="AX957" s="631"/>
      <c r="AY957" s="631"/>
      <c r="AZ957" s="631"/>
    </row>
    <row r="958" spans="2:52" x14ac:dyDescent="0.25">
      <c r="B958" s="634"/>
      <c r="C958" s="634"/>
      <c r="D958" s="635"/>
      <c r="E958" s="635"/>
      <c r="F958" s="635"/>
      <c r="G958" s="635"/>
      <c r="H958" s="635"/>
      <c r="I958" s="635"/>
      <c r="J958" s="635"/>
      <c r="K958" s="635"/>
      <c r="L958" s="635"/>
      <c r="M958" s="635"/>
      <c r="N958" s="635"/>
      <c r="O958" s="635"/>
      <c r="P958" s="635"/>
      <c r="Q958" s="635"/>
      <c r="R958" s="635"/>
      <c r="S958" s="631"/>
      <c r="T958" s="631"/>
      <c r="U958" s="631"/>
      <c r="V958" s="639"/>
      <c r="W958" s="631"/>
      <c r="X958" s="631"/>
      <c r="Y958" s="631"/>
      <c r="Z958" s="631"/>
      <c r="AA958" s="631"/>
      <c r="AB958" s="631"/>
      <c r="AC958" s="631"/>
      <c r="AD958" s="631"/>
      <c r="AE958" s="631"/>
      <c r="AF958" s="631"/>
      <c r="AG958" s="631"/>
      <c r="AH958" s="631"/>
      <c r="AI958" s="631"/>
      <c r="AJ958" s="631"/>
      <c r="AK958" s="631"/>
      <c r="AL958" s="631"/>
      <c r="AM958" s="631"/>
      <c r="AN958" s="631"/>
      <c r="AO958" s="631"/>
      <c r="AP958" s="631"/>
      <c r="AQ958" s="631"/>
      <c r="AR958" s="631"/>
      <c r="AS958" s="631"/>
      <c r="AT958" s="631"/>
      <c r="AU958" s="631"/>
      <c r="AV958" s="631"/>
      <c r="AW958" s="631"/>
      <c r="AX958" s="631"/>
      <c r="AY958" s="631"/>
      <c r="AZ958" s="631"/>
    </row>
    <row r="959" spans="2:52" x14ac:dyDescent="0.25">
      <c r="B959" s="634"/>
      <c r="C959" s="634"/>
      <c r="D959" s="635"/>
      <c r="E959" s="635"/>
      <c r="F959" s="635"/>
      <c r="G959" s="635"/>
      <c r="H959" s="635"/>
      <c r="I959" s="635"/>
      <c r="J959" s="635"/>
      <c r="K959" s="635"/>
      <c r="L959" s="635"/>
      <c r="M959" s="635"/>
      <c r="N959" s="635"/>
      <c r="O959" s="635"/>
      <c r="P959" s="635"/>
      <c r="Q959" s="635"/>
      <c r="R959" s="635"/>
      <c r="S959" s="631"/>
      <c r="T959" s="631"/>
      <c r="U959" s="631"/>
      <c r="V959" s="639"/>
      <c r="W959" s="631"/>
      <c r="X959" s="631"/>
      <c r="Y959" s="631"/>
      <c r="Z959" s="631"/>
      <c r="AA959" s="631"/>
      <c r="AB959" s="631"/>
      <c r="AC959" s="631"/>
      <c r="AD959" s="631"/>
      <c r="AE959" s="631"/>
      <c r="AF959" s="631"/>
      <c r="AG959" s="631"/>
      <c r="AH959" s="631"/>
      <c r="AI959" s="631"/>
      <c r="AJ959" s="631"/>
      <c r="AK959" s="631"/>
      <c r="AL959" s="631"/>
      <c r="AM959" s="631"/>
      <c r="AN959" s="631"/>
      <c r="AO959" s="631"/>
      <c r="AP959" s="631"/>
      <c r="AQ959" s="631"/>
      <c r="AR959" s="631"/>
      <c r="AS959" s="631"/>
      <c r="AT959" s="631"/>
      <c r="AU959" s="631"/>
      <c r="AV959" s="631"/>
      <c r="AW959" s="631"/>
      <c r="AX959" s="631"/>
      <c r="AY959" s="631"/>
      <c r="AZ959" s="631"/>
    </row>
    <row r="960" spans="2:52" x14ac:dyDescent="0.25">
      <c r="B960" s="634"/>
      <c r="C960" s="634"/>
      <c r="D960" s="635"/>
      <c r="E960" s="635"/>
      <c r="F960" s="635"/>
      <c r="G960" s="635"/>
      <c r="H960" s="635"/>
      <c r="I960" s="635"/>
      <c r="J960" s="635"/>
      <c r="K960" s="635"/>
      <c r="L960" s="635"/>
      <c r="M960" s="635"/>
      <c r="N960" s="635"/>
      <c r="O960" s="635"/>
      <c r="P960" s="635"/>
      <c r="Q960" s="635"/>
      <c r="R960" s="635"/>
      <c r="S960" s="631"/>
      <c r="T960" s="631"/>
      <c r="U960" s="631"/>
      <c r="V960" s="639"/>
      <c r="W960" s="631"/>
      <c r="X960" s="631"/>
      <c r="Y960" s="631"/>
      <c r="Z960" s="631"/>
      <c r="AA960" s="631"/>
      <c r="AB960" s="631"/>
      <c r="AC960" s="631"/>
      <c r="AD960" s="631"/>
      <c r="AE960" s="631"/>
      <c r="AF960" s="631"/>
      <c r="AG960" s="631"/>
      <c r="AH960" s="631"/>
      <c r="AI960" s="631"/>
      <c r="AJ960" s="631"/>
      <c r="AK960" s="631"/>
      <c r="AL960" s="631"/>
      <c r="AM960" s="631"/>
      <c r="AN960" s="631"/>
      <c r="AO960" s="631"/>
      <c r="AP960" s="631"/>
      <c r="AQ960" s="631"/>
      <c r="AR960" s="631"/>
      <c r="AS960" s="631"/>
      <c r="AT960" s="631"/>
      <c r="AU960" s="631"/>
      <c r="AV960" s="631"/>
      <c r="AW960" s="631"/>
      <c r="AX960" s="631"/>
      <c r="AY960" s="631"/>
      <c r="AZ960" s="631"/>
    </row>
    <row r="961" spans="2:52" x14ac:dyDescent="0.25">
      <c r="B961" s="634"/>
      <c r="C961" s="634"/>
      <c r="D961" s="635"/>
      <c r="E961" s="635"/>
      <c r="F961" s="635"/>
      <c r="G961" s="635"/>
      <c r="H961" s="635"/>
      <c r="I961" s="635"/>
      <c r="J961" s="635"/>
      <c r="K961" s="635"/>
      <c r="L961" s="635"/>
      <c r="M961" s="635"/>
      <c r="N961" s="635"/>
      <c r="O961" s="635"/>
      <c r="P961" s="635"/>
      <c r="Q961" s="635"/>
      <c r="R961" s="635"/>
      <c r="S961" s="631"/>
      <c r="T961" s="631"/>
      <c r="U961" s="631"/>
      <c r="V961" s="639"/>
      <c r="W961" s="631"/>
      <c r="X961" s="631"/>
      <c r="Y961" s="631"/>
      <c r="Z961" s="631"/>
      <c r="AA961" s="631"/>
      <c r="AB961" s="631"/>
      <c r="AC961" s="631"/>
      <c r="AD961" s="631"/>
      <c r="AE961" s="631"/>
      <c r="AF961" s="631"/>
      <c r="AG961" s="631"/>
      <c r="AH961" s="631"/>
      <c r="AI961" s="631"/>
      <c r="AJ961" s="631"/>
      <c r="AK961" s="631"/>
      <c r="AL961" s="631"/>
      <c r="AM961" s="631"/>
      <c r="AN961" s="631"/>
      <c r="AO961" s="631"/>
      <c r="AP961" s="631"/>
      <c r="AQ961" s="631"/>
      <c r="AR961" s="631"/>
      <c r="AS961" s="631"/>
      <c r="AT961" s="631"/>
      <c r="AU961" s="631"/>
      <c r="AV961" s="631"/>
      <c r="AW961" s="631"/>
      <c r="AX961" s="631"/>
      <c r="AY961" s="631"/>
      <c r="AZ961" s="631"/>
    </row>
    <row r="962" spans="2:52" x14ac:dyDescent="0.25">
      <c r="B962" s="634"/>
      <c r="C962" s="634"/>
      <c r="D962" s="635"/>
      <c r="E962" s="635"/>
      <c r="F962" s="635"/>
      <c r="G962" s="635"/>
      <c r="H962" s="635"/>
      <c r="I962" s="635"/>
      <c r="J962" s="635"/>
      <c r="K962" s="635"/>
      <c r="L962" s="635"/>
      <c r="M962" s="635"/>
      <c r="N962" s="635"/>
      <c r="O962" s="635"/>
      <c r="P962" s="635"/>
      <c r="Q962" s="635"/>
      <c r="R962" s="635"/>
      <c r="S962" s="631"/>
      <c r="T962" s="631"/>
      <c r="U962" s="631"/>
      <c r="V962" s="639"/>
      <c r="W962" s="631"/>
      <c r="X962" s="631"/>
      <c r="Y962" s="631"/>
      <c r="Z962" s="631"/>
      <c r="AA962" s="631"/>
      <c r="AB962" s="631"/>
      <c r="AC962" s="631"/>
      <c r="AD962" s="631"/>
      <c r="AE962" s="631"/>
      <c r="AF962" s="631"/>
      <c r="AG962" s="631"/>
      <c r="AH962" s="631"/>
      <c r="AI962" s="631"/>
      <c r="AJ962" s="631"/>
      <c r="AK962" s="631"/>
      <c r="AL962" s="631"/>
      <c r="AM962" s="631"/>
      <c r="AN962" s="631"/>
      <c r="AO962" s="631"/>
      <c r="AP962" s="631"/>
      <c r="AQ962" s="631"/>
      <c r="AR962" s="631"/>
      <c r="AS962" s="631"/>
      <c r="AT962" s="631"/>
      <c r="AU962" s="631"/>
      <c r="AV962" s="631"/>
      <c r="AW962" s="631"/>
      <c r="AX962" s="631"/>
      <c r="AY962" s="631"/>
      <c r="AZ962" s="631"/>
    </row>
    <row r="963" spans="2:52" x14ac:dyDescent="0.25">
      <c r="B963" s="634"/>
      <c r="C963" s="634"/>
      <c r="D963" s="635"/>
      <c r="E963" s="635"/>
      <c r="F963" s="635"/>
      <c r="G963" s="635"/>
      <c r="H963" s="635"/>
      <c r="I963" s="635"/>
      <c r="J963" s="635"/>
      <c r="K963" s="635"/>
      <c r="L963" s="635"/>
      <c r="M963" s="635"/>
      <c r="N963" s="635"/>
      <c r="O963" s="635"/>
      <c r="P963" s="635"/>
      <c r="Q963" s="635"/>
      <c r="R963" s="635"/>
      <c r="S963" s="631"/>
      <c r="T963" s="631"/>
      <c r="U963" s="631"/>
      <c r="V963" s="639"/>
      <c r="W963" s="631"/>
      <c r="X963" s="631"/>
      <c r="Y963" s="631"/>
      <c r="Z963" s="631"/>
      <c r="AA963" s="631"/>
      <c r="AB963" s="631"/>
      <c r="AC963" s="631"/>
      <c r="AD963" s="631"/>
      <c r="AE963" s="631"/>
      <c r="AF963" s="631"/>
      <c r="AG963" s="631"/>
      <c r="AH963" s="631"/>
      <c r="AI963" s="631"/>
      <c r="AJ963" s="631"/>
      <c r="AK963" s="631"/>
      <c r="AL963" s="631"/>
      <c r="AM963" s="631"/>
      <c r="AN963" s="631"/>
      <c r="AO963" s="631"/>
      <c r="AP963" s="631"/>
      <c r="AQ963" s="631"/>
      <c r="AR963" s="631"/>
      <c r="AS963" s="631"/>
      <c r="AT963" s="631"/>
      <c r="AU963" s="631"/>
      <c r="AV963" s="631"/>
      <c r="AW963" s="631"/>
      <c r="AX963" s="631"/>
      <c r="AY963" s="631"/>
      <c r="AZ963" s="631"/>
    </row>
    <row r="964" spans="2:52" x14ac:dyDescent="0.25">
      <c r="B964" s="634"/>
      <c r="C964" s="634"/>
      <c r="D964" s="635"/>
      <c r="E964" s="635"/>
      <c r="F964" s="635"/>
      <c r="G964" s="635"/>
      <c r="H964" s="635"/>
      <c r="I964" s="635"/>
      <c r="J964" s="635"/>
      <c r="K964" s="635"/>
      <c r="L964" s="635"/>
      <c r="M964" s="635"/>
      <c r="N964" s="635"/>
      <c r="O964" s="635"/>
      <c r="P964" s="635"/>
      <c r="Q964" s="635"/>
      <c r="R964" s="635"/>
      <c r="S964" s="631"/>
      <c r="T964" s="631"/>
      <c r="U964" s="631"/>
      <c r="V964" s="639"/>
      <c r="W964" s="631"/>
      <c r="X964" s="631"/>
      <c r="Y964" s="631"/>
      <c r="Z964" s="631"/>
      <c r="AA964" s="631"/>
      <c r="AB964" s="631"/>
      <c r="AC964" s="631"/>
      <c r="AD964" s="631"/>
      <c r="AE964" s="631"/>
      <c r="AF964" s="631"/>
      <c r="AG964" s="631"/>
      <c r="AH964" s="631"/>
      <c r="AI964" s="631"/>
      <c r="AJ964" s="631"/>
      <c r="AK964" s="631"/>
      <c r="AL964" s="631"/>
      <c r="AM964" s="631"/>
      <c r="AN964" s="631"/>
      <c r="AO964" s="631"/>
      <c r="AP964" s="631"/>
      <c r="AQ964" s="631"/>
      <c r="AR964" s="631"/>
      <c r="AS964" s="631"/>
      <c r="AT964" s="631"/>
      <c r="AU964" s="631"/>
      <c r="AV964" s="631"/>
      <c r="AW964" s="631"/>
      <c r="AX964" s="631"/>
      <c r="AY964" s="631"/>
      <c r="AZ964" s="631"/>
    </row>
    <row r="965" spans="2:52" x14ac:dyDescent="0.25">
      <c r="B965" s="634"/>
      <c r="C965" s="634"/>
      <c r="D965" s="635"/>
      <c r="E965" s="635"/>
      <c r="F965" s="635"/>
      <c r="G965" s="635"/>
      <c r="H965" s="635"/>
      <c r="I965" s="635"/>
      <c r="J965" s="635"/>
      <c r="K965" s="635"/>
      <c r="L965" s="635"/>
      <c r="M965" s="635"/>
      <c r="N965" s="635"/>
      <c r="O965" s="635"/>
      <c r="P965" s="635"/>
      <c r="Q965" s="635"/>
      <c r="R965" s="635"/>
      <c r="S965" s="631"/>
      <c r="T965" s="631"/>
      <c r="U965" s="631"/>
      <c r="V965" s="639"/>
      <c r="W965" s="631"/>
      <c r="X965" s="631"/>
      <c r="Y965" s="631"/>
      <c r="Z965" s="631"/>
      <c r="AA965" s="631"/>
      <c r="AB965" s="631"/>
      <c r="AC965" s="631"/>
      <c r="AD965" s="631"/>
      <c r="AE965" s="631"/>
      <c r="AF965" s="631"/>
      <c r="AG965" s="631"/>
      <c r="AH965" s="631"/>
      <c r="AI965" s="631"/>
      <c r="AJ965" s="631"/>
      <c r="AK965" s="631"/>
      <c r="AL965" s="631"/>
      <c r="AM965" s="631"/>
      <c r="AN965" s="631"/>
      <c r="AO965" s="631"/>
      <c r="AP965" s="631"/>
      <c r="AQ965" s="631"/>
      <c r="AR965" s="631"/>
      <c r="AS965" s="631"/>
      <c r="AT965" s="631"/>
      <c r="AU965" s="631"/>
      <c r="AV965" s="631"/>
      <c r="AW965" s="631"/>
      <c r="AX965" s="631"/>
      <c r="AY965" s="631"/>
      <c r="AZ965" s="631"/>
    </row>
    <row r="966" spans="2:52" x14ac:dyDescent="0.25">
      <c r="B966" s="634"/>
      <c r="C966" s="634"/>
      <c r="D966" s="635"/>
      <c r="E966" s="635"/>
      <c r="F966" s="635"/>
      <c r="G966" s="635"/>
      <c r="H966" s="635"/>
      <c r="I966" s="635"/>
      <c r="J966" s="635"/>
      <c r="K966" s="635"/>
      <c r="L966" s="635"/>
      <c r="M966" s="635"/>
      <c r="N966" s="635"/>
      <c r="O966" s="635"/>
      <c r="P966" s="635"/>
      <c r="Q966" s="635"/>
      <c r="R966" s="635"/>
      <c r="S966" s="631"/>
      <c r="T966" s="631"/>
      <c r="U966" s="631"/>
      <c r="V966" s="639"/>
      <c r="W966" s="631"/>
      <c r="X966" s="631"/>
      <c r="Y966" s="631"/>
      <c r="Z966" s="631"/>
      <c r="AA966" s="631"/>
      <c r="AB966" s="631"/>
      <c r="AC966" s="631"/>
      <c r="AD966" s="631"/>
      <c r="AE966" s="631"/>
      <c r="AF966" s="631"/>
      <c r="AG966" s="631"/>
      <c r="AH966" s="631"/>
      <c r="AI966" s="631"/>
      <c r="AJ966" s="631"/>
      <c r="AK966" s="631"/>
      <c r="AL966" s="631"/>
      <c r="AM966" s="631"/>
      <c r="AN966" s="631"/>
      <c r="AO966" s="631"/>
      <c r="AP966" s="631"/>
      <c r="AQ966" s="631"/>
      <c r="AR966" s="631"/>
      <c r="AS966" s="631"/>
      <c r="AT966" s="631"/>
      <c r="AU966" s="631"/>
      <c r="AV966" s="631"/>
      <c r="AW966" s="631"/>
      <c r="AX966" s="631"/>
      <c r="AY966" s="631"/>
      <c r="AZ966" s="631"/>
    </row>
    <row r="967" spans="2:52" x14ac:dyDescent="0.25">
      <c r="B967" s="634"/>
      <c r="C967" s="634"/>
      <c r="D967" s="635"/>
      <c r="E967" s="635"/>
      <c r="F967" s="635"/>
      <c r="G967" s="635"/>
      <c r="H967" s="635"/>
      <c r="I967" s="635"/>
      <c r="J967" s="635"/>
      <c r="K967" s="635"/>
      <c r="L967" s="635"/>
      <c r="M967" s="635"/>
      <c r="N967" s="635"/>
      <c r="O967" s="635"/>
      <c r="P967" s="635"/>
      <c r="Q967" s="635"/>
      <c r="R967" s="635"/>
      <c r="S967" s="631"/>
      <c r="T967" s="631"/>
      <c r="U967" s="631"/>
      <c r="V967" s="639"/>
      <c r="W967" s="631"/>
      <c r="X967" s="631"/>
      <c r="Y967" s="631"/>
      <c r="Z967" s="631"/>
      <c r="AA967" s="631"/>
      <c r="AB967" s="631"/>
      <c r="AC967" s="631"/>
      <c r="AD967" s="631"/>
      <c r="AE967" s="631"/>
      <c r="AF967" s="631"/>
      <c r="AG967" s="631"/>
      <c r="AH967" s="631"/>
      <c r="AI967" s="631"/>
      <c r="AJ967" s="631"/>
      <c r="AK967" s="631"/>
      <c r="AL967" s="631"/>
      <c r="AM967" s="631"/>
      <c r="AN967" s="631"/>
      <c r="AO967" s="631"/>
      <c r="AP967" s="631"/>
      <c r="AQ967" s="631"/>
      <c r="AR967" s="631"/>
      <c r="AS967" s="631"/>
      <c r="AT967" s="631"/>
      <c r="AU967" s="631"/>
      <c r="AV967" s="631"/>
      <c r="AW967" s="631"/>
      <c r="AX967" s="631"/>
      <c r="AY967" s="631"/>
      <c r="AZ967" s="631"/>
    </row>
    <row r="968" spans="2:52" x14ac:dyDescent="0.25">
      <c r="B968" s="634"/>
      <c r="C968" s="634"/>
      <c r="D968" s="635"/>
      <c r="E968" s="635"/>
      <c r="F968" s="635"/>
      <c r="G968" s="635"/>
      <c r="H968" s="635"/>
      <c r="I968" s="635"/>
      <c r="J968" s="635"/>
      <c r="K968" s="635"/>
      <c r="L968" s="635"/>
      <c r="M968" s="635"/>
      <c r="N968" s="635"/>
      <c r="O968" s="635"/>
      <c r="P968" s="635"/>
      <c r="Q968" s="635"/>
      <c r="R968" s="635"/>
      <c r="S968" s="631"/>
      <c r="T968" s="631"/>
      <c r="U968" s="631"/>
      <c r="V968" s="639"/>
      <c r="W968" s="631"/>
      <c r="X968" s="631"/>
      <c r="Y968" s="631"/>
      <c r="Z968" s="631"/>
      <c r="AA968" s="631"/>
      <c r="AB968" s="631"/>
      <c r="AC968" s="631"/>
      <c r="AD968" s="631"/>
      <c r="AE968" s="631"/>
      <c r="AF968" s="631"/>
      <c r="AG968" s="631"/>
      <c r="AH968" s="631"/>
      <c r="AI968" s="631"/>
      <c r="AJ968" s="631"/>
      <c r="AK968" s="631"/>
      <c r="AL968" s="631"/>
      <c r="AM968" s="631"/>
      <c r="AN968" s="631"/>
      <c r="AO968" s="631"/>
      <c r="AP968" s="631"/>
      <c r="AQ968" s="631"/>
      <c r="AR968" s="631"/>
      <c r="AS968" s="631"/>
      <c r="AT968" s="631"/>
      <c r="AU968" s="631"/>
      <c r="AV968" s="631"/>
      <c r="AW968" s="631"/>
      <c r="AX968" s="631"/>
      <c r="AY968" s="631"/>
      <c r="AZ968" s="631"/>
    </row>
    <row r="969" spans="2:52" x14ac:dyDescent="0.25">
      <c r="B969" s="634"/>
      <c r="C969" s="634"/>
      <c r="D969" s="635"/>
      <c r="E969" s="635"/>
      <c r="F969" s="635"/>
      <c r="G969" s="635"/>
      <c r="H969" s="635"/>
      <c r="I969" s="635"/>
      <c r="J969" s="635"/>
      <c r="K969" s="635"/>
      <c r="L969" s="635"/>
      <c r="M969" s="635"/>
      <c r="N969" s="635"/>
      <c r="O969" s="635"/>
      <c r="P969" s="635"/>
      <c r="Q969" s="635"/>
      <c r="R969" s="635"/>
      <c r="S969" s="631"/>
      <c r="T969" s="631"/>
      <c r="U969" s="631"/>
      <c r="V969" s="639"/>
      <c r="W969" s="631"/>
      <c r="X969" s="631"/>
      <c r="Y969" s="631"/>
      <c r="Z969" s="631"/>
      <c r="AA969" s="631"/>
      <c r="AB969" s="631"/>
      <c r="AC969" s="631"/>
      <c r="AD969" s="631"/>
      <c r="AE969" s="631"/>
      <c r="AF969" s="631"/>
      <c r="AG969" s="631"/>
      <c r="AH969" s="631"/>
      <c r="AI969" s="631"/>
      <c r="AJ969" s="631"/>
      <c r="AK969" s="631"/>
      <c r="AL969" s="631"/>
      <c r="AM969" s="631"/>
      <c r="AN969" s="631"/>
      <c r="AO969" s="631"/>
      <c r="AP969" s="631"/>
      <c r="AQ969" s="631"/>
      <c r="AR969" s="631"/>
      <c r="AS969" s="631"/>
      <c r="AT969" s="631"/>
      <c r="AU969" s="631"/>
      <c r="AV969" s="631"/>
      <c r="AW969" s="631"/>
      <c r="AX969" s="631"/>
      <c r="AY969" s="631"/>
      <c r="AZ969" s="631"/>
    </row>
    <row r="970" spans="2:52" x14ac:dyDescent="0.25">
      <c r="B970" s="634"/>
      <c r="C970" s="634"/>
      <c r="D970" s="635"/>
      <c r="E970" s="635"/>
      <c r="F970" s="635"/>
      <c r="G970" s="635"/>
      <c r="H970" s="635"/>
      <c r="I970" s="635"/>
      <c r="J970" s="635"/>
      <c r="K970" s="635"/>
      <c r="L970" s="635"/>
      <c r="M970" s="635"/>
      <c r="N970" s="635"/>
      <c r="O970" s="635"/>
      <c r="P970" s="635"/>
      <c r="Q970" s="635"/>
      <c r="R970" s="635"/>
      <c r="S970" s="631"/>
      <c r="T970" s="631"/>
      <c r="U970" s="631"/>
      <c r="V970" s="639"/>
      <c r="W970" s="631"/>
      <c r="X970" s="631"/>
      <c r="Y970" s="631"/>
      <c r="Z970" s="631"/>
      <c r="AA970" s="631"/>
      <c r="AB970" s="631"/>
      <c r="AC970" s="631"/>
      <c r="AD970" s="631"/>
      <c r="AE970" s="631"/>
      <c r="AF970" s="631"/>
      <c r="AG970" s="631"/>
      <c r="AH970" s="631"/>
      <c r="AI970" s="631"/>
      <c r="AJ970" s="631"/>
      <c r="AK970" s="631"/>
      <c r="AL970" s="631"/>
      <c r="AM970" s="631"/>
      <c r="AN970" s="631"/>
      <c r="AO970" s="631"/>
      <c r="AP970" s="631"/>
      <c r="AQ970" s="631"/>
      <c r="AR970" s="631"/>
      <c r="AS970" s="631"/>
      <c r="AT970" s="631"/>
      <c r="AU970" s="631"/>
      <c r="AV970" s="631"/>
      <c r="AW970" s="631"/>
      <c r="AX970" s="631"/>
      <c r="AY970" s="631"/>
      <c r="AZ970" s="631"/>
    </row>
    <row r="971" spans="2:52" x14ac:dyDescent="0.25">
      <c r="B971" s="634"/>
      <c r="C971" s="634"/>
      <c r="D971" s="635"/>
      <c r="E971" s="635"/>
      <c r="F971" s="635"/>
      <c r="G971" s="635"/>
      <c r="H971" s="635"/>
      <c r="I971" s="635"/>
      <c r="J971" s="635"/>
      <c r="K971" s="635"/>
      <c r="L971" s="635"/>
      <c r="M971" s="635"/>
      <c r="N971" s="635"/>
      <c r="O971" s="635"/>
      <c r="P971" s="635"/>
      <c r="Q971" s="635"/>
      <c r="R971" s="635"/>
      <c r="S971" s="631"/>
      <c r="T971" s="631"/>
      <c r="U971" s="631"/>
      <c r="V971" s="639"/>
      <c r="W971" s="631"/>
      <c r="X971" s="631"/>
      <c r="Y971" s="631"/>
      <c r="Z971" s="631"/>
      <c r="AA971" s="631"/>
      <c r="AB971" s="631"/>
      <c r="AC971" s="631"/>
      <c r="AD971" s="631"/>
      <c r="AE971" s="631"/>
      <c r="AF971" s="631"/>
      <c r="AG971" s="631"/>
      <c r="AH971" s="631"/>
      <c r="AI971" s="631"/>
      <c r="AJ971" s="631"/>
      <c r="AK971" s="631"/>
      <c r="AL971" s="631"/>
      <c r="AM971" s="631"/>
      <c r="AN971" s="631"/>
      <c r="AO971" s="631"/>
      <c r="AP971" s="631"/>
      <c r="AQ971" s="631"/>
      <c r="AR971" s="631"/>
      <c r="AS971" s="631"/>
      <c r="AT971" s="631"/>
      <c r="AU971" s="631"/>
      <c r="AV971" s="631"/>
      <c r="AW971" s="631"/>
      <c r="AX971" s="631"/>
      <c r="AY971" s="631"/>
      <c r="AZ971" s="631"/>
    </row>
    <row r="972" spans="2:52" x14ac:dyDescent="0.25">
      <c r="B972" s="634"/>
      <c r="C972" s="634"/>
      <c r="D972" s="635"/>
      <c r="E972" s="635"/>
      <c r="F972" s="635"/>
      <c r="G972" s="635"/>
      <c r="H972" s="635"/>
      <c r="I972" s="635"/>
      <c r="J972" s="635"/>
      <c r="K972" s="635"/>
      <c r="L972" s="635"/>
      <c r="M972" s="635"/>
      <c r="N972" s="635"/>
      <c r="O972" s="635"/>
      <c r="P972" s="635"/>
      <c r="Q972" s="635"/>
      <c r="R972" s="635"/>
      <c r="S972" s="631"/>
      <c r="T972" s="631"/>
      <c r="U972" s="631"/>
      <c r="V972" s="639"/>
      <c r="W972" s="631"/>
      <c r="X972" s="631"/>
      <c r="Y972" s="631"/>
      <c r="Z972" s="631"/>
      <c r="AA972" s="631"/>
      <c r="AB972" s="631"/>
      <c r="AC972" s="631"/>
      <c r="AD972" s="631"/>
      <c r="AE972" s="631"/>
      <c r="AF972" s="631"/>
      <c r="AG972" s="631"/>
      <c r="AH972" s="631"/>
      <c r="AI972" s="631"/>
      <c r="AJ972" s="631"/>
      <c r="AK972" s="631"/>
      <c r="AL972" s="631"/>
      <c r="AM972" s="631"/>
      <c r="AN972" s="631"/>
      <c r="AO972" s="631"/>
      <c r="AP972" s="631"/>
      <c r="AQ972" s="631"/>
      <c r="AR972" s="631"/>
      <c r="AS972" s="631"/>
      <c r="AT972" s="631"/>
      <c r="AU972" s="631"/>
      <c r="AV972" s="631"/>
      <c r="AW972" s="631"/>
      <c r="AX972" s="631"/>
      <c r="AY972" s="631"/>
      <c r="AZ972" s="631"/>
    </row>
    <row r="973" spans="2:52" x14ac:dyDescent="0.25">
      <c r="B973" s="634"/>
      <c r="C973" s="634"/>
      <c r="D973" s="635"/>
      <c r="E973" s="635"/>
      <c r="F973" s="635"/>
      <c r="G973" s="635"/>
      <c r="H973" s="635"/>
      <c r="I973" s="635"/>
      <c r="J973" s="635"/>
      <c r="K973" s="635"/>
      <c r="L973" s="635"/>
      <c r="M973" s="635"/>
      <c r="N973" s="635"/>
      <c r="O973" s="635"/>
      <c r="P973" s="635"/>
      <c r="Q973" s="635"/>
      <c r="R973" s="635"/>
      <c r="S973" s="631"/>
      <c r="T973" s="631"/>
      <c r="U973" s="631"/>
      <c r="V973" s="639"/>
      <c r="W973" s="631"/>
      <c r="X973" s="631"/>
      <c r="Y973" s="631"/>
      <c r="Z973" s="631"/>
      <c r="AA973" s="631"/>
      <c r="AB973" s="631"/>
      <c r="AC973" s="631"/>
      <c r="AD973" s="631"/>
      <c r="AE973" s="631"/>
      <c r="AF973" s="631"/>
      <c r="AG973" s="631"/>
      <c r="AH973" s="631"/>
      <c r="AI973" s="631"/>
      <c r="AJ973" s="631"/>
      <c r="AK973" s="631"/>
      <c r="AL973" s="631"/>
      <c r="AM973" s="631"/>
      <c r="AN973" s="631"/>
      <c r="AO973" s="631"/>
      <c r="AP973" s="631"/>
      <c r="AQ973" s="631"/>
      <c r="AR973" s="631"/>
      <c r="AS973" s="631"/>
      <c r="AT973" s="631"/>
      <c r="AU973" s="631"/>
      <c r="AV973" s="631"/>
      <c r="AW973" s="631"/>
      <c r="AX973" s="631"/>
      <c r="AY973" s="631"/>
      <c r="AZ973" s="631"/>
    </row>
    <row r="974" spans="2:52" x14ac:dyDescent="0.25">
      <c r="B974" s="634"/>
      <c r="C974" s="634"/>
      <c r="D974" s="635"/>
      <c r="E974" s="635"/>
      <c r="F974" s="635"/>
      <c r="G974" s="635"/>
      <c r="H974" s="635"/>
      <c r="I974" s="635"/>
      <c r="J974" s="635"/>
      <c r="K974" s="635"/>
      <c r="L974" s="635"/>
      <c r="M974" s="635"/>
      <c r="N974" s="635"/>
      <c r="O974" s="635"/>
      <c r="P974" s="635"/>
      <c r="Q974" s="635"/>
      <c r="R974" s="635"/>
      <c r="S974" s="631"/>
      <c r="T974" s="631"/>
      <c r="U974" s="631"/>
      <c r="V974" s="639"/>
      <c r="W974" s="631"/>
      <c r="X974" s="631"/>
      <c r="Y974" s="631"/>
      <c r="Z974" s="631"/>
      <c r="AA974" s="631"/>
      <c r="AB974" s="631"/>
      <c r="AC974" s="631"/>
      <c r="AD974" s="631"/>
      <c r="AE974" s="631"/>
      <c r="AF974" s="631"/>
      <c r="AG974" s="631"/>
      <c r="AH974" s="631"/>
      <c r="AI974" s="631"/>
      <c r="AJ974" s="631"/>
      <c r="AK974" s="631"/>
      <c r="AL974" s="631"/>
      <c r="AM974" s="631"/>
      <c r="AN974" s="631"/>
      <c r="AO974" s="631"/>
      <c r="AP974" s="631"/>
      <c r="AQ974" s="631"/>
      <c r="AR974" s="631"/>
      <c r="AS974" s="631"/>
      <c r="AT974" s="631"/>
      <c r="AU974" s="631"/>
      <c r="AV974" s="631"/>
      <c r="AW974" s="631"/>
      <c r="AX974" s="631"/>
      <c r="AY974" s="631"/>
      <c r="AZ974" s="631"/>
    </row>
    <row r="975" spans="2:52" x14ac:dyDescent="0.25">
      <c r="B975" s="634"/>
      <c r="C975" s="634"/>
      <c r="D975" s="635"/>
      <c r="E975" s="635"/>
      <c r="F975" s="635"/>
      <c r="G975" s="635"/>
      <c r="H975" s="635"/>
      <c r="I975" s="635"/>
      <c r="J975" s="635"/>
      <c r="K975" s="635"/>
      <c r="L975" s="635"/>
      <c r="M975" s="635"/>
      <c r="N975" s="635"/>
      <c r="O975" s="635"/>
      <c r="P975" s="635"/>
      <c r="Q975" s="635"/>
      <c r="R975" s="635"/>
      <c r="S975" s="631"/>
      <c r="T975" s="631"/>
      <c r="U975" s="631"/>
      <c r="V975" s="639"/>
      <c r="W975" s="631"/>
      <c r="X975" s="631"/>
      <c r="Y975" s="631"/>
      <c r="Z975" s="631"/>
      <c r="AA975" s="631"/>
      <c r="AB975" s="631"/>
      <c r="AC975" s="631"/>
      <c r="AD975" s="631"/>
      <c r="AE975" s="631"/>
      <c r="AF975" s="631"/>
      <c r="AG975" s="631"/>
      <c r="AH975" s="631"/>
      <c r="AI975" s="631"/>
      <c r="AJ975" s="631"/>
      <c r="AK975" s="631"/>
      <c r="AL975" s="631"/>
      <c r="AM975" s="631"/>
      <c r="AN975" s="631"/>
      <c r="AO975" s="631"/>
      <c r="AP975" s="631"/>
      <c r="AQ975" s="631"/>
      <c r="AR975" s="631"/>
      <c r="AS975" s="631"/>
      <c r="AT975" s="631"/>
      <c r="AU975" s="631"/>
      <c r="AV975" s="631"/>
      <c r="AW975" s="631"/>
      <c r="AX975" s="631"/>
      <c r="AY975" s="631"/>
      <c r="AZ975" s="631"/>
    </row>
    <row r="976" spans="2:52" x14ac:dyDescent="0.25">
      <c r="B976" s="634"/>
      <c r="C976" s="634"/>
      <c r="D976" s="635"/>
      <c r="E976" s="635"/>
      <c r="F976" s="635"/>
      <c r="G976" s="635"/>
      <c r="H976" s="635"/>
      <c r="I976" s="635"/>
      <c r="J976" s="635"/>
      <c r="K976" s="635"/>
      <c r="L976" s="635"/>
      <c r="M976" s="635"/>
      <c r="N976" s="635"/>
      <c r="O976" s="635"/>
      <c r="P976" s="635"/>
      <c r="Q976" s="635"/>
      <c r="R976" s="635"/>
      <c r="S976" s="631"/>
      <c r="T976" s="631"/>
      <c r="U976" s="631"/>
      <c r="V976" s="639"/>
      <c r="W976" s="631"/>
      <c r="X976" s="631"/>
      <c r="Y976" s="631"/>
      <c r="Z976" s="631"/>
      <c r="AA976" s="631"/>
      <c r="AB976" s="631"/>
      <c r="AC976" s="631"/>
      <c r="AD976" s="631"/>
      <c r="AE976" s="631"/>
      <c r="AF976" s="631"/>
      <c r="AG976" s="631"/>
      <c r="AH976" s="631"/>
      <c r="AI976" s="631"/>
      <c r="AJ976" s="631"/>
      <c r="AK976" s="631"/>
      <c r="AL976" s="631"/>
      <c r="AM976" s="631"/>
      <c r="AN976" s="631"/>
      <c r="AO976" s="631"/>
      <c r="AP976" s="631"/>
      <c r="AQ976" s="631"/>
      <c r="AR976" s="631"/>
      <c r="AS976" s="631"/>
      <c r="AT976" s="631"/>
      <c r="AU976" s="631"/>
      <c r="AV976" s="631"/>
      <c r="AW976" s="631"/>
      <c r="AX976" s="631"/>
      <c r="AY976" s="631"/>
      <c r="AZ976" s="631"/>
    </row>
    <row r="977" spans="2:52" x14ac:dyDescent="0.25">
      <c r="B977" s="634"/>
      <c r="C977" s="634"/>
      <c r="D977" s="635"/>
      <c r="E977" s="635"/>
      <c r="F977" s="635"/>
      <c r="G977" s="635"/>
      <c r="H977" s="635"/>
      <c r="I977" s="635"/>
      <c r="J977" s="635"/>
      <c r="K977" s="635"/>
      <c r="L977" s="635"/>
      <c r="M977" s="635"/>
      <c r="N977" s="635"/>
      <c r="O977" s="635"/>
      <c r="P977" s="635"/>
      <c r="Q977" s="635"/>
      <c r="R977" s="635"/>
      <c r="S977" s="631"/>
      <c r="T977" s="631"/>
      <c r="U977" s="631"/>
      <c r="V977" s="639"/>
      <c r="W977" s="631"/>
      <c r="X977" s="631"/>
      <c r="Y977" s="631"/>
      <c r="Z977" s="631"/>
      <c r="AA977" s="631"/>
      <c r="AB977" s="631"/>
      <c r="AC977" s="631"/>
      <c r="AD977" s="631"/>
      <c r="AE977" s="631"/>
      <c r="AF977" s="631"/>
      <c r="AG977" s="631"/>
      <c r="AH977" s="631"/>
      <c r="AI977" s="631"/>
      <c r="AJ977" s="631"/>
      <c r="AK977" s="631"/>
      <c r="AL977" s="631"/>
      <c r="AM977" s="631"/>
      <c r="AN977" s="631"/>
      <c r="AO977" s="631"/>
      <c r="AP977" s="631"/>
      <c r="AQ977" s="631"/>
      <c r="AR977" s="631"/>
      <c r="AS977" s="631"/>
      <c r="AT977" s="631"/>
      <c r="AU977" s="631"/>
      <c r="AV977" s="631"/>
      <c r="AW977" s="631"/>
      <c r="AX977" s="631"/>
      <c r="AY977" s="631"/>
      <c r="AZ977" s="631"/>
    </row>
    <row r="978" spans="2:52" x14ac:dyDescent="0.25">
      <c r="B978" s="634"/>
      <c r="C978" s="634"/>
      <c r="D978" s="635"/>
      <c r="E978" s="635"/>
      <c r="F978" s="635"/>
      <c r="G978" s="635"/>
      <c r="H978" s="635"/>
      <c r="I978" s="635"/>
      <c r="J978" s="635"/>
      <c r="K978" s="635"/>
      <c r="L978" s="635"/>
      <c r="M978" s="635"/>
      <c r="N978" s="635"/>
      <c r="O978" s="635"/>
      <c r="P978" s="635"/>
      <c r="Q978" s="635"/>
      <c r="R978" s="635"/>
      <c r="S978" s="631"/>
      <c r="T978" s="631"/>
      <c r="U978" s="631"/>
      <c r="V978" s="639"/>
      <c r="W978" s="631"/>
      <c r="X978" s="631"/>
      <c r="Y978" s="631"/>
      <c r="Z978" s="631"/>
      <c r="AA978" s="631"/>
      <c r="AB978" s="631"/>
      <c r="AC978" s="631"/>
      <c r="AD978" s="631"/>
      <c r="AE978" s="631"/>
      <c r="AF978" s="631"/>
      <c r="AG978" s="631"/>
      <c r="AH978" s="631"/>
      <c r="AI978" s="631"/>
      <c r="AJ978" s="631"/>
      <c r="AK978" s="631"/>
      <c r="AL978" s="631"/>
      <c r="AM978" s="631"/>
      <c r="AN978" s="631"/>
      <c r="AO978" s="631"/>
      <c r="AP978" s="631"/>
      <c r="AQ978" s="631"/>
      <c r="AR978" s="631"/>
      <c r="AS978" s="631"/>
      <c r="AT978" s="631"/>
      <c r="AU978" s="631"/>
      <c r="AV978" s="631"/>
      <c r="AW978" s="631"/>
      <c r="AX978" s="631"/>
      <c r="AY978" s="631"/>
      <c r="AZ978" s="631"/>
    </row>
    <row r="979" spans="2:52" x14ac:dyDescent="0.25">
      <c r="B979" s="634"/>
      <c r="C979" s="634"/>
      <c r="D979" s="635"/>
      <c r="E979" s="635"/>
      <c r="F979" s="635"/>
      <c r="G979" s="635"/>
      <c r="H979" s="635"/>
      <c r="I979" s="635"/>
      <c r="J979" s="635"/>
      <c r="K979" s="635"/>
      <c r="L979" s="635"/>
      <c r="M979" s="635"/>
      <c r="N979" s="635"/>
      <c r="O979" s="635"/>
      <c r="P979" s="635"/>
      <c r="Q979" s="635"/>
      <c r="R979" s="635"/>
      <c r="S979" s="631"/>
      <c r="T979" s="631"/>
      <c r="U979" s="631"/>
      <c r="V979" s="639"/>
      <c r="W979" s="631"/>
      <c r="X979" s="631"/>
      <c r="Y979" s="631"/>
      <c r="Z979" s="631"/>
      <c r="AA979" s="631"/>
      <c r="AB979" s="631"/>
      <c r="AC979" s="631"/>
      <c r="AD979" s="631"/>
      <c r="AE979" s="631"/>
      <c r="AF979" s="631"/>
      <c r="AG979" s="631"/>
      <c r="AH979" s="631"/>
      <c r="AI979" s="631"/>
      <c r="AJ979" s="631"/>
      <c r="AK979" s="631"/>
      <c r="AL979" s="631"/>
      <c r="AM979" s="631"/>
      <c r="AN979" s="631"/>
      <c r="AO979" s="631"/>
      <c r="AP979" s="631"/>
      <c r="AQ979" s="631"/>
      <c r="AR979" s="631"/>
      <c r="AS979" s="631"/>
      <c r="AT979" s="631"/>
      <c r="AU979" s="631"/>
      <c r="AV979" s="631"/>
      <c r="AW979" s="631"/>
      <c r="AX979" s="631"/>
      <c r="AY979" s="631"/>
      <c r="AZ979" s="631"/>
    </row>
    <row r="980" spans="2:52" x14ac:dyDescent="0.25">
      <c r="B980" s="634"/>
      <c r="C980" s="634"/>
      <c r="D980" s="635"/>
      <c r="E980" s="635"/>
      <c r="F980" s="635"/>
      <c r="G980" s="635"/>
      <c r="H980" s="635"/>
      <c r="I980" s="635"/>
      <c r="J980" s="635"/>
      <c r="K980" s="635"/>
      <c r="L980" s="635"/>
      <c r="M980" s="635"/>
      <c r="N980" s="635"/>
      <c r="O980" s="635"/>
      <c r="P980" s="635"/>
      <c r="Q980" s="635"/>
      <c r="R980" s="635"/>
      <c r="S980" s="631"/>
      <c r="T980" s="631"/>
      <c r="U980" s="631"/>
      <c r="V980" s="639"/>
      <c r="W980" s="631"/>
      <c r="X980" s="631"/>
      <c r="Y980" s="631"/>
      <c r="Z980" s="631"/>
      <c r="AA980" s="631"/>
      <c r="AB980" s="631"/>
      <c r="AC980" s="631"/>
      <c r="AD980" s="631"/>
      <c r="AE980" s="631"/>
      <c r="AF980" s="631"/>
      <c r="AG980" s="631"/>
      <c r="AH980" s="631"/>
      <c r="AI980" s="631"/>
      <c r="AJ980" s="631"/>
      <c r="AK980" s="631"/>
      <c r="AL980" s="631"/>
      <c r="AM980" s="631"/>
      <c r="AN980" s="631"/>
      <c r="AO980" s="631"/>
      <c r="AP980" s="631"/>
      <c r="AQ980" s="631"/>
      <c r="AR980" s="631"/>
      <c r="AS980" s="631"/>
      <c r="AT980" s="631"/>
      <c r="AU980" s="631"/>
      <c r="AV980" s="631"/>
      <c r="AW980" s="631"/>
      <c r="AX980" s="631"/>
      <c r="AY980" s="631"/>
      <c r="AZ980" s="631"/>
    </row>
    <row r="981" spans="2:52" x14ac:dyDescent="0.25">
      <c r="B981" s="634"/>
      <c r="C981" s="634"/>
      <c r="D981" s="635"/>
      <c r="E981" s="635"/>
      <c r="F981" s="635"/>
      <c r="G981" s="635"/>
      <c r="H981" s="635"/>
      <c r="I981" s="635"/>
      <c r="J981" s="635"/>
      <c r="K981" s="635"/>
      <c r="L981" s="635"/>
      <c r="M981" s="635"/>
      <c r="N981" s="635"/>
      <c r="O981" s="635"/>
      <c r="P981" s="635"/>
      <c r="Q981" s="635"/>
      <c r="R981" s="635"/>
      <c r="S981" s="631"/>
      <c r="T981" s="631"/>
      <c r="U981" s="631"/>
      <c r="V981" s="639"/>
      <c r="W981" s="631"/>
      <c r="X981" s="631"/>
      <c r="Y981" s="631"/>
      <c r="Z981" s="631"/>
      <c r="AA981" s="631"/>
      <c r="AB981" s="631"/>
      <c r="AC981" s="631"/>
      <c r="AD981" s="631"/>
      <c r="AE981" s="631"/>
      <c r="AF981" s="631"/>
      <c r="AG981" s="631"/>
      <c r="AH981" s="631"/>
      <c r="AI981" s="631"/>
      <c r="AJ981" s="631"/>
      <c r="AK981" s="631"/>
      <c r="AL981" s="631"/>
      <c r="AM981" s="631"/>
      <c r="AN981" s="631"/>
      <c r="AO981" s="631"/>
      <c r="AP981" s="631"/>
      <c r="AQ981" s="631"/>
      <c r="AR981" s="631"/>
      <c r="AS981" s="631"/>
      <c r="AT981" s="631"/>
      <c r="AU981" s="631"/>
      <c r="AV981" s="631"/>
      <c r="AW981" s="631"/>
      <c r="AX981" s="631"/>
      <c r="AY981" s="631"/>
      <c r="AZ981" s="631"/>
    </row>
    <row r="982" spans="2:52" x14ac:dyDescent="0.25">
      <c r="B982" s="634"/>
      <c r="C982" s="634"/>
      <c r="D982" s="635"/>
      <c r="E982" s="635"/>
      <c r="F982" s="635"/>
      <c r="G982" s="635"/>
      <c r="H982" s="635"/>
      <c r="I982" s="635"/>
      <c r="J982" s="635"/>
      <c r="K982" s="635"/>
      <c r="L982" s="635"/>
      <c r="M982" s="635"/>
      <c r="N982" s="635"/>
      <c r="O982" s="635"/>
      <c r="P982" s="635"/>
      <c r="Q982" s="635"/>
      <c r="R982" s="635"/>
      <c r="S982" s="631"/>
      <c r="T982" s="631"/>
      <c r="U982" s="631"/>
      <c r="V982" s="639"/>
      <c r="W982" s="631"/>
      <c r="X982" s="631"/>
      <c r="Y982" s="631"/>
      <c r="Z982" s="631"/>
      <c r="AA982" s="631"/>
      <c r="AB982" s="631"/>
      <c r="AC982" s="631"/>
      <c r="AD982" s="631"/>
      <c r="AE982" s="631"/>
      <c r="AF982" s="631"/>
      <c r="AG982" s="631"/>
      <c r="AH982" s="631"/>
      <c r="AI982" s="631"/>
      <c r="AJ982" s="631"/>
      <c r="AK982" s="631"/>
      <c r="AL982" s="631"/>
      <c r="AM982" s="631"/>
      <c r="AN982" s="631"/>
      <c r="AO982" s="631"/>
      <c r="AP982" s="631"/>
      <c r="AQ982" s="631"/>
      <c r="AR982" s="631"/>
      <c r="AS982" s="631"/>
      <c r="AT982" s="631"/>
      <c r="AU982" s="631"/>
      <c r="AV982" s="631"/>
      <c r="AW982" s="631"/>
      <c r="AX982" s="631"/>
      <c r="AY982" s="631"/>
      <c r="AZ982" s="631"/>
    </row>
    <row r="983" spans="2:52" x14ac:dyDescent="0.25">
      <c r="B983" s="634"/>
      <c r="C983" s="634"/>
      <c r="D983" s="635"/>
      <c r="E983" s="635"/>
      <c r="F983" s="635"/>
      <c r="G983" s="635"/>
      <c r="H983" s="635"/>
      <c r="I983" s="635"/>
      <c r="J983" s="635"/>
      <c r="K983" s="635"/>
      <c r="L983" s="635"/>
      <c r="M983" s="635"/>
      <c r="N983" s="635"/>
      <c r="O983" s="635"/>
      <c r="P983" s="635"/>
      <c r="Q983" s="635"/>
      <c r="R983" s="635"/>
      <c r="S983" s="631"/>
      <c r="T983" s="631"/>
      <c r="U983" s="631"/>
      <c r="V983" s="639"/>
      <c r="W983" s="631"/>
      <c r="X983" s="631"/>
      <c r="Y983" s="631"/>
      <c r="Z983" s="631"/>
      <c r="AA983" s="631"/>
      <c r="AB983" s="631"/>
      <c r="AC983" s="631"/>
      <c r="AD983" s="631"/>
      <c r="AE983" s="631"/>
      <c r="AF983" s="631"/>
      <c r="AG983" s="631"/>
      <c r="AH983" s="631"/>
      <c r="AI983" s="631"/>
      <c r="AJ983" s="631"/>
      <c r="AK983" s="631"/>
      <c r="AL983" s="631"/>
      <c r="AM983" s="631"/>
      <c r="AN983" s="631"/>
      <c r="AO983" s="631"/>
      <c r="AP983" s="631"/>
      <c r="AQ983" s="631"/>
      <c r="AR983" s="631"/>
      <c r="AS983" s="631"/>
      <c r="AT983" s="631"/>
      <c r="AU983" s="631"/>
      <c r="AV983" s="631"/>
      <c r="AW983" s="631"/>
      <c r="AX983" s="631"/>
      <c r="AY983" s="631"/>
      <c r="AZ983" s="631"/>
    </row>
    <row r="984" spans="2:52" x14ac:dyDescent="0.25">
      <c r="B984" s="634"/>
      <c r="C984" s="634"/>
      <c r="D984" s="635"/>
      <c r="E984" s="635"/>
      <c r="F984" s="635"/>
      <c r="G984" s="635"/>
      <c r="H984" s="635"/>
      <c r="I984" s="635"/>
      <c r="J984" s="635"/>
      <c r="K984" s="635"/>
      <c r="L984" s="635"/>
      <c r="M984" s="635"/>
      <c r="N984" s="635"/>
      <c r="O984" s="635"/>
      <c r="P984" s="635"/>
      <c r="Q984" s="635"/>
      <c r="R984" s="635"/>
      <c r="S984" s="631"/>
      <c r="T984" s="631"/>
      <c r="U984" s="631"/>
      <c r="V984" s="639"/>
      <c r="W984" s="631"/>
      <c r="X984" s="631"/>
      <c r="Y984" s="631"/>
      <c r="Z984" s="631"/>
      <c r="AA984" s="631"/>
      <c r="AB984" s="631"/>
      <c r="AC984" s="631"/>
      <c r="AD984" s="631"/>
      <c r="AE984" s="631"/>
      <c r="AF984" s="631"/>
      <c r="AG984" s="631"/>
      <c r="AH984" s="631"/>
      <c r="AI984" s="631"/>
      <c r="AJ984" s="631"/>
      <c r="AK984" s="631"/>
      <c r="AL984" s="631"/>
      <c r="AM984" s="631"/>
      <c r="AN984" s="631"/>
      <c r="AO984" s="631"/>
      <c r="AP984" s="631"/>
      <c r="AQ984" s="631"/>
      <c r="AR984" s="631"/>
      <c r="AS984" s="631"/>
      <c r="AT984" s="631"/>
      <c r="AU984" s="631"/>
      <c r="AV984" s="631"/>
      <c r="AW984" s="631"/>
      <c r="AX984" s="631"/>
      <c r="AY984" s="631"/>
      <c r="AZ984" s="631"/>
    </row>
    <row r="985" spans="2:52" x14ac:dyDescent="0.25">
      <c r="B985" s="634"/>
      <c r="C985" s="634"/>
      <c r="D985" s="635"/>
      <c r="E985" s="635"/>
      <c r="F985" s="635"/>
      <c r="G985" s="635"/>
      <c r="H985" s="635"/>
      <c r="I985" s="635"/>
      <c r="J985" s="635"/>
      <c r="K985" s="635"/>
      <c r="L985" s="635"/>
      <c r="M985" s="635"/>
      <c r="N985" s="635"/>
      <c r="O985" s="635"/>
      <c r="P985" s="635"/>
      <c r="Q985" s="635"/>
      <c r="R985" s="635"/>
      <c r="S985" s="631"/>
      <c r="T985" s="631"/>
      <c r="U985" s="631"/>
      <c r="V985" s="639"/>
      <c r="W985" s="631"/>
      <c r="X985" s="631"/>
      <c r="Y985" s="631"/>
      <c r="Z985" s="631"/>
      <c r="AA985" s="631"/>
      <c r="AB985" s="631"/>
      <c r="AC985" s="631"/>
      <c r="AD985" s="631"/>
      <c r="AE985" s="631"/>
      <c r="AF985" s="631"/>
      <c r="AG985" s="631"/>
      <c r="AH985" s="631"/>
      <c r="AI985" s="631"/>
      <c r="AJ985" s="631"/>
      <c r="AK985" s="631"/>
      <c r="AL985" s="631"/>
      <c r="AM985" s="631"/>
      <c r="AN985" s="631"/>
      <c r="AO985" s="631"/>
      <c r="AP985" s="631"/>
      <c r="AQ985" s="631"/>
      <c r="AR985" s="631"/>
      <c r="AS985" s="631"/>
      <c r="AT985" s="631"/>
      <c r="AU985" s="631"/>
      <c r="AV985" s="631"/>
      <c r="AW985" s="631"/>
      <c r="AX985" s="631"/>
      <c r="AY985" s="631"/>
      <c r="AZ985" s="631"/>
    </row>
    <row r="986" spans="2:52" x14ac:dyDescent="0.25">
      <c r="B986" s="634"/>
      <c r="C986" s="634"/>
      <c r="D986" s="635"/>
      <c r="E986" s="635"/>
      <c r="F986" s="635"/>
      <c r="G986" s="635"/>
      <c r="H986" s="635"/>
      <c r="I986" s="635"/>
      <c r="J986" s="635"/>
      <c r="K986" s="635"/>
      <c r="L986" s="635"/>
      <c r="M986" s="635"/>
      <c r="N986" s="635"/>
      <c r="O986" s="635"/>
      <c r="P986" s="635"/>
      <c r="Q986" s="635"/>
      <c r="R986" s="635"/>
      <c r="S986" s="631"/>
      <c r="T986" s="631"/>
      <c r="U986" s="631"/>
      <c r="V986" s="639"/>
      <c r="W986" s="631"/>
      <c r="X986" s="631"/>
      <c r="Y986" s="631"/>
      <c r="Z986" s="631"/>
      <c r="AA986" s="631"/>
      <c r="AB986" s="631"/>
      <c r="AC986" s="631"/>
      <c r="AD986" s="631"/>
      <c r="AE986" s="631"/>
      <c r="AF986" s="631"/>
      <c r="AG986" s="631"/>
      <c r="AH986" s="631"/>
      <c r="AI986" s="631"/>
      <c r="AJ986" s="631"/>
      <c r="AK986" s="631"/>
      <c r="AL986" s="631"/>
      <c r="AM986" s="631"/>
      <c r="AN986" s="631"/>
      <c r="AO986" s="631"/>
      <c r="AP986" s="631"/>
      <c r="AQ986" s="631"/>
      <c r="AR986" s="631"/>
      <c r="AS986" s="631"/>
      <c r="AT986" s="631"/>
      <c r="AU986" s="631"/>
      <c r="AV986" s="631"/>
      <c r="AW986" s="631"/>
      <c r="AX986" s="631"/>
      <c r="AY986" s="631"/>
      <c r="AZ986" s="631"/>
    </row>
    <row r="987" spans="2:52" x14ac:dyDescent="0.25">
      <c r="B987" s="634"/>
      <c r="C987" s="634"/>
      <c r="D987" s="635"/>
      <c r="E987" s="635"/>
      <c r="F987" s="635"/>
      <c r="G987" s="635"/>
      <c r="H987" s="635"/>
      <c r="I987" s="635"/>
      <c r="J987" s="635"/>
      <c r="K987" s="635"/>
      <c r="L987" s="635"/>
      <c r="M987" s="635"/>
      <c r="N987" s="635"/>
      <c r="O987" s="635"/>
      <c r="P987" s="635"/>
      <c r="Q987" s="635"/>
      <c r="R987" s="635"/>
      <c r="S987" s="631"/>
      <c r="T987" s="631"/>
      <c r="U987" s="631"/>
      <c r="V987" s="639"/>
      <c r="W987" s="631"/>
      <c r="X987" s="631"/>
      <c r="Y987" s="631"/>
      <c r="Z987" s="631"/>
      <c r="AA987" s="631"/>
      <c r="AB987" s="631"/>
      <c r="AC987" s="631"/>
      <c r="AD987" s="631"/>
      <c r="AE987" s="631"/>
      <c r="AF987" s="631"/>
      <c r="AG987" s="631"/>
      <c r="AH987" s="631"/>
      <c r="AI987" s="631"/>
      <c r="AJ987" s="631"/>
      <c r="AK987" s="631"/>
      <c r="AL987" s="631"/>
      <c r="AM987" s="631"/>
      <c r="AN987" s="631"/>
      <c r="AO987" s="631"/>
      <c r="AP987" s="631"/>
      <c r="AQ987" s="631"/>
      <c r="AR987" s="631"/>
      <c r="AS987" s="631"/>
      <c r="AT987" s="631"/>
      <c r="AU987" s="631"/>
      <c r="AV987" s="631"/>
      <c r="AW987" s="631"/>
      <c r="AX987" s="631"/>
      <c r="AY987" s="631"/>
      <c r="AZ987" s="631"/>
    </row>
    <row r="988" spans="2:52" x14ac:dyDescent="0.25">
      <c r="B988" s="634"/>
      <c r="C988" s="634"/>
      <c r="D988" s="635"/>
      <c r="E988" s="635"/>
      <c r="F988" s="635"/>
      <c r="G988" s="635"/>
      <c r="H988" s="635"/>
      <c r="I988" s="635"/>
      <c r="J988" s="635"/>
      <c r="K988" s="635"/>
      <c r="L988" s="635"/>
      <c r="M988" s="635"/>
      <c r="N988" s="635"/>
      <c r="O988" s="635"/>
      <c r="P988" s="635"/>
      <c r="Q988" s="635"/>
      <c r="R988" s="635"/>
      <c r="S988" s="631"/>
      <c r="T988" s="631"/>
      <c r="U988" s="631"/>
      <c r="V988" s="639"/>
      <c r="W988" s="631"/>
      <c r="X988" s="631"/>
      <c r="Y988" s="631"/>
      <c r="Z988" s="631"/>
      <c r="AA988" s="631"/>
      <c r="AB988" s="631"/>
      <c r="AC988" s="631"/>
      <c r="AD988" s="631"/>
      <c r="AE988" s="631"/>
      <c r="AF988" s="631"/>
      <c r="AG988" s="631"/>
      <c r="AH988" s="631"/>
      <c r="AI988" s="631"/>
      <c r="AJ988" s="631"/>
      <c r="AK988" s="631"/>
      <c r="AL988" s="631"/>
      <c r="AM988" s="631"/>
      <c r="AN988" s="631"/>
      <c r="AO988" s="631"/>
      <c r="AP988" s="631"/>
      <c r="AQ988" s="631"/>
      <c r="AR988" s="631"/>
      <c r="AS988" s="631"/>
      <c r="AT988" s="631"/>
      <c r="AU988" s="631"/>
      <c r="AV988" s="631"/>
      <c r="AW988" s="631"/>
      <c r="AX988" s="631"/>
      <c r="AY988" s="631"/>
      <c r="AZ988" s="631"/>
    </row>
    <row r="989" spans="2:52" x14ac:dyDescent="0.25">
      <c r="B989" s="634"/>
      <c r="C989" s="634"/>
      <c r="D989" s="635"/>
      <c r="E989" s="635"/>
      <c r="F989" s="635"/>
      <c r="G989" s="635"/>
      <c r="H989" s="635"/>
      <c r="I989" s="635"/>
      <c r="J989" s="635"/>
      <c r="K989" s="635"/>
      <c r="L989" s="635"/>
      <c r="M989" s="635"/>
      <c r="N989" s="635"/>
      <c r="O989" s="635"/>
      <c r="P989" s="635"/>
      <c r="Q989" s="635"/>
      <c r="R989" s="635"/>
      <c r="S989" s="631"/>
      <c r="T989" s="631"/>
      <c r="U989" s="631"/>
      <c r="V989" s="639"/>
      <c r="W989" s="631"/>
      <c r="X989" s="631"/>
      <c r="Y989" s="631"/>
      <c r="Z989" s="631"/>
      <c r="AA989" s="631"/>
      <c r="AB989" s="631"/>
      <c r="AC989" s="631"/>
      <c r="AD989" s="631"/>
      <c r="AE989" s="631"/>
      <c r="AF989" s="631"/>
      <c r="AG989" s="631"/>
      <c r="AH989" s="631"/>
      <c r="AI989" s="631"/>
      <c r="AJ989" s="631"/>
      <c r="AK989" s="631"/>
      <c r="AL989" s="631"/>
      <c r="AM989" s="631"/>
      <c r="AN989" s="631"/>
      <c r="AO989" s="631"/>
      <c r="AP989" s="631"/>
      <c r="AQ989" s="631"/>
      <c r="AR989" s="631"/>
      <c r="AS989" s="631"/>
      <c r="AT989" s="631"/>
      <c r="AU989" s="631"/>
      <c r="AV989" s="631"/>
      <c r="AW989" s="631"/>
      <c r="AX989" s="631"/>
      <c r="AY989" s="631"/>
      <c r="AZ989" s="631"/>
    </row>
    <row r="990" spans="2:52" x14ac:dyDescent="0.25">
      <c r="B990" s="634"/>
      <c r="C990" s="634"/>
      <c r="D990" s="635"/>
      <c r="E990" s="635"/>
      <c r="F990" s="635"/>
      <c r="G990" s="635"/>
      <c r="H990" s="635"/>
      <c r="I990" s="635"/>
      <c r="J990" s="635"/>
      <c r="K990" s="635"/>
      <c r="L990" s="635"/>
      <c r="M990" s="635"/>
      <c r="N990" s="635"/>
      <c r="O990" s="635"/>
      <c r="P990" s="635"/>
      <c r="Q990" s="635"/>
      <c r="R990" s="635"/>
      <c r="S990" s="631"/>
      <c r="T990" s="631"/>
      <c r="U990" s="631"/>
      <c r="V990" s="639"/>
      <c r="W990" s="631"/>
      <c r="X990" s="631"/>
      <c r="Y990" s="631"/>
      <c r="Z990" s="631"/>
      <c r="AA990" s="631"/>
      <c r="AB990" s="631"/>
      <c r="AC990" s="631"/>
      <c r="AD990" s="631"/>
      <c r="AE990" s="631"/>
      <c r="AF990" s="631"/>
      <c r="AG990" s="631"/>
      <c r="AH990" s="631"/>
      <c r="AI990" s="631"/>
      <c r="AJ990" s="631"/>
      <c r="AK990" s="631"/>
      <c r="AL990" s="631"/>
      <c r="AM990" s="631"/>
      <c r="AN990" s="631"/>
      <c r="AO990" s="631"/>
      <c r="AP990" s="631"/>
      <c r="AQ990" s="631"/>
      <c r="AR990" s="631"/>
      <c r="AS990" s="631"/>
      <c r="AT990" s="631"/>
      <c r="AU990" s="631"/>
      <c r="AV990" s="631"/>
      <c r="AW990" s="631"/>
      <c r="AX990" s="631"/>
      <c r="AY990" s="631"/>
      <c r="AZ990" s="631"/>
    </row>
    <row r="991" spans="2:52" x14ac:dyDescent="0.25">
      <c r="B991" s="634"/>
      <c r="C991" s="634"/>
      <c r="D991" s="635"/>
      <c r="E991" s="635"/>
      <c r="F991" s="635"/>
      <c r="G991" s="635"/>
      <c r="H991" s="635"/>
      <c r="I991" s="635"/>
      <c r="J991" s="635"/>
      <c r="K991" s="635"/>
      <c r="L991" s="635"/>
      <c r="M991" s="635"/>
      <c r="N991" s="635"/>
      <c r="O991" s="635"/>
      <c r="P991" s="635"/>
      <c r="Q991" s="635"/>
      <c r="R991" s="635"/>
      <c r="S991" s="631"/>
      <c r="T991" s="631"/>
      <c r="U991" s="631"/>
      <c r="V991" s="639"/>
      <c r="W991" s="631"/>
      <c r="X991" s="631"/>
      <c r="Y991" s="631"/>
      <c r="Z991" s="631"/>
      <c r="AA991" s="631"/>
      <c r="AB991" s="631"/>
      <c r="AC991" s="631"/>
      <c r="AD991" s="631"/>
      <c r="AE991" s="631"/>
      <c r="AF991" s="631"/>
      <c r="AG991" s="631"/>
      <c r="AH991" s="631"/>
      <c r="AI991" s="631"/>
      <c r="AJ991" s="631"/>
      <c r="AK991" s="631"/>
      <c r="AL991" s="631"/>
      <c r="AM991" s="631"/>
      <c r="AN991" s="631"/>
      <c r="AO991" s="631"/>
      <c r="AP991" s="631"/>
      <c r="AQ991" s="631"/>
      <c r="AR991" s="631"/>
      <c r="AS991" s="631"/>
      <c r="AT991" s="631"/>
      <c r="AU991" s="631"/>
      <c r="AV991" s="631"/>
      <c r="AW991" s="631"/>
      <c r="AX991" s="631"/>
      <c r="AY991" s="631"/>
      <c r="AZ991" s="631"/>
    </row>
    <row r="992" spans="2:52" x14ac:dyDescent="0.25">
      <c r="B992" s="634"/>
      <c r="C992" s="634"/>
      <c r="D992" s="635"/>
      <c r="E992" s="635"/>
      <c r="F992" s="635"/>
      <c r="G992" s="635"/>
      <c r="H992" s="635"/>
      <c r="I992" s="635"/>
      <c r="J992" s="635"/>
      <c r="K992" s="635"/>
      <c r="L992" s="635"/>
      <c r="M992" s="635"/>
      <c r="N992" s="635"/>
      <c r="O992" s="635"/>
      <c r="P992" s="635"/>
      <c r="Q992" s="635"/>
      <c r="R992" s="635"/>
      <c r="S992" s="631"/>
      <c r="T992" s="631"/>
      <c r="U992" s="631"/>
      <c r="V992" s="639"/>
      <c r="W992" s="631"/>
      <c r="X992" s="631"/>
      <c r="Y992" s="631"/>
      <c r="Z992" s="631"/>
      <c r="AA992" s="631"/>
      <c r="AB992" s="631"/>
      <c r="AC992" s="631"/>
      <c r="AD992" s="631"/>
      <c r="AE992" s="631"/>
      <c r="AF992" s="631"/>
      <c r="AG992" s="631"/>
      <c r="AH992" s="631"/>
      <c r="AI992" s="631"/>
      <c r="AJ992" s="631"/>
      <c r="AK992" s="631"/>
      <c r="AL992" s="631"/>
      <c r="AM992" s="631"/>
      <c r="AN992" s="631"/>
      <c r="AO992" s="631"/>
      <c r="AP992" s="631"/>
      <c r="AQ992" s="631"/>
      <c r="AR992" s="631"/>
      <c r="AS992" s="631"/>
      <c r="AT992" s="631"/>
      <c r="AU992" s="631"/>
      <c r="AV992" s="631"/>
      <c r="AW992" s="631"/>
      <c r="AX992" s="631"/>
      <c r="AY992" s="631"/>
      <c r="AZ992" s="631"/>
    </row>
    <row r="993" spans="2:52" x14ac:dyDescent="0.25">
      <c r="B993" s="634"/>
      <c r="C993" s="634"/>
      <c r="D993" s="635"/>
      <c r="E993" s="635"/>
      <c r="F993" s="635"/>
      <c r="G993" s="635"/>
      <c r="H993" s="635"/>
      <c r="I993" s="635"/>
      <c r="J993" s="635"/>
      <c r="K993" s="635"/>
      <c r="L993" s="635"/>
      <c r="M993" s="635"/>
      <c r="N993" s="635"/>
      <c r="O993" s="635"/>
      <c r="P993" s="635"/>
      <c r="Q993" s="635"/>
      <c r="R993" s="635"/>
      <c r="S993" s="631"/>
      <c r="T993" s="631"/>
      <c r="U993" s="631"/>
      <c r="V993" s="639"/>
      <c r="W993" s="631"/>
      <c r="X993" s="631"/>
      <c r="Y993" s="631"/>
      <c r="Z993" s="631"/>
      <c r="AA993" s="631"/>
      <c r="AB993" s="631"/>
      <c r="AC993" s="631"/>
      <c r="AD993" s="631"/>
      <c r="AE993" s="631"/>
      <c r="AF993" s="631"/>
      <c r="AG993" s="631"/>
      <c r="AH993" s="631"/>
      <c r="AI993" s="631"/>
      <c r="AJ993" s="631"/>
      <c r="AK993" s="631"/>
      <c r="AL993" s="631"/>
      <c r="AM993" s="631"/>
      <c r="AN993" s="631"/>
      <c r="AO993" s="631"/>
      <c r="AP993" s="631"/>
      <c r="AQ993" s="631"/>
      <c r="AR993" s="631"/>
      <c r="AS993" s="631"/>
      <c r="AT993" s="631"/>
      <c r="AU993" s="631"/>
      <c r="AV993" s="631"/>
      <c r="AW993" s="631"/>
      <c r="AX993" s="631"/>
      <c r="AY993" s="631"/>
      <c r="AZ993" s="631"/>
    </row>
    <row r="994" spans="2:52" x14ac:dyDescent="0.25">
      <c r="B994" s="634"/>
      <c r="C994" s="634"/>
      <c r="D994" s="635"/>
      <c r="E994" s="635"/>
      <c r="F994" s="635"/>
      <c r="G994" s="635"/>
      <c r="H994" s="635"/>
      <c r="I994" s="635"/>
      <c r="J994" s="635"/>
      <c r="K994" s="635"/>
      <c r="L994" s="635"/>
      <c r="M994" s="635"/>
      <c r="N994" s="635"/>
      <c r="O994" s="635"/>
      <c r="P994" s="635"/>
      <c r="Q994" s="635"/>
      <c r="R994" s="635"/>
      <c r="S994" s="631"/>
      <c r="T994" s="631"/>
      <c r="U994" s="631"/>
      <c r="V994" s="639"/>
      <c r="W994" s="631"/>
      <c r="X994" s="631"/>
      <c r="Y994" s="631"/>
      <c r="Z994" s="631"/>
      <c r="AA994" s="631"/>
      <c r="AB994" s="631"/>
      <c r="AC994" s="631"/>
      <c r="AD994" s="631"/>
      <c r="AE994" s="631"/>
      <c r="AF994" s="631"/>
      <c r="AG994" s="631"/>
      <c r="AH994" s="631"/>
      <c r="AI994" s="631"/>
      <c r="AJ994" s="631"/>
      <c r="AK994" s="631"/>
      <c r="AL994" s="631"/>
      <c r="AM994" s="631"/>
      <c r="AN994" s="631"/>
      <c r="AO994" s="631"/>
      <c r="AP994" s="631"/>
      <c r="AQ994" s="631"/>
      <c r="AR994" s="631"/>
      <c r="AS994" s="631"/>
      <c r="AT994" s="631"/>
      <c r="AU994" s="631"/>
      <c r="AV994" s="631"/>
      <c r="AW994" s="631"/>
      <c r="AX994" s="631"/>
      <c r="AY994" s="631"/>
      <c r="AZ994" s="631"/>
    </row>
    <row r="995" spans="2:52" x14ac:dyDescent="0.25">
      <c r="B995" s="634"/>
      <c r="C995" s="634"/>
      <c r="D995" s="635"/>
      <c r="E995" s="635"/>
      <c r="F995" s="635"/>
      <c r="G995" s="635"/>
      <c r="H995" s="635"/>
      <c r="I995" s="635"/>
      <c r="J995" s="635"/>
      <c r="K995" s="635"/>
      <c r="L995" s="635"/>
      <c r="M995" s="635"/>
      <c r="N995" s="635"/>
      <c r="O995" s="635"/>
      <c r="P995" s="635"/>
      <c r="Q995" s="635"/>
      <c r="R995" s="635"/>
      <c r="S995" s="631"/>
      <c r="T995" s="631"/>
      <c r="U995" s="631"/>
      <c r="V995" s="639"/>
      <c r="W995" s="631"/>
      <c r="X995" s="631"/>
      <c r="Y995" s="631"/>
      <c r="Z995" s="631"/>
      <c r="AA995" s="631"/>
      <c r="AB995" s="631"/>
      <c r="AC995" s="631"/>
      <c r="AD995" s="631"/>
      <c r="AE995" s="631"/>
      <c r="AF995" s="631"/>
      <c r="AG995" s="631"/>
      <c r="AH995" s="631"/>
      <c r="AI995" s="631"/>
      <c r="AJ995" s="631"/>
      <c r="AK995" s="631"/>
      <c r="AL995" s="631"/>
      <c r="AM995" s="631"/>
      <c r="AN995" s="631"/>
      <c r="AO995" s="631"/>
      <c r="AP995" s="631"/>
      <c r="AQ995" s="631"/>
      <c r="AR995" s="631"/>
      <c r="AS995" s="631"/>
      <c r="AT995" s="631"/>
      <c r="AU995" s="631"/>
      <c r="AV995" s="631"/>
      <c r="AW995" s="631"/>
      <c r="AX995" s="631"/>
      <c r="AY995" s="631"/>
      <c r="AZ995" s="631"/>
    </row>
    <row r="996" spans="2:52" x14ac:dyDescent="0.25">
      <c r="B996" s="634"/>
      <c r="C996" s="634"/>
      <c r="D996" s="635"/>
      <c r="E996" s="635"/>
      <c r="F996" s="635"/>
      <c r="G996" s="635"/>
      <c r="H996" s="635"/>
      <c r="I996" s="635"/>
      <c r="J996" s="635"/>
      <c r="K996" s="635"/>
      <c r="L996" s="635"/>
      <c r="M996" s="635"/>
      <c r="N996" s="635"/>
      <c r="O996" s="635"/>
      <c r="P996" s="635"/>
      <c r="Q996" s="635"/>
      <c r="R996" s="635"/>
      <c r="S996" s="631"/>
      <c r="T996" s="631"/>
      <c r="U996" s="631"/>
      <c r="V996" s="639"/>
      <c r="W996" s="631"/>
      <c r="X996" s="631"/>
      <c r="Y996" s="631"/>
      <c r="Z996" s="631"/>
      <c r="AA996" s="631"/>
      <c r="AB996" s="631"/>
      <c r="AC996" s="631"/>
      <c r="AD996" s="631"/>
      <c r="AE996" s="631"/>
      <c r="AF996" s="631"/>
      <c r="AG996" s="631"/>
      <c r="AH996" s="631"/>
      <c r="AI996" s="631"/>
      <c r="AJ996" s="631"/>
      <c r="AK996" s="631"/>
      <c r="AL996" s="631"/>
      <c r="AM996" s="631"/>
      <c r="AN996" s="631"/>
      <c r="AO996" s="631"/>
      <c r="AP996" s="631"/>
      <c r="AQ996" s="631"/>
      <c r="AR996" s="631"/>
      <c r="AS996" s="631"/>
      <c r="AT996" s="631"/>
      <c r="AU996" s="631"/>
      <c r="AV996" s="631"/>
      <c r="AW996" s="631"/>
      <c r="AX996" s="631"/>
      <c r="AY996" s="631"/>
      <c r="AZ996" s="631"/>
    </row>
    <row r="997" spans="2:52" x14ac:dyDescent="0.25">
      <c r="B997" s="634"/>
      <c r="C997" s="634"/>
      <c r="D997" s="635"/>
      <c r="E997" s="635"/>
      <c r="F997" s="635"/>
      <c r="G997" s="635"/>
      <c r="H997" s="635"/>
      <c r="I997" s="635"/>
      <c r="J997" s="635"/>
      <c r="K997" s="635"/>
      <c r="L997" s="635"/>
      <c r="M997" s="635"/>
      <c r="N997" s="635"/>
      <c r="O997" s="635"/>
      <c r="P997" s="635"/>
      <c r="Q997" s="635"/>
      <c r="R997" s="635"/>
      <c r="S997" s="631"/>
      <c r="T997" s="631"/>
      <c r="U997" s="631"/>
      <c r="V997" s="639"/>
      <c r="W997" s="631"/>
      <c r="X997" s="631"/>
      <c r="Y997" s="631"/>
      <c r="Z997" s="631"/>
      <c r="AA997" s="631"/>
      <c r="AB997" s="631"/>
      <c r="AC997" s="631"/>
      <c r="AD997" s="631"/>
      <c r="AE997" s="631"/>
      <c r="AF997" s="631"/>
      <c r="AG997" s="631"/>
      <c r="AH997" s="631"/>
      <c r="AI997" s="631"/>
      <c r="AJ997" s="631"/>
      <c r="AK997" s="631"/>
      <c r="AL997" s="631"/>
      <c r="AM997" s="631"/>
      <c r="AN997" s="631"/>
      <c r="AO997" s="631"/>
      <c r="AP997" s="631"/>
      <c r="AQ997" s="631"/>
      <c r="AR997" s="631"/>
      <c r="AS997" s="631"/>
      <c r="AT997" s="631"/>
      <c r="AU997" s="631"/>
      <c r="AV997" s="631"/>
      <c r="AW997" s="631"/>
      <c r="AX997" s="631"/>
      <c r="AY997" s="631"/>
      <c r="AZ997" s="631"/>
    </row>
    <row r="998" spans="2:52" x14ac:dyDescent="0.25">
      <c r="B998" s="634"/>
      <c r="C998" s="634"/>
      <c r="D998" s="635"/>
      <c r="E998" s="635"/>
      <c r="F998" s="635"/>
      <c r="G998" s="635"/>
      <c r="H998" s="635"/>
      <c r="I998" s="635"/>
      <c r="J998" s="635"/>
      <c r="K998" s="635"/>
      <c r="L998" s="635"/>
      <c r="M998" s="635"/>
      <c r="N998" s="635"/>
      <c r="O998" s="635"/>
      <c r="P998" s="635"/>
      <c r="Q998" s="635"/>
      <c r="R998" s="635"/>
      <c r="S998" s="631"/>
      <c r="T998" s="631"/>
      <c r="U998" s="631"/>
      <c r="V998" s="639"/>
      <c r="W998" s="631"/>
      <c r="X998" s="631"/>
      <c r="Y998" s="631"/>
      <c r="Z998" s="631"/>
      <c r="AA998" s="631"/>
      <c r="AB998" s="631"/>
      <c r="AC998" s="631"/>
      <c r="AD998" s="631"/>
      <c r="AE998" s="631"/>
      <c r="AF998" s="631"/>
      <c r="AG998" s="631"/>
      <c r="AH998" s="631"/>
      <c r="AI998" s="631"/>
      <c r="AJ998" s="631"/>
      <c r="AK998" s="631"/>
      <c r="AL998" s="631"/>
      <c r="AM998" s="631"/>
      <c r="AN998" s="631"/>
      <c r="AO998" s="631"/>
      <c r="AP998" s="631"/>
      <c r="AQ998" s="631"/>
      <c r="AR998" s="631"/>
      <c r="AS998" s="631"/>
      <c r="AT998" s="631"/>
      <c r="AU998" s="631"/>
      <c r="AV998" s="631"/>
      <c r="AW998" s="631"/>
      <c r="AX998" s="631"/>
      <c r="AY998" s="631"/>
      <c r="AZ998" s="631"/>
    </row>
    <row r="999" spans="2:52" x14ac:dyDescent="0.25">
      <c r="B999" s="634"/>
      <c r="C999" s="634"/>
      <c r="D999" s="635"/>
      <c r="E999" s="635"/>
      <c r="F999" s="635"/>
      <c r="G999" s="635"/>
      <c r="H999" s="635"/>
      <c r="I999" s="635"/>
      <c r="J999" s="635"/>
      <c r="K999" s="635"/>
      <c r="L999" s="635"/>
      <c r="M999" s="635"/>
      <c r="N999" s="635"/>
      <c r="O999" s="635"/>
      <c r="P999" s="635"/>
      <c r="Q999" s="635"/>
      <c r="R999" s="635"/>
      <c r="S999" s="631"/>
      <c r="T999" s="631"/>
      <c r="U999" s="631"/>
      <c r="V999" s="639"/>
      <c r="W999" s="631"/>
      <c r="X999" s="631"/>
      <c r="Y999" s="631"/>
      <c r="Z999" s="631"/>
      <c r="AA999" s="631"/>
      <c r="AB999" s="631"/>
      <c r="AC999" s="631"/>
      <c r="AD999" s="631"/>
      <c r="AE999" s="631"/>
      <c r="AF999" s="631"/>
      <c r="AG999" s="631"/>
      <c r="AH999" s="631"/>
      <c r="AI999" s="631"/>
      <c r="AJ999" s="631"/>
      <c r="AK999" s="631"/>
      <c r="AL999" s="631"/>
      <c r="AM999" s="631"/>
      <c r="AN999" s="631"/>
      <c r="AO999" s="631"/>
      <c r="AP999" s="631"/>
      <c r="AQ999" s="631"/>
      <c r="AR999" s="631"/>
      <c r="AS999" s="631"/>
      <c r="AT999" s="631"/>
      <c r="AU999" s="631"/>
      <c r="AV999" s="631"/>
      <c r="AW999" s="631"/>
      <c r="AX999" s="631"/>
      <c r="AY999" s="631"/>
      <c r="AZ999" s="631"/>
    </row>
    <row r="1000" spans="2:52" x14ac:dyDescent="0.25">
      <c r="B1000" s="634"/>
      <c r="C1000" s="634"/>
      <c r="D1000" s="635"/>
      <c r="E1000" s="635"/>
      <c r="F1000" s="635"/>
      <c r="G1000" s="635"/>
      <c r="H1000" s="635"/>
      <c r="I1000" s="635"/>
      <c r="J1000" s="635"/>
      <c r="K1000" s="635"/>
      <c r="L1000" s="635"/>
      <c r="M1000" s="635"/>
      <c r="N1000" s="635"/>
      <c r="O1000" s="635"/>
      <c r="P1000" s="635"/>
      <c r="Q1000" s="635"/>
      <c r="R1000" s="635"/>
      <c r="S1000" s="631"/>
      <c r="T1000" s="631"/>
      <c r="U1000" s="631"/>
      <c r="V1000" s="639"/>
      <c r="W1000" s="631"/>
      <c r="X1000" s="631"/>
      <c r="Y1000" s="631"/>
      <c r="Z1000" s="631"/>
      <c r="AA1000" s="631"/>
      <c r="AB1000" s="631"/>
      <c r="AC1000" s="631"/>
      <c r="AD1000" s="631"/>
      <c r="AE1000" s="631"/>
      <c r="AF1000" s="631"/>
      <c r="AG1000" s="631"/>
      <c r="AH1000" s="631"/>
      <c r="AI1000" s="631"/>
      <c r="AJ1000" s="631"/>
      <c r="AK1000" s="631"/>
      <c r="AL1000" s="631"/>
      <c r="AM1000" s="631"/>
      <c r="AN1000" s="631"/>
      <c r="AO1000" s="631"/>
      <c r="AP1000" s="631"/>
      <c r="AQ1000" s="631"/>
      <c r="AR1000" s="631"/>
      <c r="AS1000" s="631"/>
      <c r="AT1000" s="631"/>
      <c r="AU1000" s="631"/>
      <c r="AV1000" s="631"/>
      <c r="AW1000" s="631"/>
      <c r="AX1000" s="631"/>
      <c r="AY1000" s="631"/>
      <c r="AZ1000" s="631"/>
    </row>
    <row r="1001" spans="2:52" x14ac:dyDescent="0.25">
      <c r="B1001" s="634"/>
      <c r="C1001" s="634"/>
      <c r="D1001" s="635"/>
      <c r="E1001" s="635"/>
      <c r="F1001" s="635"/>
      <c r="G1001" s="635"/>
      <c r="H1001" s="635"/>
      <c r="I1001" s="635"/>
      <c r="J1001" s="635"/>
      <c r="K1001" s="635"/>
      <c r="L1001" s="635"/>
      <c r="M1001" s="635"/>
      <c r="N1001" s="635"/>
      <c r="O1001" s="635"/>
      <c r="P1001" s="635"/>
      <c r="Q1001" s="635"/>
      <c r="R1001" s="635"/>
      <c r="S1001" s="631"/>
      <c r="T1001" s="631"/>
      <c r="U1001" s="631"/>
      <c r="V1001" s="639"/>
      <c r="W1001" s="631"/>
      <c r="X1001" s="631"/>
      <c r="Y1001" s="631"/>
      <c r="Z1001" s="631"/>
      <c r="AA1001" s="631"/>
      <c r="AB1001" s="631"/>
      <c r="AC1001" s="631"/>
      <c r="AD1001" s="631"/>
      <c r="AE1001" s="631"/>
      <c r="AF1001" s="631"/>
      <c r="AG1001" s="631"/>
      <c r="AH1001" s="631"/>
      <c r="AI1001" s="631"/>
      <c r="AJ1001" s="631"/>
      <c r="AK1001" s="631"/>
      <c r="AL1001" s="631"/>
      <c r="AM1001" s="631"/>
      <c r="AN1001" s="631"/>
      <c r="AO1001" s="631"/>
      <c r="AP1001" s="631"/>
      <c r="AQ1001" s="631"/>
      <c r="AR1001" s="631"/>
      <c r="AS1001" s="631"/>
      <c r="AT1001" s="631"/>
      <c r="AU1001" s="631"/>
      <c r="AV1001" s="631"/>
      <c r="AW1001" s="631"/>
      <c r="AX1001" s="631"/>
      <c r="AY1001" s="631"/>
      <c r="AZ1001" s="631"/>
    </row>
    <row r="1002" spans="2:52" x14ac:dyDescent="0.25">
      <c r="B1002" s="634"/>
      <c r="C1002" s="634"/>
      <c r="D1002" s="635"/>
      <c r="E1002" s="635"/>
      <c r="F1002" s="635"/>
      <c r="G1002" s="635"/>
      <c r="H1002" s="635"/>
      <c r="I1002" s="635"/>
      <c r="J1002" s="635"/>
      <c r="K1002" s="635"/>
      <c r="L1002" s="635"/>
      <c r="M1002" s="635"/>
      <c r="N1002" s="635"/>
      <c r="O1002" s="635"/>
      <c r="P1002" s="635"/>
      <c r="Q1002" s="635"/>
      <c r="R1002" s="635"/>
      <c r="S1002" s="631"/>
      <c r="T1002" s="631"/>
      <c r="U1002" s="631"/>
      <c r="V1002" s="639"/>
      <c r="W1002" s="631"/>
      <c r="X1002" s="631"/>
      <c r="Y1002" s="631"/>
      <c r="Z1002" s="631"/>
      <c r="AA1002" s="631"/>
      <c r="AB1002" s="631"/>
      <c r="AC1002" s="631"/>
      <c r="AD1002" s="631"/>
      <c r="AE1002" s="631"/>
      <c r="AF1002" s="631"/>
      <c r="AG1002" s="631"/>
      <c r="AH1002" s="631"/>
      <c r="AI1002" s="631"/>
      <c r="AJ1002" s="631"/>
      <c r="AK1002" s="631"/>
      <c r="AL1002" s="631"/>
      <c r="AM1002" s="631"/>
      <c r="AN1002" s="631"/>
      <c r="AO1002" s="631"/>
      <c r="AP1002" s="631"/>
      <c r="AQ1002" s="631"/>
      <c r="AR1002" s="631"/>
      <c r="AS1002" s="631"/>
      <c r="AT1002" s="631"/>
      <c r="AU1002" s="631"/>
      <c r="AV1002" s="631"/>
      <c r="AW1002" s="631"/>
      <c r="AX1002" s="631"/>
      <c r="AY1002" s="631"/>
      <c r="AZ1002" s="631"/>
    </row>
    <row r="1003" spans="2:52" x14ac:dyDescent="0.25">
      <c r="B1003" s="634"/>
      <c r="C1003" s="634"/>
      <c r="D1003" s="635"/>
      <c r="E1003" s="635"/>
      <c r="F1003" s="635"/>
      <c r="G1003" s="635"/>
      <c r="H1003" s="635"/>
      <c r="I1003" s="635"/>
      <c r="J1003" s="635"/>
      <c r="K1003" s="635"/>
      <c r="L1003" s="635"/>
      <c r="M1003" s="635"/>
      <c r="N1003" s="635"/>
      <c r="O1003" s="635"/>
      <c r="P1003" s="635"/>
      <c r="Q1003" s="635"/>
      <c r="R1003" s="635"/>
      <c r="S1003" s="631"/>
      <c r="T1003" s="631"/>
      <c r="U1003" s="631"/>
      <c r="V1003" s="639"/>
      <c r="W1003" s="631"/>
      <c r="X1003" s="631"/>
      <c r="Y1003" s="631"/>
      <c r="Z1003" s="631"/>
      <c r="AA1003" s="631"/>
      <c r="AB1003" s="631"/>
      <c r="AC1003" s="631"/>
      <c r="AD1003" s="631"/>
      <c r="AE1003" s="631"/>
      <c r="AF1003" s="631"/>
      <c r="AG1003" s="631"/>
      <c r="AH1003" s="631"/>
      <c r="AI1003" s="631"/>
      <c r="AJ1003" s="631"/>
      <c r="AK1003" s="631"/>
      <c r="AL1003" s="631"/>
      <c r="AM1003" s="631"/>
      <c r="AN1003" s="631"/>
      <c r="AO1003" s="631"/>
      <c r="AP1003" s="631"/>
      <c r="AQ1003" s="631"/>
      <c r="AR1003" s="631"/>
      <c r="AS1003" s="631"/>
      <c r="AT1003" s="631"/>
      <c r="AU1003" s="631"/>
      <c r="AV1003" s="631"/>
      <c r="AW1003" s="631"/>
      <c r="AX1003" s="631"/>
      <c r="AY1003" s="631"/>
      <c r="AZ1003" s="631"/>
    </row>
    <row r="1004" spans="2:52" x14ac:dyDescent="0.25">
      <c r="B1004" s="634"/>
      <c r="C1004" s="634"/>
      <c r="D1004" s="635"/>
      <c r="E1004" s="635"/>
      <c r="F1004" s="635"/>
      <c r="G1004" s="635"/>
      <c r="H1004" s="635"/>
      <c r="I1004" s="635"/>
      <c r="J1004" s="635"/>
      <c r="K1004" s="635"/>
      <c r="L1004" s="635"/>
      <c r="M1004" s="635"/>
      <c r="N1004" s="635"/>
      <c r="O1004" s="635"/>
      <c r="P1004" s="635"/>
      <c r="Q1004" s="635"/>
      <c r="R1004" s="635"/>
      <c r="S1004" s="631"/>
      <c r="T1004" s="631"/>
      <c r="U1004" s="631"/>
      <c r="V1004" s="639"/>
      <c r="W1004" s="631"/>
      <c r="X1004" s="631"/>
      <c r="Y1004" s="631"/>
      <c r="Z1004" s="631"/>
      <c r="AA1004" s="631"/>
      <c r="AB1004" s="631"/>
      <c r="AC1004" s="631"/>
      <c r="AD1004" s="631"/>
      <c r="AE1004" s="631"/>
      <c r="AF1004" s="631"/>
      <c r="AG1004" s="631"/>
      <c r="AH1004" s="631"/>
      <c r="AI1004" s="631"/>
      <c r="AJ1004" s="631"/>
      <c r="AK1004" s="631"/>
      <c r="AL1004" s="631"/>
      <c r="AM1004" s="631"/>
      <c r="AN1004" s="631"/>
      <c r="AO1004" s="631"/>
      <c r="AP1004" s="631"/>
      <c r="AQ1004" s="631"/>
      <c r="AR1004" s="631"/>
      <c r="AS1004" s="631"/>
      <c r="AT1004" s="631"/>
      <c r="AU1004" s="631"/>
      <c r="AV1004" s="631"/>
      <c r="AW1004" s="631"/>
      <c r="AX1004" s="631"/>
      <c r="AY1004" s="631"/>
      <c r="AZ1004" s="631"/>
    </row>
    <row r="1005" spans="2:52" x14ac:dyDescent="0.25">
      <c r="B1005" s="634"/>
      <c r="C1005" s="634"/>
      <c r="D1005" s="635"/>
      <c r="E1005" s="635"/>
      <c r="F1005" s="635"/>
      <c r="G1005" s="635"/>
      <c r="H1005" s="635"/>
      <c r="I1005" s="635"/>
      <c r="J1005" s="635"/>
      <c r="K1005" s="635"/>
      <c r="L1005" s="635"/>
      <c r="M1005" s="635"/>
      <c r="N1005" s="635"/>
      <c r="O1005" s="635"/>
      <c r="P1005" s="635"/>
      <c r="Q1005" s="635"/>
      <c r="R1005" s="635"/>
      <c r="S1005" s="631"/>
      <c r="T1005" s="631"/>
      <c r="U1005" s="631"/>
      <c r="V1005" s="639"/>
      <c r="W1005" s="631"/>
      <c r="X1005" s="631"/>
      <c r="Y1005" s="631"/>
      <c r="Z1005" s="631"/>
      <c r="AA1005" s="631"/>
      <c r="AB1005" s="631"/>
      <c r="AC1005" s="631"/>
      <c r="AD1005" s="631"/>
      <c r="AE1005" s="631"/>
      <c r="AF1005" s="631"/>
      <c r="AG1005" s="631"/>
      <c r="AH1005" s="631"/>
      <c r="AI1005" s="631"/>
      <c r="AJ1005" s="631"/>
      <c r="AK1005" s="631"/>
      <c r="AL1005" s="631"/>
      <c r="AM1005" s="631"/>
      <c r="AN1005" s="631"/>
      <c r="AO1005" s="631"/>
      <c r="AP1005" s="631"/>
      <c r="AQ1005" s="631"/>
      <c r="AR1005" s="631"/>
      <c r="AS1005" s="631"/>
      <c r="AT1005" s="631"/>
      <c r="AU1005" s="631"/>
      <c r="AV1005" s="631"/>
      <c r="AW1005" s="631"/>
      <c r="AX1005" s="631"/>
      <c r="AY1005" s="631"/>
      <c r="AZ1005" s="631"/>
    </row>
    <row r="1006" spans="2:52" x14ac:dyDescent="0.25">
      <c r="B1006" s="634"/>
      <c r="C1006" s="634"/>
      <c r="D1006" s="635"/>
      <c r="E1006" s="635"/>
      <c r="F1006" s="635"/>
      <c r="G1006" s="635"/>
      <c r="H1006" s="635"/>
      <c r="I1006" s="635"/>
      <c r="J1006" s="635"/>
      <c r="K1006" s="635"/>
      <c r="L1006" s="635"/>
      <c r="M1006" s="635"/>
      <c r="N1006" s="635"/>
      <c r="O1006" s="635"/>
      <c r="P1006" s="635"/>
      <c r="Q1006" s="635"/>
      <c r="R1006" s="635"/>
      <c r="S1006" s="631"/>
      <c r="T1006" s="631"/>
      <c r="U1006" s="631"/>
      <c r="V1006" s="639"/>
      <c r="W1006" s="631"/>
      <c r="X1006" s="631"/>
      <c r="Y1006" s="631"/>
      <c r="Z1006" s="631"/>
      <c r="AA1006" s="631"/>
      <c r="AB1006" s="631"/>
      <c r="AC1006" s="631"/>
      <c r="AD1006" s="631"/>
      <c r="AE1006" s="631"/>
      <c r="AF1006" s="631"/>
      <c r="AG1006" s="631"/>
      <c r="AH1006" s="631"/>
      <c r="AI1006" s="631"/>
      <c r="AJ1006" s="631"/>
      <c r="AK1006" s="631"/>
      <c r="AL1006" s="631"/>
      <c r="AM1006" s="631"/>
      <c r="AN1006" s="631"/>
      <c r="AO1006" s="631"/>
      <c r="AP1006" s="631"/>
      <c r="AQ1006" s="631"/>
      <c r="AR1006" s="631"/>
      <c r="AS1006" s="631"/>
      <c r="AT1006" s="631"/>
      <c r="AU1006" s="631"/>
      <c r="AV1006" s="631"/>
      <c r="AW1006" s="631"/>
      <c r="AX1006" s="631"/>
      <c r="AY1006" s="631"/>
      <c r="AZ1006" s="631"/>
    </row>
    <row r="1007" spans="2:52" x14ac:dyDescent="0.25">
      <c r="B1007" s="634"/>
      <c r="C1007" s="634"/>
      <c r="D1007" s="635"/>
      <c r="E1007" s="635"/>
      <c r="F1007" s="635"/>
      <c r="G1007" s="635"/>
      <c r="H1007" s="635"/>
      <c r="I1007" s="635"/>
      <c r="J1007" s="635"/>
      <c r="K1007" s="635"/>
      <c r="L1007" s="635"/>
      <c r="M1007" s="635"/>
      <c r="N1007" s="635"/>
      <c r="O1007" s="635"/>
      <c r="P1007" s="635"/>
      <c r="Q1007" s="635"/>
      <c r="R1007" s="635"/>
      <c r="S1007" s="631"/>
      <c r="T1007" s="631"/>
      <c r="U1007" s="631"/>
      <c r="V1007" s="639"/>
      <c r="W1007" s="631"/>
      <c r="X1007" s="631"/>
      <c r="Y1007" s="631"/>
      <c r="Z1007" s="631"/>
      <c r="AA1007" s="631"/>
      <c r="AB1007" s="631"/>
      <c r="AC1007" s="631"/>
      <c r="AD1007" s="631"/>
      <c r="AE1007" s="631"/>
      <c r="AF1007" s="631"/>
      <c r="AG1007" s="631"/>
      <c r="AH1007" s="631"/>
      <c r="AI1007" s="631"/>
      <c r="AJ1007" s="631"/>
      <c r="AK1007" s="631"/>
      <c r="AL1007" s="631"/>
      <c r="AM1007" s="631"/>
      <c r="AN1007" s="631"/>
      <c r="AO1007" s="631"/>
      <c r="AP1007" s="631"/>
      <c r="AQ1007" s="631"/>
      <c r="AR1007" s="631"/>
      <c r="AS1007" s="631"/>
      <c r="AT1007" s="631"/>
      <c r="AU1007" s="631"/>
      <c r="AV1007" s="631"/>
      <c r="AW1007" s="631"/>
      <c r="AX1007" s="631"/>
      <c r="AY1007" s="631"/>
      <c r="AZ1007" s="631"/>
    </row>
    <row r="1008" spans="2:52" x14ac:dyDescent="0.25">
      <c r="B1008" s="634"/>
      <c r="C1008" s="634"/>
      <c r="D1008" s="635"/>
      <c r="E1008" s="635"/>
      <c r="F1008" s="635"/>
      <c r="G1008" s="635"/>
      <c r="H1008" s="635"/>
      <c r="I1008" s="635"/>
      <c r="J1008" s="635"/>
      <c r="K1008" s="635"/>
      <c r="L1008" s="635"/>
      <c r="M1008" s="635"/>
      <c r="N1008" s="635"/>
      <c r="O1008" s="635"/>
      <c r="P1008" s="635"/>
      <c r="Q1008" s="635"/>
      <c r="R1008" s="635"/>
      <c r="S1008" s="631"/>
      <c r="T1008" s="631"/>
      <c r="U1008" s="631"/>
      <c r="V1008" s="639"/>
      <c r="W1008" s="631"/>
      <c r="X1008" s="631"/>
      <c r="Y1008" s="631"/>
      <c r="Z1008" s="631"/>
      <c r="AA1008" s="631"/>
      <c r="AB1008" s="631"/>
      <c r="AC1008" s="631"/>
      <c r="AD1008" s="631"/>
      <c r="AE1008" s="631"/>
      <c r="AF1008" s="631"/>
      <c r="AG1008" s="631"/>
      <c r="AH1008" s="631"/>
      <c r="AI1008" s="631"/>
      <c r="AJ1008" s="631"/>
      <c r="AK1008" s="631"/>
      <c r="AL1008" s="631"/>
      <c r="AM1008" s="631"/>
      <c r="AN1008" s="631"/>
      <c r="AO1008" s="631"/>
      <c r="AP1008" s="631"/>
      <c r="AQ1008" s="631"/>
      <c r="AR1008" s="631"/>
      <c r="AS1008" s="631"/>
      <c r="AT1008" s="631"/>
      <c r="AU1008" s="631"/>
      <c r="AV1008" s="631"/>
      <c r="AW1008" s="631"/>
      <c r="AX1008" s="631"/>
      <c r="AY1008" s="631"/>
      <c r="AZ1008" s="631"/>
    </row>
    <row r="1009" spans="2:52" x14ac:dyDescent="0.25">
      <c r="B1009" s="634"/>
      <c r="C1009" s="634"/>
      <c r="D1009" s="635"/>
      <c r="E1009" s="635"/>
      <c r="F1009" s="635"/>
      <c r="G1009" s="635"/>
      <c r="H1009" s="635"/>
      <c r="I1009" s="635"/>
      <c r="J1009" s="635"/>
      <c r="K1009" s="635"/>
      <c r="L1009" s="635"/>
      <c r="M1009" s="635"/>
      <c r="N1009" s="635"/>
      <c r="O1009" s="635"/>
      <c r="P1009" s="635"/>
      <c r="Q1009" s="635"/>
      <c r="R1009" s="635"/>
      <c r="S1009" s="631"/>
      <c r="T1009" s="631"/>
      <c r="U1009" s="631"/>
      <c r="V1009" s="639"/>
      <c r="W1009" s="631"/>
      <c r="X1009" s="631"/>
      <c r="Y1009" s="631"/>
      <c r="Z1009" s="631"/>
      <c r="AA1009" s="631"/>
      <c r="AB1009" s="631"/>
      <c r="AC1009" s="631"/>
      <c r="AD1009" s="631"/>
      <c r="AE1009" s="631"/>
      <c r="AF1009" s="631"/>
      <c r="AG1009" s="631"/>
      <c r="AH1009" s="631"/>
      <c r="AI1009" s="631"/>
      <c r="AJ1009" s="631"/>
      <c r="AK1009" s="631"/>
      <c r="AL1009" s="631"/>
      <c r="AM1009" s="631"/>
      <c r="AN1009" s="631"/>
      <c r="AO1009" s="631"/>
      <c r="AP1009" s="631"/>
      <c r="AQ1009" s="631"/>
      <c r="AR1009" s="631"/>
      <c r="AS1009" s="631"/>
      <c r="AT1009" s="631"/>
      <c r="AU1009" s="631"/>
      <c r="AV1009" s="631"/>
      <c r="AW1009" s="631"/>
      <c r="AX1009" s="631"/>
      <c r="AY1009" s="631"/>
      <c r="AZ1009" s="631"/>
    </row>
    <row r="1010" spans="2:52" x14ac:dyDescent="0.25">
      <c r="B1010" s="634"/>
      <c r="C1010" s="634"/>
      <c r="D1010" s="635"/>
      <c r="E1010" s="635"/>
      <c r="F1010" s="635"/>
      <c r="G1010" s="635"/>
      <c r="H1010" s="635"/>
      <c r="I1010" s="635"/>
      <c r="J1010" s="635"/>
      <c r="K1010" s="635"/>
      <c r="L1010" s="635"/>
      <c r="M1010" s="635"/>
      <c r="N1010" s="635"/>
      <c r="O1010" s="635"/>
      <c r="P1010" s="635"/>
      <c r="Q1010" s="635"/>
      <c r="R1010" s="635"/>
      <c r="S1010" s="631"/>
      <c r="T1010" s="631"/>
      <c r="U1010" s="631"/>
      <c r="V1010" s="639"/>
      <c r="W1010" s="631"/>
      <c r="X1010" s="631"/>
      <c r="Y1010" s="631"/>
      <c r="Z1010" s="631"/>
      <c r="AA1010" s="631"/>
      <c r="AB1010" s="631"/>
      <c r="AC1010" s="631"/>
      <c r="AD1010" s="631"/>
      <c r="AE1010" s="631"/>
      <c r="AF1010" s="631"/>
      <c r="AG1010" s="631"/>
      <c r="AH1010" s="631"/>
      <c r="AI1010" s="631"/>
      <c r="AJ1010" s="631"/>
      <c r="AK1010" s="631"/>
      <c r="AL1010" s="631"/>
      <c r="AM1010" s="631"/>
      <c r="AN1010" s="631"/>
      <c r="AO1010" s="631"/>
      <c r="AP1010" s="631"/>
      <c r="AQ1010" s="631"/>
      <c r="AR1010" s="631"/>
      <c r="AS1010" s="631"/>
      <c r="AT1010" s="631"/>
      <c r="AU1010" s="631"/>
      <c r="AV1010" s="631"/>
      <c r="AW1010" s="631"/>
      <c r="AX1010" s="631"/>
      <c r="AY1010" s="631"/>
      <c r="AZ1010" s="631"/>
    </row>
    <row r="1011" spans="2:52" x14ac:dyDescent="0.25">
      <c r="B1011" s="634"/>
      <c r="C1011" s="634"/>
      <c r="D1011" s="635"/>
      <c r="E1011" s="635"/>
      <c r="F1011" s="635"/>
      <c r="G1011" s="635"/>
      <c r="H1011" s="635"/>
      <c r="I1011" s="635"/>
      <c r="J1011" s="635"/>
      <c r="K1011" s="635"/>
      <c r="L1011" s="635"/>
      <c r="M1011" s="635"/>
      <c r="N1011" s="635"/>
      <c r="O1011" s="635"/>
      <c r="P1011" s="635"/>
      <c r="Q1011" s="635"/>
      <c r="R1011" s="635"/>
      <c r="S1011" s="631"/>
      <c r="T1011" s="631"/>
      <c r="U1011" s="631"/>
      <c r="V1011" s="639"/>
      <c r="W1011" s="631"/>
      <c r="X1011" s="631"/>
      <c r="Y1011" s="631"/>
      <c r="Z1011" s="631"/>
      <c r="AA1011" s="631"/>
      <c r="AB1011" s="631"/>
      <c r="AC1011" s="631"/>
      <c r="AD1011" s="631"/>
      <c r="AE1011" s="631"/>
      <c r="AF1011" s="631"/>
      <c r="AG1011" s="631"/>
      <c r="AH1011" s="631"/>
      <c r="AI1011" s="631"/>
      <c r="AJ1011" s="631"/>
      <c r="AK1011" s="631"/>
      <c r="AL1011" s="631"/>
      <c r="AM1011" s="631"/>
      <c r="AN1011" s="631"/>
      <c r="AO1011" s="631"/>
      <c r="AP1011" s="631"/>
      <c r="AQ1011" s="631"/>
      <c r="AR1011" s="631"/>
      <c r="AS1011" s="631"/>
      <c r="AT1011" s="631"/>
      <c r="AU1011" s="631"/>
      <c r="AV1011" s="631"/>
      <c r="AW1011" s="631"/>
      <c r="AX1011" s="631"/>
      <c r="AY1011" s="631"/>
      <c r="AZ1011" s="631"/>
    </row>
    <row r="1012" spans="2:52" x14ac:dyDescent="0.25">
      <c r="B1012" s="634"/>
      <c r="C1012" s="634"/>
      <c r="D1012" s="635"/>
      <c r="E1012" s="635"/>
      <c r="F1012" s="635"/>
      <c r="G1012" s="635"/>
      <c r="H1012" s="635"/>
      <c r="I1012" s="635"/>
      <c r="J1012" s="635"/>
      <c r="K1012" s="635"/>
      <c r="L1012" s="635"/>
      <c r="M1012" s="635"/>
      <c r="N1012" s="635"/>
      <c r="O1012" s="635"/>
      <c r="P1012" s="635"/>
      <c r="Q1012" s="635"/>
      <c r="R1012" s="635"/>
      <c r="S1012" s="631"/>
      <c r="T1012" s="631"/>
      <c r="U1012" s="631"/>
      <c r="V1012" s="639"/>
      <c r="W1012" s="631"/>
      <c r="X1012" s="631"/>
      <c r="Y1012" s="631"/>
      <c r="Z1012" s="631"/>
      <c r="AA1012" s="631"/>
      <c r="AB1012" s="631"/>
      <c r="AC1012" s="631"/>
      <c r="AD1012" s="631"/>
      <c r="AE1012" s="631"/>
      <c r="AF1012" s="631"/>
      <c r="AG1012" s="631"/>
      <c r="AH1012" s="631"/>
      <c r="AI1012" s="631"/>
      <c r="AJ1012" s="631"/>
      <c r="AK1012" s="631"/>
      <c r="AL1012" s="631"/>
      <c r="AM1012" s="631"/>
      <c r="AN1012" s="631"/>
      <c r="AO1012" s="631"/>
      <c r="AP1012" s="631"/>
      <c r="AQ1012" s="631"/>
      <c r="AR1012" s="631"/>
      <c r="AS1012" s="631"/>
      <c r="AT1012" s="631"/>
      <c r="AU1012" s="631"/>
      <c r="AV1012" s="631"/>
      <c r="AW1012" s="631"/>
      <c r="AX1012" s="631"/>
      <c r="AY1012" s="631"/>
      <c r="AZ1012" s="631"/>
    </row>
    <row r="1013" spans="2:52" x14ac:dyDescent="0.25">
      <c r="B1013" s="634"/>
      <c r="C1013" s="634"/>
      <c r="D1013" s="635"/>
      <c r="E1013" s="635"/>
      <c r="F1013" s="635"/>
      <c r="G1013" s="635"/>
      <c r="H1013" s="635"/>
      <c r="I1013" s="635"/>
      <c r="J1013" s="635"/>
      <c r="K1013" s="635"/>
      <c r="L1013" s="635"/>
      <c r="M1013" s="635"/>
      <c r="N1013" s="635"/>
      <c r="O1013" s="635"/>
      <c r="P1013" s="635"/>
      <c r="Q1013" s="635"/>
      <c r="R1013" s="635"/>
      <c r="S1013" s="631"/>
      <c r="T1013" s="631"/>
      <c r="U1013" s="631"/>
      <c r="V1013" s="639"/>
      <c r="W1013" s="631"/>
      <c r="X1013" s="631"/>
      <c r="Y1013" s="631"/>
      <c r="Z1013" s="631"/>
      <c r="AA1013" s="631"/>
      <c r="AB1013" s="631"/>
      <c r="AC1013" s="631"/>
      <c r="AD1013" s="631"/>
      <c r="AE1013" s="631"/>
      <c r="AF1013" s="631"/>
      <c r="AG1013" s="631"/>
      <c r="AH1013" s="631"/>
      <c r="AI1013" s="631"/>
      <c r="AJ1013" s="631"/>
      <c r="AK1013" s="631"/>
      <c r="AL1013" s="631"/>
      <c r="AM1013" s="631"/>
      <c r="AN1013" s="631"/>
      <c r="AO1013" s="631"/>
      <c r="AP1013" s="631"/>
      <c r="AQ1013" s="631"/>
      <c r="AR1013" s="631"/>
      <c r="AS1013" s="631"/>
      <c r="AT1013" s="631"/>
      <c r="AU1013" s="631"/>
      <c r="AV1013" s="631"/>
      <c r="AW1013" s="631"/>
      <c r="AX1013" s="631"/>
      <c r="AY1013" s="631"/>
      <c r="AZ1013" s="631"/>
    </row>
    <row r="1014" spans="2:52" x14ac:dyDescent="0.25">
      <c r="B1014" s="634"/>
      <c r="C1014" s="634"/>
      <c r="D1014" s="635"/>
      <c r="E1014" s="635"/>
      <c r="F1014" s="635"/>
      <c r="G1014" s="635"/>
      <c r="H1014" s="635"/>
      <c r="I1014" s="635"/>
      <c r="J1014" s="635"/>
      <c r="K1014" s="635"/>
      <c r="L1014" s="635"/>
      <c r="M1014" s="635"/>
      <c r="N1014" s="635"/>
      <c r="O1014" s="635"/>
      <c r="P1014" s="635"/>
      <c r="Q1014" s="635"/>
      <c r="R1014" s="635"/>
      <c r="S1014" s="631"/>
      <c r="T1014" s="631"/>
      <c r="U1014" s="631"/>
      <c r="V1014" s="639"/>
      <c r="W1014" s="631"/>
      <c r="X1014" s="631"/>
      <c r="Y1014" s="631"/>
      <c r="Z1014" s="631"/>
      <c r="AA1014" s="631"/>
      <c r="AB1014" s="631"/>
      <c r="AC1014" s="631"/>
      <c r="AD1014" s="631"/>
      <c r="AE1014" s="631"/>
      <c r="AF1014" s="631"/>
      <c r="AG1014" s="631"/>
      <c r="AH1014" s="631"/>
      <c r="AI1014" s="631"/>
      <c r="AJ1014" s="631"/>
      <c r="AK1014" s="631"/>
      <c r="AL1014" s="631"/>
      <c r="AM1014" s="631"/>
      <c r="AN1014" s="631"/>
      <c r="AO1014" s="631"/>
      <c r="AP1014" s="631"/>
      <c r="AQ1014" s="631"/>
      <c r="AR1014" s="631"/>
      <c r="AS1014" s="631"/>
      <c r="AT1014" s="631"/>
      <c r="AU1014" s="631"/>
      <c r="AV1014" s="631"/>
      <c r="AW1014" s="631"/>
      <c r="AX1014" s="631"/>
      <c r="AY1014" s="631"/>
      <c r="AZ1014" s="631"/>
    </row>
    <row r="1015" spans="2:52" x14ac:dyDescent="0.25">
      <c r="B1015" s="634"/>
      <c r="C1015" s="634"/>
      <c r="D1015" s="635"/>
      <c r="E1015" s="635"/>
      <c r="F1015" s="635"/>
      <c r="G1015" s="635"/>
      <c r="H1015" s="635"/>
      <c r="I1015" s="635"/>
      <c r="J1015" s="635"/>
      <c r="K1015" s="635"/>
      <c r="L1015" s="635"/>
      <c r="M1015" s="635"/>
      <c r="N1015" s="635"/>
      <c r="O1015" s="635"/>
      <c r="P1015" s="635"/>
      <c r="Q1015" s="635"/>
      <c r="R1015" s="635"/>
      <c r="S1015" s="631"/>
      <c r="T1015" s="631"/>
      <c r="U1015" s="631"/>
      <c r="V1015" s="639"/>
      <c r="W1015" s="631"/>
      <c r="X1015" s="631"/>
      <c r="Y1015" s="631"/>
      <c r="Z1015" s="631"/>
      <c r="AA1015" s="631"/>
      <c r="AB1015" s="631"/>
      <c r="AC1015" s="631"/>
      <c r="AD1015" s="631"/>
      <c r="AE1015" s="631"/>
      <c r="AF1015" s="631"/>
      <c r="AG1015" s="631"/>
      <c r="AH1015" s="631"/>
      <c r="AI1015" s="631"/>
      <c r="AJ1015" s="631"/>
      <c r="AK1015" s="631"/>
      <c r="AL1015" s="631"/>
      <c r="AM1015" s="631"/>
      <c r="AN1015" s="631"/>
      <c r="AO1015" s="631"/>
      <c r="AP1015" s="631"/>
      <c r="AQ1015" s="631"/>
      <c r="AR1015" s="631"/>
      <c r="AS1015" s="631"/>
      <c r="AT1015" s="631"/>
      <c r="AU1015" s="631"/>
      <c r="AV1015" s="631"/>
      <c r="AW1015" s="631"/>
      <c r="AX1015" s="631"/>
      <c r="AY1015" s="631"/>
      <c r="AZ1015" s="631"/>
    </row>
    <row r="1016" spans="2:52" x14ac:dyDescent="0.25">
      <c r="B1016" s="634"/>
      <c r="C1016" s="634"/>
      <c r="D1016" s="635"/>
      <c r="E1016" s="635"/>
      <c r="F1016" s="635"/>
      <c r="G1016" s="635"/>
      <c r="H1016" s="635"/>
      <c r="I1016" s="635"/>
      <c r="J1016" s="635"/>
      <c r="K1016" s="635"/>
      <c r="L1016" s="635"/>
      <c r="M1016" s="635"/>
      <c r="N1016" s="635"/>
      <c r="O1016" s="635"/>
      <c r="P1016" s="635"/>
      <c r="Q1016" s="635"/>
      <c r="R1016" s="635"/>
      <c r="S1016" s="631"/>
      <c r="T1016" s="631"/>
      <c r="U1016" s="631"/>
      <c r="V1016" s="639"/>
      <c r="W1016" s="631"/>
      <c r="X1016" s="631"/>
      <c r="Y1016" s="631"/>
      <c r="Z1016" s="631"/>
      <c r="AA1016" s="631"/>
      <c r="AB1016" s="631"/>
      <c r="AC1016" s="631"/>
      <c r="AD1016" s="631"/>
      <c r="AE1016" s="631"/>
      <c r="AF1016" s="631"/>
      <c r="AG1016" s="631"/>
      <c r="AH1016" s="631"/>
      <c r="AI1016" s="631"/>
      <c r="AJ1016" s="631"/>
      <c r="AK1016" s="631"/>
      <c r="AL1016" s="631"/>
      <c r="AM1016" s="631"/>
      <c r="AN1016" s="631"/>
      <c r="AO1016" s="631"/>
      <c r="AP1016" s="631"/>
      <c r="AQ1016" s="631"/>
      <c r="AR1016" s="631"/>
      <c r="AS1016" s="631"/>
      <c r="AT1016" s="631"/>
      <c r="AU1016" s="631"/>
      <c r="AV1016" s="631"/>
      <c r="AW1016" s="631"/>
      <c r="AX1016" s="631"/>
      <c r="AY1016" s="631"/>
      <c r="AZ1016" s="631"/>
    </row>
    <row r="1017" spans="2:52" x14ac:dyDescent="0.25">
      <c r="B1017" s="634"/>
      <c r="C1017" s="634"/>
      <c r="D1017" s="635"/>
      <c r="E1017" s="635"/>
      <c r="F1017" s="635"/>
      <c r="G1017" s="635"/>
      <c r="H1017" s="635"/>
      <c r="I1017" s="635"/>
      <c r="J1017" s="635"/>
      <c r="K1017" s="635"/>
      <c r="L1017" s="635"/>
      <c r="M1017" s="635"/>
      <c r="N1017" s="635"/>
      <c r="O1017" s="635"/>
      <c r="P1017" s="635"/>
      <c r="Q1017" s="635"/>
      <c r="R1017" s="635"/>
      <c r="S1017" s="631"/>
      <c r="T1017" s="631"/>
      <c r="U1017" s="631"/>
      <c r="V1017" s="639"/>
      <c r="W1017" s="631"/>
      <c r="X1017" s="631"/>
      <c r="Y1017" s="631"/>
      <c r="Z1017" s="631"/>
      <c r="AA1017" s="631"/>
      <c r="AB1017" s="631"/>
      <c r="AC1017" s="631"/>
      <c r="AD1017" s="631"/>
      <c r="AE1017" s="631"/>
      <c r="AF1017" s="631"/>
      <c r="AG1017" s="631"/>
      <c r="AH1017" s="631"/>
      <c r="AI1017" s="631"/>
      <c r="AJ1017" s="631"/>
      <c r="AK1017" s="631"/>
      <c r="AL1017" s="631"/>
      <c r="AM1017" s="631"/>
      <c r="AN1017" s="631"/>
      <c r="AO1017" s="631"/>
      <c r="AP1017" s="631"/>
      <c r="AQ1017" s="631"/>
      <c r="AR1017" s="631"/>
      <c r="AS1017" s="631"/>
      <c r="AT1017" s="631"/>
      <c r="AU1017" s="631"/>
      <c r="AV1017" s="631"/>
      <c r="AW1017" s="631"/>
      <c r="AX1017" s="631"/>
      <c r="AY1017" s="631"/>
      <c r="AZ1017" s="631"/>
    </row>
    <row r="1018" spans="2:52" x14ac:dyDescent="0.25">
      <c r="B1018" s="634"/>
      <c r="C1018" s="634"/>
      <c r="D1018" s="635"/>
      <c r="E1018" s="635"/>
      <c r="F1018" s="635"/>
      <c r="G1018" s="635"/>
      <c r="H1018" s="635"/>
      <c r="I1018" s="635"/>
      <c r="J1018" s="635"/>
      <c r="K1018" s="635"/>
      <c r="L1018" s="635"/>
      <c r="M1018" s="635"/>
      <c r="N1018" s="635"/>
      <c r="O1018" s="635"/>
      <c r="P1018" s="635"/>
      <c r="Q1018" s="635"/>
      <c r="R1018" s="635"/>
      <c r="S1018" s="631"/>
      <c r="T1018" s="631"/>
      <c r="U1018" s="631"/>
      <c r="V1018" s="639"/>
      <c r="W1018" s="631"/>
      <c r="X1018" s="631"/>
      <c r="Y1018" s="631"/>
      <c r="Z1018" s="631"/>
      <c r="AA1018" s="631"/>
      <c r="AB1018" s="631"/>
      <c r="AC1018" s="631"/>
      <c r="AD1018" s="631"/>
      <c r="AE1018" s="631"/>
      <c r="AF1018" s="631"/>
      <c r="AG1018" s="631"/>
      <c r="AH1018" s="631"/>
      <c r="AI1018" s="631"/>
      <c r="AJ1018" s="631"/>
      <c r="AK1018" s="631"/>
      <c r="AL1018" s="631"/>
      <c r="AM1018" s="631"/>
      <c r="AN1018" s="631"/>
      <c r="AO1018" s="631"/>
      <c r="AP1018" s="631"/>
      <c r="AQ1018" s="631"/>
      <c r="AR1018" s="631"/>
      <c r="AS1018" s="631"/>
      <c r="AT1018" s="631"/>
      <c r="AU1018" s="631"/>
      <c r="AV1018" s="631"/>
      <c r="AW1018" s="631"/>
      <c r="AX1018" s="631"/>
      <c r="AY1018" s="631"/>
      <c r="AZ1018" s="631"/>
    </row>
    <row r="1019" spans="2:52" x14ac:dyDescent="0.25">
      <c r="B1019" s="634"/>
      <c r="C1019" s="634"/>
      <c r="D1019" s="635"/>
      <c r="E1019" s="635"/>
      <c r="F1019" s="635"/>
      <c r="G1019" s="635"/>
      <c r="H1019" s="635"/>
      <c r="I1019" s="635"/>
      <c r="J1019" s="635"/>
      <c r="K1019" s="635"/>
      <c r="L1019" s="635"/>
      <c r="M1019" s="635"/>
      <c r="N1019" s="635"/>
      <c r="O1019" s="635"/>
      <c r="P1019" s="635"/>
      <c r="Q1019" s="635"/>
      <c r="R1019" s="635"/>
      <c r="S1019" s="631"/>
      <c r="T1019" s="631"/>
      <c r="U1019" s="631"/>
      <c r="V1019" s="639"/>
      <c r="W1019" s="631"/>
      <c r="X1019" s="631"/>
      <c r="Y1019" s="631"/>
      <c r="Z1019" s="631"/>
      <c r="AA1019" s="631"/>
      <c r="AB1019" s="631"/>
      <c r="AC1019" s="631"/>
      <c r="AD1019" s="631"/>
      <c r="AE1019" s="631"/>
      <c r="AF1019" s="631"/>
      <c r="AG1019" s="631"/>
      <c r="AH1019" s="631"/>
      <c r="AI1019" s="631"/>
      <c r="AJ1019" s="631"/>
      <c r="AK1019" s="631"/>
      <c r="AL1019" s="631"/>
      <c r="AM1019" s="631"/>
      <c r="AN1019" s="631"/>
      <c r="AO1019" s="631"/>
      <c r="AP1019" s="631"/>
      <c r="AQ1019" s="631"/>
      <c r="AR1019" s="631"/>
      <c r="AS1019" s="631"/>
      <c r="AT1019" s="631"/>
      <c r="AU1019" s="631"/>
      <c r="AV1019" s="631"/>
      <c r="AW1019" s="631"/>
      <c r="AX1019" s="631"/>
      <c r="AY1019" s="631"/>
      <c r="AZ1019" s="631"/>
    </row>
    <row r="1020" spans="2:52" x14ac:dyDescent="0.25">
      <c r="B1020" s="634"/>
      <c r="C1020" s="634"/>
      <c r="D1020" s="635"/>
      <c r="E1020" s="635"/>
      <c r="F1020" s="635"/>
      <c r="G1020" s="635"/>
      <c r="H1020" s="635"/>
      <c r="I1020" s="635"/>
      <c r="J1020" s="635"/>
      <c r="K1020" s="635"/>
      <c r="L1020" s="635"/>
      <c r="M1020" s="635"/>
      <c r="N1020" s="635"/>
      <c r="O1020" s="635"/>
      <c r="P1020" s="635"/>
      <c r="Q1020" s="635"/>
      <c r="R1020" s="635"/>
      <c r="S1020" s="631"/>
      <c r="T1020" s="631"/>
      <c r="U1020" s="631"/>
      <c r="V1020" s="639"/>
      <c r="W1020" s="631"/>
      <c r="X1020" s="631"/>
      <c r="Y1020" s="631"/>
      <c r="Z1020" s="631"/>
      <c r="AA1020" s="631"/>
      <c r="AB1020" s="631"/>
      <c r="AC1020" s="631"/>
      <c r="AD1020" s="631"/>
      <c r="AE1020" s="631"/>
      <c r="AF1020" s="631"/>
      <c r="AG1020" s="631"/>
      <c r="AH1020" s="631"/>
      <c r="AI1020" s="631"/>
      <c r="AJ1020" s="631"/>
      <c r="AK1020" s="631"/>
      <c r="AL1020" s="631"/>
      <c r="AM1020" s="631"/>
      <c r="AN1020" s="631"/>
      <c r="AO1020" s="631"/>
      <c r="AP1020" s="631"/>
      <c r="AQ1020" s="631"/>
      <c r="AR1020" s="631"/>
      <c r="AS1020" s="631"/>
      <c r="AT1020" s="631"/>
      <c r="AU1020" s="631"/>
      <c r="AV1020" s="631"/>
      <c r="AW1020" s="631"/>
      <c r="AX1020" s="631"/>
      <c r="AY1020" s="631"/>
      <c r="AZ1020" s="631"/>
    </row>
    <row r="1021" spans="2:52" x14ac:dyDescent="0.25">
      <c r="B1021" s="634"/>
      <c r="C1021" s="634"/>
      <c r="D1021" s="635"/>
      <c r="E1021" s="635"/>
      <c r="F1021" s="635"/>
      <c r="G1021" s="635"/>
      <c r="H1021" s="635"/>
      <c r="I1021" s="635"/>
      <c r="J1021" s="635"/>
      <c r="K1021" s="635"/>
      <c r="L1021" s="635"/>
      <c r="M1021" s="635"/>
      <c r="N1021" s="635"/>
      <c r="O1021" s="635"/>
      <c r="P1021" s="635"/>
      <c r="Q1021" s="635"/>
      <c r="R1021" s="635"/>
      <c r="S1021" s="631"/>
      <c r="T1021" s="631"/>
      <c r="U1021" s="631"/>
      <c r="V1021" s="639"/>
      <c r="W1021" s="631"/>
      <c r="X1021" s="631"/>
      <c r="Y1021" s="631"/>
      <c r="Z1021" s="631"/>
      <c r="AA1021" s="631"/>
      <c r="AB1021" s="631"/>
      <c r="AC1021" s="631"/>
      <c r="AD1021" s="631"/>
      <c r="AE1021" s="631"/>
      <c r="AF1021" s="631"/>
      <c r="AG1021" s="631"/>
      <c r="AH1021" s="631"/>
      <c r="AI1021" s="631"/>
      <c r="AJ1021" s="631"/>
      <c r="AK1021" s="631"/>
      <c r="AL1021" s="631"/>
      <c r="AM1021" s="631"/>
      <c r="AN1021" s="631"/>
      <c r="AO1021" s="631"/>
      <c r="AP1021" s="631"/>
      <c r="AQ1021" s="631"/>
      <c r="AR1021" s="631"/>
      <c r="AS1021" s="631"/>
      <c r="AT1021" s="631"/>
      <c r="AU1021" s="631"/>
      <c r="AV1021" s="631"/>
      <c r="AW1021" s="631"/>
      <c r="AX1021" s="631"/>
      <c r="AY1021" s="631"/>
      <c r="AZ1021" s="631"/>
    </row>
    <row r="1022" spans="2:52" x14ac:dyDescent="0.25">
      <c r="B1022" s="634"/>
      <c r="C1022" s="634"/>
      <c r="D1022" s="635"/>
      <c r="E1022" s="635"/>
      <c r="F1022" s="635"/>
      <c r="G1022" s="635"/>
      <c r="H1022" s="635"/>
      <c r="I1022" s="635"/>
      <c r="J1022" s="635"/>
      <c r="K1022" s="635"/>
      <c r="L1022" s="635"/>
      <c r="M1022" s="635"/>
      <c r="N1022" s="635"/>
      <c r="O1022" s="635"/>
      <c r="P1022" s="635"/>
      <c r="Q1022" s="635"/>
      <c r="R1022" s="635"/>
      <c r="S1022" s="631"/>
      <c r="T1022" s="631"/>
      <c r="U1022" s="631"/>
      <c r="V1022" s="639"/>
      <c r="W1022" s="631"/>
      <c r="X1022" s="631"/>
      <c r="Y1022" s="631"/>
      <c r="Z1022" s="631"/>
      <c r="AA1022" s="631"/>
      <c r="AB1022" s="631"/>
      <c r="AC1022" s="631"/>
      <c r="AD1022" s="631"/>
      <c r="AE1022" s="631"/>
      <c r="AF1022" s="631"/>
      <c r="AG1022" s="631"/>
      <c r="AH1022" s="631"/>
      <c r="AI1022" s="631"/>
      <c r="AJ1022" s="631"/>
      <c r="AK1022" s="631"/>
      <c r="AL1022" s="631"/>
      <c r="AM1022" s="631"/>
      <c r="AN1022" s="631"/>
      <c r="AO1022" s="631"/>
      <c r="AP1022" s="631"/>
      <c r="AQ1022" s="631"/>
      <c r="AR1022" s="631"/>
      <c r="AS1022" s="631"/>
      <c r="AT1022" s="631"/>
      <c r="AU1022" s="631"/>
      <c r="AV1022" s="631"/>
      <c r="AW1022" s="631"/>
      <c r="AX1022" s="631"/>
      <c r="AY1022" s="631"/>
      <c r="AZ1022" s="631"/>
    </row>
    <row r="1023" spans="2:52" x14ac:dyDescent="0.25">
      <c r="B1023" s="634"/>
      <c r="C1023" s="634"/>
      <c r="D1023" s="635"/>
      <c r="E1023" s="635"/>
      <c r="F1023" s="635"/>
      <c r="G1023" s="635"/>
      <c r="H1023" s="635"/>
      <c r="I1023" s="635"/>
      <c r="J1023" s="635"/>
      <c r="K1023" s="635"/>
      <c r="L1023" s="635"/>
      <c r="M1023" s="635"/>
      <c r="N1023" s="635"/>
      <c r="O1023" s="635"/>
      <c r="P1023" s="635"/>
      <c r="Q1023" s="635"/>
      <c r="R1023" s="635"/>
      <c r="S1023" s="631"/>
      <c r="T1023" s="631"/>
      <c r="U1023" s="631"/>
      <c r="V1023" s="639"/>
      <c r="W1023" s="631"/>
      <c r="X1023" s="631"/>
      <c r="Y1023" s="631"/>
      <c r="Z1023" s="631"/>
      <c r="AA1023" s="631"/>
      <c r="AB1023" s="631"/>
      <c r="AC1023" s="631"/>
      <c r="AD1023" s="631"/>
      <c r="AE1023" s="631"/>
      <c r="AF1023" s="631"/>
      <c r="AG1023" s="631"/>
      <c r="AH1023" s="631"/>
      <c r="AI1023" s="631"/>
      <c r="AJ1023" s="631"/>
      <c r="AK1023" s="631"/>
      <c r="AL1023" s="631"/>
      <c r="AM1023" s="631"/>
      <c r="AN1023" s="631"/>
      <c r="AO1023" s="631"/>
      <c r="AP1023" s="631"/>
      <c r="AQ1023" s="631"/>
      <c r="AR1023" s="631"/>
      <c r="AS1023" s="631"/>
      <c r="AT1023" s="631"/>
      <c r="AU1023" s="631"/>
      <c r="AV1023" s="631"/>
      <c r="AW1023" s="631"/>
      <c r="AX1023" s="631"/>
      <c r="AY1023" s="631"/>
      <c r="AZ1023" s="631"/>
    </row>
    <row r="1024" spans="2:52" x14ac:dyDescent="0.25">
      <c r="B1024" s="634"/>
      <c r="C1024" s="634"/>
      <c r="D1024" s="635"/>
      <c r="E1024" s="635"/>
      <c r="F1024" s="635"/>
      <c r="G1024" s="635"/>
      <c r="H1024" s="635"/>
      <c r="I1024" s="635"/>
      <c r="J1024" s="635"/>
      <c r="K1024" s="635"/>
      <c r="L1024" s="635"/>
      <c r="M1024" s="635"/>
      <c r="N1024" s="635"/>
      <c r="O1024" s="635"/>
      <c r="P1024" s="635"/>
      <c r="Q1024" s="635"/>
      <c r="R1024" s="635"/>
      <c r="S1024" s="631"/>
      <c r="T1024" s="631"/>
      <c r="U1024" s="631"/>
      <c r="V1024" s="639"/>
      <c r="W1024" s="631"/>
      <c r="X1024" s="631"/>
      <c r="Y1024" s="631"/>
      <c r="Z1024" s="631"/>
      <c r="AA1024" s="631"/>
      <c r="AB1024" s="631"/>
      <c r="AC1024" s="631"/>
      <c r="AD1024" s="631"/>
      <c r="AE1024" s="631"/>
      <c r="AF1024" s="631"/>
      <c r="AG1024" s="631"/>
      <c r="AH1024" s="631"/>
      <c r="AI1024" s="631"/>
      <c r="AJ1024" s="631"/>
      <c r="AK1024" s="631"/>
      <c r="AL1024" s="631"/>
      <c r="AM1024" s="631"/>
      <c r="AN1024" s="631"/>
      <c r="AO1024" s="631"/>
      <c r="AP1024" s="631"/>
      <c r="AQ1024" s="631"/>
      <c r="AR1024" s="631"/>
      <c r="AS1024" s="631"/>
      <c r="AT1024" s="631"/>
      <c r="AU1024" s="631"/>
      <c r="AV1024" s="631"/>
      <c r="AW1024" s="631"/>
      <c r="AX1024" s="631"/>
      <c r="AY1024" s="631"/>
      <c r="AZ1024" s="631"/>
    </row>
    <row r="1025" spans="2:52" x14ac:dyDescent="0.25">
      <c r="B1025" s="634"/>
      <c r="C1025" s="634"/>
      <c r="D1025" s="635"/>
      <c r="E1025" s="635"/>
      <c r="F1025" s="635"/>
      <c r="G1025" s="635"/>
      <c r="H1025" s="635"/>
      <c r="I1025" s="635"/>
      <c r="J1025" s="635"/>
      <c r="K1025" s="635"/>
      <c r="L1025" s="635"/>
      <c r="M1025" s="635"/>
      <c r="N1025" s="635"/>
      <c r="O1025" s="635"/>
      <c r="P1025" s="635"/>
      <c r="Q1025" s="635"/>
      <c r="R1025" s="635"/>
      <c r="S1025" s="631"/>
      <c r="T1025" s="631"/>
      <c r="U1025" s="631"/>
      <c r="V1025" s="639"/>
      <c r="W1025" s="631"/>
      <c r="X1025" s="631"/>
      <c r="Y1025" s="631"/>
      <c r="Z1025" s="631"/>
      <c r="AA1025" s="631"/>
      <c r="AB1025" s="631"/>
      <c r="AC1025" s="631"/>
      <c r="AD1025" s="631"/>
      <c r="AE1025" s="631"/>
      <c r="AF1025" s="631"/>
      <c r="AG1025" s="631"/>
      <c r="AH1025" s="631"/>
      <c r="AI1025" s="631"/>
      <c r="AJ1025" s="631"/>
      <c r="AK1025" s="631"/>
      <c r="AL1025" s="631"/>
      <c r="AM1025" s="631"/>
      <c r="AN1025" s="631"/>
      <c r="AO1025" s="631"/>
      <c r="AP1025" s="631"/>
      <c r="AQ1025" s="631"/>
      <c r="AR1025" s="631"/>
      <c r="AS1025" s="631"/>
      <c r="AT1025" s="631"/>
      <c r="AU1025" s="631"/>
      <c r="AV1025" s="631"/>
      <c r="AW1025" s="631"/>
      <c r="AX1025" s="631"/>
      <c r="AY1025" s="631"/>
      <c r="AZ1025" s="631"/>
    </row>
    <row r="1026" spans="2:52" x14ac:dyDescent="0.25">
      <c r="B1026" s="634"/>
      <c r="C1026" s="634"/>
      <c r="D1026" s="635"/>
      <c r="E1026" s="635"/>
      <c r="F1026" s="635"/>
      <c r="G1026" s="635"/>
      <c r="H1026" s="635"/>
      <c r="I1026" s="635"/>
      <c r="J1026" s="635"/>
      <c r="K1026" s="635"/>
      <c r="L1026" s="635"/>
      <c r="M1026" s="635"/>
      <c r="N1026" s="635"/>
      <c r="O1026" s="635"/>
      <c r="P1026" s="635"/>
      <c r="Q1026" s="635"/>
      <c r="R1026" s="635"/>
      <c r="S1026" s="631"/>
      <c r="T1026" s="631"/>
      <c r="U1026" s="631"/>
      <c r="V1026" s="639"/>
      <c r="W1026" s="631"/>
      <c r="X1026" s="631"/>
      <c r="Y1026" s="631"/>
      <c r="Z1026" s="631"/>
      <c r="AA1026" s="631"/>
      <c r="AB1026" s="631"/>
      <c r="AC1026" s="631"/>
      <c r="AD1026" s="631"/>
      <c r="AE1026" s="631"/>
      <c r="AF1026" s="631"/>
      <c r="AG1026" s="631"/>
      <c r="AH1026" s="631"/>
      <c r="AI1026" s="631"/>
      <c r="AJ1026" s="631"/>
      <c r="AK1026" s="631"/>
      <c r="AL1026" s="631"/>
      <c r="AM1026" s="631"/>
      <c r="AN1026" s="631"/>
      <c r="AO1026" s="631"/>
      <c r="AP1026" s="631"/>
      <c r="AQ1026" s="631"/>
      <c r="AR1026" s="631"/>
      <c r="AS1026" s="631"/>
      <c r="AT1026" s="631"/>
      <c r="AU1026" s="631"/>
      <c r="AV1026" s="631"/>
      <c r="AW1026" s="631"/>
      <c r="AX1026" s="631"/>
      <c r="AY1026" s="631"/>
      <c r="AZ1026" s="631"/>
    </row>
    <row r="1027" spans="2:52" x14ac:dyDescent="0.25">
      <c r="B1027" s="634"/>
      <c r="C1027" s="634"/>
      <c r="D1027" s="635"/>
      <c r="E1027" s="635"/>
      <c r="F1027" s="635"/>
      <c r="G1027" s="635"/>
      <c r="H1027" s="635"/>
      <c r="I1027" s="635"/>
      <c r="J1027" s="635"/>
      <c r="K1027" s="635"/>
      <c r="L1027" s="635"/>
      <c r="M1027" s="635"/>
      <c r="N1027" s="635"/>
      <c r="O1027" s="635"/>
      <c r="P1027" s="635"/>
      <c r="Q1027" s="635"/>
      <c r="R1027" s="635"/>
      <c r="S1027" s="631"/>
      <c r="T1027" s="631"/>
      <c r="U1027" s="631"/>
      <c r="V1027" s="639"/>
      <c r="W1027" s="631"/>
      <c r="X1027" s="631"/>
      <c r="Y1027" s="631"/>
      <c r="Z1027" s="631"/>
      <c r="AA1027" s="631"/>
      <c r="AB1027" s="631"/>
      <c r="AC1027" s="631"/>
      <c r="AD1027" s="631"/>
      <c r="AE1027" s="631"/>
      <c r="AF1027" s="631"/>
      <c r="AG1027" s="631"/>
      <c r="AH1027" s="631"/>
      <c r="AI1027" s="631"/>
      <c r="AJ1027" s="631"/>
      <c r="AK1027" s="631"/>
      <c r="AL1027" s="631"/>
      <c r="AM1027" s="631"/>
      <c r="AN1027" s="631"/>
      <c r="AO1027" s="631"/>
      <c r="AP1027" s="631"/>
      <c r="AQ1027" s="631"/>
      <c r="AR1027" s="631"/>
      <c r="AS1027" s="631"/>
      <c r="AT1027" s="631"/>
      <c r="AU1027" s="631"/>
      <c r="AV1027" s="631"/>
      <c r="AW1027" s="631"/>
      <c r="AX1027" s="631"/>
      <c r="AY1027" s="631"/>
      <c r="AZ1027" s="631"/>
    </row>
    <row r="1028" spans="2:52" x14ac:dyDescent="0.25">
      <c r="B1028" s="634"/>
      <c r="C1028" s="634"/>
      <c r="D1028" s="635"/>
      <c r="E1028" s="635"/>
      <c r="F1028" s="635"/>
      <c r="G1028" s="635"/>
      <c r="H1028" s="635"/>
      <c r="I1028" s="635"/>
      <c r="J1028" s="635"/>
      <c r="K1028" s="635"/>
      <c r="L1028" s="635"/>
      <c r="M1028" s="635"/>
      <c r="N1028" s="635"/>
      <c r="O1028" s="635"/>
      <c r="P1028" s="635"/>
      <c r="Q1028" s="635"/>
      <c r="R1028" s="635"/>
      <c r="S1028" s="631"/>
      <c r="T1028" s="631"/>
      <c r="U1028" s="631"/>
      <c r="V1028" s="639"/>
      <c r="W1028" s="631"/>
      <c r="X1028" s="631"/>
      <c r="Y1028" s="631"/>
      <c r="Z1028" s="631"/>
      <c r="AA1028" s="631"/>
      <c r="AB1028" s="631"/>
      <c r="AC1028" s="631"/>
      <c r="AD1028" s="631"/>
      <c r="AE1028" s="631"/>
      <c r="AF1028" s="631"/>
      <c r="AG1028" s="631"/>
      <c r="AH1028" s="631"/>
      <c r="AI1028" s="631"/>
      <c r="AJ1028" s="631"/>
      <c r="AK1028" s="631"/>
      <c r="AL1028" s="631"/>
      <c r="AM1028" s="631"/>
      <c r="AN1028" s="631"/>
      <c r="AO1028" s="631"/>
      <c r="AP1028" s="631"/>
      <c r="AQ1028" s="631"/>
      <c r="AR1028" s="631"/>
      <c r="AS1028" s="631"/>
      <c r="AT1028" s="631"/>
      <c r="AU1028" s="631"/>
      <c r="AV1028" s="631"/>
      <c r="AW1028" s="631"/>
      <c r="AX1028" s="631"/>
      <c r="AY1028" s="631"/>
      <c r="AZ1028" s="631"/>
    </row>
    <row r="1029" spans="2:52" x14ac:dyDescent="0.25">
      <c r="B1029" s="634"/>
      <c r="C1029" s="634"/>
      <c r="D1029" s="635"/>
      <c r="E1029" s="635"/>
      <c r="F1029" s="635"/>
      <c r="G1029" s="635"/>
      <c r="H1029" s="635"/>
      <c r="I1029" s="635"/>
      <c r="J1029" s="635"/>
      <c r="K1029" s="635"/>
      <c r="L1029" s="635"/>
      <c r="M1029" s="635"/>
      <c r="N1029" s="635"/>
      <c r="O1029" s="635"/>
      <c r="P1029" s="635"/>
      <c r="Q1029" s="635"/>
      <c r="R1029" s="635"/>
      <c r="S1029" s="631"/>
      <c r="T1029" s="631"/>
      <c r="U1029" s="631"/>
      <c r="V1029" s="639"/>
      <c r="W1029" s="631"/>
      <c r="X1029" s="631"/>
      <c r="Y1029" s="631"/>
      <c r="Z1029" s="631"/>
      <c r="AA1029" s="631"/>
      <c r="AB1029" s="631"/>
      <c r="AC1029" s="631"/>
      <c r="AD1029" s="631"/>
      <c r="AE1029" s="631"/>
      <c r="AF1029" s="631"/>
      <c r="AG1029" s="631"/>
      <c r="AH1029" s="631"/>
      <c r="AI1029" s="631"/>
      <c r="AJ1029" s="631"/>
      <c r="AK1029" s="631"/>
      <c r="AL1029" s="631"/>
      <c r="AM1029" s="631"/>
      <c r="AN1029" s="631"/>
      <c r="AO1029" s="631"/>
      <c r="AP1029" s="631"/>
      <c r="AQ1029" s="631"/>
      <c r="AR1029" s="631"/>
      <c r="AS1029" s="631"/>
      <c r="AT1029" s="631"/>
      <c r="AU1029" s="631"/>
      <c r="AV1029" s="631"/>
      <c r="AW1029" s="631"/>
      <c r="AX1029" s="631"/>
      <c r="AY1029" s="631"/>
      <c r="AZ1029" s="631"/>
    </row>
    <row r="1030" spans="2:52" x14ac:dyDescent="0.25">
      <c r="B1030" s="634"/>
      <c r="C1030" s="634"/>
      <c r="D1030" s="635"/>
      <c r="E1030" s="635"/>
      <c r="F1030" s="635"/>
      <c r="G1030" s="635"/>
      <c r="H1030" s="635"/>
      <c r="I1030" s="635"/>
      <c r="J1030" s="635"/>
      <c r="K1030" s="635"/>
      <c r="L1030" s="635"/>
      <c r="M1030" s="635"/>
      <c r="N1030" s="635"/>
      <c r="O1030" s="635"/>
      <c r="P1030" s="635"/>
      <c r="Q1030" s="635"/>
      <c r="R1030" s="635"/>
      <c r="S1030" s="631"/>
      <c r="T1030" s="631"/>
      <c r="U1030" s="631"/>
      <c r="V1030" s="639"/>
      <c r="W1030" s="631"/>
      <c r="X1030" s="631"/>
      <c r="Y1030" s="631"/>
      <c r="Z1030" s="631"/>
      <c r="AA1030" s="631"/>
      <c r="AB1030" s="631"/>
      <c r="AC1030" s="631"/>
      <c r="AD1030" s="631"/>
      <c r="AE1030" s="631"/>
      <c r="AF1030" s="631"/>
      <c r="AG1030" s="631"/>
      <c r="AH1030" s="631"/>
      <c r="AI1030" s="631"/>
      <c r="AJ1030" s="631"/>
      <c r="AK1030" s="631"/>
      <c r="AL1030" s="631"/>
      <c r="AM1030" s="631"/>
      <c r="AN1030" s="631"/>
      <c r="AO1030" s="631"/>
      <c r="AP1030" s="631"/>
      <c r="AQ1030" s="631"/>
      <c r="AR1030" s="631"/>
      <c r="AS1030" s="631"/>
      <c r="AT1030" s="631"/>
      <c r="AU1030" s="631"/>
      <c r="AV1030" s="631"/>
      <c r="AW1030" s="631"/>
      <c r="AX1030" s="631"/>
      <c r="AY1030" s="631"/>
      <c r="AZ1030" s="631"/>
    </row>
    <row r="1031" spans="2:52" x14ac:dyDescent="0.25">
      <c r="B1031" s="634"/>
      <c r="C1031" s="634"/>
      <c r="D1031" s="635"/>
      <c r="E1031" s="635"/>
      <c r="F1031" s="635"/>
      <c r="G1031" s="635"/>
      <c r="H1031" s="635"/>
      <c r="I1031" s="635"/>
      <c r="J1031" s="635"/>
      <c r="K1031" s="635"/>
      <c r="L1031" s="635"/>
      <c r="M1031" s="635"/>
      <c r="N1031" s="635"/>
      <c r="O1031" s="635"/>
      <c r="P1031" s="635"/>
      <c r="Q1031" s="635"/>
      <c r="R1031" s="635"/>
      <c r="S1031" s="631"/>
      <c r="T1031" s="631"/>
      <c r="U1031" s="631"/>
      <c r="V1031" s="639"/>
      <c r="W1031" s="631"/>
      <c r="X1031" s="631"/>
      <c r="Y1031" s="631"/>
      <c r="Z1031" s="631"/>
      <c r="AA1031" s="631"/>
      <c r="AB1031" s="631"/>
      <c r="AC1031" s="631"/>
      <c r="AD1031" s="631"/>
      <c r="AE1031" s="631"/>
      <c r="AF1031" s="631"/>
      <c r="AG1031" s="631"/>
      <c r="AH1031" s="631"/>
      <c r="AI1031" s="631"/>
      <c r="AJ1031" s="631"/>
      <c r="AK1031" s="631"/>
      <c r="AL1031" s="631"/>
      <c r="AM1031" s="631"/>
      <c r="AN1031" s="631"/>
      <c r="AO1031" s="631"/>
      <c r="AP1031" s="631"/>
      <c r="AQ1031" s="631"/>
      <c r="AR1031" s="631"/>
      <c r="AS1031" s="631"/>
      <c r="AT1031" s="631"/>
      <c r="AU1031" s="631"/>
      <c r="AV1031" s="631"/>
      <c r="AW1031" s="631"/>
      <c r="AX1031" s="631"/>
      <c r="AY1031" s="631"/>
      <c r="AZ1031" s="631"/>
    </row>
    <row r="1032" spans="2:52" x14ac:dyDescent="0.25">
      <c r="B1032" s="634"/>
      <c r="C1032" s="634"/>
      <c r="D1032" s="635"/>
      <c r="E1032" s="635"/>
      <c r="F1032" s="635"/>
      <c r="G1032" s="635"/>
      <c r="H1032" s="635"/>
      <c r="I1032" s="635"/>
      <c r="J1032" s="635"/>
      <c r="K1032" s="635"/>
      <c r="L1032" s="635"/>
      <c r="M1032" s="635"/>
      <c r="N1032" s="635"/>
      <c r="O1032" s="635"/>
      <c r="P1032" s="635"/>
      <c r="Q1032" s="635"/>
      <c r="R1032" s="635"/>
      <c r="S1032" s="631"/>
      <c r="T1032" s="631"/>
      <c r="U1032" s="631"/>
      <c r="V1032" s="639"/>
      <c r="W1032" s="631"/>
      <c r="X1032" s="631"/>
      <c r="Y1032" s="631"/>
      <c r="Z1032" s="631"/>
      <c r="AA1032" s="631"/>
      <c r="AB1032" s="631"/>
      <c r="AC1032" s="631"/>
      <c r="AD1032" s="631"/>
      <c r="AE1032" s="631"/>
      <c r="AF1032" s="631"/>
      <c r="AG1032" s="631"/>
      <c r="AH1032" s="631"/>
      <c r="AI1032" s="631"/>
      <c r="AJ1032" s="631"/>
      <c r="AK1032" s="631"/>
      <c r="AL1032" s="631"/>
      <c r="AM1032" s="631"/>
      <c r="AN1032" s="631"/>
      <c r="AO1032" s="631"/>
      <c r="AP1032" s="631"/>
      <c r="AQ1032" s="631"/>
      <c r="AR1032" s="631"/>
      <c r="AS1032" s="631"/>
      <c r="AT1032" s="631"/>
      <c r="AU1032" s="631"/>
      <c r="AV1032" s="631"/>
      <c r="AW1032" s="631"/>
      <c r="AX1032" s="631"/>
      <c r="AY1032" s="631"/>
      <c r="AZ1032" s="631"/>
    </row>
    <row r="1033" spans="2:52" x14ac:dyDescent="0.25">
      <c r="B1033" s="634"/>
      <c r="C1033" s="634"/>
      <c r="D1033" s="635"/>
      <c r="E1033" s="635"/>
      <c r="F1033" s="635"/>
      <c r="G1033" s="635"/>
      <c r="H1033" s="635"/>
      <c r="I1033" s="635"/>
      <c r="J1033" s="635"/>
      <c r="K1033" s="635"/>
      <c r="L1033" s="635"/>
      <c r="M1033" s="635"/>
      <c r="N1033" s="635"/>
      <c r="O1033" s="635"/>
      <c r="P1033" s="635"/>
      <c r="Q1033" s="635"/>
      <c r="R1033" s="635"/>
      <c r="S1033" s="631"/>
      <c r="T1033" s="631"/>
      <c r="U1033" s="631"/>
      <c r="V1033" s="639"/>
      <c r="W1033" s="631"/>
      <c r="X1033" s="631"/>
      <c r="Y1033" s="631"/>
      <c r="Z1033" s="631"/>
      <c r="AA1033" s="631"/>
      <c r="AB1033" s="631"/>
      <c r="AC1033" s="631"/>
      <c r="AD1033" s="631"/>
      <c r="AE1033" s="631"/>
      <c r="AF1033" s="631"/>
      <c r="AG1033" s="631"/>
      <c r="AH1033" s="631"/>
      <c r="AI1033" s="631"/>
      <c r="AJ1033" s="631"/>
      <c r="AK1033" s="631"/>
      <c r="AL1033" s="631"/>
      <c r="AM1033" s="631"/>
      <c r="AN1033" s="631"/>
      <c r="AO1033" s="631"/>
      <c r="AP1033" s="631"/>
      <c r="AQ1033" s="631"/>
      <c r="AR1033" s="631"/>
      <c r="AS1033" s="631"/>
      <c r="AT1033" s="631"/>
      <c r="AU1033" s="631"/>
      <c r="AV1033" s="631"/>
      <c r="AW1033" s="631"/>
      <c r="AX1033" s="631"/>
      <c r="AY1033" s="631"/>
      <c r="AZ1033" s="631"/>
    </row>
    <row r="1034" spans="2:52" x14ac:dyDescent="0.25">
      <c r="B1034" s="634"/>
      <c r="C1034" s="634"/>
      <c r="D1034" s="635"/>
      <c r="E1034" s="635"/>
      <c r="F1034" s="635"/>
      <c r="G1034" s="635"/>
      <c r="H1034" s="635"/>
      <c r="I1034" s="635"/>
      <c r="J1034" s="635"/>
      <c r="K1034" s="635"/>
      <c r="L1034" s="635"/>
      <c r="M1034" s="635"/>
      <c r="N1034" s="635"/>
      <c r="O1034" s="635"/>
      <c r="P1034" s="635"/>
      <c r="Q1034" s="635"/>
      <c r="R1034" s="635"/>
      <c r="S1034" s="631"/>
      <c r="T1034" s="631"/>
      <c r="U1034" s="631"/>
      <c r="V1034" s="639"/>
      <c r="W1034" s="631"/>
      <c r="X1034" s="631"/>
      <c r="Y1034" s="631"/>
      <c r="Z1034" s="631"/>
      <c r="AA1034" s="631"/>
      <c r="AB1034" s="631"/>
      <c r="AC1034" s="631"/>
      <c r="AD1034" s="631"/>
      <c r="AE1034" s="631"/>
      <c r="AF1034" s="631"/>
      <c r="AG1034" s="631"/>
      <c r="AH1034" s="631"/>
      <c r="AI1034" s="631"/>
      <c r="AJ1034" s="631"/>
      <c r="AK1034" s="631"/>
      <c r="AL1034" s="631"/>
      <c r="AM1034" s="631"/>
      <c r="AN1034" s="631"/>
      <c r="AO1034" s="631"/>
      <c r="AP1034" s="631"/>
      <c r="AQ1034" s="631"/>
      <c r="AR1034" s="631"/>
      <c r="AS1034" s="631"/>
      <c r="AT1034" s="631"/>
      <c r="AU1034" s="631"/>
      <c r="AV1034" s="631"/>
      <c r="AW1034" s="631"/>
      <c r="AX1034" s="631"/>
      <c r="AY1034" s="631"/>
      <c r="AZ1034" s="631"/>
    </row>
    <row r="1035" spans="2:52" x14ac:dyDescent="0.25">
      <c r="B1035" s="634"/>
      <c r="C1035" s="634"/>
      <c r="D1035" s="635"/>
      <c r="E1035" s="635"/>
      <c r="F1035" s="635"/>
      <c r="G1035" s="635"/>
      <c r="H1035" s="635"/>
      <c r="I1035" s="635"/>
      <c r="J1035" s="635"/>
      <c r="K1035" s="635"/>
      <c r="L1035" s="635"/>
      <c r="M1035" s="635"/>
      <c r="N1035" s="635"/>
      <c r="O1035" s="635"/>
      <c r="P1035" s="635"/>
      <c r="Q1035" s="635"/>
      <c r="R1035" s="635"/>
      <c r="S1035" s="631"/>
      <c r="T1035" s="631"/>
      <c r="U1035" s="631"/>
      <c r="V1035" s="639"/>
      <c r="W1035" s="631"/>
      <c r="X1035" s="631"/>
      <c r="Y1035" s="631"/>
      <c r="Z1035" s="631"/>
      <c r="AA1035" s="631"/>
      <c r="AB1035" s="631"/>
      <c r="AC1035" s="631"/>
      <c r="AD1035" s="631"/>
      <c r="AE1035" s="631"/>
      <c r="AF1035" s="631"/>
      <c r="AG1035" s="631"/>
      <c r="AH1035" s="631"/>
      <c r="AI1035" s="631"/>
      <c r="AJ1035" s="631"/>
      <c r="AK1035" s="631"/>
      <c r="AL1035" s="631"/>
      <c r="AM1035" s="631"/>
      <c r="AN1035" s="631"/>
      <c r="AO1035" s="631"/>
      <c r="AP1035" s="631"/>
      <c r="AQ1035" s="631"/>
      <c r="AR1035" s="631"/>
      <c r="AS1035" s="631"/>
      <c r="AT1035" s="631"/>
      <c r="AU1035" s="631"/>
      <c r="AV1035" s="631"/>
      <c r="AW1035" s="631"/>
      <c r="AX1035" s="631"/>
      <c r="AY1035" s="631"/>
      <c r="AZ1035" s="631"/>
    </row>
    <row r="1036" spans="2:52" x14ac:dyDescent="0.25">
      <c r="B1036" s="634"/>
      <c r="C1036" s="634"/>
      <c r="D1036" s="635"/>
      <c r="E1036" s="635"/>
      <c r="F1036" s="635"/>
      <c r="G1036" s="635"/>
      <c r="H1036" s="635"/>
      <c r="I1036" s="635"/>
      <c r="J1036" s="635"/>
      <c r="K1036" s="635"/>
      <c r="L1036" s="635"/>
      <c r="M1036" s="635"/>
      <c r="N1036" s="635"/>
      <c r="O1036" s="635"/>
      <c r="P1036" s="635"/>
      <c r="Q1036" s="635"/>
      <c r="R1036" s="635"/>
      <c r="S1036" s="631"/>
      <c r="T1036" s="631"/>
      <c r="U1036" s="631"/>
      <c r="V1036" s="639"/>
      <c r="W1036" s="631"/>
      <c r="X1036" s="631"/>
      <c r="Y1036" s="631"/>
      <c r="Z1036" s="631"/>
      <c r="AA1036" s="631"/>
      <c r="AB1036" s="631"/>
      <c r="AC1036" s="631"/>
      <c r="AD1036" s="631"/>
      <c r="AE1036" s="631"/>
      <c r="AF1036" s="631"/>
      <c r="AG1036" s="631"/>
      <c r="AH1036" s="631"/>
      <c r="AI1036" s="631"/>
      <c r="AJ1036" s="631"/>
      <c r="AK1036" s="631"/>
      <c r="AL1036" s="631"/>
      <c r="AM1036" s="631"/>
      <c r="AN1036" s="631"/>
      <c r="AO1036" s="631"/>
      <c r="AP1036" s="631"/>
      <c r="AQ1036" s="631"/>
      <c r="AR1036" s="631"/>
      <c r="AS1036" s="631"/>
      <c r="AT1036" s="631"/>
      <c r="AU1036" s="631"/>
      <c r="AV1036" s="631"/>
      <c r="AW1036" s="631"/>
      <c r="AX1036" s="631"/>
      <c r="AY1036" s="631"/>
      <c r="AZ1036" s="631"/>
    </row>
    <row r="1037" spans="2:52" x14ac:dyDescent="0.25">
      <c r="B1037" s="634"/>
      <c r="C1037" s="634"/>
      <c r="D1037" s="635"/>
      <c r="E1037" s="635"/>
      <c r="F1037" s="635"/>
      <c r="G1037" s="635"/>
      <c r="H1037" s="635"/>
      <c r="I1037" s="635"/>
      <c r="J1037" s="635"/>
      <c r="K1037" s="635"/>
      <c r="L1037" s="635"/>
      <c r="M1037" s="635"/>
      <c r="N1037" s="635"/>
      <c r="O1037" s="635"/>
      <c r="P1037" s="635"/>
      <c r="Q1037" s="635"/>
      <c r="R1037" s="635"/>
      <c r="S1037" s="631"/>
      <c r="T1037" s="631"/>
      <c r="U1037" s="631"/>
      <c r="V1037" s="639"/>
      <c r="W1037" s="631"/>
      <c r="X1037" s="631"/>
      <c r="Y1037" s="631"/>
      <c r="Z1037" s="631"/>
      <c r="AA1037" s="631"/>
      <c r="AB1037" s="631"/>
      <c r="AC1037" s="631"/>
      <c r="AD1037" s="631"/>
      <c r="AE1037" s="631"/>
      <c r="AF1037" s="631"/>
      <c r="AG1037" s="631"/>
      <c r="AH1037" s="631"/>
      <c r="AI1037" s="631"/>
      <c r="AJ1037" s="631"/>
      <c r="AK1037" s="631"/>
      <c r="AL1037" s="631"/>
      <c r="AM1037" s="631"/>
      <c r="AN1037" s="631"/>
      <c r="AO1037" s="631"/>
      <c r="AP1037" s="631"/>
      <c r="AQ1037" s="631"/>
      <c r="AR1037" s="631"/>
      <c r="AS1037" s="631"/>
      <c r="AT1037" s="631"/>
      <c r="AU1037" s="631"/>
      <c r="AV1037" s="631"/>
      <c r="AW1037" s="631"/>
      <c r="AX1037" s="631"/>
      <c r="AY1037" s="631"/>
      <c r="AZ1037" s="631"/>
    </row>
    <row r="1038" spans="2:52" x14ac:dyDescent="0.25">
      <c r="B1038" s="634"/>
      <c r="C1038" s="634"/>
      <c r="D1038" s="635"/>
      <c r="E1038" s="635"/>
      <c r="F1038" s="635"/>
      <c r="G1038" s="635"/>
      <c r="H1038" s="635"/>
      <c r="I1038" s="635"/>
      <c r="J1038" s="635"/>
      <c r="K1038" s="635"/>
      <c r="L1038" s="635"/>
      <c r="M1038" s="635"/>
      <c r="N1038" s="635"/>
      <c r="O1038" s="635"/>
      <c r="P1038" s="635"/>
      <c r="Q1038" s="635"/>
      <c r="R1038" s="635"/>
      <c r="S1038" s="631"/>
      <c r="T1038" s="631"/>
      <c r="U1038" s="631"/>
      <c r="V1038" s="639"/>
      <c r="W1038" s="631"/>
      <c r="X1038" s="631"/>
      <c r="Y1038" s="631"/>
      <c r="Z1038" s="631"/>
      <c r="AA1038" s="631"/>
      <c r="AB1038" s="631"/>
      <c r="AC1038" s="631"/>
      <c r="AD1038" s="631"/>
      <c r="AE1038" s="631"/>
      <c r="AF1038" s="631"/>
      <c r="AG1038" s="631"/>
      <c r="AH1038" s="631"/>
      <c r="AI1038" s="631"/>
      <c r="AJ1038" s="631"/>
      <c r="AK1038" s="631"/>
      <c r="AL1038" s="631"/>
      <c r="AM1038" s="631"/>
      <c r="AN1038" s="631"/>
      <c r="AO1038" s="631"/>
      <c r="AP1038" s="631"/>
      <c r="AQ1038" s="631"/>
      <c r="AR1038" s="631"/>
      <c r="AS1038" s="631"/>
      <c r="AT1038" s="631"/>
      <c r="AU1038" s="631"/>
      <c r="AV1038" s="631"/>
      <c r="AW1038" s="631"/>
      <c r="AX1038" s="631"/>
      <c r="AY1038" s="631"/>
      <c r="AZ1038" s="631"/>
    </row>
    <row r="1039" spans="2:52" x14ac:dyDescent="0.25">
      <c r="B1039" s="634"/>
      <c r="C1039" s="634"/>
      <c r="D1039" s="635"/>
      <c r="E1039" s="635"/>
      <c r="F1039" s="635"/>
      <c r="G1039" s="635"/>
      <c r="H1039" s="635"/>
      <c r="I1039" s="635"/>
      <c r="J1039" s="635"/>
      <c r="K1039" s="635"/>
      <c r="L1039" s="635"/>
      <c r="M1039" s="635"/>
      <c r="N1039" s="635"/>
      <c r="O1039" s="635"/>
      <c r="P1039" s="635"/>
      <c r="Q1039" s="635"/>
      <c r="R1039" s="635"/>
      <c r="S1039" s="631"/>
      <c r="T1039" s="631"/>
      <c r="U1039" s="631"/>
      <c r="V1039" s="639"/>
      <c r="W1039" s="631"/>
      <c r="X1039" s="631"/>
      <c r="Y1039" s="631"/>
      <c r="Z1039" s="631"/>
      <c r="AA1039" s="631"/>
      <c r="AB1039" s="631"/>
      <c r="AC1039" s="631"/>
      <c r="AD1039" s="631"/>
      <c r="AE1039" s="631"/>
      <c r="AF1039" s="631"/>
      <c r="AG1039" s="631"/>
      <c r="AH1039" s="631"/>
      <c r="AI1039" s="631"/>
      <c r="AJ1039" s="631"/>
      <c r="AK1039" s="631"/>
      <c r="AL1039" s="631"/>
      <c r="AM1039" s="631"/>
      <c r="AN1039" s="631"/>
      <c r="AO1039" s="631"/>
      <c r="AP1039" s="631"/>
      <c r="AQ1039" s="631"/>
      <c r="AR1039" s="631"/>
      <c r="AS1039" s="631"/>
      <c r="AT1039" s="631"/>
      <c r="AU1039" s="631"/>
      <c r="AV1039" s="631"/>
      <c r="AW1039" s="631"/>
      <c r="AX1039" s="631"/>
      <c r="AY1039" s="631"/>
      <c r="AZ1039" s="631"/>
    </row>
    <row r="1040" spans="2:52" x14ac:dyDescent="0.25">
      <c r="B1040" s="634"/>
      <c r="C1040" s="634"/>
      <c r="D1040" s="635"/>
      <c r="E1040" s="635"/>
      <c r="F1040" s="635"/>
      <c r="G1040" s="635"/>
      <c r="H1040" s="635"/>
      <c r="I1040" s="635"/>
      <c r="J1040" s="635"/>
      <c r="K1040" s="635"/>
      <c r="L1040" s="635"/>
      <c r="M1040" s="635"/>
      <c r="N1040" s="635"/>
      <c r="O1040" s="635"/>
      <c r="P1040" s="635"/>
      <c r="Q1040" s="635"/>
      <c r="R1040" s="635"/>
      <c r="S1040" s="631"/>
      <c r="T1040" s="631"/>
      <c r="U1040" s="631"/>
      <c r="V1040" s="639"/>
      <c r="W1040" s="631"/>
      <c r="X1040" s="631"/>
      <c r="Y1040" s="631"/>
      <c r="Z1040" s="631"/>
      <c r="AA1040" s="631"/>
      <c r="AB1040" s="631"/>
      <c r="AC1040" s="631"/>
      <c r="AD1040" s="631"/>
      <c r="AE1040" s="631"/>
      <c r="AF1040" s="631"/>
      <c r="AG1040" s="631"/>
      <c r="AH1040" s="631"/>
      <c r="AI1040" s="631"/>
      <c r="AJ1040" s="631"/>
      <c r="AK1040" s="631"/>
      <c r="AL1040" s="631"/>
      <c r="AM1040" s="631"/>
      <c r="AN1040" s="631"/>
      <c r="AO1040" s="631"/>
      <c r="AP1040" s="631"/>
      <c r="AQ1040" s="631"/>
      <c r="AR1040" s="631"/>
      <c r="AS1040" s="631"/>
      <c r="AT1040" s="631"/>
      <c r="AU1040" s="631"/>
      <c r="AV1040" s="631"/>
      <c r="AW1040" s="631"/>
      <c r="AX1040" s="631"/>
      <c r="AY1040" s="631"/>
      <c r="AZ1040" s="631"/>
    </row>
    <row r="1041" spans="2:52" x14ac:dyDescent="0.25">
      <c r="B1041" s="634"/>
      <c r="C1041" s="634"/>
      <c r="D1041" s="635"/>
      <c r="E1041" s="635"/>
      <c r="F1041" s="635"/>
      <c r="G1041" s="635"/>
      <c r="H1041" s="635"/>
      <c r="I1041" s="635"/>
      <c r="J1041" s="635"/>
      <c r="K1041" s="635"/>
      <c r="L1041" s="635"/>
      <c r="M1041" s="635"/>
      <c r="N1041" s="635"/>
      <c r="O1041" s="635"/>
      <c r="P1041" s="635"/>
      <c r="Q1041" s="635"/>
      <c r="R1041" s="635"/>
      <c r="S1041" s="631"/>
      <c r="T1041" s="631"/>
      <c r="U1041" s="631"/>
      <c r="V1041" s="639"/>
      <c r="W1041" s="631"/>
      <c r="X1041" s="631"/>
      <c r="Y1041" s="631"/>
      <c r="Z1041" s="631"/>
      <c r="AA1041" s="631"/>
      <c r="AB1041" s="631"/>
      <c r="AC1041" s="631"/>
      <c r="AD1041" s="631"/>
      <c r="AE1041" s="631"/>
      <c r="AF1041" s="631"/>
      <c r="AG1041" s="631"/>
      <c r="AH1041" s="631"/>
      <c r="AI1041" s="631"/>
      <c r="AJ1041" s="631"/>
      <c r="AK1041" s="631"/>
      <c r="AL1041" s="631"/>
      <c r="AM1041" s="631"/>
      <c r="AN1041" s="631"/>
      <c r="AO1041" s="631"/>
      <c r="AP1041" s="631"/>
      <c r="AQ1041" s="631"/>
      <c r="AR1041" s="631"/>
      <c r="AS1041" s="631"/>
      <c r="AT1041" s="631"/>
      <c r="AU1041" s="631"/>
      <c r="AV1041" s="631"/>
      <c r="AW1041" s="631"/>
      <c r="AX1041" s="631"/>
      <c r="AY1041" s="631"/>
      <c r="AZ1041" s="631"/>
    </row>
    <row r="1042" spans="2:52" x14ac:dyDescent="0.25">
      <c r="B1042" s="634"/>
      <c r="C1042" s="634"/>
      <c r="D1042" s="635"/>
      <c r="E1042" s="635"/>
      <c r="F1042" s="635"/>
      <c r="G1042" s="635"/>
      <c r="H1042" s="635"/>
      <c r="I1042" s="635"/>
      <c r="J1042" s="635"/>
      <c r="K1042" s="635"/>
      <c r="L1042" s="635"/>
      <c r="M1042" s="635"/>
      <c r="N1042" s="635"/>
      <c r="O1042" s="635"/>
      <c r="P1042" s="635"/>
      <c r="Q1042" s="635"/>
      <c r="R1042" s="635"/>
      <c r="S1042" s="631"/>
      <c r="T1042" s="631"/>
      <c r="U1042" s="631"/>
      <c r="V1042" s="639"/>
      <c r="W1042" s="631"/>
      <c r="X1042" s="631"/>
      <c r="Y1042" s="631"/>
      <c r="Z1042" s="631"/>
      <c r="AA1042" s="631"/>
      <c r="AB1042" s="631"/>
      <c r="AC1042" s="631"/>
      <c r="AD1042" s="631"/>
      <c r="AE1042" s="631"/>
      <c r="AF1042" s="631"/>
      <c r="AG1042" s="631"/>
      <c r="AH1042" s="631"/>
      <c r="AI1042" s="631"/>
      <c r="AJ1042" s="631"/>
      <c r="AK1042" s="631"/>
      <c r="AL1042" s="631"/>
      <c r="AM1042" s="631"/>
      <c r="AN1042" s="631"/>
      <c r="AO1042" s="631"/>
      <c r="AP1042" s="631"/>
      <c r="AQ1042" s="631"/>
      <c r="AR1042" s="631"/>
      <c r="AS1042" s="631"/>
      <c r="AT1042" s="631"/>
      <c r="AU1042" s="631"/>
      <c r="AV1042" s="631"/>
      <c r="AW1042" s="631"/>
      <c r="AX1042" s="631"/>
      <c r="AY1042" s="631"/>
      <c r="AZ1042" s="631"/>
    </row>
    <row r="1043" spans="2:52" x14ac:dyDescent="0.25">
      <c r="B1043" s="634"/>
      <c r="C1043" s="634"/>
      <c r="D1043" s="635"/>
      <c r="E1043" s="635"/>
      <c r="F1043" s="635"/>
      <c r="G1043" s="635"/>
      <c r="H1043" s="635"/>
      <c r="I1043" s="635"/>
      <c r="J1043" s="635"/>
      <c r="K1043" s="635"/>
      <c r="L1043" s="635"/>
      <c r="M1043" s="635"/>
      <c r="N1043" s="635"/>
      <c r="O1043" s="635"/>
      <c r="P1043" s="635"/>
      <c r="Q1043" s="635"/>
      <c r="R1043" s="635"/>
      <c r="S1043" s="631"/>
      <c r="T1043" s="631"/>
      <c r="U1043" s="631"/>
      <c r="V1043" s="639"/>
      <c r="W1043" s="631"/>
      <c r="X1043" s="631"/>
      <c r="Y1043" s="631"/>
      <c r="Z1043" s="631"/>
      <c r="AA1043" s="631"/>
      <c r="AB1043" s="631"/>
      <c r="AC1043" s="631"/>
      <c r="AD1043" s="631"/>
      <c r="AE1043" s="631"/>
      <c r="AF1043" s="631"/>
      <c r="AG1043" s="631"/>
      <c r="AH1043" s="631"/>
      <c r="AI1043" s="631"/>
      <c r="AJ1043" s="631"/>
      <c r="AK1043" s="631"/>
      <c r="AL1043" s="631"/>
      <c r="AM1043" s="631"/>
      <c r="AN1043" s="631"/>
      <c r="AO1043" s="631"/>
      <c r="AP1043" s="631"/>
      <c r="AQ1043" s="631"/>
      <c r="AR1043" s="631"/>
      <c r="AS1043" s="631"/>
      <c r="AT1043" s="631"/>
      <c r="AU1043" s="631"/>
      <c r="AV1043" s="631"/>
      <c r="AW1043" s="631"/>
      <c r="AX1043" s="631"/>
      <c r="AY1043" s="631"/>
      <c r="AZ1043" s="631"/>
    </row>
    <row r="1044" spans="2:52" x14ac:dyDescent="0.25">
      <c r="B1044" s="634"/>
      <c r="C1044" s="634"/>
      <c r="D1044" s="635"/>
      <c r="E1044" s="635"/>
      <c r="F1044" s="635"/>
      <c r="G1044" s="635"/>
      <c r="H1044" s="635"/>
      <c r="I1044" s="635"/>
      <c r="J1044" s="635"/>
      <c r="K1044" s="635"/>
      <c r="L1044" s="635"/>
      <c r="M1044" s="635"/>
      <c r="N1044" s="635"/>
      <c r="O1044" s="635"/>
      <c r="P1044" s="635"/>
      <c r="Q1044" s="635"/>
      <c r="R1044" s="635"/>
      <c r="S1044" s="631"/>
      <c r="T1044" s="631"/>
      <c r="U1044" s="631"/>
      <c r="V1044" s="639"/>
      <c r="W1044" s="631"/>
      <c r="X1044" s="631"/>
      <c r="Y1044" s="631"/>
      <c r="Z1044" s="631"/>
      <c r="AA1044" s="631"/>
      <c r="AB1044" s="631"/>
      <c r="AC1044" s="631"/>
      <c r="AD1044" s="631"/>
      <c r="AE1044" s="631"/>
      <c r="AF1044" s="631"/>
      <c r="AG1044" s="631"/>
      <c r="AH1044" s="631"/>
      <c r="AI1044" s="631"/>
      <c r="AJ1044" s="631"/>
      <c r="AK1044" s="631"/>
      <c r="AL1044" s="631"/>
      <c r="AM1044" s="631"/>
      <c r="AN1044" s="631"/>
      <c r="AO1044" s="631"/>
      <c r="AP1044" s="631"/>
      <c r="AQ1044" s="631"/>
      <c r="AR1044" s="631"/>
      <c r="AS1044" s="631"/>
      <c r="AT1044" s="631"/>
      <c r="AU1044" s="631"/>
      <c r="AV1044" s="631"/>
      <c r="AW1044" s="631"/>
      <c r="AX1044" s="631"/>
      <c r="AY1044" s="631"/>
      <c r="AZ1044" s="631"/>
    </row>
    <row r="1045" spans="2:52" x14ac:dyDescent="0.25">
      <c r="B1045" s="634"/>
      <c r="C1045" s="634"/>
      <c r="D1045" s="635"/>
      <c r="E1045" s="635"/>
      <c r="F1045" s="635"/>
      <c r="G1045" s="635"/>
      <c r="H1045" s="635"/>
      <c r="I1045" s="635"/>
      <c r="J1045" s="635"/>
      <c r="K1045" s="635"/>
      <c r="L1045" s="635"/>
      <c r="M1045" s="635"/>
      <c r="N1045" s="635"/>
      <c r="O1045" s="635"/>
      <c r="P1045" s="635"/>
      <c r="Q1045" s="635"/>
      <c r="R1045" s="635"/>
      <c r="S1045" s="631"/>
      <c r="T1045" s="631"/>
      <c r="U1045" s="631"/>
      <c r="V1045" s="639"/>
      <c r="W1045" s="631"/>
      <c r="X1045" s="631"/>
      <c r="Y1045" s="631"/>
      <c r="Z1045" s="631"/>
      <c r="AA1045" s="631"/>
      <c r="AB1045" s="631"/>
      <c r="AC1045" s="631"/>
      <c r="AD1045" s="631"/>
      <c r="AE1045" s="631"/>
      <c r="AF1045" s="631"/>
      <c r="AG1045" s="631"/>
      <c r="AH1045" s="631"/>
      <c r="AI1045" s="631"/>
      <c r="AJ1045" s="631"/>
      <c r="AK1045" s="631"/>
      <c r="AL1045" s="631"/>
      <c r="AM1045" s="631"/>
      <c r="AN1045" s="631"/>
      <c r="AO1045" s="631"/>
      <c r="AP1045" s="631"/>
      <c r="AQ1045" s="631"/>
      <c r="AR1045" s="631"/>
      <c r="AS1045" s="631"/>
      <c r="AT1045" s="631"/>
      <c r="AU1045" s="631"/>
      <c r="AV1045" s="631"/>
      <c r="AW1045" s="631"/>
      <c r="AX1045" s="631"/>
      <c r="AY1045" s="631"/>
      <c r="AZ1045" s="631"/>
    </row>
    <row r="1046" spans="2:52" x14ac:dyDescent="0.25">
      <c r="B1046" s="634"/>
      <c r="C1046" s="634"/>
      <c r="D1046" s="635"/>
      <c r="E1046" s="635"/>
      <c r="F1046" s="635"/>
      <c r="G1046" s="635"/>
      <c r="H1046" s="635"/>
      <c r="I1046" s="635"/>
      <c r="J1046" s="635"/>
      <c r="K1046" s="635"/>
      <c r="L1046" s="635"/>
      <c r="M1046" s="635"/>
      <c r="N1046" s="635"/>
      <c r="O1046" s="635"/>
      <c r="P1046" s="635"/>
      <c r="Q1046" s="635"/>
      <c r="R1046" s="635"/>
      <c r="S1046" s="631"/>
      <c r="T1046" s="631"/>
      <c r="U1046" s="631"/>
      <c r="V1046" s="639"/>
      <c r="W1046" s="631"/>
      <c r="X1046" s="631"/>
      <c r="Y1046" s="631"/>
      <c r="Z1046" s="631"/>
      <c r="AA1046" s="631"/>
      <c r="AB1046" s="631"/>
      <c r="AC1046" s="631"/>
      <c r="AD1046" s="631"/>
      <c r="AE1046" s="631"/>
      <c r="AF1046" s="631"/>
      <c r="AG1046" s="631"/>
      <c r="AH1046" s="631"/>
      <c r="AI1046" s="631"/>
      <c r="AJ1046" s="631"/>
      <c r="AK1046" s="631"/>
      <c r="AL1046" s="631"/>
      <c r="AM1046" s="631"/>
      <c r="AN1046" s="631"/>
      <c r="AO1046" s="631"/>
      <c r="AP1046" s="631"/>
      <c r="AQ1046" s="631"/>
      <c r="AR1046" s="631"/>
      <c r="AS1046" s="631"/>
      <c r="AT1046" s="631"/>
      <c r="AU1046" s="631"/>
      <c r="AV1046" s="631"/>
      <c r="AW1046" s="631"/>
      <c r="AX1046" s="631"/>
      <c r="AY1046" s="631"/>
      <c r="AZ1046" s="631"/>
    </row>
    <row r="1047" spans="2:52" x14ac:dyDescent="0.25">
      <c r="B1047" s="634"/>
      <c r="C1047" s="634"/>
      <c r="D1047" s="635"/>
      <c r="E1047" s="635"/>
      <c r="F1047" s="635"/>
      <c r="G1047" s="635"/>
      <c r="H1047" s="635"/>
      <c r="I1047" s="635"/>
      <c r="J1047" s="635"/>
      <c r="K1047" s="635"/>
      <c r="L1047" s="635"/>
      <c r="M1047" s="635"/>
      <c r="N1047" s="635"/>
      <c r="O1047" s="635"/>
      <c r="P1047" s="635"/>
      <c r="Q1047" s="635"/>
      <c r="R1047" s="635"/>
      <c r="S1047" s="631"/>
      <c r="T1047" s="631"/>
      <c r="U1047" s="631"/>
      <c r="V1047" s="639"/>
      <c r="W1047" s="631"/>
      <c r="X1047" s="631"/>
      <c r="Y1047" s="631"/>
      <c r="Z1047" s="631"/>
      <c r="AA1047" s="631"/>
      <c r="AB1047" s="631"/>
      <c r="AC1047" s="631"/>
      <c r="AD1047" s="631"/>
      <c r="AE1047" s="631"/>
      <c r="AF1047" s="631"/>
      <c r="AG1047" s="631"/>
      <c r="AH1047" s="631"/>
      <c r="AI1047" s="631"/>
      <c r="AJ1047" s="631"/>
      <c r="AK1047" s="631"/>
      <c r="AL1047" s="631"/>
      <c r="AM1047" s="631"/>
      <c r="AN1047" s="631"/>
      <c r="AO1047" s="631"/>
      <c r="AP1047" s="631"/>
      <c r="AQ1047" s="631"/>
      <c r="AR1047" s="631"/>
      <c r="AS1047" s="631"/>
      <c r="AT1047" s="631"/>
      <c r="AU1047" s="631"/>
      <c r="AV1047" s="631"/>
      <c r="AW1047" s="631"/>
      <c r="AX1047" s="631"/>
      <c r="AY1047" s="631"/>
      <c r="AZ1047" s="631"/>
    </row>
    <row r="1048" spans="2:52" x14ac:dyDescent="0.25">
      <c r="B1048" s="634"/>
      <c r="C1048" s="634"/>
      <c r="D1048" s="635"/>
      <c r="E1048" s="635"/>
      <c r="F1048" s="635"/>
      <c r="G1048" s="635"/>
      <c r="H1048" s="635"/>
      <c r="I1048" s="635"/>
      <c r="J1048" s="635"/>
      <c r="K1048" s="635"/>
      <c r="L1048" s="635"/>
      <c r="M1048" s="635"/>
      <c r="N1048" s="635"/>
      <c r="O1048" s="635"/>
      <c r="P1048" s="635"/>
      <c r="Q1048" s="635"/>
      <c r="R1048" s="635"/>
      <c r="S1048" s="631"/>
      <c r="T1048" s="631"/>
      <c r="U1048" s="631"/>
      <c r="V1048" s="639"/>
      <c r="W1048" s="631"/>
      <c r="X1048" s="631"/>
      <c r="Y1048" s="631"/>
      <c r="Z1048" s="631"/>
      <c r="AA1048" s="631"/>
      <c r="AB1048" s="631"/>
      <c r="AC1048" s="631"/>
      <c r="AD1048" s="631"/>
      <c r="AE1048" s="631"/>
      <c r="AF1048" s="631"/>
      <c r="AG1048" s="631"/>
      <c r="AH1048" s="631"/>
      <c r="AI1048" s="631"/>
      <c r="AJ1048" s="631"/>
      <c r="AK1048" s="631"/>
      <c r="AL1048" s="631"/>
      <c r="AM1048" s="631"/>
      <c r="AN1048" s="631"/>
      <c r="AO1048" s="631"/>
      <c r="AP1048" s="631"/>
      <c r="AQ1048" s="631"/>
      <c r="AR1048" s="631"/>
      <c r="AS1048" s="631"/>
      <c r="AT1048" s="631"/>
      <c r="AU1048" s="631"/>
      <c r="AV1048" s="631"/>
      <c r="AW1048" s="631"/>
      <c r="AX1048" s="631"/>
      <c r="AY1048" s="631"/>
      <c r="AZ1048" s="631"/>
    </row>
    <row r="1049" spans="2:52" x14ac:dyDescent="0.25">
      <c r="B1049" s="634"/>
      <c r="C1049" s="634"/>
      <c r="D1049" s="635"/>
      <c r="E1049" s="635"/>
      <c r="F1049" s="635"/>
      <c r="G1049" s="635"/>
      <c r="H1049" s="635"/>
      <c r="I1049" s="635"/>
      <c r="J1049" s="635"/>
      <c r="K1049" s="635"/>
      <c r="L1049" s="635"/>
      <c r="M1049" s="635"/>
      <c r="N1049" s="635"/>
      <c r="O1049" s="635"/>
      <c r="P1049" s="635"/>
      <c r="Q1049" s="635"/>
      <c r="R1049" s="635"/>
      <c r="S1049" s="631"/>
      <c r="T1049" s="631"/>
      <c r="U1049" s="631"/>
      <c r="V1049" s="639"/>
      <c r="W1049" s="631"/>
      <c r="X1049" s="631"/>
      <c r="Y1049" s="631"/>
      <c r="Z1049" s="631"/>
      <c r="AA1049" s="631"/>
      <c r="AB1049" s="631"/>
      <c r="AC1049" s="631"/>
      <c r="AD1049" s="631"/>
      <c r="AE1049" s="631"/>
      <c r="AF1049" s="631"/>
      <c r="AG1049" s="631"/>
      <c r="AH1049" s="631"/>
      <c r="AI1049" s="631"/>
      <c r="AJ1049" s="631"/>
      <c r="AK1049" s="631"/>
      <c r="AL1049" s="631"/>
      <c r="AM1049" s="631"/>
      <c r="AN1049" s="631"/>
      <c r="AO1049" s="631"/>
      <c r="AP1049" s="631"/>
      <c r="AQ1049" s="631"/>
      <c r="AR1049" s="631"/>
      <c r="AS1049" s="631"/>
      <c r="AT1049" s="631"/>
      <c r="AU1049" s="631"/>
      <c r="AV1049" s="631"/>
      <c r="AW1049" s="631"/>
      <c r="AX1049" s="631"/>
      <c r="AY1049" s="631"/>
      <c r="AZ1049" s="631"/>
    </row>
    <row r="1050" spans="2:52" x14ac:dyDescent="0.25">
      <c r="B1050" s="634"/>
      <c r="C1050" s="634"/>
      <c r="D1050" s="635"/>
      <c r="E1050" s="635"/>
      <c r="F1050" s="635"/>
      <c r="G1050" s="635"/>
      <c r="H1050" s="635"/>
      <c r="I1050" s="635"/>
      <c r="J1050" s="635"/>
      <c r="K1050" s="635"/>
      <c r="L1050" s="635"/>
      <c r="M1050" s="635"/>
      <c r="N1050" s="635"/>
      <c r="O1050" s="635"/>
      <c r="P1050" s="635"/>
      <c r="Q1050" s="635"/>
      <c r="R1050" s="635"/>
      <c r="S1050" s="631"/>
      <c r="T1050" s="631"/>
      <c r="U1050" s="631"/>
      <c r="V1050" s="639"/>
      <c r="W1050" s="631"/>
      <c r="X1050" s="631"/>
      <c r="Y1050" s="631"/>
      <c r="Z1050" s="631"/>
      <c r="AA1050" s="631"/>
      <c r="AB1050" s="631"/>
      <c r="AC1050" s="631"/>
      <c r="AD1050" s="631"/>
      <c r="AE1050" s="631"/>
      <c r="AF1050" s="631"/>
      <c r="AG1050" s="631"/>
      <c r="AH1050" s="631"/>
      <c r="AI1050" s="631"/>
      <c r="AJ1050" s="631"/>
      <c r="AK1050" s="631"/>
      <c r="AL1050" s="631"/>
      <c r="AM1050" s="631"/>
      <c r="AN1050" s="631"/>
      <c r="AO1050" s="631"/>
      <c r="AP1050" s="631"/>
      <c r="AQ1050" s="631"/>
      <c r="AR1050" s="631"/>
      <c r="AS1050" s="631"/>
      <c r="AT1050" s="631"/>
      <c r="AU1050" s="631"/>
      <c r="AV1050" s="631"/>
      <c r="AW1050" s="631"/>
      <c r="AX1050" s="631"/>
      <c r="AY1050" s="631"/>
      <c r="AZ1050" s="631"/>
    </row>
    <row r="1051" spans="2:52" x14ac:dyDescent="0.25">
      <c r="B1051" s="634"/>
      <c r="C1051" s="634"/>
      <c r="D1051" s="635"/>
      <c r="E1051" s="635"/>
      <c r="F1051" s="635"/>
      <c r="G1051" s="635"/>
      <c r="H1051" s="635"/>
      <c r="I1051" s="635"/>
      <c r="J1051" s="635"/>
      <c r="K1051" s="635"/>
      <c r="L1051" s="635"/>
      <c r="M1051" s="635"/>
      <c r="N1051" s="635"/>
      <c r="O1051" s="635"/>
      <c r="P1051" s="635"/>
      <c r="Q1051" s="635"/>
      <c r="R1051" s="635"/>
      <c r="S1051" s="631"/>
      <c r="T1051" s="631"/>
      <c r="U1051" s="631"/>
      <c r="V1051" s="639"/>
      <c r="W1051" s="631"/>
      <c r="X1051" s="631"/>
      <c r="Y1051" s="631"/>
      <c r="Z1051" s="631"/>
      <c r="AA1051" s="631"/>
      <c r="AB1051" s="631"/>
      <c r="AC1051" s="631"/>
      <c r="AD1051" s="631"/>
      <c r="AE1051" s="631"/>
      <c r="AF1051" s="631"/>
      <c r="AG1051" s="631"/>
      <c r="AH1051" s="631"/>
      <c r="AI1051" s="631"/>
      <c r="AJ1051" s="631"/>
      <c r="AK1051" s="631"/>
      <c r="AL1051" s="631"/>
      <c r="AM1051" s="631"/>
      <c r="AN1051" s="631"/>
      <c r="AO1051" s="631"/>
      <c r="AP1051" s="631"/>
      <c r="AQ1051" s="631"/>
      <c r="AR1051" s="631"/>
      <c r="AS1051" s="631"/>
      <c r="AT1051" s="631"/>
      <c r="AU1051" s="631"/>
      <c r="AV1051" s="631"/>
      <c r="AW1051" s="631"/>
      <c r="AX1051" s="631"/>
      <c r="AY1051" s="631"/>
      <c r="AZ1051" s="631"/>
    </row>
    <row r="1052" spans="2:52" x14ac:dyDescent="0.25">
      <c r="B1052" s="634"/>
      <c r="C1052" s="634"/>
      <c r="D1052" s="635"/>
      <c r="E1052" s="635"/>
      <c r="F1052" s="635"/>
      <c r="G1052" s="635"/>
      <c r="H1052" s="635"/>
      <c r="I1052" s="635"/>
      <c r="J1052" s="635"/>
      <c r="K1052" s="635"/>
      <c r="L1052" s="635"/>
      <c r="M1052" s="635"/>
      <c r="N1052" s="635"/>
      <c r="O1052" s="635"/>
      <c r="P1052" s="635"/>
      <c r="Q1052" s="635"/>
      <c r="R1052" s="635"/>
      <c r="S1052" s="631"/>
      <c r="T1052" s="631"/>
      <c r="U1052" s="631"/>
      <c r="V1052" s="639"/>
      <c r="W1052" s="631"/>
      <c r="X1052" s="631"/>
      <c r="Y1052" s="631"/>
      <c r="Z1052" s="631"/>
      <c r="AA1052" s="631"/>
      <c r="AB1052" s="631"/>
      <c r="AC1052" s="631"/>
      <c r="AD1052" s="631"/>
      <c r="AE1052" s="631"/>
      <c r="AF1052" s="631"/>
      <c r="AG1052" s="631"/>
      <c r="AH1052" s="631"/>
      <c r="AI1052" s="631"/>
      <c r="AJ1052" s="631"/>
      <c r="AK1052" s="631"/>
      <c r="AL1052" s="631"/>
      <c r="AM1052" s="631"/>
      <c r="AN1052" s="631"/>
      <c r="AO1052" s="631"/>
      <c r="AP1052" s="631"/>
      <c r="AQ1052" s="631"/>
      <c r="AR1052" s="631"/>
      <c r="AS1052" s="631"/>
      <c r="AT1052" s="631"/>
      <c r="AU1052" s="631"/>
      <c r="AV1052" s="631"/>
      <c r="AW1052" s="631"/>
      <c r="AX1052" s="631"/>
      <c r="AY1052" s="631"/>
      <c r="AZ1052" s="631"/>
    </row>
    <row r="1053" spans="2:52" x14ac:dyDescent="0.25">
      <c r="B1053" s="634"/>
      <c r="C1053" s="634"/>
      <c r="D1053" s="635"/>
      <c r="E1053" s="635"/>
      <c r="F1053" s="635"/>
      <c r="G1053" s="635"/>
      <c r="H1053" s="635"/>
      <c r="I1053" s="635"/>
      <c r="J1053" s="635"/>
      <c r="K1053" s="635"/>
      <c r="L1053" s="635"/>
      <c r="M1053" s="635"/>
      <c r="N1053" s="635"/>
      <c r="O1053" s="635"/>
      <c r="P1053" s="635"/>
      <c r="Q1053" s="635"/>
      <c r="R1053" s="635"/>
      <c r="S1053" s="631"/>
      <c r="T1053" s="631"/>
      <c r="U1053" s="631"/>
      <c r="V1053" s="639"/>
      <c r="W1053" s="631"/>
      <c r="X1053" s="631"/>
      <c r="Y1053" s="631"/>
      <c r="Z1053" s="631"/>
      <c r="AA1053" s="631"/>
      <c r="AB1053" s="631"/>
      <c r="AC1053" s="631"/>
      <c r="AD1053" s="631"/>
      <c r="AE1053" s="631"/>
      <c r="AF1053" s="631"/>
      <c r="AG1053" s="631"/>
      <c r="AH1053" s="631"/>
      <c r="AI1053" s="631"/>
      <c r="AJ1053" s="631"/>
      <c r="AK1053" s="631"/>
      <c r="AL1053" s="631"/>
      <c r="AM1053" s="631"/>
      <c r="AN1053" s="631"/>
      <c r="AO1053" s="631"/>
      <c r="AP1053" s="631"/>
      <c r="AQ1053" s="631"/>
      <c r="AR1053" s="631"/>
      <c r="AS1053" s="631"/>
      <c r="AT1053" s="631"/>
      <c r="AU1053" s="631"/>
      <c r="AV1053" s="631"/>
      <c r="AW1053" s="631"/>
      <c r="AX1053" s="631"/>
      <c r="AY1053" s="631"/>
      <c r="AZ1053" s="631"/>
    </row>
    <row r="1054" spans="2:52" x14ac:dyDescent="0.25">
      <c r="B1054" s="634"/>
      <c r="C1054" s="634"/>
      <c r="D1054" s="635"/>
      <c r="E1054" s="635"/>
      <c r="F1054" s="635"/>
      <c r="G1054" s="635"/>
      <c r="H1054" s="635"/>
      <c r="I1054" s="635"/>
      <c r="J1054" s="635"/>
      <c r="K1054" s="635"/>
      <c r="L1054" s="635"/>
      <c r="M1054" s="635"/>
      <c r="N1054" s="635"/>
      <c r="O1054" s="635"/>
      <c r="P1054" s="635"/>
      <c r="Q1054" s="635"/>
      <c r="R1054" s="635"/>
      <c r="S1054" s="631"/>
      <c r="T1054" s="631"/>
      <c r="U1054" s="631"/>
      <c r="V1054" s="639"/>
      <c r="W1054" s="631"/>
      <c r="X1054" s="631"/>
      <c r="Y1054" s="631"/>
      <c r="Z1054" s="631"/>
      <c r="AA1054" s="631"/>
      <c r="AB1054" s="631"/>
      <c r="AC1054" s="631"/>
      <c r="AD1054" s="631"/>
      <c r="AE1054" s="631"/>
      <c r="AF1054" s="631"/>
      <c r="AG1054" s="631"/>
      <c r="AH1054" s="631"/>
      <c r="AI1054" s="631"/>
      <c r="AJ1054" s="631"/>
      <c r="AK1054" s="631"/>
      <c r="AL1054" s="631"/>
      <c r="AM1054" s="631"/>
      <c r="AN1054" s="631"/>
      <c r="AO1054" s="631"/>
      <c r="AP1054" s="631"/>
      <c r="AQ1054" s="631"/>
      <c r="AR1054" s="631"/>
      <c r="AS1054" s="631"/>
      <c r="AT1054" s="631"/>
      <c r="AU1054" s="631"/>
      <c r="AV1054" s="631"/>
      <c r="AW1054" s="631"/>
      <c r="AX1054" s="631"/>
      <c r="AY1054" s="631"/>
      <c r="AZ1054" s="631"/>
    </row>
    <row r="1055" spans="2:52" x14ac:dyDescent="0.25">
      <c r="B1055" s="634"/>
      <c r="C1055" s="634"/>
      <c r="D1055" s="635"/>
      <c r="E1055" s="635"/>
      <c r="F1055" s="635"/>
      <c r="G1055" s="635"/>
      <c r="H1055" s="635"/>
      <c r="I1055" s="635"/>
      <c r="J1055" s="635"/>
      <c r="K1055" s="635"/>
      <c r="L1055" s="635"/>
      <c r="M1055" s="635"/>
      <c r="N1055" s="635"/>
      <c r="O1055" s="635"/>
      <c r="P1055" s="635"/>
      <c r="Q1055" s="635"/>
      <c r="R1055" s="635"/>
      <c r="S1055" s="631"/>
      <c r="T1055" s="631"/>
      <c r="U1055" s="631"/>
      <c r="V1055" s="639"/>
      <c r="W1055" s="631"/>
      <c r="X1055" s="631"/>
      <c r="Y1055" s="631"/>
      <c r="Z1055" s="631"/>
      <c r="AA1055" s="631"/>
      <c r="AB1055" s="631"/>
      <c r="AC1055" s="631"/>
      <c r="AD1055" s="631"/>
      <c r="AE1055" s="631"/>
      <c r="AF1055" s="631"/>
      <c r="AG1055" s="631"/>
      <c r="AH1055" s="631"/>
      <c r="AI1055" s="631"/>
      <c r="AJ1055" s="631"/>
      <c r="AK1055" s="631"/>
      <c r="AL1055" s="631"/>
      <c r="AM1055" s="631"/>
      <c r="AN1055" s="631"/>
      <c r="AO1055" s="631"/>
      <c r="AP1055" s="631"/>
      <c r="AQ1055" s="631"/>
      <c r="AR1055" s="631"/>
      <c r="AS1055" s="631"/>
      <c r="AT1055" s="631"/>
      <c r="AU1055" s="631"/>
      <c r="AV1055" s="631"/>
      <c r="AW1055" s="631"/>
      <c r="AX1055" s="631"/>
      <c r="AY1055" s="631"/>
      <c r="AZ1055" s="631"/>
    </row>
    <row r="1056" spans="2:52" x14ac:dyDescent="0.25">
      <c r="B1056" s="634"/>
      <c r="C1056" s="634"/>
      <c r="D1056" s="635"/>
      <c r="E1056" s="635"/>
      <c r="F1056" s="635"/>
      <c r="G1056" s="635"/>
      <c r="H1056" s="635"/>
      <c r="I1056" s="635"/>
      <c r="J1056" s="635"/>
      <c r="K1056" s="635"/>
      <c r="L1056" s="635"/>
      <c r="M1056" s="635"/>
      <c r="N1056" s="635"/>
      <c r="O1056" s="635"/>
      <c r="P1056" s="635"/>
      <c r="Q1056" s="635"/>
      <c r="R1056" s="635"/>
      <c r="S1056" s="631"/>
      <c r="T1056" s="631"/>
      <c r="U1056" s="631"/>
      <c r="V1056" s="639"/>
      <c r="W1056" s="631"/>
      <c r="X1056" s="631"/>
      <c r="Y1056" s="631"/>
      <c r="Z1056" s="631"/>
      <c r="AA1056" s="631"/>
      <c r="AB1056" s="631"/>
      <c r="AC1056" s="631"/>
      <c r="AD1056" s="631"/>
      <c r="AE1056" s="631"/>
      <c r="AF1056" s="631"/>
      <c r="AG1056" s="631"/>
      <c r="AH1056" s="631"/>
      <c r="AI1056" s="631"/>
      <c r="AJ1056" s="631"/>
      <c r="AK1056" s="631"/>
      <c r="AL1056" s="631"/>
      <c r="AM1056" s="631"/>
      <c r="AN1056" s="631"/>
      <c r="AO1056" s="631"/>
      <c r="AP1056" s="631"/>
      <c r="AQ1056" s="631"/>
      <c r="AR1056" s="631"/>
      <c r="AS1056" s="631"/>
      <c r="AT1056" s="631"/>
      <c r="AU1056" s="631"/>
      <c r="AV1056" s="631"/>
      <c r="AW1056" s="631"/>
      <c r="AX1056" s="631"/>
      <c r="AY1056" s="631"/>
      <c r="AZ1056" s="631"/>
    </row>
    <row r="1057" spans="2:52" x14ac:dyDescent="0.25">
      <c r="B1057" s="634"/>
      <c r="C1057" s="634"/>
      <c r="D1057" s="635"/>
      <c r="E1057" s="635"/>
      <c r="F1057" s="635"/>
      <c r="G1057" s="635"/>
      <c r="H1057" s="635"/>
      <c r="I1057" s="635"/>
      <c r="J1057" s="635"/>
      <c r="K1057" s="635"/>
      <c r="L1057" s="635"/>
      <c r="M1057" s="635"/>
      <c r="N1057" s="635"/>
      <c r="O1057" s="635"/>
      <c r="P1057" s="635"/>
      <c r="Q1057" s="635"/>
      <c r="R1057" s="635"/>
      <c r="S1057" s="631"/>
      <c r="T1057" s="631"/>
      <c r="U1057" s="631"/>
      <c r="V1057" s="639"/>
      <c r="W1057" s="631"/>
      <c r="X1057" s="631"/>
      <c r="Y1057" s="631"/>
      <c r="Z1057" s="631"/>
      <c r="AA1057" s="631"/>
      <c r="AB1057" s="631"/>
      <c r="AC1057" s="631"/>
      <c r="AD1057" s="631"/>
      <c r="AE1057" s="631"/>
      <c r="AF1057" s="631"/>
      <c r="AG1057" s="631"/>
      <c r="AH1057" s="631"/>
      <c r="AI1057" s="631"/>
      <c r="AJ1057" s="631"/>
      <c r="AK1057" s="631"/>
      <c r="AL1057" s="631"/>
      <c r="AM1057" s="631"/>
      <c r="AN1057" s="631"/>
      <c r="AO1057" s="631"/>
      <c r="AP1057" s="631"/>
      <c r="AQ1057" s="631"/>
      <c r="AR1057" s="631"/>
      <c r="AS1057" s="631"/>
      <c r="AT1057" s="631"/>
      <c r="AU1057" s="631"/>
      <c r="AV1057" s="631"/>
      <c r="AW1057" s="631"/>
      <c r="AX1057" s="631"/>
      <c r="AY1057" s="631"/>
      <c r="AZ1057" s="631"/>
    </row>
    <row r="1058" spans="2:52" x14ac:dyDescent="0.25">
      <c r="B1058" s="634"/>
      <c r="C1058" s="634"/>
      <c r="D1058" s="635"/>
      <c r="E1058" s="635"/>
      <c r="F1058" s="635"/>
      <c r="G1058" s="635"/>
      <c r="H1058" s="635"/>
      <c r="I1058" s="635"/>
      <c r="J1058" s="635"/>
      <c r="K1058" s="635"/>
      <c r="L1058" s="635"/>
      <c r="M1058" s="635"/>
      <c r="N1058" s="635"/>
      <c r="O1058" s="635"/>
      <c r="P1058" s="635"/>
      <c r="Q1058" s="635"/>
      <c r="R1058" s="635"/>
      <c r="S1058" s="631"/>
      <c r="T1058" s="631"/>
      <c r="U1058" s="631"/>
      <c r="V1058" s="639"/>
      <c r="W1058" s="631"/>
      <c r="X1058" s="631"/>
      <c r="Y1058" s="631"/>
      <c r="Z1058" s="631"/>
      <c r="AA1058" s="631"/>
      <c r="AB1058" s="631"/>
      <c r="AC1058" s="631"/>
      <c r="AD1058" s="631"/>
      <c r="AE1058" s="631"/>
      <c r="AF1058" s="631"/>
      <c r="AG1058" s="631"/>
      <c r="AH1058" s="631"/>
      <c r="AI1058" s="631"/>
      <c r="AJ1058" s="631"/>
      <c r="AK1058" s="631"/>
      <c r="AL1058" s="631"/>
      <c r="AM1058" s="631"/>
      <c r="AN1058" s="631"/>
      <c r="AO1058" s="631"/>
      <c r="AP1058" s="631"/>
      <c r="AQ1058" s="631"/>
      <c r="AR1058" s="631"/>
      <c r="AS1058" s="631"/>
      <c r="AT1058" s="631"/>
      <c r="AU1058" s="631"/>
      <c r="AV1058" s="631"/>
      <c r="AW1058" s="631"/>
      <c r="AX1058" s="631"/>
      <c r="AY1058" s="631"/>
      <c r="AZ1058" s="631"/>
    </row>
    <row r="1059" spans="2:52" x14ac:dyDescent="0.25">
      <c r="B1059" s="634"/>
      <c r="C1059" s="634"/>
      <c r="D1059" s="635"/>
      <c r="E1059" s="635"/>
      <c r="F1059" s="635"/>
      <c r="G1059" s="635"/>
      <c r="H1059" s="635"/>
      <c r="I1059" s="635"/>
      <c r="J1059" s="635"/>
      <c r="K1059" s="635"/>
      <c r="L1059" s="635"/>
      <c r="M1059" s="635"/>
      <c r="N1059" s="635"/>
      <c r="O1059" s="635"/>
      <c r="P1059" s="635"/>
      <c r="Q1059" s="635"/>
      <c r="R1059" s="635"/>
      <c r="S1059" s="631"/>
      <c r="T1059" s="631"/>
      <c r="U1059" s="631"/>
      <c r="V1059" s="639"/>
      <c r="W1059" s="631"/>
      <c r="X1059" s="631"/>
      <c r="Y1059" s="631"/>
      <c r="Z1059" s="631"/>
      <c r="AA1059" s="631"/>
      <c r="AB1059" s="631"/>
      <c r="AC1059" s="631"/>
      <c r="AD1059" s="631"/>
      <c r="AE1059" s="631"/>
      <c r="AF1059" s="631"/>
      <c r="AG1059" s="631"/>
      <c r="AH1059" s="631"/>
      <c r="AI1059" s="631"/>
      <c r="AJ1059" s="631"/>
      <c r="AK1059" s="631"/>
      <c r="AL1059" s="631"/>
      <c r="AM1059" s="631"/>
      <c r="AN1059" s="631"/>
      <c r="AO1059" s="631"/>
      <c r="AP1059" s="631"/>
      <c r="AQ1059" s="631"/>
      <c r="AR1059" s="631"/>
      <c r="AS1059" s="631"/>
      <c r="AT1059" s="631"/>
      <c r="AU1059" s="631"/>
      <c r="AV1059" s="631"/>
      <c r="AW1059" s="631"/>
      <c r="AX1059" s="631"/>
      <c r="AY1059" s="631"/>
      <c r="AZ1059" s="631"/>
    </row>
    <row r="1060" spans="2:52" x14ac:dyDescent="0.25">
      <c r="B1060" s="634"/>
      <c r="C1060" s="634"/>
      <c r="D1060" s="635"/>
      <c r="E1060" s="635"/>
      <c r="F1060" s="635"/>
      <c r="G1060" s="635"/>
      <c r="H1060" s="635"/>
      <c r="I1060" s="635"/>
      <c r="J1060" s="635"/>
      <c r="K1060" s="635"/>
      <c r="L1060" s="635"/>
      <c r="M1060" s="635"/>
      <c r="N1060" s="635"/>
      <c r="O1060" s="635"/>
      <c r="P1060" s="635"/>
      <c r="Q1060" s="635"/>
      <c r="R1060" s="635"/>
      <c r="S1060" s="631"/>
      <c r="T1060" s="631"/>
      <c r="U1060" s="631"/>
      <c r="V1060" s="639"/>
      <c r="W1060" s="631"/>
      <c r="X1060" s="631"/>
      <c r="Y1060" s="631"/>
      <c r="Z1060" s="631"/>
      <c r="AA1060" s="631"/>
      <c r="AB1060" s="631"/>
      <c r="AC1060" s="631"/>
      <c r="AD1060" s="631"/>
      <c r="AE1060" s="631"/>
      <c r="AF1060" s="631"/>
      <c r="AG1060" s="631"/>
      <c r="AH1060" s="631"/>
      <c r="AI1060" s="631"/>
      <c r="AJ1060" s="631"/>
      <c r="AK1060" s="631"/>
      <c r="AL1060" s="631"/>
      <c r="AM1060" s="631"/>
      <c r="AN1060" s="631"/>
      <c r="AO1060" s="631"/>
      <c r="AP1060" s="631"/>
      <c r="AQ1060" s="631"/>
      <c r="AR1060" s="631"/>
      <c r="AS1060" s="631"/>
      <c r="AT1060" s="631"/>
      <c r="AU1060" s="631"/>
      <c r="AV1060" s="631"/>
      <c r="AW1060" s="631"/>
      <c r="AX1060" s="631"/>
      <c r="AY1060" s="631"/>
      <c r="AZ1060" s="631"/>
    </row>
    <row r="1061" spans="2:52" x14ac:dyDescent="0.25">
      <c r="B1061" s="634"/>
      <c r="C1061" s="634"/>
      <c r="D1061" s="635"/>
      <c r="E1061" s="635"/>
      <c r="F1061" s="635"/>
      <c r="G1061" s="635"/>
      <c r="H1061" s="635"/>
      <c r="I1061" s="635"/>
      <c r="J1061" s="635"/>
      <c r="K1061" s="635"/>
      <c r="L1061" s="635"/>
      <c r="M1061" s="635"/>
      <c r="N1061" s="635"/>
      <c r="O1061" s="635"/>
      <c r="P1061" s="635"/>
      <c r="Q1061" s="635"/>
      <c r="R1061" s="635"/>
      <c r="S1061" s="631"/>
      <c r="T1061" s="631"/>
      <c r="U1061" s="631"/>
      <c r="V1061" s="639"/>
      <c r="W1061" s="631"/>
      <c r="X1061" s="631"/>
      <c r="Y1061" s="631"/>
      <c r="Z1061" s="631"/>
      <c r="AA1061" s="631"/>
      <c r="AB1061" s="631"/>
      <c r="AC1061" s="631"/>
      <c r="AD1061" s="631"/>
      <c r="AE1061" s="631"/>
      <c r="AF1061" s="631"/>
      <c r="AG1061" s="631"/>
      <c r="AH1061" s="631"/>
      <c r="AI1061" s="631"/>
      <c r="AJ1061" s="631"/>
      <c r="AK1061" s="631"/>
      <c r="AL1061" s="631"/>
      <c r="AM1061" s="631"/>
      <c r="AN1061" s="631"/>
      <c r="AO1061" s="631"/>
      <c r="AP1061" s="631"/>
      <c r="AQ1061" s="631"/>
      <c r="AR1061" s="631"/>
      <c r="AS1061" s="631"/>
      <c r="AT1061" s="631"/>
      <c r="AU1061" s="631"/>
      <c r="AV1061" s="631"/>
      <c r="AW1061" s="631"/>
      <c r="AX1061" s="631"/>
      <c r="AY1061" s="631"/>
      <c r="AZ1061" s="631"/>
    </row>
    <row r="1062" spans="2:52" x14ac:dyDescent="0.25">
      <c r="B1062" s="634"/>
      <c r="C1062" s="634"/>
      <c r="D1062" s="635"/>
      <c r="E1062" s="635"/>
      <c r="F1062" s="635"/>
      <c r="G1062" s="635"/>
      <c r="H1062" s="635"/>
      <c r="I1062" s="635"/>
      <c r="J1062" s="635"/>
      <c r="K1062" s="635"/>
      <c r="L1062" s="635"/>
      <c r="M1062" s="635"/>
      <c r="N1062" s="635"/>
      <c r="O1062" s="635"/>
      <c r="P1062" s="635"/>
      <c r="Q1062" s="635"/>
      <c r="R1062" s="635"/>
      <c r="S1062" s="631"/>
      <c r="T1062" s="631"/>
      <c r="U1062" s="631"/>
      <c r="V1062" s="639"/>
      <c r="W1062" s="631"/>
      <c r="X1062" s="631"/>
      <c r="Y1062" s="631"/>
      <c r="Z1062" s="631"/>
      <c r="AA1062" s="631"/>
      <c r="AB1062" s="631"/>
      <c r="AC1062" s="631"/>
      <c r="AD1062" s="631"/>
      <c r="AE1062" s="631"/>
      <c r="AF1062" s="631"/>
      <c r="AG1062" s="631"/>
      <c r="AH1062" s="631"/>
      <c r="AI1062" s="631"/>
      <c r="AJ1062" s="631"/>
      <c r="AK1062" s="631"/>
      <c r="AL1062" s="631"/>
      <c r="AM1062" s="631"/>
      <c r="AN1062" s="631"/>
      <c r="AO1062" s="631"/>
      <c r="AP1062" s="631"/>
      <c r="AQ1062" s="631"/>
      <c r="AR1062" s="631"/>
      <c r="AS1062" s="631"/>
      <c r="AT1062" s="631"/>
      <c r="AU1062" s="631"/>
      <c r="AV1062" s="631"/>
      <c r="AW1062" s="631"/>
      <c r="AX1062" s="631"/>
      <c r="AY1062" s="631"/>
      <c r="AZ1062" s="631"/>
    </row>
    <row r="1063" spans="2:52" x14ac:dyDescent="0.25">
      <c r="B1063" s="634"/>
      <c r="C1063" s="634"/>
      <c r="D1063" s="635"/>
      <c r="E1063" s="635"/>
      <c r="F1063" s="635"/>
      <c r="G1063" s="635"/>
      <c r="H1063" s="635"/>
      <c r="I1063" s="635"/>
      <c r="J1063" s="635"/>
      <c r="K1063" s="635"/>
      <c r="L1063" s="635"/>
      <c r="M1063" s="635"/>
      <c r="N1063" s="635"/>
      <c r="O1063" s="635"/>
      <c r="P1063" s="635"/>
      <c r="Q1063" s="635"/>
      <c r="R1063" s="635"/>
      <c r="S1063" s="631"/>
      <c r="T1063" s="631"/>
      <c r="U1063" s="631"/>
      <c r="V1063" s="639"/>
      <c r="W1063" s="631"/>
      <c r="X1063" s="631"/>
      <c r="Y1063" s="631"/>
      <c r="Z1063" s="631"/>
      <c r="AA1063" s="631"/>
      <c r="AB1063" s="631"/>
      <c r="AC1063" s="631"/>
      <c r="AD1063" s="631"/>
      <c r="AE1063" s="631"/>
      <c r="AF1063" s="631"/>
      <c r="AG1063" s="631"/>
      <c r="AH1063" s="631"/>
      <c r="AI1063" s="631"/>
      <c r="AJ1063" s="631"/>
      <c r="AK1063" s="631"/>
      <c r="AL1063" s="631"/>
      <c r="AM1063" s="631"/>
      <c r="AN1063" s="631"/>
      <c r="AO1063" s="631"/>
      <c r="AP1063" s="631"/>
      <c r="AQ1063" s="631"/>
      <c r="AR1063" s="631"/>
      <c r="AS1063" s="631"/>
      <c r="AT1063" s="631"/>
      <c r="AU1063" s="631"/>
      <c r="AV1063" s="631"/>
      <c r="AW1063" s="631"/>
      <c r="AX1063" s="631"/>
      <c r="AY1063" s="631"/>
      <c r="AZ1063" s="631"/>
    </row>
    <row r="1064" spans="2:52" x14ac:dyDescent="0.25">
      <c r="B1064" s="634"/>
      <c r="C1064" s="634"/>
      <c r="D1064" s="635"/>
      <c r="E1064" s="635"/>
      <c r="F1064" s="635"/>
      <c r="G1064" s="635"/>
      <c r="H1064" s="635"/>
      <c r="I1064" s="635"/>
      <c r="J1064" s="635"/>
      <c r="K1064" s="635"/>
      <c r="L1064" s="635"/>
      <c r="M1064" s="635"/>
      <c r="N1064" s="635"/>
      <c r="O1064" s="635"/>
      <c r="P1064" s="635"/>
      <c r="Q1064" s="635"/>
      <c r="R1064" s="635"/>
      <c r="S1064" s="631"/>
      <c r="T1064" s="631"/>
      <c r="U1064" s="631"/>
      <c r="V1064" s="639"/>
      <c r="W1064" s="631"/>
      <c r="X1064" s="631"/>
      <c r="Y1064" s="631"/>
      <c r="Z1064" s="631"/>
      <c r="AA1064" s="631"/>
      <c r="AB1064" s="631"/>
      <c r="AC1064" s="631"/>
      <c r="AD1064" s="631"/>
      <c r="AE1064" s="631"/>
      <c r="AF1064" s="631"/>
      <c r="AG1064" s="631"/>
      <c r="AH1064" s="631"/>
      <c r="AI1064" s="631"/>
      <c r="AJ1064" s="631"/>
      <c r="AK1064" s="631"/>
      <c r="AL1064" s="631"/>
      <c r="AM1064" s="631"/>
      <c r="AN1064" s="631"/>
      <c r="AO1064" s="631"/>
      <c r="AP1064" s="631"/>
      <c r="AQ1064" s="631"/>
      <c r="AR1064" s="631"/>
      <c r="AS1064" s="631"/>
      <c r="AT1064" s="631"/>
      <c r="AU1064" s="631"/>
      <c r="AV1064" s="631"/>
      <c r="AW1064" s="631"/>
      <c r="AX1064" s="631"/>
      <c r="AY1064" s="631"/>
      <c r="AZ1064" s="631"/>
    </row>
    <row r="1065" spans="2:52" x14ac:dyDescent="0.25">
      <c r="B1065" s="634"/>
      <c r="C1065" s="634"/>
      <c r="D1065" s="635"/>
      <c r="E1065" s="635"/>
      <c r="F1065" s="635"/>
      <c r="G1065" s="635"/>
      <c r="H1065" s="635"/>
      <c r="I1065" s="635"/>
      <c r="J1065" s="635"/>
      <c r="K1065" s="635"/>
      <c r="L1065" s="635"/>
      <c r="M1065" s="635"/>
      <c r="N1065" s="635"/>
      <c r="O1065" s="635"/>
      <c r="P1065" s="635"/>
      <c r="Q1065" s="635"/>
      <c r="R1065" s="635"/>
      <c r="S1065" s="631"/>
      <c r="T1065" s="631"/>
      <c r="U1065" s="631"/>
      <c r="V1065" s="639"/>
      <c r="W1065" s="631"/>
      <c r="X1065" s="631"/>
      <c r="Y1065" s="631"/>
      <c r="Z1065" s="631"/>
      <c r="AA1065" s="631"/>
      <c r="AB1065" s="631"/>
      <c r="AC1065" s="631"/>
      <c r="AD1065" s="631"/>
      <c r="AE1065" s="631"/>
      <c r="AF1065" s="631"/>
      <c r="AG1065" s="631"/>
      <c r="AH1065" s="631"/>
      <c r="AI1065" s="631"/>
      <c r="AJ1065" s="631"/>
      <c r="AK1065" s="631"/>
      <c r="AL1065" s="631"/>
      <c r="AM1065" s="631"/>
      <c r="AN1065" s="631"/>
      <c r="AO1065" s="631"/>
      <c r="AP1065" s="631"/>
      <c r="AQ1065" s="631"/>
      <c r="AR1065" s="631"/>
      <c r="AS1065" s="631"/>
      <c r="AT1065" s="631"/>
      <c r="AU1065" s="631"/>
      <c r="AV1065" s="631"/>
      <c r="AW1065" s="631"/>
      <c r="AX1065" s="631"/>
      <c r="AY1065" s="631"/>
      <c r="AZ1065" s="631"/>
    </row>
    <row r="1066" spans="2:52" x14ac:dyDescent="0.25">
      <c r="B1066" s="634"/>
      <c r="C1066" s="634"/>
      <c r="D1066" s="635"/>
      <c r="E1066" s="635"/>
      <c r="F1066" s="635"/>
      <c r="G1066" s="635"/>
      <c r="H1066" s="635"/>
      <c r="I1066" s="635"/>
      <c r="J1066" s="635"/>
      <c r="K1066" s="635"/>
      <c r="L1066" s="635"/>
      <c r="M1066" s="635"/>
      <c r="N1066" s="635"/>
      <c r="O1066" s="635"/>
      <c r="P1066" s="635"/>
      <c r="Q1066" s="635"/>
      <c r="R1066" s="635"/>
      <c r="S1066" s="631"/>
      <c r="T1066" s="631"/>
      <c r="U1066" s="631"/>
      <c r="V1066" s="639"/>
      <c r="W1066" s="631"/>
      <c r="X1066" s="631"/>
      <c r="Y1066" s="631"/>
      <c r="Z1066" s="631"/>
      <c r="AA1066" s="631"/>
      <c r="AB1066" s="631"/>
      <c r="AC1066" s="631"/>
      <c r="AD1066" s="631"/>
      <c r="AE1066" s="631"/>
      <c r="AF1066" s="631"/>
      <c r="AG1066" s="631"/>
      <c r="AH1066" s="631"/>
      <c r="AI1066" s="631"/>
      <c r="AJ1066" s="631"/>
      <c r="AK1066" s="631"/>
      <c r="AL1066" s="631"/>
      <c r="AM1066" s="631"/>
      <c r="AN1066" s="631"/>
      <c r="AO1066" s="631"/>
      <c r="AP1066" s="631"/>
      <c r="AQ1066" s="631"/>
      <c r="AR1066" s="631"/>
      <c r="AS1066" s="631"/>
      <c r="AT1066" s="631"/>
      <c r="AU1066" s="631"/>
      <c r="AV1066" s="631"/>
      <c r="AW1066" s="631"/>
      <c r="AX1066" s="631"/>
      <c r="AY1066" s="631"/>
      <c r="AZ1066" s="631"/>
    </row>
    <row r="1067" spans="2:52" x14ac:dyDescent="0.25">
      <c r="B1067" s="634"/>
      <c r="C1067" s="634"/>
      <c r="D1067" s="635"/>
      <c r="E1067" s="635"/>
      <c r="F1067" s="635"/>
      <c r="G1067" s="635"/>
      <c r="H1067" s="635"/>
      <c r="I1067" s="635"/>
      <c r="J1067" s="635"/>
      <c r="K1067" s="635"/>
      <c r="L1067" s="635"/>
      <c r="M1067" s="635"/>
      <c r="N1067" s="635"/>
      <c r="O1067" s="635"/>
      <c r="P1067" s="635"/>
      <c r="Q1067" s="635"/>
      <c r="R1067" s="635"/>
      <c r="S1067" s="631"/>
      <c r="T1067" s="631"/>
      <c r="U1067" s="631"/>
      <c r="V1067" s="639"/>
      <c r="W1067" s="631"/>
      <c r="X1067" s="631"/>
      <c r="Y1067" s="631"/>
      <c r="Z1067" s="631"/>
      <c r="AA1067" s="631"/>
      <c r="AB1067" s="631"/>
      <c r="AC1067" s="631"/>
      <c r="AD1067" s="631"/>
      <c r="AE1067" s="631"/>
      <c r="AF1067" s="631"/>
      <c r="AG1067" s="631"/>
      <c r="AH1067" s="631"/>
      <c r="AI1067" s="631"/>
      <c r="AJ1067" s="631"/>
      <c r="AK1067" s="631"/>
      <c r="AL1067" s="631"/>
      <c r="AM1067" s="631"/>
      <c r="AN1067" s="631"/>
      <c r="AO1067" s="631"/>
      <c r="AP1067" s="631"/>
      <c r="AQ1067" s="631"/>
      <c r="AR1067" s="631"/>
      <c r="AS1067" s="631"/>
      <c r="AT1067" s="631"/>
      <c r="AU1067" s="631"/>
      <c r="AV1067" s="631"/>
      <c r="AW1067" s="631"/>
      <c r="AX1067" s="631"/>
      <c r="AY1067" s="631"/>
      <c r="AZ1067" s="631"/>
    </row>
    <row r="1068" spans="2:52" x14ac:dyDescent="0.25">
      <c r="B1068" s="634"/>
      <c r="C1068" s="634"/>
      <c r="D1068" s="635"/>
      <c r="E1068" s="635"/>
      <c r="F1068" s="635"/>
      <c r="G1068" s="635"/>
      <c r="H1068" s="635"/>
      <c r="I1068" s="635"/>
      <c r="J1068" s="635"/>
      <c r="K1068" s="635"/>
      <c r="L1068" s="635"/>
      <c r="M1068" s="635"/>
      <c r="N1068" s="635"/>
      <c r="O1068" s="635"/>
      <c r="P1068" s="635"/>
      <c r="Q1068" s="635"/>
      <c r="R1068" s="635"/>
      <c r="S1068" s="631"/>
      <c r="T1068" s="631"/>
      <c r="U1068" s="631"/>
      <c r="V1068" s="639"/>
      <c r="W1068" s="631"/>
      <c r="X1068" s="631"/>
      <c r="Y1068" s="631"/>
      <c r="Z1068" s="631"/>
      <c r="AA1068" s="631"/>
      <c r="AB1068" s="631"/>
      <c r="AC1068" s="631"/>
      <c r="AD1068" s="631"/>
      <c r="AE1068" s="631"/>
      <c r="AF1068" s="631"/>
      <c r="AG1068" s="631"/>
      <c r="AH1068" s="631"/>
      <c r="AI1068" s="631"/>
      <c r="AJ1068" s="631"/>
      <c r="AK1068" s="631"/>
      <c r="AL1068" s="631"/>
      <c r="AM1068" s="631"/>
      <c r="AN1068" s="631"/>
      <c r="AO1068" s="631"/>
      <c r="AP1068" s="631"/>
      <c r="AQ1068" s="631"/>
      <c r="AR1068" s="631"/>
      <c r="AS1068" s="631"/>
      <c r="AT1068" s="631"/>
      <c r="AU1068" s="631"/>
      <c r="AV1068" s="631"/>
      <c r="AW1068" s="631"/>
      <c r="AX1068" s="631"/>
      <c r="AY1068" s="631"/>
      <c r="AZ1068" s="631"/>
    </row>
    <row r="1069" spans="2:52" x14ac:dyDescent="0.25">
      <c r="B1069" s="634"/>
      <c r="C1069" s="634"/>
      <c r="D1069" s="635"/>
      <c r="E1069" s="635"/>
      <c r="F1069" s="635"/>
      <c r="G1069" s="635"/>
      <c r="H1069" s="635"/>
      <c r="I1069" s="635"/>
      <c r="J1069" s="635"/>
      <c r="K1069" s="635"/>
      <c r="L1069" s="635"/>
      <c r="M1069" s="635"/>
      <c r="N1069" s="635"/>
      <c r="O1069" s="635"/>
      <c r="P1069" s="635"/>
      <c r="Q1069" s="635"/>
      <c r="R1069" s="635"/>
      <c r="S1069" s="631"/>
      <c r="T1069" s="631"/>
      <c r="U1069" s="631"/>
      <c r="V1069" s="639"/>
      <c r="W1069" s="631"/>
      <c r="X1069" s="631"/>
      <c r="Y1069" s="631"/>
      <c r="Z1069" s="631"/>
      <c r="AA1069" s="631"/>
      <c r="AB1069" s="631"/>
      <c r="AC1069" s="631"/>
      <c r="AD1069" s="631"/>
      <c r="AE1069" s="631"/>
      <c r="AF1069" s="631"/>
      <c r="AG1069" s="631"/>
      <c r="AH1069" s="631"/>
      <c r="AI1069" s="631"/>
      <c r="AJ1069" s="631"/>
      <c r="AK1069" s="631"/>
      <c r="AL1069" s="631"/>
      <c r="AM1069" s="631"/>
      <c r="AN1069" s="631"/>
      <c r="AO1069" s="631"/>
      <c r="AP1069" s="631"/>
      <c r="AQ1069" s="631"/>
      <c r="AR1069" s="631"/>
      <c r="AS1069" s="631"/>
      <c r="AT1069" s="631"/>
      <c r="AU1069" s="631"/>
      <c r="AV1069" s="631"/>
      <c r="AW1069" s="631"/>
      <c r="AX1069" s="631"/>
      <c r="AY1069" s="631"/>
      <c r="AZ1069" s="631"/>
    </row>
    <row r="1070" spans="2:52" x14ac:dyDescent="0.25">
      <c r="B1070" s="634"/>
      <c r="C1070" s="634"/>
      <c r="D1070" s="635"/>
      <c r="E1070" s="635"/>
      <c r="F1070" s="635"/>
      <c r="G1070" s="635"/>
      <c r="H1070" s="635"/>
      <c r="I1070" s="635"/>
      <c r="J1070" s="635"/>
      <c r="K1070" s="635"/>
      <c r="L1070" s="635"/>
      <c r="M1070" s="635"/>
      <c r="N1070" s="635"/>
      <c r="O1070" s="635"/>
      <c r="P1070" s="635"/>
      <c r="Q1070" s="635"/>
      <c r="R1070" s="635"/>
      <c r="S1070" s="631"/>
      <c r="T1070" s="631"/>
      <c r="U1070" s="631"/>
      <c r="V1070" s="639"/>
      <c r="W1070" s="631"/>
      <c r="X1070" s="631"/>
      <c r="Y1070" s="631"/>
      <c r="Z1070" s="631"/>
      <c r="AA1070" s="631"/>
      <c r="AB1070" s="631"/>
      <c r="AC1070" s="631"/>
      <c r="AD1070" s="631"/>
      <c r="AE1070" s="631"/>
      <c r="AF1070" s="631"/>
      <c r="AG1070" s="631"/>
      <c r="AH1070" s="631"/>
      <c r="AI1070" s="631"/>
      <c r="AJ1070" s="631"/>
      <c r="AK1070" s="631"/>
      <c r="AL1070" s="631"/>
      <c r="AM1070" s="631"/>
      <c r="AN1070" s="631"/>
      <c r="AO1070" s="631"/>
      <c r="AP1070" s="631"/>
      <c r="AQ1070" s="631"/>
      <c r="AR1070" s="631"/>
      <c r="AS1070" s="631"/>
      <c r="AT1070" s="631"/>
      <c r="AU1070" s="631"/>
      <c r="AV1070" s="631"/>
      <c r="AW1070" s="631"/>
      <c r="AX1070" s="631"/>
      <c r="AY1070" s="631"/>
      <c r="AZ1070" s="631"/>
    </row>
    <row r="1071" spans="2:52" x14ac:dyDescent="0.25">
      <c r="B1071" s="634"/>
      <c r="C1071" s="634"/>
      <c r="D1071" s="635"/>
      <c r="E1071" s="635"/>
      <c r="F1071" s="635"/>
      <c r="G1071" s="635"/>
      <c r="H1071" s="635"/>
      <c r="I1071" s="635"/>
      <c r="J1071" s="635"/>
      <c r="K1071" s="635"/>
      <c r="L1071" s="635"/>
      <c r="M1071" s="635"/>
      <c r="N1071" s="635"/>
      <c r="O1071" s="635"/>
      <c r="P1071" s="635"/>
      <c r="Q1071" s="635"/>
      <c r="R1071" s="635"/>
      <c r="S1071" s="631"/>
      <c r="T1071" s="631"/>
      <c r="U1071" s="631"/>
      <c r="V1071" s="639"/>
      <c r="W1071" s="631"/>
      <c r="X1071" s="631"/>
      <c r="Y1071" s="631"/>
      <c r="Z1071" s="631"/>
      <c r="AA1071" s="631"/>
      <c r="AB1071" s="631"/>
      <c r="AC1071" s="631"/>
      <c r="AD1071" s="631"/>
      <c r="AE1071" s="631"/>
      <c r="AF1071" s="631"/>
      <c r="AG1071" s="631"/>
      <c r="AH1071" s="631"/>
      <c r="AI1071" s="631"/>
      <c r="AJ1071" s="631"/>
      <c r="AK1071" s="631"/>
      <c r="AL1071" s="631"/>
      <c r="AM1071" s="631"/>
      <c r="AN1071" s="631"/>
      <c r="AO1071" s="631"/>
      <c r="AP1071" s="631"/>
      <c r="AQ1071" s="631"/>
      <c r="AR1071" s="631"/>
      <c r="AS1071" s="631"/>
      <c r="AT1071" s="631"/>
      <c r="AU1071" s="631"/>
      <c r="AV1071" s="631"/>
      <c r="AW1071" s="631"/>
      <c r="AX1071" s="631"/>
      <c r="AY1071" s="631"/>
      <c r="AZ1071" s="631"/>
    </row>
    <row r="1072" spans="2:52" x14ac:dyDescent="0.25">
      <c r="B1072" s="634"/>
      <c r="C1072" s="634"/>
      <c r="D1072" s="635"/>
      <c r="E1072" s="635"/>
      <c r="F1072" s="635"/>
      <c r="G1072" s="635"/>
      <c r="H1072" s="635"/>
      <c r="I1072" s="635"/>
      <c r="J1072" s="635"/>
      <c r="K1072" s="635"/>
      <c r="L1072" s="635"/>
      <c r="M1072" s="635"/>
      <c r="N1072" s="635"/>
      <c r="O1072" s="635"/>
      <c r="P1072" s="635"/>
      <c r="Q1072" s="635"/>
      <c r="R1072" s="635"/>
      <c r="S1072" s="631"/>
      <c r="T1072" s="631"/>
      <c r="U1072" s="631"/>
      <c r="V1072" s="639"/>
      <c r="W1072" s="631"/>
      <c r="X1072" s="631"/>
      <c r="Y1072" s="631"/>
      <c r="Z1072" s="631"/>
      <c r="AA1072" s="631"/>
      <c r="AB1072" s="631"/>
      <c r="AC1072" s="631"/>
      <c r="AD1072" s="631"/>
      <c r="AE1072" s="631"/>
      <c r="AF1072" s="631"/>
      <c r="AG1072" s="631"/>
      <c r="AH1072" s="631"/>
      <c r="AI1072" s="631"/>
      <c r="AJ1072" s="631"/>
      <c r="AK1072" s="631"/>
      <c r="AL1072" s="631"/>
      <c r="AM1072" s="631"/>
      <c r="AN1072" s="631"/>
      <c r="AO1072" s="631"/>
      <c r="AP1072" s="631"/>
      <c r="AQ1072" s="631"/>
      <c r="AR1072" s="631"/>
      <c r="AS1072" s="631"/>
      <c r="AT1072" s="631"/>
      <c r="AU1072" s="631"/>
      <c r="AV1072" s="631"/>
      <c r="AW1072" s="631"/>
      <c r="AX1072" s="631"/>
      <c r="AY1072" s="631"/>
      <c r="AZ1072" s="631"/>
    </row>
    <row r="1073" spans="2:52" x14ac:dyDescent="0.25">
      <c r="B1073" s="634"/>
      <c r="C1073" s="634"/>
      <c r="D1073" s="635"/>
      <c r="E1073" s="635"/>
      <c r="F1073" s="635"/>
      <c r="G1073" s="635"/>
      <c r="H1073" s="635"/>
      <c r="I1073" s="635"/>
      <c r="J1073" s="635"/>
      <c r="K1073" s="635"/>
      <c r="L1073" s="635"/>
      <c r="M1073" s="635"/>
      <c r="N1073" s="635"/>
      <c r="O1073" s="635"/>
      <c r="P1073" s="635"/>
      <c r="Q1073" s="635"/>
      <c r="R1073" s="635"/>
      <c r="S1073" s="631"/>
      <c r="T1073" s="631"/>
      <c r="U1073" s="631"/>
      <c r="V1073" s="639"/>
      <c r="W1073" s="631"/>
      <c r="X1073" s="631"/>
      <c r="Y1073" s="631"/>
      <c r="Z1073" s="631"/>
      <c r="AA1073" s="631"/>
      <c r="AB1073" s="631"/>
      <c r="AC1073" s="631"/>
      <c r="AD1073" s="631"/>
      <c r="AE1073" s="631"/>
      <c r="AF1073" s="631"/>
      <c r="AG1073" s="631"/>
      <c r="AH1073" s="631"/>
      <c r="AI1073" s="631"/>
      <c r="AJ1073" s="631"/>
      <c r="AK1073" s="631"/>
      <c r="AL1073" s="631"/>
      <c r="AM1073" s="631"/>
      <c r="AN1073" s="631"/>
      <c r="AO1073" s="631"/>
      <c r="AP1073" s="631"/>
      <c r="AQ1073" s="631"/>
      <c r="AR1073" s="631"/>
      <c r="AS1073" s="631"/>
      <c r="AT1073" s="631"/>
      <c r="AU1073" s="631"/>
      <c r="AV1073" s="631"/>
      <c r="AW1073" s="631"/>
      <c r="AX1073" s="631"/>
      <c r="AY1073" s="631"/>
      <c r="AZ1073" s="631"/>
    </row>
    <row r="1074" spans="2:52" x14ac:dyDescent="0.25">
      <c r="B1074" s="634"/>
      <c r="C1074" s="634"/>
      <c r="D1074" s="635"/>
      <c r="E1074" s="635"/>
      <c r="F1074" s="635"/>
      <c r="G1074" s="635"/>
      <c r="H1074" s="635"/>
      <c r="I1074" s="635"/>
      <c r="J1074" s="635"/>
      <c r="K1074" s="635"/>
      <c r="L1074" s="635"/>
      <c r="M1074" s="635"/>
      <c r="N1074" s="635"/>
      <c r="O1074" s="635"/>
      <c r="P1074" s="635"/>
      <c r="Q1074" s="635"/>
      <c r="R1074" s="635"/>
      <c r="S1074" s="631"/>
      <c r="T1074" s="631"/>
      <c r="U1074" s="631"/>
      <c r="V1074" s="639"/>
      <c r="W1074" s="631"/>
      <c r="X1074" s="631"/>
      <c r="Y1074" s="631"/>
      <c r="Z1074" s="631"/>
      <c r="AA1074" s="631"/>
      <c r="AB1074" s="631"/>
      <c r="AC1074" s="631"/>
      <c r="AD1074" s="631"/>
      <c r="AE1074" s="631"/>
      <c r="AF1074" s="631"/>
      <c r="AG1074" s="631"/>
      <c r="AH1074" s="631"/>
      <c r="AI1074" s="631"/>
      <c r="AJ1074" s="631"/>
      <c r="AK1074" s="631"/>
      <c r="AL1074" s="631"/>
      <c r="AM1074" s="631"/>
      <c r="AN1074" s="631"/>
      <c r="AO1074" s="631"/>
      <c r="AP1074" s="631"/>
      <c r="AQ1074" s="631"/>
      <c r="AR1074" s="631"/>
      <c r="AS1074" s="631"/>
      <c r="AT1074" s="631"/>
      <c r="AU1074" s="631"/>
      <c r="AV1074" s="631"/>
      <c r="AW1074" s="631"/>
      <c r="AX1074" s="631"/>
      <c r="AY1074" s="631"/>
      <c r="AZ1074" s="631"/>
    </row>
    <row r="1075" spans="2:52" x14ac:dyDescent="0.25">
      <c r="B1075" s="634"/>
      <c r="C1075" s="634"/>
      <c r="D1075" s="635"/>
      <c r="E1075" s="635"/>
      <c r="F1075" s="635"/>
      <c r="G1075" s="635"/>
      <c r="H1075" s="635"/>
      <c r="I1075" s="635"/>
      <c r="J1075" s="635"/>
      <c r="K1075" s="635"/>
      <c r="L1075" s="635"/>
      <c r="M1075" s="635"/>
      <c r="N1075" s="635"/>
      <c r="O1075" s="635"/>
      <c r="P1075" s="635"/>
      <c r="Q1075" s="635"/>
      <c r="R1075" s="635"/>
      <c r="S1075" s="631"/>
      <c r="T1075" s="631"/>
      <c r="U1075" s="631"/>
      <c r="V1075" s="639"/>
      <c r="W1075" s="631"/>
      <c r="X1075" s="631"/>
      <c r="Y1075" s="631"/>
      <c r="Z1075" s="631"/>
      <c r="AA1075" s="631"/>
      <c r="AB1075" s="631"/>
      <c r="AC1075" s="631"/>
      <c r="AD1075" s="631"/>
      <c r="AE1075" s="631"/>
      <c r="AF1075" s="631"/>
      <c r="AG1075" s="631"/>
      <c r="AH1075" s="631"/>
      <c r="AI1075" s="631"/>
      <c r="AJ1075" s="631"/>
      <c r="AK1075" s="631"/>
      <c r="AL1075" s="631"/>
      <c r="AM1075" s="631"/>
      <c r="AN1075" s="631"/>
      <c r="AO1075" s="631"/>
      <c r="AP1075" s="631"/>
      <c r="AQ1075" s="631"/>
      <c r="AR1075" s="631"/>
      <c r="AS1075" s="631"/>
      <c r="AT1075" s="631"/>
      <c r="AU1075" s="631"/>
      <c r="AV1075" s="631"/>
      <c r="AW1075" s="631"/>
      <c r="AX1075" s="631"/>
      <c r="AY1075" s="631"/>
      <c r="AZ1075" s="631"/>
    </row>
    <row r="1076" spans="2:52" x14ac:dyDescent="0.25">
      <c r="B1076" s="634"/>
      <c r="C1076" s="634"/>
      <c r="D1076" s="635"/>
      <c r="E1076" s="635"/>
      <c r="F1076" s="635"/>
      <c r="G1076" s="635"/>
      <c r="H1076" s="635"/>
      <c r="I1076" s="635"/>
      <c r="J1076" s="635"/>
      <c r="K1076" s="635"/>
      <c r="L1076" s="635"/>
      <c r="M1076" s="635"/>
      <c r="N1076" s="635"/>
      <c r="O1076" s="635"/>
      <c r="P1076" s="635"/>
      <c r="Q1076" s="635"/>
      <c r="R1076" s="635"/>
      <c r="S1076" s="631"/>
      <c r="T1076" s="631"/>
      <c r="U1076" s="631"/>
      <c r="V1076" s="639"/>
      <c r="W1076" s="631"/>
      <c r="X1076" s="631"/>
      <c r="Y1076" s="631"/>
      <c r="Z1076" s="631"/>
      <c r="AA1076" s="631"/>
      <c r="AB1076" s="631"/>
      <c r="AC1076" s="631"/>
      <c r="AD1076" s="631"/>
      <c r="AE1076" s="631"/>
      <c r="AF1076" s="631"/>
      <c r="AG1076" s="631"/>
      <c r="AH1076" s="631"/>
      <c r="AI1076" s="631"/>
      <c r="AJ1076" s="631"/>
      <c r="AK1076" s="631"/>
      <c r="AL1076" s="631"/>
      <c r="AM1076" s="631"/>
      <c r="AN1076" s="631"/>
      <c r="AO1076" s="631"/>
      <c r="AP1076" s="631"/>
      <c r="AQ1076" s="631"/>
      <c r="AR1076" s="631"/>
      <c r="AS1076" s="631"/>
      <c r="AT1076" s="631"/>
      <c r="AU1076" s="631"/>
      <c r="AV1076" s="631"/>
      <c r="AW1076" s="631"/>
      <c r="AX1076" s="631"/>
      <c r="AY1076" s="631"/>
      <c r="AZ1076" s="631"/>
    </row>
    <row r="1077" spans="2:52" x14ac:dyDescent="0.25">
      <c r="B1077" s="634"/>
      <c r="C1077" s="634"/>
      <c r="D1077" s="635"/>
      <c r="E1077" s="635"/>
      <c r="F1077" s="635"/>
      <c r="G1077" s="635"/>
      <c r="H1077" s="635"/>
      <c r="I1077" s="635"/>
      <c r="J1077" s="635"/>
      <c r="K1077" s="635"/>
      <c r="L1077" s="635"/>
      <c r="M1077" s="635"/>
      <c r="N1077" s="635"/>
      <c r="O1077" s="635"/>
      <c r="P1077" s="635"/>
      <c r="Q1077" s="635"/>
      <c r="R1077" s="635"/>
      <c r="S1077" s="631"/>
      <c r="T1077" s="631"/>
      <c r="U1077" s="631"/>
      <c r="V1077" s="639"/>
      <c r="W1077" s="631"/>
      <c r="X1077" s="631"/>
      <c r="Y1077" s="631"/>
      <c r="Z1077" s="631"/>
      <c r="AA1077" s="631"/>
      <c r="AB1077" s="631"/>
      <c r="AC1077" s="631"/>
      <c r="AD1077" s="631"/>
      <c r="AE1077" s="631"/>
      <c r="AF1077" s="631"/>
      <c r="AG1077" s="631"/>
      <c r="AH1077" s="631"/>
      <c r="AI1077" s="631"/>
      <c r="AJ1077" s="631"/>
      <c r="AK1077" s="631"/>
      <c r="AL1077" s="631"/>
      <c r="AM1077" s="631"/>
      <c r="AN1077" s="631"/>
      <c r="AO1077" s="631"/>
      <c r="AP1077" s="631"/>
      <c r="AQ1077" s="631"/>
      <c r="AR1077" s="631"/>
      <c r="AS1077" s="631"/>
      <c r="AT1077" s="631"/>
      <c r="AU1077" s="631"/>
      <c r="AV1077" s="631"/>
      <c r="AW1077" s="631"/>
      <c r="AX1077" s="631"/>
      <c r="AY1077" s="631"/>
      <c r="AZ1077" s="631"/>
    </row>
    <row r="1078" spans="2:52" x14ac:dyDescent="0.25">
      <c r="B1078" s="634"/>
      <c r="C1078" s="634"/>
      <c r="D1078" s="635"/>
      <c r="E1078" s="635"/>
      <c r="F1078" s="635"/>
      <c r="G1078" s="635"/>
      <c r="H1078" s="635"/>
      <c r="I1078" s="635"/>
      <c r="J1078" s="635"/>
      <c r="K1078" s="635"/>
      <c r="L1078" s="635"/>
      <c r="M1078" s="635"/>
      <c r="N1078" s="635"/>
      <c r="O1078" s="635"/>
      <c r="P1078" s="635"/>
      <c r="Q1078" s="635"/>
      <c r="R1078" s="635"/>
      <c r="S1078" s="631"/>
      <c r="T1078" s="631"/>
      <c r="U1078" s="631"/>
      <c r="V1078" s="639"/>
      <c r="W1078" s="631"/>
      <c r="X1078" s="631"/>
      <c r="Y1078" s="631"/>
      <c r="Z1078" s="631"/>
      <c r="AA1078" s="631"/>
      <c r="AB1078" s="631"/>
      <c r="AC1078" s="631"/>
      <c r="AD1078" s="631"/>
      <c r="AE1078" s="631"/>
      <c r="AF1078" s="631"/>
      <c r="AG1078" s="631"/>
      <c r="AH1078" s="631"/>
      <c r="AI1078" s="631"/>
      <c r="AJ1078" s="631"/>
      <c r="AK1078" s="631"/>
      <c r="AL1078" s="631"/>
      <c r="AM1078" s="631"/>
      <c r="AN1078" s="631"/>
      <c r="AO1078" s="631"/>
      <c r="AP1078" s="631"/>
      <c r="AQ1078" s="631"/>
      <c r="AR1078" s="631"/>
      <c r="AS1078" s="631"/>
      <c r="AT1078" s="631"/>
      <c r="AU1078" s="631"/>
      <c r="AV1078" s="631"/>
      <c r="AW1078" s="631"/>
      <c r="AX1078" s="631"/>
      <c r="AY1078" s="631"/>
      <c r="AZ1078" s="631"/>
    </row>
    <row r="1079" spans="2:52" x14ac:dyDescent="0.25">
      <c r="B1079" s="634"/>
      <c r="C1079" s="634"/>
      <c r="D1079" s="635"/>
      <c r="E1079" s="635"/>
      <c r="F1079" s="635"/>
      <c r="G1079" s="635"/>
      <c r="H1079" s="635"/>
      <c r="I1079" s="635"/>
      <c r="J1079" s="635"/>
      <c r="K1079" s="635"/>
      <c r="L1079" s="635"/>
      <c r="M1079" s="635"/>
      <c r="N1079" s="635"/>
      <c r="O1079" s="635"/>
      <c r="P1079" s="635"/>
      <c r="Q1079" s="635"/>
      <c r="R1079" s="635"/>
      <c r="S1079" s="631"/>
      <c r="T1079" s="631"/>
      <c r="U1079" s="631"/>
      <c r="V1079" s="639"/>
      <c r="W1079" s="631"/>
      <c r="X1079" s="631"/>
      <c r="Y1079" s="631"/>
      <c r="Z1079" s="631"/>
      <c r="AA1079" s="631"/>
      <c r="AB1079" s="631"/>
      <c r="AC1079" s="631"/>
      <c r="AD1079" s="631"/>
      <c r="AE1079" s="631"/>
      <c r="AF1079" s="631"/>
      <c r="AG1079" s="631"/>
      <c r="AH1079" s="631"/>
      <c r="AI1079" s="631"/>
      <c r="AJ1079" s="631"/>
      <c r="AK1079" s="631"/>
      <c r="AL1079" s="631"/>
      <c r="AM1079" s="631"/>
      <c r="AN1079" s="631"/>
      <c r="AO1079" s="631"/>
      <c r="AP1079" s="631"/>
      <c r="AQ1079" s="631"/>
      <c r="AR1079" s="631"/>
      <c r="AS1079" s="631"/>
      <c r="AT1079" s="631"/>
      <c r="AU1079" s="631"/>
      <c r="AV1079" s="631"/>
      <c r="AW1079" s="631"/>
      <c r="AX1079" s="631"/>
      <c r="AY1079" s="631"/>
      <c r="AZ1079" s="631"/>
    </row>
    <row r="1080" spans="2:52" x14ac:dyDescent="0.25">
      <c r="B1080" s="634"/>
      <c r="C1080" s="634"/>
      <c r="D1080" s="635"/>
      <c r="E1080" s="635"/>
      <c r="F1080" s="635"/>
      <c r="G1080" s="635"/>
      <c r="H1080" s="635"/>
      <c r="I1080" s="635"/>
      <c r="J1080" s="635"/>
      <c r="K1080" s="635"/>
      <c r="L1080" s="635"/>
      <c r="M1080" s="635"/>
      <c r="N1080" s="635"/>
      <c r="O1080" s="635"/>
      <c r="P1080" s="635"/>
      <c r="Q1080" s="635"/>
      <c r="R1080" s="635"/>
      <c r="S1080" s="631"/>
      <c r="T1080" s="631"/>
      <c r="U1080" s="631"/>
      <c r="V1080" s="639"/>
      <c r="W1080" s="631"/>
      <c r="X1080" s="631"/>
      <c r="Y1080" s="631"/>
      <c r="Z1080" s="631"/>
      <c r="AA1080" s="631"/>
      <c r="AB1080" s="631"/>
      <c r="AC1080" s="631"/>
      <c r="AD1080" s="631"/>
      <c r="AE1080" s="631"/>
      <c r="AF1080" s="631"/>
      <c r="AG1080" s="631"/>
      <c r="AH1080" s="631"/>
      <c r="AI1080" s="631"/>
      <c r="AJ1080" s="631"/>
      <c r="AK1080" s="631"/>
      <c r="AL1080" s="631"/>
      <c r="AM1080" s="631"/>
      <c r="AN1080" s="631"/>
      <c r="AO1080" s="631"/>
      <c r="AP1080" s="631"/>
      <c r="AQ1080" s="631"/>
      <c r="AR1080" s="631"/>
      <c r="AS1080" s="631"/>
      <c r="AT1080" s="631"/>
      <c r="AU1080" s="631"/>
      <c r="AV1080" s="631"/>
      <c r="AW1080" s="631"/>
      <c r="AX1080" s="631"/>
      <c r="AY1080" s="631"/>
      <c r="AZ1080" s="631"/>
    </row>
    <row r="1081" spans="2:52" x14ac:dyDescent="0.25">
      <c r="B1081" s="634"/>
      <c r="C1081" s="634"/>
      <c r="D1081" s="635"/>
      <c r="E1081" s="635"/>
      <c r="F1081" s="635"/>
      <c r="G1081" s="635"/>
      <c r="H1081" s="635"/>
      <c r="I1081" s="635"/>
      <c r="J1081" s="635"/>
      <c r="K1081" s="635"/>
      <c r="L1081" s="635"/>
      <c r="M1081" s="635"/>
      <c r="N1081" s="635"/>
      <c r="O1081" s="635"/>
      <c r="P1081" s="635"/>
      <c r="Q1081" s="635"/>
      <c r="R1081" s="635"/>
      <c r="S1081" s="631"/>
      <c r="T1081" s="631"/>
      <c r="U1081" s="631"/>
      <c r="V1081" s="639"/>
      <c r="W1081" s="631"/>
      <c r="X1081" s="631"/>
      <c r="Y1081" s="631"/>
      <c r="Z1081" s="631"/>
      <c r="AA1081" s="631"/>
      <c r="AB1081" s="631"/>
      <c r="AC1081" s="631"/>
      <c r="AD1081" s="631"/>
      <c r="AE1081" s="631"/>
      <c r="AF1081" s="631"/>
      <c r="AG1081" s="631"/>
      <c r="AH1081" s="631"/>
      <c r="AI1081" s="631"/>
      <c r="AJ1081" s="631"/>
      <c r="AK1081" s="631"/>
      <c r="AL1081" s="631"/>
      <c r="AM1081" s="631"/>
      <c r="AN1081" s="631"/>
      <c r="AO1081" s="631"/>
      <c r="AP1081" s="631"/>
      <c r="AQ1081" s="631"/>
      <c r="AR1081" s="631"/>
      <c r="AS1081" s="631"/>
      <c r="AT1081" s="631"/>
      <c r="AU1081" s="631"/>
      <c r="AV1081" s="631"/>
      <c r="AW1081" s="631"/>
      <c r="AX1081" s="631"/>
      <c r="AY1081" s="631"/>
      <c r="AZ1081" s="631"/>
    </row>
    <row r="1082" spans="2:52" x14ac:dyDescent="0.25">
      <c r="B1082" s="634"/>
      <c r="C1082" s="634"/>
      <c r="D1082" s="635"/>
      <c r="E1082" s="635"/>
      <c r="F1082" s="635"/>
      <c r="G1082" s="635"/>
      <c r="H1082" s="635"/>
      <c r="I1082" s="635"/>
      <c r="J1082" s="635"/>
      <c r="K1082" s="635"/>
      <c r="L1082" s="635"/>
      <c r="M1082" s="635"/>
      <c r="N1082" s="635"/>
      <c r="O1082" s="635"/>
      <c r="P1082" s="635"/>
      <c r="Q1082" s="635"/>
      <c r="R1082" s="635"/>
      <c r="S1082" s="631"/>
      <c r="T1082" s="631"/>
      <c r="U1082" s="631"/>
      <c r="V1082" s="639"/>
      <c r="W1082" s="631"/>
      <c r="X1082" s="631"/>
      <c r="Y1082" s="631"/>
      <c r="Z1082" s="631"/>
      <c r="AA1082" s="631"/>
      <c r="AB1082" s="631"/>
      <c r="AC1082" s="631"/>
      <c r="AD1082" s="631"/>
      <c r="AE1082" s="631"/>
      <c r="AF1082" s="631"/>
      <c r="AG1082" s="631"/>
      <c r="AH1082" s="631"/>
      <c r="AI1082" s="631"/>
      <c r="AJ1082" s="631"/>
      <c r="AK1082" s="631"/>
      <c r="AL1082" s="631"/>
      <c r="AM1082" s="631"/>
      <c r="AN1082" s="631"/>
      <c r="AO1082" s="631"/>
      <c r="AP1082" s="631"/>
      <c r="AQ1082" s="631"/>
      <c r="AR1082" s="631"/>
      <c r="AS1082" s="631"/>
      <c r="AT1082" s="631"/>
      <c r="AU1082" s="631"/>
      <c r="AV1082" s="631"/>
      <c r="AW1082" s="631"/>
      <c r="AX1082" s="631"/>
      <c r="AY1082" s="631"/>
      <c r="AZ1082" s="631"/>
    </row>
    <row r="1083" spans="2:52" x14ac:dyDescent="0.25">
      <c r="B1083" s="634"/>
      <c r="C1083" s="634"/>
      <c r="D1083" s="635"/>
      <c r="E1083" s="635"/>
      <c r="F1083" s="635"/>
      <c r="G1083" s="635"/>
      <c r="H1083" s="635"/>
      <c r="I1083" s="635"/>
      <c r="J1083" s="635"/>
      <c r="K1083" s="635"/>
      <c r="L1083" s="635"/>
      <c r="M1083" s="635"/>
      <c r="N1083" s="635"/>
      <c r="O1083" s="635"/>
      <c r="P1083" s="635"/>
      <c r="Q1083" s="635"/>
      <c r="R1083" s="635"/>
      <c r="S1083" s="631"/>
      <c r="T1083" s="631"/>
      <c r="U1083" s="631"/>
      <c r="V1083" s="639"/>
      <c r="W1083" s="631"/>
      <c r="X1083" s="631"/>
      <c r="Y1083" s="631"/>
      <c r="Z1083" s="631"/>
      <c r="AA1083" s="631"/>
      <c r="AB1083" s="631"/>
      <c r="AC1083" s="631"/>
      <c r="AD1083" s="631"/>
      <c r="AE1083" s="631"/>
      <c r="AF1083" s="631"/>
      <c r="AG1083" s="631"/>
      <c r="AH1083" s="631"/>
      <c r="AI1083" s="631"/>
      <c r="AJ1083" s="631"/>
      <c r="AK1083" s="631"/>
      <c r="AL1083" s="631"/>
      <c r="AM1083" s="631"/>
      <c r="AN1083" s="631"/>
      <c r="AO1083" s="631"/>
      <c r="AP1083" s="631"/>
      <c r="AQ1083" s="631"/>
      <c r="AR1083" s="631"/>
      <c r="AS1083" s="631"/>
      <c r="AT1083" s="631"/>
      <c r="AU1083" s="631"/>
      <c r="AV1083" s="631"/>
      <c r="AW1083" s="631"/>
      <c r="AX1083" s="631"/>
      <c r="AY1083" s="631"/>
      <c r="AZ1083" s="631"/>
    </row>
    <row r="1084" spans="2:52" x14ac:dyDescent="0.25">
      <c r="B1084" s="634"/>
      <c r="C1084" s="634"/>
      <c r="D1084" s="635"/>
      <c r="E1084" s="635"/>
      <c r="F1084" s="635"/>
      <c r="G1084" s="635"/>
      <c r="H1084" s="635"/>
      <c r="I1084" s="635"/>
      <c r="J1084" s="635"/>
      <c r="K1084" s="635"/>
      <c r="L1084" s="635"/>
      <c r="M1084" s="635"/>
      <c r="N1084" s="635"/>
      <c r="O1084" s="635"/>
      <c r="P1084" s="635"/>
      <c r="Q1084" s="635"/>
      <c r="R1084" s="635"/>
      <c r="S1084" s="631"/>
      <c r="T1084" s="631"/>
      <c r="U1084" s="631"/>
      <c r="V1084" s="639"/>
      <c r="W1084" s="631"/>
      <c r="X1084" s="631"/>
      <c r="Y1084" s="631"/>
      <c r="Z1084" s="631"/>
      <c r="AA1084" s="631"/>
      <c r="AB1084" s="631"/>
      <c r="AC1084" s="631"/>
      <c r="AD1084" s="631"/>
      <c r="AE1084" s="631"/>
      <c r="AF1084" s="631"/>
      <c r="AG1084" s="631"/>
      <c r="AH1084" s="631"/>
      <c r="AI1084" s="631"/>
      <c r="AJ1084" s="631"/>
      <c r="AK1084" s="631"/>
      <c r="AL1084" s="631"/>
      <c r="AM1084" s="631"/>
      <c r="AN1084" s="631"/>
      <c r="AO1084" s="631"/>
      <c r="AP1084" s="631"/>
      <c r="AQ1084" s="631"/>
      <c r="AR1084" s="631"/>
      <c r="AS1084" s="631"/>
      <c r="AT1084" s="631"/>
      <c r="AU1084" s="631"/>
      <c r="AV1084" s="631"/>
      <c r="AW1084" s="631"/>
      <c r="AX1084" s="631"/>
      <c r="AY1084" s="631"/>
      <c r="AZ1084" s="631"/>
    </row>
    <row r="1085" spans="2:52" x14ac:dyDescent="0.25">
      <c r="B1085" s="634"/>
      <c r="C1085" s="634"/>
      <c r="D1085" s="635"/>
      <c r="E1085" s="635"/>
      <c r="F1085" s="635"/>
      <c r="G1085" s="635"/>
      <c r="H1085" s="635"/>
      <c r="I1085" s="635"/>
      <c r="J1085" s="635"/>
      <c r="K1085" s="635"/>
      <c r="L1085" s="635"/>
      <c r="M1085" s="635"/>
      <c r="N1085" s="635"/>
      <c r="O1085" s="635"/>
      <c r="P1085" s="635"/>
      <c r="Q1085" s="635"/>
      <c r="R1085" s="635"/>
      <c r="S1085" s="631"/>
      <c r="T1085" s="631"/>
      <c r="U1085" s="631"/>
      <c r="V1085" s="639"/>
      <c r="W1085" s="631"/>
      <c r="X1085" s="631"/>
      <c r="Y1085" s="631"/>
      <c r="Z1085" s="631"/>
      <c r="AA1085" s="631"/>
      <c r="AB1085" s="631"/>
      <c r="AC1085" s="631"/>
      <c r="AD1085" s="631"/>
      <c r="AE1085" s="631"/>
      <c r="AF1085" s="631"/>
      <c r="AG1085" s="631"/>
      <c r="AH1085" s="631"/>
      <c r="AI1085" s="631"/>
      <c r="AJ1085" s="631"/>
      <c r="AK1085" s="631"/>
      <c r="AL1085" s="631"/>
      <c r="AM1085" s="631"/>
      <c r="AN1085" s="631"/>
      <c r="AO1085" s="631"/>
      <c r="AP1085" s="631"/>
      <c r="AQ1085" s="631"/>
      <c r="AR1085" s="631"/>
      <c r="AS1085" s="631"/>
      <c r="AT1085" s="631"/>
      <c r="AU1085" s="631"/>
      <c r="AV1085" s="631"/>
      <c r="AW1085" s="631"/>
      <c r="AX1085" s="631"/>
      <c r="AY1085" s="631"/>
      <c r="AZ1085" s="631"/>
    </row>
    <row r="1086" spans="2:52" x14ac:dyDescent="0.25">
      <c r="B1086" s="634"/>
      <c r="C1086" s="634"/>
      <c r="D1086" s="635"/>
      <c r="E1086" s="635"/>
      <c r="F1086" s="635"/>
      <c r="G1086" s="635"/>
      <c r="H1086" s="635"/>
      <c r="I1086" s="635"/>
      <c r="J1086" s="635"/>
      <c r="K1086" s="635"/>
      <c r="L1086" s="635"/>
      <c r="M1086" s="635"/>
      <c r="N1086" s="635"/>
      <c r="O1086" s="635"/>
      <c r="P1086" s="635"/>
      <c r="Q1086" s="635"/>
      <c r="R1086" s="635"/>
      <c r="S1086" s="631"/>
      <c r="T1086" s="631"/>
      <c r="U1086" s="631"/>
      <c r="V1086" s="639"/>
      <c r="W1086" s="631"/>
      <c r="X1086" s="631"/>
      <c r="Y1086" s="631"/>
      <c r="Z1086" s="631"/>
      <c r="AA1086" s="631"/>
      <c r="AB1086" s="631"/>
      <c r="AC1086" s="631"/>
      <c r="AD1086" s="631"/>
      <c r="AE1086" s="631"/>
      <c r="AF1086" s="631"/>
      <c r="AG1086" s="631"/>
      <c r="AH1086" s="631"/>
      <c r="AI1086" s="631"/>
      <c r="AJ1086" s="631"/>
      <c r="AK1086" s="631"/>
      <c r="AL1086" s="631"/>
      <c r="AM1086" s="631"/>
      <c r="AN1086" s="631"/>
      <c r="AO1086" s="631"/>
      <c r="AP1086" s="631"/>
      <c r="AQ1086" s="631"/>
      <c r="AR1086" s="631"/>
      <c r="AS1086" s="631"/>
      <c r="AT1086" s="631"/>
      <c r="AU1086" s="631"/>
      <c r="AV1086" s="631"/>
      <c r="AW1086" s="631"/>
      <c r="AX1086" s="631"/>
      <c r="AY1086" s="631"/>
      <c r="AZ1086" s="631"/>
    </row>
    <row r="1087" spans="2:52" x14ac:dyDescent="0.25">
      <c r="B1087" s="634"/>
      <c r="C1087" s="634"/>
      <c r="D1087" s="635"/>
      <c r="E1087" s="635"/>
      <c r="F1087" s="635"/>
      <c r="G1087" s="635"/>
      <c r="H1087" s="635"/>
      <c r="I1087" s="635"/>
      <c r="J1087" s="635"/>
      <c r="K1087" s="635"/>
      <c r="L1087" s="635"/>
      <c r="M1087" s="635"/>
      <c r="N1087" s="635"/>
      <c r="O1087" s="635"/>
      <c r="P1087" s="635"/>
      <c r="Q1087" s="635"/>
      <c r="R1087" s="635"/>
      <c r="S1087" s="631"/>
      <c r="T1087" s="631"/>
      <c r="U1087" s="631"/>
      <c r="V1087" s="639"/>
      <c r="W1087" s="631"/>
      <c r="X1087" s="631"/>
      <c r="Y1087" s="631"/>
      <c r="Z1087" s="631"/>
      <c r="AA1087" s="631"/>
      <c r="AB1087" s="631"/>
      <c r="AC1087" s="631"/>
      <c r="AD1087" s="631"/>
      <c r="AE1087" s="631"/>
      <c r="AF1087" s="631"/>
      <c r="AG1087" s="631"/>
      <c r="AH1087" s="631"/>
      <c r="AI1087" s="631"/>
      <c r="AJ1087" s="631"/>
      <c r="AK1087" s="631"/>
      <c r="AL1087" s="631"/>
      <c r="AM1087" s="631"/>
      <c r="AN1087" s="631"/>
      <c r="AO1087" s="631"/>
      <c r="AP1087" s="631"/>
      <c r="AQ1087" s="631"/>
      <c r="AR1087" s="631"/>
      <c r="AS1087" s="631"/>
      <c r="AT1087" s="631"/>
      <c r="AU1087" s="631"/>
      <c r="AV1087" s="631"/>
      <c r="AW1087" s="631"/>
      <c r="AX1087" s="631"/>
      <c r="AY1087" s="631"/>
      <c r="AZ1087" s="631"/>
    </row>
    <row r="1088" spans="2:52" x14ac:dyDescent="0.25">
      <c r="B1088" s="634"/>
      <c r="C1088" s="634"/>
      <c r="D1088" s="635"/>
      <c r="E1088" s="635"/>
      <c r="F1088" s="635"/>
      <c r="G1088" s="635"/>
      <c r="H1088" s="635"/>
      <c r="I1088" s="635"/>
      <c r="J1088" s="635"/>
      <c r="K1088" s="635"/>
      <c r="L1088" s="635"/>
      <c r="M1088" s="635"/>
      <c r="N1088" s="635"/>
      <c r="O1088" s="635"/>
      <c r="P1088" s="635"/>
      <c r="Q1088" s="635"/>
      <c r="R1088" s="635"/>
      <c r="S1088" s="631"/>
      <c r="T1088" s="631"/>
      <c r="U1088" s="631"/>
      <c r="V1088" s="639"/>
      <c r="W1088" s="631"/>
      <c r="X1088" s="631"/>
      <c r="Y1088" s="631"/>
      <c r="Z1088" s="631"/>
      <c r="AA1088" s="631"/>
      <c r="AB1088" s="631"/>
      <c r="AC1088" s="631"/>
      <c r="AD1088" s="631"/>
      <c r="AE1088" s="631"/>
      <c r="AF1088" s="631"/>
      <c r="AG1088" s="631"/>
      <c r="AH1088" s="631"/>
      <c r="AI1088" s="631"/>
      <c r="AJ1088" s="631"/>
      <c r="AK1088" s="631"/>
      <c r="AL1088" s="631"/>
      <c r="AM1088" s="631"/>
      <c r="AN1088" s="631"/>
      <c r="AO1088" s="631"/>
      <c r="AP1088" s="631"/>
      <c r="AQ1088" s="631"/>
      <c r="AR1088" s="631"/>
      <c r="AS1088" s="631"/>
      <c r="AT1088" s="631"/>
      <c r="AU1088" s="631"/>
      <c r="AV1088" s="631"/>
      <c r="AW1088" s="631"/>
      <c r="AX1088" s="631"/>
      <c r="AY1088" s="631"/>
      <c r="AZ1088" s="631"/>
    </row>
  </sheetData>
  <sheetProtection algorithmName="SHA-512" hashValue="fC/CCOY8iJQpEtZw5yxN/J7nfD42qUqUpIWx0JRkBa5QIyrLc0Zi8YP4rnd6981qV+x+LI1QUHH6wDvH7KDUaA==" saltValue="hKKjLUVtDnd6QPeqEeP05w==" spinCount="100000" sheet="1" objects="1" scenarios="1"/>
  <mergeCells count="19">
    <mergeCell ref="AA3:AB3"/>
    <mergeCell ref="C320:U320"/>
    <mergeCell ref="C321:U321"/>
    <mergeCell ref="C322:U322"/>
    <mergeCell ref="V3:V4"/>
    <mergeCell ref="W3:W4"/>
    <mergeCell ref="C330:S330"/>
    <mergeCell ref="B3:B4"/>
    <mergeCell ref="C3:C4"/>
    <mergeCell ref="D3:I3"/>
    <mergeCell ref="J3:O3"/>
    <mergeCell ref="P3:U3"/>
    <mergeCell ref="H313:L313"/>
    <mergeCell ref="C328:U328"/>
    <mergeCell ref="C323:U323"/>
    <mergeCell ref="C324:U324"/>
    <mergeCell ref="C325:U325"/>
    <mergeCell ref="C326:U326"/>
    <mergeCell ref="C327:U327"/>
  </mergeCells>
  <hyperlinks>
    <hyperlink ref="C331" r:id="rId1" xr:uid="{F9F5FC5D-E179-4EB1-A95E-482B509C7E65}"/>
  </hyperlinks>
  <pageMargins left="0.7" right="0.7" top="0.78740157499999996" bottom="0.78740157499999996" header="0.3" footer="0.3"/>
  <pageSetup paperSize="9" orientation="portrait" r:id="rId2"/>
  <drawing r:id="rId3"/>
  <legacyDrawing r:id="rId4"/>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Tabelle10"/>
  <dimension ref="A1:AA314"/>
  <sheetViews>
    <sheetView topLeftCell="C3" zoomScale="80" zoomScaleNormal="80" workbookViewId="0">
      <pane ySplit="2145" topLeftCell="A283" activePane="bottomLeft"/>
      <selection activeCell="W4" sqref="W4:W5"/>
      <selection pane="bottomLeft" activeCell="S315" sqref="S315"/>
    </sheetView>
  </sheetViews>
  <sheetFormatPr baseColWidth="10" defaultColWidth="11.42578125" defaultRowHeight="15" x14ac:dyDescent="0.25"/>
  <cols>
    <col min="1" max="1" width="11.42578125" style="94"/>
    <col min="2" max="2" width="20.42578125" style="90" customWidth="1"/>
    <col min="3" max="3" width="8.28515625" style="91" customWidth="1"/>
    <col min="4" max="4" width="10.85546875" style="124" customWidth="1"/>
    <col min="5" max="6" width="11.42578125" style="105"/>
    <col min="7" max="7" width="11.42578125" style="106"/>
    <col min="8" max="8" width="18.28515625" style="480" customWidth="1"/>
    <col min="9" max="14" width="10.7109375" style="480" customWidth="1"/>
    <col min="15" max="15" width="17.28515625" style="106" customWidth="1"/>
    <col min="16" max="20" width="10.7109375" style="106" customWidth="1"/>
    <col min="21" max="21" width="12.28515625" style="120" customWidth="1"/>
    <col min="22" max="22" width="29.28515625" style="552" customWidth="1"/>
    <col min="23" max="23" width="18" style="560" customWidth="1"/>
    <col min="24" max="24" width="17.42578125" style="93" customWidth="1"/>
    <col min="25" max="25" width="19.7109375" style="555" customWidth="1"/>
    <col min="26" max="16384" width="11.42578125" style="93"/>
  </cols>
  <sheetData>
    <row r="1" spans="1:27" ht="37.5" customHeight="1" thickBot="1" x14ac:dyDescent="0.3">
      <c r="A1" s="89" t="s">
        <v>354</v>
      </c>
      <c r="H1" s="495" t="s">
        <v>504</v>
      </c>
    </row>
    <row r="2" spans="1:27" ht="37.5" customHeight="1" x14ac:dyDescent="0.25">
      <c r="A2" s="95" t="s">
        <v>407</v>
      </c>
      <c r="B2" s="96" t="s">
        <v>406</v>
      </c>
      <c r="C2" s="97" t="s">
        <v>243</v>
      </c>
      <c r="D2" s="805" t="s">
        <v>242</v>
      </c>
      <c r="E2" s="809" t="s">
        <v>505</v>
      </c>
      <c r="F2" s="810"/>
      <c r="G2" s="811"/>
      <c r="H2" s="821" t="s">
        <v>491</v>
      </c>
      <c r="I2" s="822"/>
      <c r="J2" s="822"/>
      <c r="K2" s="822"/>
      <c r="L2" s="822"/>
      <c r="M2" s="822"/>
      <c r="N2" s="823"/>
      <c r="O2" s="824" t="s">
        <v>358</v>
      </c>
      <c r="P2" s="825"/>
      <c r="Q2" s="825"/>
      <c r="R2" s="825"/>
      <c r="S2" s="825"/>
      <c r="T2" s="825"/>
      <c r="U2" s="826"/>
      <c r="V2" s="552" t="s">
        <v>516</v>
      </c>
      <c r="Y2" s="556"/>
    </row>
    <row r="3" spans="1:27" ht="15" customHeight="1" x14ac:dyDescent="0.25">
      <c r="A3" s="98"/>
      <c r="B3" s="92"/>
      <c r="D3" s="806"/>
      <c r="E3" s="812"/>
      <c r="F3" s="813"/>
      <c r="G3" s="814"/>
      <c r="H3" s="807" t="s">
        <v>478</v>
      </c>
      <c r="I3" s="827" t="s">
        <v>479</v>
      </c>
      <c r="J3" s="815"/>
      <c r="K3" s="828"/>
      <c r="L3" s="815" t="s">
        <v>400</v>
      </c>
      <c r="M3" s="815"/>
      <c r="N3" s="816"/>
      <c r="O3" s="808" t="s">
        <v>357</v>
      </c>
      <c r="P3" s="831" t="s">
        <v>520</v>
      </c>
      <c r="Q3" s="819"/>
      <c r="R3" s="832"/>
      <c r="S3" s="819" t="s">
        <v>519</v>
      </c>
      <c r="T3" s="819"/>
      <c r="U3" s="820"/>
      <c r="V3" s="804" t="s">
        <v>521</v>
      </c>
    </row>
    <row r="4" spans="1:27" ht="75" customHeight="1" x14ac:dyDescent="0.25">
      <c r="A4" s="98"/>
      <c r="B4" s="92"/>
      <c r="D4" s="125"/>
      <c r="E4" s="812"/>
      <c r="F4" s="813"/>
      <c r="G4" s="814"/>
      <c r="H4" s="807"/>
      <c r="I4" s="829"/>
      <c r="J4" s="817"/>
      <c r="K4" s="830"/>
      <c r="L4" s="817"/>
      <c r="M4" s="817"/>
      <c r="N4" s="818"/>
      <c r="O4" s="808"/>
      <c r="P4" s="831"/>
      <c r="Q4" s="819"/>
      <c r="R4" s="832"/>
      <c r="S4" s="819"/>
      <c r="T4" s="819"/>
      <c r="U4" s="820"/>
      <c r="V4" s="804"/>
      <c r="W4" s="800" t="s">
        <v>511</v>
      </c>
      <c r="X4" s="802" t="s">
        <v>522</v>
      </c>
      <c r="Y4" s="803" t="s">
        <v>514</v>
      </c>
      <c r="Z4" s="799" t="s">
        <v>526</v>
      </c>
      <c r="AA4" s="799"/>
    </row>
    <row r="5" spans="1:27" ht="29.25" customHeight="1" x14ac:dyDescent="0.25">
      <c r="A5" s="99"/>
      <c r="B5" s="100"/>
      <c r="C5" s="101"/>
      <c r="D5" s="126" t="s">
        <v>247</v>
      </c>
      <c r="E5" s="131" t="s">
        <v>371</v>
      </c>
      <c r="F5" s="553" t="s">
        <v>355</v>
      </c>
      <c r="G5" s="132" t="s">
        <v>368</v>
      </c>
      <c r="H5" s="481" t="s">
        <v>480</v>
      </c>
      <c r="I5" s="482" t="s">
        <v>371</v>
      </c>
      <c r="J5" s="483" t="s">
        <v>240</v>
      </c>
      <c r="K5" s="484" t="s">
        <v>368</v>
      </c>
      <c r="L5" s="482" t="s">
        <v>371</v>
      </c>
      <c r="M5" s="483" t="s">
        <v>240</v>
      </c>
      <c r="N5" s="485" t="s">
        <v>368</v>
      </c>
      <c r="O5" s="130" t="s">
        <v>356</v>
      </c>
      <c r="P5" s="131" t="s">
        <v>371</v>
      </c>
      <c r="Q5" s="445" t="s">
        <v>240</v>
      </c>
      <c r="R5" s="133" t="s">
        <v>368</v>
      </c>
      <c r="S5" s="131" t="s">
        <v>371</v>
      </c>
      <c r="T5" s="445" t="s">
        <v>240</v>
      </c>
      <c r="U5" s="132" t="s">
        <v>368</v>
      </c>
      <c r="V5" s="567" t="s">
        <v>240</v>
      </c>
      <c r="W5" s="801"/>
      <c r="X5" s="802"/>
      <c r="Y5" s="803"/>
      <c r="Z5" s="799"/>
      <c r="AA5" s="799"/>
    </row>
    <row r="6" spans="1:27" ht="15" customHeight="1" x14ac:dyDescent="0.25">
      <c r="A6" s="98">
        <v>1051</v>
      </c>
      <c r="B6" s="21" t="s">
        <v>0</v>
      </c>
      <c r="C6" s="102" t="s">
        <v>1</v>
      </c>
      <c r="D6" s="124">
        <v>1499</v>
      </c>
      <c r="E6" s="111">
        <v>4176</v>
      </c>
      <c r="F6" s="446">
        <f>E6 * 14/46</f>
        <v>1270.9565217391305</v>
      </c>
      <c r="G6" s="119">
        <f>F6 / D6 * 1000</f>
        <v>847.86959422223515</v>
      </c>
      <c r="H6" s="486">
        <v>10.98</v>
      </c>
      <c r="I6" s="487">
        <v>5948.4000000000005</v>
      </c>
      <c r="J6" s="488">
        <f>I6 * 14/46</f>
        <v>1810.3826086956524</v>
      </c>
      <c r="K6" s="489">
        <f xml:space="preserve"> J6 / D6 * 1000</f>
        <v>1207.7268903906954</v>
      </c>
      <c r="L6" s="480">
        <v>0</v>
      </c>
      <c r="M6" s="480">
        <f>L6 * 14/46</f>
        <v>0</v>
      </c>
      <c r="N6" s="490">
        <f>M6 / D6 * 1000</f>
        <v>0</v>
      </c>
      <c r="O6" s="111">
        <v>16.43</v>
      </c>
      <c r="P6" s="121">
        <v>1733.6000000000001</v>
      </c>
      <c r="Q6" s="446">
        <f>P6 * 14/46</f>
        <v>527.61739130434785</v>
      </c>
      <c r="R6" s="282">
        <f>Q6 / D6 * 1000</f>
        <v>351.97958058995852</v>
      </c>
      <c r="S6" s="109"/>
      <c r="T6" s="446">
        <f xml:space="preserve"> IF(O6 &gt; 10, MAX(F6 - Q6, 0), 0)</f>
        <v>743.33913043478265</v>
      </c>
      <c r="U6" s="123">
        <f>T6 / D6 * 1000</f>
        <v>495.89001363227663</v>
      </c>
      <c r="V6" s="568">
        <f>IF(T6 = 0, F6, Q6)</f>
        <v>527.61739130434785</v>
      </c>
      <c r="W6" s="561">
        <f t="shared" ref="W6:W69" si="0">F6-Q6</f>
        <v>743.33913043478265</v>
      </c>
      <c r="X6" s="552" t="str">
        <f>IF(AND(O6 &gt; 10, T6 = 0), 1, "")</f>
        <v/>
      </c>
      <c r="Y6" s="554" t="str">
        <f>regioNat_Kreisregionen_t_N!W5</f>
        <v>Oeko</v>
      </c>
      <c r="Z6" s="573">
        <f>D6*0.352</f>
        <v>527.64800000000002</v>
      </c>
      <c r="AA6" s="574">
        <f>Q6-Z6</f>
        <v>-3.0608695652176721E-2</v>
      </c>
    </row>
    <row r="7" spans="1:27" ht="15" customHeight="1" x14ac:dyDescent="0.25">
      <c r="A7" s="98">
        <v>1053</v>
      </c>
      <c r="B7" s="21" t="s">
        <v>2</v>
      </c>
      <c r="C7" s="102" t="s">
        <v>1</v>
      </c>
      <c r="D7" s="124">
        <v>1263</v>
      </c>
      <c r="E7" s="111">
        <v>2929.6000000000004</v>
      </c>
      <c r="F7" s="446">
        <f t="shared" ref="F7:F70" si="1">E7 * 14/46</f>
        <v>891.61739130434796</v>
      </c>
      <c r="G7" s="119">
        <f t="shared" ref="G7:G70" si="2">F7 / D7 * 1000</f>
        <v>705.95201211745689</v>
      </c>
      <c r="H7" s="486">
        <v>8.33</v>
      </c>
      <c r="I7" s="487">
        <v>5011.8999999999996</v>
      </c>
      <c r="J7" s="488">
        <f t="shared" ref="J7:J70" si="3">I7 * 14/46</f>
        <v>1525.3608695652172</v>
      </c>
      <c r="K7" s="489">
        <f t="shared" ref="K7:K70" si="4" xml:space="preserve"> J7 / D7 * 1000</f>
        <v>1207.7283211126025</v>
      </c>
      <c r="L7" s="480">
        <v>0</v>
      </c>
      <c r="M7" s="480">
        <f t="shared" ref="M7:M70" si="5">L7 * 14/46</f>
        <v>0</v>
      </c>
      <c r="N7" s="490">
        <f t="shared" ref="N7:N70" si="6">M7 / D7 * 1000</f>
        <v>0</v>
      </c>
      <c r="O7" s="111">
        <v>16.989999999999998</v>
      </c>
      <c r="P7" s="121">
        <v>1460.7</v>
      </c>
      <c r="Q7" s="446">
        <f t="shared" ref="Q7:Q70" si="7">P7 * 14/46</f>
        <v>444.56086956521739</v>
      </c>
      <c r="R7" s="282">
        <f t="shared" ref="R7:R70" si="8">Q7 / D7 * 1000</f>
        <v>351.98802024166065</v>
      </c>
      <c r="S7" s="109"/>
      <c r="T7" s="446">
        <f t="shared" ref="T7:T70" si="9" xml:space="preserve"> IF(O7 &gt; 10, MAX(F7 - Q7, 0), 0)</f>
        <v>447.05652173913057</v>
      </c>
      <c r="U7" s="123">
        <f t="shared" ref="U7:U70" si="10">T7 / D7 * 1000</f>
        <v>353.96399187579618</v>
      </c>
      <c r="V7" s="568">
        <f t="shared" ref="V7:V70" si="11">IF(T7 = 0, F7, Q7)</f>
        <v>444.56086956521739</v>
      </c>
      <c r="W7" s="561">
        <f t="shared" si="0"/>
        <v>447.05652173913057</v>
      </c>
      <c r="X7" s="552" t="str">
        <f t="shared" ref="X7:X70" si="12">IF(AND(O7 &gt; 10, T7 = 0), 1, "")</f>
        <v/>
      </c>
      <c r="Y7" s="554" t="str">
        <f>regioNat_Kreisregionen_t_N!W6</f>
        <v>Oeko</v>
      </c>
      <c r="Z7" s="573">
        <f t="shared" ref="Z7:Z9" si="13">D7*0.352</f>
        <v>444.57599999999996</v>
      </c>
      <c r="AA7" s="574">
        <f t="shared" ref="AA7:AA70" si="14">Q7-Z7</f>
        <v>-1.513043478257714E-2</v>
      </c>
    </row>
    <row r="8" spans="1:27" ht="15" customHeight="1" x14ac:dyDescent="0.25">
      <c r="A8" s="98">
        <v>1054</v>
      </c>
      <c r="B8" s="21" t="s">
        <v>3</v>
      </c>
      <c r="C8" s="102" t="s">
        <v>1</v>
      </c>
      <c r="D8" s="124">
        <v>2403</v>
      </c>
      <c r="E8" s="111">
        <v>4178.6000000000004</v>
      </c>
      <c r="F8" s="446">
        <f t="shared" si="1"/>
        <v>1271.7478260869568</v>
      </c>
      <c r="G8" s="119">
        <f t="shared" si="2"/>
        <v>529.23338580397706</v>
      </c>
      <c r="H8" s="486">
        <v>6.58</v>
      </c>
      <c r="I8" s="487">
        <v>9535.7000000000007</v>
      </c>
      <c r="J8" s="488">
        <f t="shared" si="3"/>
        <v>2902.1695652173917</v>
      </c>
      <c r="K8" s="489">
        <f t="shared" si="4"/>
        <v>1207.7276592664966</v>
      </c>
      <c r="L8" s="480">
        <v>0</v>
      </c>
      <c r="M8" s="480">
        <f t="shared" si="5"/>
        <v>0</v>
      </c>
      <c r="N8" s="490">
        <f t="shared" si="6"/>
        <v>0</v>
      </c>
      <c r="O8" s="111">
        <v>9.5399999999999991</v>
      </c>
      <c r="P8" s="121">
        <v>2779.1</v>
      </c>
      <c r="Q8" s="446">
        <f t="shared" si="7"/>
        <v>845.81304347826085</v>
      </c>
      <c r="R8" s="282">
        <f t="shared" si="8"/>
        <v>351.98212379453219</v>
      </c>
      <c r="S8" s="109"/>
      <c r="T8" s="446">
        <f t="shared" si="9"/>
        <v>0</v>
      </c>
      <c r="U8" s="123">
        <f t="shared" si="10"/>
        <v>0</v>
      </c>
      <c r="V8" s="568">
        <f>IF(T8 = 0, F8, Q8)</f>
        <v>1271.7478260869568</v>
      </c>
      <c r="W8" s="561">
        <f t="shared" si="0"/>
        <v>425.93478260869597</v>
      </c>
      <c r="X8" s="552" t="str">
        <f t="shared" si="12"/>
        <v/>
      </c>
      <c r="Y8" s="554" t="str">
        <f>regioNat_Kreisregionen_t_N!W7</f>
        <v>Oeko</v>
      </c>
      <c r="Z8" s="573">
        <f t="shared" si="13"/>
        <v>845.85599999999999</v>
      </c>
      <c r="AA8" s="574">
        <f t="shared" si="14"/>
        <v>-4.2956521739142772E-2</v>
      </c>
    </row>
    <row r="9" spans="1:27" ht="15" customHeight="1" x14ac:dyDescent="0.25">
      <c r="A9" s="98">
        <v>1055</v>
      </c>
      <c r="B9" s="21" t="s">
        <v>272</v>
      </c>
      <c r="C9" s="102" t="s">
        <v>1</v>
      </c>
      <c r="D9" s="124">
        <v>1711</v>
      </c>
      <c r="E9" s="111">
        <v>5506.5</v>
      </c>
      <c r="F9" s="446">
        <f t="shared" si="1"/>
        <v>1675.891304347826</v>
      </c>
      <c r="G9" s="119">
        <f t="shared" si="2"/>
        <v>979.48059868370899</v>
      </c>
      <c r="H9" s="486">
        <v>7.89</v>
      </c>
      <c r="I9" s="487">
        <v>6789.7</v>
      </c>
      <c r="J9" s="488">
        <f t="shared" si="3"/>
        <v>2066.4304347826087</v>
      </c>
      <c r="K9" s="489">
        <f t="shared" si="4"/>
        <v>1207.7325743907707</v>
      </c>
      <c r="L9" s="480">
        <v>0</v>
      </c>
      <c r="M9" s="480">
        <f t="shared" si="5"/>
        <v>0</v>
      </c>
      <c r="N9" s="490">
        <f t="shared" si="6"/>
        <v>0</v>
      </c>
      <c r="O9" s="111">
        <v>15.59</v>
      </c>
      <c r="P9" s="121">
        <v>1978.8</v>
      </c>
      <c r="Q9" s="446">
        <f t="shared" si="7"/>
        <v>602.24347826086955</v>
      </c>
      <c r="R9" s="282">
        <f t="shared" si="8"/>
        <v>351.98333036871395</v>
      </c>
      <c r="S9" s="109"/>
      <c r="T9" s="446">
        <f t="shared" si="9"/>
        <v>1073.6478260869565</v>
      </c>
      <c r="U9" s="123">
        <f t="shared" si="10"/>
        <v>627.49726831499493</v>
      </c>
      <c r="V9" s="568">
        <f t="shared" si="11"/>
        <v>602.24347826086955</v>
      </c>
      <c r="W9" s="561">
        <f t="shared" si="0"/>
        <v>1073.6478260869565</v>
      </c>
      <c r="X9" s="552" t="str">
        <f t="shared" si="12"/>
        <v/>
      </c>
      <c r="Y9" s="554" t="str">
        <f>regioNat_Kreisregionen_t_N!W8</f>
        <v>Oeko</v>
      </c>
      <c r="Z9" s="573">
        <f t="shared" si="13"/>
        <v>602.27199999999993</v>
      </c>
      <c r="AA9" s="574">
        <f t="shared" si="14"/>
        <v>-2.8521739130383139E-2</v>
      </c>
    </row>
    <row r="10" spans="1:27" ht="15" customHeight="1" x14ac:dyDescent="0.25">
      <c r="A10" s="98">
        <v>1056</v>
      </c>
      <c r="B10" s="21" t="s">
        <v>4</v>
      </c>
      <c r="C10" s="102" t="s">
        <v>1</v>
      </c>
      <c r="D10" s="124">
        <v>671</v>
      </c>
      <c r="E10" s="111">
        <v>3381.9</v>
      </c>
      <c r="F10" s="446">
        <f t="shared" si="1"/>
        <v>1029.2739130434782</v>
      </c>
      <c r="G10" s="119">
        <f t="shared" si="2"/>
        <v>1533.9402578889392</v>
      </c>
      <c r="H10" s="486">
        <v>11.56</v>
      </c>
      <c r="I10" s="487">
        <v>2662.7000000000003</v>
      </c>
      <c r="J10" s="488">
        <f t="shared" si="3"/>
        <v>810.38695652173919</v>
      </c>
      <c r="K10" s="489">
        <f t="shared" si="4"/>
        <v>1207.7301885569884</v>
      </c>
      <c r="L10" s="480">
        <v>719.19999999999993</v>
      </c>
      <c r="M10" s="480">
        <f t="shared" si="5"/>
        <v>218.88695652173911</v>
      </c>
      <c r="N10" s="490">
        <f>M10 / D10 * 1000</f>
        <v>326.21006933195093</v>
      </c>
      <c r="O10" s="111">
        <v>20.239999999999998</v>
      </c>
      <c r="P10" s="121">
        <v>776</v>
      </c>
      <c r="Q10" s="446">
        <f t="shared" si="7"/>
        <v>236.17391304347825</v>
      </c>
      <c r="R10" s="282">
        <f t="shared" si="8"/>
        <v>351.97304477418515</v>
      </c>
      <c r="S10" s="109"/>
      <c r="T10" s="446">
        <f t="shared" si="9"/>
        <v>793.09999999999991</v>
      </c>
      <c r="U10" s="123">
        <f t="shared" si="10"/>
        <v>1181.967213114754</v>
      </c>
      <c r="V10" s="568">
        <f t="shared" si="11"/>
        <v>236.17391304347825</v>
      </c>
      <c r="W10" s="561">
        <f t="shared" si="0"/>
        <v>793.09999999999991</v>
      </c>
      <c r="X10" s="552" t="str">
        <f t="shared" si="12"/>
        <v/>
      </c>
      <c r="Y10" s="554" t="str">
        <f>regioNat_Kreisregionen_t_N!W9</f>
        <v>Oeko</v>
      </c>
      <c r="Z10" s="573">
        <f t="shared" ref="Z10:Z73" si="15">D10*0.352</f>
        <v>236.19199999999998</v>
      </c>
      <c r="AA10" s="574">
        <f t="shared" si="14"/>
        <v>-1.808695652172787E-2</v>
      </c>
    </row>
    <row r="11" spans="1:27" ht="15" customHeight="1" x14ac:dyDescent="0.25">
      <c r="A11" s="98">
        <v>1057</v>
      </c>
      <c r="B11" s="21" t="s">
        <v>5</v>
      </c>
      <c r="C11" s="102" t="s">
        <v>1</v>
      </c>
      <c r="D11" s="124">
        <v>1118</v>
      </c>
      <c r="E11" s="111">
        <v>2354.5</v>
      </c>
      <c r="F11" s="446">
        <f t="shared" si="1"/>
        <v>716.58695652173913</v>
      </c>
      <c r="G11" s="119">
        <f t="shared" si="2"/>
        <v>640.95434393715493</v>
      </c>
      <c r="H11" s="486">
        <v>8.2200000000000006</v>
      </c>
      <c r="I11" s="487">
        <v>4436.5</v>
      </c>
      <c r="J11" s="488">
        <f t="shared" si="3"/>
        <v>1350.2391304347825</v>
      </c>
      <c r="K11" s="489">
        <f t="shared" si="4"/>
        <v>1207.7273080812008</v>
      </c>
      <c r="L11" s="480">
        <v>0</v>
      </c>
      <c r="M11" s="480">
        <f t="shared" si="5"/>
        <v>0</v>
      </c>
      <c r="N11" s="490">
        <f t="shared" si="6"/>
        <v>0</v>
      </c>
      <c r="O11" s="111">
        <v>12.64</v>
      </c>
      <c r="P11" s="121">
        <v>1293</v>
      </c>
      <c r="Q11" s="446">
        <f t="shared" si="7"/>
        <v>393.52173913043481</v>
      </c>
      <c r="R11" s="282">
        <f t="shared" si="8"/>
        <v>351.98724430271449</v>
      </c>
      <c r="S11" s="109"/>
      <c r="T11" s="446">
        <f t="shared" si="9"/>
        <v>323.06521739130432</v>
      </c>
      <c r="U11" s="123">
        <f t="shared" si="10"/>
        <v>288.96709963444033</v>
      </c>
      <c r="V11" s="568">
        <f t="shared" si="11"/>
        <v>393.52173913043481</v>
      </c>
      <c r="W11" s="561">
        <f t="shared" si="0"/>
        <v>323.06521739130432</v>
      </c>
      <c r="X11" s="552" t="str">
        <f t="shared" si="12"/>
        <v/>
      </c>
      <c r="Y11" s="554" t="str">
        <f>regioNat_Kreisregionen_t_N!W10</f>
        <v>Oeko</v>
      </c>
      <c r="Z11" s="573">
        <f t="shared" si="15"/>
        <v>393.536</v>
      </c>
      <c r="AA11" s="574">
        <f t="shared" si="14"/>
        <v>-1.426086956519157E-2</v>
      </c>
    </row>
    <row r="12" spans="1:27" ht="15" customHeight="1" x14ac:dyDescent="0.25">
      <c r="A12" s="98">
        <v>1058</v>
      </c>
      <c r="B12" s="21" t="s">
        <v>273</v>
      </c>
      <c r="C12" s="102" t="s">
        <v>1</v>
      </c>
      <c r="D12" s="124">
        <v>2418</v>
      </c>
      <c r="E12" s="111">
        <v>8403.2999999999993</v>
      </c>
      <c r="F12" s="446">
        <f t="shared" si="1"/>
        <v>2557.5260869565213</v>
      </c>
      <c r="G12" s="119">
        <f t="shared" si="2"/>
        <v>1057.7030963426475</v>
      </c>
      <c r="H12" s="486">
        <v>12.09</v>
      </c>
      <c r="I12" s="487">
        <v>9595.2999999999993</v>
      </c>
      <c r="J12" s="488">
        <f t="shared" si="3"/>
        <v>2920.3086956521734</v>
      </c>
      <c r="K12" s="489">
        <f t="shared" si="4"/>
        <v>1207.7372604020568</v>
      </c>
      <c r="L12" s="480">
        <v>0</v>
      </c>
      <c r="M12" s="480">
        <f t="shared" si="5"/>
        <v>0</v>
      </c>
      <c r="N12" s="490">
        <f t="shared" si="6"/>
        <v>0</v>
      </c>
      <c r="O12" s="111">
        <v>20.12</v>
      </c>
      <c r="P12" s="121">
        <v>2796.4</v>
      </c>
      <c r="Q12" s="446">
        <f t="shared" si="7"/>
        <v>851.07826086956516</v>
      </c>
      <c r="R12" s="282">
        <f t="shared" si="8"/>
        <v>351.97612112058113</v>
      </c>
      <c r="S12" s="109"/>
      <c r="T12" s="446">
        <f t="shared" si="9"/>
        <v>1706.4478260869562</v>
      </c>
      <c r="U12" s="123">
        <f t="shared" si="10"/>
        <v>705.72697522206624</v>
      </c>
      <c r="V12" s="568">
        <f t="shared" si="11"/>
        <v>851.07826086956516</v>
      </c>
      <c r="W12" s="561">
        <f t="shared" si="0"/>
        <v>1706.4478260869562</v>
      </c>
      <c r="X12" s="552" t="str">
        <f t="shared" si="12"/>
        <v/>
      </c>
      <c r="Y12" s="554" t="str">
        <f>regioNat_Kreisregionen_t_N!W11</f>
        <v>Oeko</v>
      </c>
      <c r="Z12" s="573">
        <f t="shared" si="15"/>
        <v>851.13599999999997</v>
      </c>
      <c r="AA12" s="574">
        <f t="shared" si="14"/>
        <v>-5.7739130434811159E-2</v>
      </c>
    </row>
    <row r="13" spans="1:27" ht="15" customHeight="1" x14ac:dyDescent="0.25">
      <c r="A13" s="98">
        <v>1059</v>
      </c>
      <c r="B13" s="21" t="s">
        <v>274</v>
      </c>
      <c r="C13" s="102" t="s">
        <v>1</v>
      </c>
      <c r="D13" s="124">
        <v>2193</v>
      </c>
      <c r="E13" s="111">
        <v>5278.1</v>
      </c>
      <c r="F13" s="446">
        <f t="shared" si="1"/>
        <v>1606.3782608695653</v>
      </c>
      <c r="G13" s="119">
        <f t="shared" si="2"/>
        <v>732.50262693550633</v>
      </c>
      <c r="H13" s="486">
        <v>8.35</v>
      </c>
      <c r="I13" s="487">
        <v>8702.4000000000015</v>
      </c>
      <c r="J13" s="488">
        <f t="shared" si="3"/>
        <v>2648.5565217391309</v>
      </c>
      <c r="K13" s="489">
        <f t="shared" si="4"/>
        <v>1207.7321120561473</v>
      </c>
      <c r="L13" s="480">
        <v>0</v>
      </c>
      <c r="M13" s="480">
        <f t="shared" si="5"/>
        <v>0</v>
      </c>
      <c r="N13" s="490">
        <f t="shared" si="6"/>
        <v>0</v>
      </c>
      <c r="O13" s="111">
        <v>12.29</v>
      </c>
      <c r="P13" s="121">
        <v>2536.1999999999998</v>
      </c>
      <c r="Q13" s="446">
        <f t="shared" si="7"/>
        <v>771.88695652173908</v>
      </c>
      <c r="R13" s="282">
        <f t="shared" si="8"/>
        <v>351.97763635282217</v>
      </c>
      <c r="S13" s="109"/>
      <c r="T13" s="446">
        <f t="shared" si="9"/>
        <v>834.49130434782626</v>
      </c>
      <c r="U13" s="123">
        <f t="shared" si="10"/>
        <v>380.52499058268415</v>
      </c>
      <c r="V13" s="568">
        <f t="shared" si="11"/>
        <v>771.88695652173908</v>
      </c>
      <c r="W13" s="561">
        <f t="shared" si="0"/>
        <v>834.49130434782626</v>
      </c>
      <c r="X13" s="552" t="str">
        <f t="shared" si="12"/>
        <v/>
      </c>
      <c r="Y13" s="554" t="str">
        <f>regioNat_Kreisregionen_t_N!W12</f>
        <v>Oeko</v>
      </c>
      <c r="Z13" s="573">
        <f t="shared" si="15"/>
        <v>771.93599999999992</v>
      </c>
      <c r="AA13" s="574">
        <f t="shared" si="14"/>
        <v>-4.9043478260841766E-2</v>
      </c>
    </row>
    <row r="14" spans="1:27" ht="15" customHeight="1" x14ac:dyDescent="0.25">
      <c r="A14" s="98">
        <v>1060</v>
      </c>
      <c r="B14" s="21" t="s">
        <v>6</v>
      </c>
      <c r="C14" s="102" t="s">
        <v>1</v>
      </c>
      <c r="D14" s="124">
        <v>1347</v>
      </c>
      <c r="E14" s="111">
        <v>3772.7</v>
      </c>
      <c r="F14" s="446">
        <f t="shared" si="1"/>
        <v>1148.2130434782607</v>
      </c>
      <c r="G14" s="119">
        <f t="shared" si="2"/>
        <v>852.42245247086908</v>
      </c>
      <c r="H14" s="486">
        <v>9.6300000000000008</v>
      </c>
      <c r="I14" s="487">
        <v>5345.2</v>
      </c>
      <c r="J14" s="488">
        <f t="shared" si="3"/>
        <v>1626.8</v>
      </c>
      <c r="K14" s="489">
        <f t="shared" si="4"/>
        <v>1207.720861172977</v>
      </c>
      <c r="L14" s="480">
        <v>0</v>
      </c>
      <c r="M14" s="480">
        <f t="shared" si="5"/>
        <v>0</v>
      </c>
      <c r="N14" s="490">
        <f t="shared" si="6"/>
        <v>0</v>
      </c>
      <c r="O14" s="111">
        <v>21.43</v>
      </c>
      <c r="P14" s="121">
        <v>1557.8000000000002</v>
      </c>
      <c r="Q14" s="446">
        <f t="shared" si="7"/>
        <v>474.11304347826098</v>
      </c>
      <c r="R14" s="282">
        <f t="shared" si="8"/>
        <v>351.9770181724283</v>
      </c>
      <c r="S14" s="109"/>
      <c r="T14" s="446">
        <f t="shared" si="9"/>
        <v>674.09999999999968</v>
      </c>
      <c r="U14" s="123">
        <f t="shared" si="10"/>
        <v>500.44543429844077</v>
      </c>
      <c r="V14" s="568">
        <f t="shared" si="11"/>
        <v>474.11304347826098</v>
      </c>
      <c r="W14" s="561">
        <f t="shared" si="0"/>
        <v>674.09999999999968</v>
      </c>
      <c r="X14" s="552" t="str">
        <f t="shared" si="12"/>
        <v/>
      </c>
      <c r="Y14" s="554" t="str">
        <f>regioNat_Kreisregionen_t_N!W13</f>
        <v>Oeko</v>
      </c>
      <c r="Z14" s="573">
        <f t="shared" si="15"/>
        <v>474.14399999999995</v>
      </c>
      <c r="AA14" s="574">
        <f t="shared" si="14"/>
        <v>-3.0956521738971787E-2</v>
      </c>
    </row>
    <row r="15" spans="1:27" ht="15" customHeight="1" x14ac:dyDescent="0.25">
      <c r="A15" s="98">
        <v>1061</v>
      </c>
      <c r="B15" s="21" t="s">
        <v>7</v>
      </c>
      <c r="C15" s="102" t="s">
        <v>1</v>
      </c>
      <c r="D15" s="124">
        <v>1053</v>
      </c>
      <c r="E15" s="111">
        <v>3309.5</v>
      </c>
      <c r="F15" s="446">
        <f t="shared" si="1"/>
        <v>1007.2391304347826</v>
      </c>
      <c r="G15" s="119">
        <f t="shared" si="2"/>
        <v>956.54238407861601</v>
      </c>
      <c r="H15" s="486">
        <v>11.47</v>
      </c>
      <c r="I15" s="487">
        <v>4178.6000000000004</v>
      </c>
      <c r="J15" s="488">
        <f t="shared" si="3"/>
        <v>1271.7478260869568</v>
      </c>
      <c r="K15" s="489">
        <f t="shared" si="4"/>
        <v>1207.7377265783064</v>
      </c>
      <c r="L15" s="480">
        <v>0</v>
      </c>
      <c r="M15" s="480">
        <f t="shared" si="5"/>
        <v>0</v>
      </c>
      <c r="N15" s="490">
        <f t="shared" si="6"/>
        <v>0</v>
      </c>
      <c r="O15" s="111">
        <v>16.309999999999999</v>
      </c>
      <c r="P15" s="121">
        <v>1217.8</v>
      </c>
      <c r="Q15" s="446">
        <f t="shared" si="7"/>
        <v>370.63478260869567</v>
      </c>
      <c r="R15" s="282">
        <f t="shared" si="8"/>
        <v>351.97985053057516</v>
      </c>
      <c r="S15" s="109"/>
      <c r="T15" s="446">
        <f t="shared" si="9"/>
        <v>636.60434782608695</v>
      </c>
      <c r="U15" s="123">
        <f t="shared" si="10"/>
        <v>604.56253354804085</v>
      </c>
      <c r="V15" s="568">
        <f t="shared" si="11"/>
        <v>370.63478260869567</v>
      </c>
      <c r="W15" s="561">
        <f t="shared" si="0"/>
        <v>636.60434782608695</v>
      </c>
      <c r="X15" s="552" t="str">
        <f t="shared" si="12"/>
        <v/>
      </c>
      <c r="Y15" s="554" t="str">
        <f>regioNat_Kreisregionen_t_N!W14</f>
        <v>Oeko</v>
      </c>
      <c r="Z15" s="573">
        <f t="shared" si="15"/>
        <v>370.65600000000001</v>
      </c>
      <c r="AA15" s="574">
        <f t="shared" si="14"/>
        <v>-2.1217391304332978E-2</v>
      </c>
    </row>
    <row r="16" spans="1:27" ht="15" customHeight="1" x14ac:dyDescent="0.25">
      <c r="A16" s="98">
        <v>1062</v>
      </c>
      <c r="B16" s="21" t="s">
        <v>8</v>
      </c>
      <c r="C16" s="102" t="s">
        <v>1</v>
      </c>
      <c r="D16" s="124">
        <v>765</v>
      </c>
      <c r="E16" s="111">
        <v>3927</v>
      </c>
      <c r="F16" s="446">
        <f t="shared" si="1"/>
        <v>1195.1739130434783</v>
      </c>
      <c r="G16" s="119">
        <f t="shared" si="2"/>
        <v>1562.3188405797102</v>
      </c>
      <c r="H16" s="486">
        <v>11.32</v>
      </c>
      <c r="I16" s="487">
        <v>3035.7</v>
      </c>
      <c r="J16" s="488">
        <f t="shared" si="3"/>
        <v>923.90869565217383</v>
      </c>
      <c r="K16" s="489">
        <f t="shared" si="4"/>
        <v>1207.7237851662403</v>
      </c>
      <c r="L16" s="480">
        <v>891.3</v>
      </c>
      <c r="M16" s="480">
        <f t="shared" si="5"/>
        <v>271.2652173913043</v>
      </c>
      <c r="N16" s="490">
        <f t="shared" si="6"/>
        <v>354.59505541346971</v>
      </c>
      <c r="O16" s="111">
        <v>19.75</v>
      </c>
      <c r="P16" s="121">
        <v>884.7</v>
      </c>
      <c r="Q16" s="446">
        <f t="shared" si="7"/>
        <v>269.25652173913045</v>
      </c>
      <c r="R16" s="282">
        <f t="shared" si="8"/>
        <v>351.96930946291559</v>
      </c>
      <c r="S16" s="109"/>
      <c r="T16" s="446">
        <f t="shared" si="9"/>
        <v>925.9173913043478</v>
      </c>
      <c r="U16" s="123">
        <f t="shared" si="10"/>
        <v>1210.3495311167944</v>
      </c>
      <c r="V16" s="568">
        <f t="shared" si="11"/>
        <v>269.25652173913045</v>
      </c>
      <c r="W16" s="561">
        <f t="shared" si="0"/>
        <v>925.9173913043478</v>
      </c>
      <c r="X16" s="552" t="str">
        <f t="shared" si="12"/>
        <v/>
      </c>
      <c r="Y16" s="554" t="str">
        <f>regioNat_Kreisregionen_t_N!W15</f>
        <v>Oeko</v>
      </c>
      <c r="Z16" s="573">
        <f t="shared" si="15"/>
        <v>269.27999999999997</v>
      </c>
      <c r="AA16" s="574">
        <f t="shared" si="14"/>
        <v>-2.3478260869524092E-2</v>
      </c>
    </row>
    <row r="17" spans="1:27" ht="15" customHeight="1" x14ac:dyDescent="0.25">
      <c r="A17" s="98">
        <v>2000</v>
      </c>
      <c r="B17" s="21" t="s">
        <v>9</v>
      </c>
      <c r="C17" s="102" t="s">
        <v>10</v>
      </c>
      <c r="D17" s="124">
        <v>771</v>
      </c>
      <c r="E17" s="111">
        <v>23071</v>
      </c>
      <c r="F17" s="446">
        <f t="shared" si="1"/>
        <v>7021.608695652174</v>
      </c>
      <c r="G17" s="119">
        <f t="shared" si="2"/>
        <v>9107.1448711441953</v>
      </c>
      <c r="H17" s="486">
        <v>17.61</v>
      </c>
      <c r="I17" s="487">
        <v>3059.5</v>
      </c>
      <c r="J17" s="488">
        <f t="shared" si="3"/>
        <v>931.1521739130435</v>
      </c>
      <c r="K17" s="489">
        <f t="shared" si="4"/>
        <v>1207.7200699261264</v>
      </c>
      <c r="L17" s="480">
        <v>20011.399999999998</v>
      </c>
      <c r="M17" s="480">
        <f t="shared" si="5"/>
        <v>6090.4260869565214</v>
      </c>
      <c r="N17" s="490">
        <f t="shared" si="6"/>
        <v>7899.3853267918566</v>
      </c>
      <c r="O17" s="111">
        <v>26.86</v>
      </c>
      <c r="P17" s="121">
        <v>891.7</v>
      </c>
      <c r="Q17" s="446">
        <f t="shared" si="7"/>
        <v>271.38695652173914</v>
      </c>
      <c r="R17" s="282">
        <f t="shared" si="8"/>
        <v>351.9934585236565</v>
      </c>
      <c r="S17" s="109"/>
      <c r="T17" s="446">
        <f t="shared" si="9"/>
        <v>6750.2217391304348</v>
      </c>
      <c r="U17" s="123">
        <f t="shared" si="10"/>
        <v>8755.1514126205384</v>
      </c>
      <c r="V17" s="568">
        <f t="shared" si="11"/>
        <v>271.38695652173914</v>
      </c>
      <c r="W17" s="561">
        <f t="shared" si="0"/>
        <v>6750.2217391304348</v>
      </c>
      <c r="X17" s="552" t="str">
        <f t="shared" si="12"/>
        <v/>
      </c>
      <c r="Y17" s="554" t="str">
        <f>regioNat_Kreisregionen_t_N!W16</f>
        <v>Gesund</v>
      </c>
      <c r="Z17" s="573">
        <f t="shared" si="15"/>
        <v>271.392</v>
      </c>
      <c r="AA17" s="574">
        <f t="shared" si="14"/>
        <v>-5.0434782608590467E-3</v>
      </c>
    </row>
    <row r="18" spans="1:27" ht="15" customHeight="1" x14ac:dyDescent="0.25">
      <c r="A18" s="98">
        <v>3151</v>
      </c>
      <c r="B18" s="21" t="s">
        <v>11</v>
      </c>
      <c r="C18" s="102" t="s">
        <v>12</v>
      </c>
      <c r="D18" s="124">
        <v>1568</v>
      </c>
      <c r="E18" s="111">
        <v>2173.7000000000003</v>
      </c>
      <c r="F18" s="446">
        <f t="shared" si="1"/>
        <v>661.56086956521744</v>
      </c>
      <c r="G18" s="119">
        <f t="shared" si="2"/>
        <v>421.91381987577643</v>
      </c>
      <c r="H18" s="486">
        <v>7.26</v>
      </c>
      <c r="I18" s="487">
        <v>6222.2</v>
      </c>
      <c r="J18" s="488">
        <f t="shared" si="3"/>
        <v>1893.7130434782609</v>
      </c>
      <c r="K18" s="489">
        <f t="shared" si="4"/>
        <v>1207.7251552795033</v>
      </c>
      <c r="L18" s="480">
        <v>0</v>
      </c>
      <c r="M18" s="480">
        <f t="shared" si="5"/>
        <v>0</v>
      </c>
      <c r="N18" s="490">
        <f t="shared" si="6"/>
        <v>0</v>
      </c>
      <c r="O18" s="111">
        <v>15.19</v>
      </c>
      <c r="P18" s="121">
        <v>1813.3999999999999</v>
      </c>
      <c r="Q18" s="446">
        <f t="shared" si="7"/>
        <v>551.90434782608691</v>
      </c>
      <c r="R18" s="282">
        <f t="shared" si="8"/>
        <v>351.97981366459624</v>
      </c>
      <c r="S18" s="109"/>
      <c r="T18" s="446">
        <f t="shared" si="9"/>
        <v>109.65652173913054</v>
      </c>
      <c r="U18" s="123">
        <f t="shared" si="10"/>
        <v>69.93400621118019</v>
      </c>
      <c r="V18" s="568">
        <f t="shared" si="11"/>
        <v>551.90434782608691</v>
      </c>
      <c r="W18" s="561">
        <f t="shared" si="0"/>
        <v>109.65652173913054</v>
      </c>
      <c r="X18" s="552" t="str">
        <f t="shared" si="12"/>
        <v/>
      </c>
      <c r="Y18" s="554" t="str">
        <f>regioNat_Kreisregionen_t_N!W17</f>
        <v>Oeko</v>
      </c>
      <c r="Z18" s="573">
        <f t="shared" si="15"/>
        <v>551.93599999999992</v>
      </c>
      <c r="AA18" s="574">
        <f t="shared" si="14"/>
        <v>-3.1652173913016668E-2</v>
      </c>
    </row>
    <row r="19" spans="1:27" ht="15" customHeight="1" x14ac:dyDescent="0.25">
      <c r="A19" s="98">
        <v>3153</v>
      </c>
      <c r="B19" s="21" t="s">
        <v>13</v>
      </c>
      <c r="C19" s="102" t="s">
        <v>12</v>
      </c>
      <c r="D19" s="124">
        <v>970</v>
      </c>
      <c r="E19" s="111">
        <v>2544</v>
      </c>
      <c r="F19" s="446">
        <f t="shared" si="1"/>
        <v>774.26086956521738</v>
      </c>
      <c r="G19" s="119">
        <f t="shared" si="2"/>
        <v>798.20708202599735</v>
      </c>
      <c r="H19" s="486">
        <v>5.68</v>
      </c>
      <c r="I19" s="487">
        <v>3849.2000000000003</v>
      </c>
      <c r="J19" s="488">
        <f t="shared" si="3"/>
        <v>1171.4956521739132</v>
      </c>
      <c r="K19" s="489">
        <f t="shared" si="4"/>
        <v>1207.7274764679516</v>
      </c>
      <c r="L19" s="480">
        <v>0</v>
      </c>
      <c r="M19" s="480">
        <f t="shared" si="5"/>
        <v>0</v>
      </c>
      <c r="N19" s="490">
        <f t="shared" si="6"/>
        <v>0</v>
      </c>
      <c r="O19" s="111">
        <v>9.48</v>
      </c>
      <c r="P19" s="121">
        <v>1121.8</v>
      </c>
      <c r="Q19" s="446">
        <f t="shared" si="7"/>
        <v>341.4173913043478</v>
      </c>
      <c r="R19" s="282">
        <f t="shared" si="8"/>
        <v>351.97669206633793</v>
      </c>
      <c r="S19" s="109"/>
      <c r="T19" s="446">
        <f t="shared" si="9"/>
        <v>0</v>
      </c>
      <c r="U19" s="123">
        <f t="shared" si="10"/>
        <v>0</v>
      </c>
      <c r="V19" s="568">
        <f t="shared" si="11"/>
        <v>774.26086956521738</v>
      </c>
      <c r="W19" s="561">
        <f t="shared" si="0"/>
        <v>432.84347826086957</v>
      </c>
      <c r="X19" s="552" t="str">
        <f t="shared" si="12"/>
        <v/>
      </c>
      <c r="Y19" s="554" t="str">
        <f>regioNat_Kreisregionen_t_N!W18</f>
        <v>Oeko</v>
      </c>
      <c r="Z19" s="573">
        <f t="shared" si="15"/>
        <v>341.44</v>
      </c>
      <c r="AA19" s="574">
        <f t="shared" si="14"/>
        <v>-2.2608695652195365E-2</v>
      </c>
    </row>
    <row r="20" spans="1:27" ht="15" customHeight="1" x14ac:dyDescent="0.25">
      <c r="A20" s="98">
        <v>3154</v>
      </c>
      <c r="B20" s="21" t="s">
        <v>275</v>
      </c>
      <c r="C20" s="102" t="s">
        <v>12</v>
      </c>
      <c r="D20" s="124">
        <v>886</v>
      </c>
      <c r="E20" s="111">
        <v>4365.8</v>
      </c>
      <c r="F20" s="446">
        <f t="shared" si="1"/>
        <v>1328.7217391304348</v>
      </c>
      <c r="G20" s="119">
        <f t="shared" si="2"/>
        <v>1499.6859358131319</v>
      </c>
      <c r="H20" s="486">
        <v>8.59</v>
      </c>
      <c r="I20" s="487">
        <v>3515.8999999999996</v>
      </c>
      <c r="J20" s="488">
        <f t="shared" si="3"/>
        <v>1070.0565217391302</v>
      </c>
      <c r="K20" s="489">
        <f t="shared" si="4"/>
        <v>1207.7387378545488</v>
      </c>
      <c r="L20" s="480">
        <v>849.9</v>
      </c>
      <c r="M20" s="480">
        <f t="shared" si="5"/>
        <v>258.66521739130434</v>
      </c>
      <c r="N20" s="490">
        <f t="shared" si="6"/>
        <v>291.94719795858276</v>
      </c>
      <c r="O20" s="111">
        <v>12.99</v>
      </c>
      <c r="P20" s="121">
        <v>1024.7</v>
      </c>
      <c r="Q20" s="446">
        <f t="shared" si="7"/>
        <v>311.86521739130438</v>
      </c>
      <c r="R20" s="282">
        <f t="shared" si="8"/>
        <v>351.99234468544512</v>
      </c>
      <c r="S20" s="109"/>
      <c r="T20" s="446">
        <f t="shared" si="9"/>
        <v>1016.8565217391304</v>
      </c>
      <c r="U20" s="123">
        <f t="shared" si="10"/>
        <v>1147.6935911276867</v>
      </c>
      <c r="V20" s="568">
        <f t="shared" si="11"/>
        <v>311.86521739130438</v>
      </c>
      <c r="W20" s="561">
        <f t="shared" si="0"/>
        <v>1016.8565217391304</v>
      </c>
      <c r="X20" s="552" t="str">
        <f t="shared" si="12"/>
        <v/>
      </c>
      <c r="Y20" s="554" t="str">
        <f>regioNat_Kreisregionen_t_N!W19</f>
        <v>Oeko</v>
      </c>
      <c r="Z20" s="573">
        <f t="shared" si="15"/>
        <v>311.87199999999996</v>
      </c>
      <c r="AA20" s="574">
        <f t="shared" si="14"/>
        <v>-6.7826086955733444E-3</v>
      </c>
    </row>
    <row r="21" spans="1:27" ht="15" customHeight="1" x14ac:dyDescent="0.25">
      <c r="A21" s="98">
        <v>3155</v>
      </c>
      <c r="B21" s="21" t="s">
        <v>14</v>
      </c>
      <c r="C21" s="102" t="s">
        <v>12</v>
      </c>
      <c r="D21" s="124">
        <v>1266</v>
      </c>
      <c r="E21" s="111">
        <v>2267.9</v>
      </c>
      <c r="F21" s="446">
        <f t="shared" si="1"/>
        <v>690.23043478260877</v>
      </c>
      <c r="G21" s="119">
        <f t="shared" si="2"/>
        <v>545.20571467820605</v>
      </c>
      <c r="H21" s="486">
        <v>6.65</v>
      </c>
      <c r="I21" s="487">
        <v>5023.7999999999993</v>
      </c>
      <c r="J21" s="488">
        <f t="shared" si="3"/>
        <v>1528.9826086956518</v>
      </c>
      <c r="K21" s="489">
        <f t="shared" si="4"/>
        <v>1207.7271790644959</v>
      </c>
      <c r="L21" s="480">
        <v>0</v>
      </c>
      <c r="M21" s="480">
        <f t="shared" si="5"/>
        <v>0</v>
      </c>
      <c r="N21" s="490">
        <f t="shared" si="6"/>
        <v>0</v>
      </c>
      <c r="O21" s="111">
        <v>12.32</v>
      </c>
      <c r="P21" s="121">
        <v>1464.1</v>
      </c>
      <c r="Q21" s="446">
        <f t="shared" si="7"/>
        <v>445.59565217391298</v>
      </c>
      <c r="R21" s="282">
        <f t="shared" si="8"/>
        <v>351.97128923689809</v>
      </c>
      <c r="S21" s="109"/>
      <c r="T21" s="446">
        <f t="shared" si="9"/>
        <v>244.63478260869579</v>
      </c>
      <c r="U21" s="123">
        <f t="shared" si="10"/>
        <v>193.23442544130791</v>
      </c>
      <c r="V21" s="568">
        <f t="shared" si="11"/>
        <v>445.59565217391298</v>
      </c>
      <c r="W21" s="561">
        <f t="shared" si="0"/>
        <v>244.63478260869579</v>
      </c>
      <c r="X21" s="552" t="str">
        <f t="shared" si="12"/>
        <v/>
      </c>
      <c r="Y21" s="554" t="str">
        <f>regioNat_Kreisregionen_t_N!W20</f>
        <v>Oeko</v>
      </c>
      <c r="Z21" s="573">
        <f t="shared" si="15"/>
        <v>445.63199999999995</v>
      </c>
      <c r="AA21" s="574">
        <f t="shared" si="14"/>
        <v>-3.6347826086966961E-2</v>
      </c>
    </row>
    <row r="22" spans="1:27" ht="15" customHeight="1" x14ac:dyDescent="0.25">
      <c r="A22" s="98">
        <v>3157</v>
      </c>
      <c r="B22" s="21" t="s">
        <v>15</v>
      </c>
      <c r="C22" s="102" t="s">
        <v>12</v>
      </c>
      <c r="D22" s="124">
        <v>539</v>
      </c>
      <c r="E22" s="111">
        <v>2506.9</v>
      </c>
      <c r="F22" s="446">
        <f t="shared" si="1"/>
        <v>762.96956521739128</v>
      </c>
      <c r="G22" s="119">
        <f t="shared" si="2"/>
        <v>1415.5279503105589</v>
      </c>
      <c r="H22" s="486">
        <v>8.86</v>
      </c>
      <c r="I22" s="487">
        <v>2138.9</v>
      </c>
      <c r="J22" s="488">
        <f t="shared" si="3"/>
        <v>650.96956521739139</v>
      </c>
      <c r="K22" s="489">
        <f t="shared" si="4"/>
        <v>1207.7357425183516</v>
      </c>
      <c r="L22" s="480">
        <v>368</v>
      </c>
      <c r="M22" s="480">
        <f t="shared" si="5"/>
        <v>112</v>
      </c>
      <c r="N22" s="490">
        <f t="shared" si="6"/>
        <v>207.79220779220782</v>
      </c>
      <c r="O22" s="111">
        <v>12.94</v>
      </c>
      <c r="P22" s="121">
        <v>623.4</v>
      </c>
      <c r="Q22" s="446">
        <f t="shared" si="7"/>
        <v>189.73043478260871</v>
      </c>
      <c r="R22" s="282">
        <f t="shared" si="8"/>
        <v>352.00451722190854</v>
      </c>
      <c r="S22" s="109"/>
      <c r="T22" s="446">
        <f t="shared" si="9"/>
        <v>573.23913043478251</v>
      </c>
      <c r="U22" s="123">
        <f t="shared" si="10"/>
        <v>1063.5234330886503</v>
      </c>
      <c r="V22" s="568">
        <f t="shared" si="11"/>
        <v>189.73043478260871</v>
      </c>
      <c r="W22" s="561">
        <f t="shared" si="0"/>
        <v>573.23913043478251</v>
      </c>
      <c r="X22" s="552" t="str">
        <f t="shared" si="12"/>
        <v/>
      </c>
      <c r="Y22" s="554" t="str">
        <f>regioNat_Kreisregionen_t_N!W21</f>
        <v>Oeko</v>
      </c>
      <c r="Z22" s="573">
        <f t="shared" si="15"/>
        <v>189.72799999999998</v>
      </c>
      <c r="AA22" s="574">
        <f t="shared" si="14"/>
        <v>2.4347826087307567E-3</v>
      </c>
    </row>
    <row r="23" spans="1:27" ht="15" customHeight="1" x14ac:dyDescent="0.25">
      <c r="A23" s="98">
        <v>3158</v>
      </c>
      <c r="B23" s="21" t="s">
        <v>276</v>
      </c>
      <c r="C23" s="102" t="s">
        <v>12</v>
      </c>
      <c r="D23" s="124">
        <v>1139</v>
      </c>
      <c r="E23" s="111">
        <v>7604.8</v>
      </c>
      <c r="F23" s="446">
        <f t="shared" si="1"/>
        <v>2314.5043478260868</v>
      </c>
      <c r="G23" s="119">
        <f t="shared" si="2"/>
        <v>2032.0494713135088</v>
      </c>
      <c r="H23" s="486">
        <v>8.26</v>
      </c>
      <c r="I23" s="487">
        <v>4519.8</v>
      </c>
      <c r="J23" s="488">
        <f t="shared" si="3"/>
        <v>1375.5913043478263</v>
      </c>
      <c r="K23" s="489">
        <f t="shared" si="4"/>
        <v>1207.7184410428677</v>
      </c>
      <c r="L23" s="480">
        <v>3084.9</v>
      </c>
      <c r="M23" s="480">
        <f t="shared" si="5"/>
        <v>938.88260869565215</v>
      </c>
      <c r="N23" s="490">
        <f t="shared" si="6"/>
        <v>824.30430965377707</v>
      </c>
      <c r="O23" s="111">
        <v>16.36</v>
      </c>
      <c r="P23" s="121">
        <v>1317.1999999999998</v>
      </c>
      <c r="Q23" s="446">
        <f t="shared" si="7"/>
        <v>400.88695652173902</v>
      </c>
      <c r="R23" s="282">
        <f t="shared" si="8"/>
        <v>351.9639653395426</v>
      </c>
      <c r="S23" s="109"/>
      <c r="T23" s="446">
        <f t="shared" si="9"/>
        <v>1913.6173913043478</v>
      </c>
      <c r="U23" s="123">
        <f t="shared" si="10"/>
        <v>1680.0855059739665</v>
      </c>
      <c r="V23" s="568">
        <f t="shared" si="11"/>
        <v>400.88695652173902</v>
      </c>
      <c r="W23" s="561">
        <f t="shared" si="0"/>
        <v>1913.6173913043478</v>
      </c>
      <c r="X23" s="552" t="str">
        <f t="shared" si="12"/>
        <v/>
      </c>
      <c r="Y23" s="554" t="str">
        <f>regioNat_Kreisregionen_t_N!W22</f>
        <v>Oeko</v>
      </c>
      <c r="Z23" s="573">
        <f t="shared" si="15"/>
        <v>400.928</v>
      </c>
      <c r="AA23" s="574">
        <f t="shared" si="14"/>
        <v>-4.1043478260974098E-2</v>
      </c>
    </row>
    <row r="24" spans="1:27" ht="15" customHeight="1" x14ac:dyDescent="0.25">
      <c r="A24" s="98">
        <v>3159</v>
      </c>
      <c r="B24" s="21" t="s">
        <v>16</v>
      </c>
      <c r="C24" s="102" t="s">
        <v>12</v>
      </c>
      <c r="D24" s="124">
        <v>1756</v>
      </c>
      <c r="E24" s="111">
        <v>4376.5999999999995</v>
      </c>
      <c r="F24" s="446">
        <f t="shared" si="1"/>
        <v>1332.0086956521739</v>
      </c>
      <c r="G24" s="119">
        <f t="shared" si="2"/>
        <v>758.54709319599874</v>
      </c>
      <c r="H24" s="486">
        <v>6.79</v>
      </c>
      <c r="I24" s="487">
        <v>6968.3</v>
      </c>
      <c r="J24" s="488">
        <f t="shared" si="3"/>
        <v>2120.7869565217393</v>
      </c>
      <c r="K24" s="489">
        <f t="shared" si="4"/>
        <v>1207.7374467663665</v>
      </c>
      <c r="L24" s="480">
        <v>0</v>
      </c>
      <c r="M24" s="480">
        <f t="shared" si="5"/>
        <v>0</v>
      </c>
      <c r="N24" s="490">
        <f t="shared" si="6"/>
        <v>0</v>
      </c>
      <c r="O24" s="111">
        <v>13.63</v>
      </c>
      <c r="P24" s="121">
        <v>2030.8000000000002</v>
      </c>
      <c r="Q24" s="446">
        <f t="shared" si="7"/>
        <v>618.06956521739141</v>
      </c>
      <c r="R24" s="282">
        <f t="shared" si="8"/>
        <v>351.97583440625937</v>
      </c>
      <c r="S24" s="109"/>
      <c r="T24" s="446">
        <f t="shared" si="9"/>
        <v>713.93913043478244</v>
      </c>
      <c r="U24" s="123">
        <f t="shared" si="10"/>
        <v>406.57125878973943</v>
      </c>
      <c r="V24" s="568">
        <f t="shared" si="11"/>
        <v>618.06956521739141</v>
      </c>
      <c r="W24" s="561">
        <f t="shared" si="0"/>
        <v>713.93913043478244</v>
      </c>
      <c r="X24" s="552" t="str">
        <f t="shared" si="12"/>
        <v/>
      </c>
      <c r="Y24" s="554" t="str">
        <f>regioNat_Kreisregionen_t_N!W23</f>
        <v>Oeko</v>
      </c>
      <c r="Z24" s="573">
        <f t="shared" si="15"/>
        <v>618.11199999999997</v>
      </c>
      <c r="AA24" s="574">
        <f t="shared" si="14"/>
        <v>-4.2434782608552268E-2</v>
      </c>
    </row>
    <row r="25" spans="1:27" ht="15" customHeight="1" x14ac:dyDescent="0.25">
      <c r="A25" s="98">
        <v>3241</v>
      </c>
      <c r="B25" s="21" t="s">
        <v>17</v>
      </c>
      <c r="C25" s="102" t="s">
        <v>12</v>
      </c>
      <c r="D25" s="124">
        <v>2301</v>
      </c>
      <c r="E25" s="111">
        <v>11399.1</v>
      </c>
      <c r="F25" s="446">
        <f t="shared" si="1"/>
        <v>3469.2913043478261</v>
      </c>
      <c r="G25" s="119">
        <f t="shared" si="2"/>
        <v>1507.7319879825407</v>
      </c>
      <c r="H25" s="486">
        <v>9.86</v>
      </c>
      <c r="I25" s="487">
        <v>9131</v>
      </c>
      <c r="J25" s="488">
        <f t="shared" si="3"/>
        <v>2779</v>
      </c>
      <c r="K25" s="489">
        <f t="shared" si="4"/>
        <v>1207.735767057801</v>
      </c>
      <c r="L25" s="480">
        <v>2268.1</v>
      </c>
      <c r="M25" s="480">
        <f t="shared" si="5"/>
        <v>690.29130434782599</v>
      </c>
      <c r="N25" s="490">
        <f t="shared" si="6"/>
        <v>299.99622092473965</v>
      </c>
      <c r="O25" s="111">
        <v>18.34</v>
      </c>
      <c r="P25" s="121">
        <v>2661.1</v>
      </c>
      <c r="Q25" s="446">
        <f t="shared" si="7"/>
        <v>809.9</v>
      </c>
      <c r="R25" s="282">
        <f t="shared" si="8"/>
        <v>351.97740112994347</v>
      </c>
      <c r="S25" s="109"/>
      <c r="T25" s="446">
        <f t="shared" si="9"/>
        <v>2659.391304347826</v>
      </c>
      <c r="U25" s="123">
        <f t="shared" si="10"/>
        <v>1155.7545868525972</v>
      </c>
      <c r="V25" s="568">
        <f t="shared" si="11"/>
        <v>809.9</v>
      </c>
      <c r="W25" s="561">
        <f t="shared" si="0"/>
        <v>2659.391304347826</v>
      </c>
      <c r="X25" s="552" t="str">
        <f t="shared" si="12"/>
        <v/>
      </c>
      <c r="Y25" s="554" t="str">
        <f>regioNat_Kreisregionen_t_N!W24</f>
        <v>Oeko</v>
      </c>
      <c r="Z25" s="573">
        <f t="shared" si="15"/>
        <v>809.952</v>
      </c>
      <c r="AA25" s="574">
        <f t="shared" si="14"/>
        <v>-5.2000000000020918E-2</v>
      </c>
    </row>
    <row r="26" spans="1:27" ht="15" customHeight="1" x14ac:dyDescent="0.25">
      <c r="A26" s="98">
        <v>3251</v>
      </c>
      <c r="B26" s="21" t="s">
        <v>18</v>
      </c>
      <c r="C26" s="102" t="s">
        <v>12</v>
      </c>
      <c r="D26" s="124">
        <v>1998</v>
      </c>
      <c r="E26" s="111">
        <v>3492</v>
      </c>
      <c r="F26" s="446">
        <f t="shared" si="1"/>
        <v>1062.7826086956522</v>
      </c>
      <c r="G26" s="119">
        <f t="shared" si="2"/>
        <v>531.9232275754016</v>
      </c>
      <c r="H26" s="486">
        <v>7.93</v>
      </c>
      <c r="I26" s="487">
        <v>7928.6</v>
      </c>
      <c r="J26" s="488">
        <f t="shared" si="3"/>
        <v>2413.0521739130436</v>
      </c>
      <c r="K26" s="489">
        <f t="shared" si="4"/>
        <v>1207.7338207772991</v>
      </c>
      <c r="L26" s="480">
        <v>0</v>
      </c>
      <c r="M26" s="480">
        <f t="shared" si="5"/>
        <v>0</v>
      </c>
      <c r="N26" s="490">
        <f t="shared" si="6"/>
        <v>0</v>
      </c>
      <c r="O26" s="111">
        <v>17.45</v>
      </c>
      <c r="P26" s="121">
        <v>2310.7000000000003</v>
      </c>
      <c r="Q26" s="446">
        <f t="shared" si="7"/>
        <v>703.25652173913045</v>
      </c>
      <c r="R26" s="282">
        <f t="shared" si="8"/>
        <v>351.98024111067588</v>
      </c>
      <c r="S26" s="109"/>
      <c r="T26" s="446">
        <f t="shared" si="9"/>
        <v>359.52608695652179</v>
      </c>
      <c r="U26" s="123">
        <f t="shared" si="10"/>
        <v>179.94298646472561</v>
      </c>
      <c r="V26" s="568">
        <f t="shared" si="11"/>
        <v>703.25652173913045</v>
      </c>
      <c r="W26" s="561">
        <f t="shared" si="0"/>
        <v>359.52608695652179</v>
      </c>
      <c r="X26" s="552" t="str">
        <f t="shared" si="12"/>
        <v/>
      </c>
      <c r="Y26" s="554" t="str">
        <f>regioNat_Kreisregionen_t_N!W25</f>
        <v>Oeko</v>
      </c>
      <c r="Z26" s="573">
        <f t="shared" si="15"/>
        <v>703.29599999999994</v>
      </c>
      <c r="AA26" s="574">
        <f t="shared" si="14"/>
        <v>-3.9478260869486803E-2</v>
      </c>
    </row>
    <row r="27" spans="1:27" ht="15" customHeight="1" x14ac:dyDescent="0.25">
      <c r="A27" s="98">
        <v>3252</v>
      </c>
      <c r="B27" s="21" t="s">
        <v>19</v>
      </c>
      <c r="C27" s="102" t="s">
        <v>12</v>
      </c>
      <c r="D27" s="124">
        <v>801</v>
      </c>
      <c r="E27" s="111">
        <v>1828.6</v>
      </c>
      <c r="F27" s="446">
        <f t="shared" si="1"/>
        <v>556.53043478260861</v>
      </c>
      <c r="G27" s="119">
        <f t="shared" si="2"/>
        <v>694.79455029039775</v>
      </c>
      <c r="H27" s="486">
        <v>6.9</v>
      </c>
      <c r="I27" s="487">
        <v>3178.6</v>
      </c>
      <c r="J27" s="488">
        <f t="shared" si="3"/>
        <v>967.4</v>
      </c>
      <c r="K27" s="489">
        <f t="shared" si="4"/>
        <v>1207.7403245942571</v>
      </c>
      <c r="L27" s="480">
        <v>0</v>
      </c>
      <c r="M27" s="480">
        <f t="shared" si="5"/>
        <v>0</v>
      </c>
      <c r="N27" s="490">
        <f t="shared" si="6"/>
        <v>0</v>
      </c>
      <c r="O27" s="111">
        <v>10</v>
      </c>
      <c r="P27" s="121">
        <v>926.4</v>
      </c>
      <c r="Q27" s="446">
        <f t="shared" si="7"/>
        <v>281.94782608695652</v>
      </c>
      <c r="R27" s="282">
        <f t="shared" si="8"/>
        <v>351.99478912229284</v>
      </c>
      <c r="S27" s="109"/>
      <c r="T27" s="446">
        <f t="shared" si="9"/>
        <v>0</v>
      </c>
      <c r="U27" s="123">
        <f t="shared" si="10"/>
        <v>0</v>
      </c>
      <c r="V27" s="568">
        <f t="shared" si="11"/>
        <v>556.53043478260861</v>
      </c>
      <c r="W27" s="561">
        <f t="shared" si="0"/>
        <v>274.58260869565208</v>
      </c>
      <c r="X27" s="552" t="str">
        <f t="shared" si="12"/>
        <v/>
      </c>
      <c r="Y27" s="554" t="str">
        <f>regioNat_Kreisregionen_t_N!W26</f>
        <v>Oeko</v>
      </c>
      <c r="Z27" s="573">
        <f t="shared" si="15"/>
        <v>281.952</v>
      </c>
      <c r="AA27" s="574">
        <f t="shared" si="14"/>
        <v>-4.1739130434734761E-3</v>
      </c>
    </row>
    <row r="28" spans="1:27" ht="15" customHeight="1" x14ac:dyDescent="0.25">
      <c r="A28" s="98">
        <v>3254</v>
      </c>
      <c r="B28" s="21" t="s">
        <v>20</v>
      </c>
      <c r="C28" s="102" t="s">
        <v>12</v>
      </c>
      <c r="D28" s="124">
        <v>1200</v>
      </c>
      <c r="E28" s="111">
        <v>3828.8</v>
      </c>
      <c r="F28" s="446">
        <f t="shared" si="1"/>
        <v>1165.2869565217393</v>
      </c>
      <c r="G28" s="119">
        <f t="shared" si="2"/>
        <v>971.07246376811611</v>
      </c>
      <c r="H28" s="486">
        <v>7.1</v>
      </c>
      <c r="I28" s="487">
        <v>4761.8999999999996</v>
      </c>
      <c r="J28" s="488">
        <f t="shared" si="3"/>
        <v>1449.2739130434782</v>
      </c>
      <c r="K28" s="489">
        <f t="shared" si="4"/>
        <v>1207.7282608695652</v>
      </c>
      <c r="L28" s="480">
        <v>0</v>
      </c>
      <c r="M28" s="480">
        <f t="shared" si="5"/>
        <v>0</v>
      </c>
      <c r="N28" s="490">
        <f t="shared" si="6"/>
        <v>0</v>
      </c>
      <c r="O28" s="111">
        <v>17.62</v>
      </c>
      <c r="P28" s="121">
        <v>1387.8</v>
      </c>
      <c r="Q28" s="446">
        <f t="shared" si="7"/>
        <v>422.3739130434783</v>
      </c>
      <c r="R28" s="282">
        <f t="shared" si="8"/>
        <v>351.97826086956525</v>
      </c>
      <c r="S28" s="109"/>
      <c r="T28" s="446">
        <f t="shared" si="9"/>
        <v>742.91304347826099</v>
      </c>
      <c r="U28" s="123">
        <f t="shared" si="10"/>
        <v>619.09420289855075</v>
      </c>
      <c r="V28" s="568">
        <f t="shared" si="11"/>
        <v>422.3739130434783</v>
      </c>
      <c r="W28" s="561">
        <f t="shared" si="0"/>
        <v>742.91304347826099</v>
      </c>
      <c r="X28" s="552" t="str">
        <f t="shared" si="12"/>
        <v/>
      </c>
      <c r="Y28" s="554" t="str">
        <f>regioNat_Kreisregionen_t_N!W27</f>
        <v>Oeko</v>
      </c>
      <c r="Z28" s="573">
        <f t="shared" si="15"/>
        <v>422.4</v>
      </c>
      <c r="AA28" s="574">
        <f t="shared" si="14"/>
        <v>-2.6086956521680804E-2</v>
      </c>
    </row>
    <row r="29" spans="1:27" ht="15" customHeight="1" x14ac:dyDescent="0.25">
      <c r="A29" s="98">
        <v>3255</v>
      </c>
      <c r="B29" s="21" t="s">
        <v>21</v>
      </c>
      <c r="C29" s="102" t="s">
        <v>12</v>
      </c>
      <c r="D29" s="124">
        <v>693</v>
      </c>
      <c r="E29" s="111">
        <v>1334.2</v>
      </c>
      <c r="F29" s="446">
        <f t="shared" si="1"/>
        <v>406.06086956521739</v>
      </c>
      <c r="G29" s="119">
        <f t="shared" si="2"/>
        <v>585.94642072902946</v>
      </c>
      <c r="H29" s="486">
        <v>5.95</v>
      </c>
      <c r="I29" s="487">
        <v>2750</v>
      </c>
      <c r="J29" s="488">
        <f t="shared" si="3"/>
        <v>836.95652173913038</v>
      </c>
      <c r="K29" s="489">
        <f t="shared" si="4"/>
        <v>1207.7294685990337</v>
      </c>
      <c r="L29" s="480">
        <v>0</v>
      </c>
      <c r="M29" s="480">
        <f t="shared" si="5"/>
        <v>0</v>
      </c>
      <c r="N29" s="490">
        <f t="shared" si="6"/>
        <v>0</v>
      </c>
      <c r="O29" s="111">
        <v>8.0299999999999994</v>
      </c>
      <c r="P29" s="121">
        <v>801.5</v>
      </c>
      <c r="Q29" s="446">
        <f t="shared" si="7"/>
        <v>243.93478260869566</v>
      </c>
      <c r="R29" s="282">
        <f t="shared" si="8"/>
        <v>351.99824330259111</v>
      </c>
      <c r="S29" s="109"/>
      <c r="T29" s="446">
        <f t="shared" si="9"/>
        <v>0</v>
      </c>
      <c r="U29" s="123">
        <f t="shared" si="10"/>
        <v>0</v>
      </c>
      <c r="V29" s="568">
        <f t="shared" si="11"/>
        <v>406.06086956521739</v>
      </c>
      <c r="W29" s="561">
        <f t="shared" si="0"/>
        <v>162.12608695652173</v>
      </c>
      <c r="X29" s="552" t="str">
        <f t="shared" si="12"/>
        <v/>
      </c>
      <c r="Y29" s="554" t="str">
        <f>regioNat_Kreisregionen_t_N!W28</f>
        <v>Oeko</v>
      </c>
      <c r="Z29" s="573">
        <f t="shared" si="15"/>
        <v>243.93599999999998</v>
      </c>
      <c r="AA29" s="574">
        <f t="shared" si="14"/>
        <v>-1.2173913043227458E-3</v>
      </c>
    </row>
    <row r="30" spans="1:27" ht="15" customHeight="1" x14ac:dyDescent="0.25">
      <c r="A30" s="98">
        <v>3256</v>
      </c>
      <c r="B30" s="21" t="s">
        <v>22</v>
      </c>
      <c r="C30" s="102" t="s">
        <v>12</v>
      </c>
      <c r="D30" s="124">
        <v>1399</v>
      </c>
      <c r="E30" s="111">
        <v>2294.1999999999998</v>
      </c>
      <c r="F30" s="446">
        <f t="shared" si="1"/>
        <v>698.23478260869558</v>
      </c>
      <c r="G30" s="119">
        <f t="shared" si="2"/>
        <v>499.09562731143359</v>
      </c>
      <c r="H30" s="486">
        <v>7.5</v>
      </c>
      <c r="I30" s="487">
        <v>5551.5999999999995</v>
      </c>
      <c r="J30" s="488">
        <f t="shared" si="3"/>
        <v>1689.6173913043476</v>
      </c>
      <c r="K30" s="489">
        <f t="shared" si="4"/>
        <v>1207.7322310967461</v>
      </c>
      <c r="L30" s="480">
        <v>0</v>
      </c>
      <c r="M30" s="480">
        <f t="shared" si="5"/>
        <v>0</v>
      </c>
      <c r="N30" s="490">
        <f t="shared" si="6"/>
        <v>0</v>
      </c>
      <c r="O30" s="111">
        <v>9.2200000000000006</v>
      </c>
      <c r="P30" s="121">
        <v>1617.8999999999999</v>
      </c>
      <c r="Q30" s="446">
        <f t="shared" si="7"/>
        <v>492.40434782608691</v>
      </c>
      <c r="R30" s="282">
        <f t="shared" si="8"/>
        <v>351.9687975883395</v>
      </c>
      <c r="S30" s="109"/>
      <c r="T30" s="446">
        <f t="shared" si="9"/>
        <v>0</v>
      </c>
      <c r="U30" s="123">
        <f t="shared" si="10"/>
        <v>0</v>
      </c>
      <c r="V30" s="568">
        <f t="shared" si="11"/>
        <v>698.23478260869558</v>
      </c>
      <c r="W30" s="561">
        <f t="shared" si="0"/>
        <v>205.83043478260868</v>
      </c>
      <c r="X30" s="552" t="str">
        <f t="shared" si="12"/>
        <v/>
      </c>
      <c r="Y30" s="554" t="str">
        <f>regioNat_Kreisregionen_t_N!W29</f>
        <v>Oeko</v>
      </c>
      <c r="Z30" s="573">
        <f t="shared" si="15"/>
        <v>492.44799999999998</v>
      </c>
      <c r="AA30" s="574">
        <f t="shared" si="14"/>
        <v>-4.3652173913073966E-2</v>
      </c>
    </row>
    <row r="31" spans="1:27" ht="15" customHeight="1" x14ac:dyDescent="0.25">
      <c r="A31" s="98">
        <v>3257</v>
      </c>
      <c r="B31" s="21" t="s">
        <v>23</v>
      </c>
      <c r="C31" s="102" t="s">
        <v>12</v>
      </c>
      <c r="D31" s="124">
        <v>678</v>
      </c>
      <c r="E31" s="111">
        <v>2427.1999999999998</v>
      </c>
      <c r="F31" s="446">
        <f t="shared" si="1"/>
        <v>738.71304347826083</v>
      </c>
      <c r="G31" s="119">
        <f t="shared" si="2"/>
        <v>1089.5472617673463</v>
      </c>
      <c r="H31" s="486">
        <v>8.77</v>
      </c>
      <c r="I31" s="487">
        <v>2690.5</v>
      </c>
      <c r="J31" s="488">
        <f t="shared" si="3"/>
        <v>818.8478260869565</v>
      </c>
      <c r="K31" s="489">
        <f t="shared" si="4"/>
        <v>1207.7401564704373</v>
      </c>
      <c r="L31" s="480">
        <v>0</v>
      </c>
      <c r="M31" s="480">
        <f t="shared" si="5"/>
        <v>0</v>
      </c>
      <c r="N31" s="490">
        <f t="shared" si="6"/>
        <v>0</v>
      </c>
      <c r="O31" s="111">
        <v>11.67</v>
      </c>
      <c r="P31" s="121">
        <v>784.1</v>
      </c>
      <c r="Q31" s="446">
        <f t="shared" si="7"/>
        <v>238.6391304347826</v>
      </c>
      <c r="R31" s="282">
        <f t="shared" si="8"/>
        <v>351.97511863537255</v>
      </c>
      <c r="S31" s="109"/>
      <c r="T31" s="446">
        <f t="shared" si="9"/>
        <v>500.07391304347823</v>
      </c>
      <c r="U31" s="123">
        <f t="shared" si="10"/>
        <v>737.5721431319738</v>
      </c>
      <c r="V31" s="568">
        <f t="shared" si="11"/>
        <v>238.6391304347826</v>
      </c>
      <c r="W31" s="561">
        <f t="shared" si="0"/>
        <v>500.07391304347823</v>
      </c>
      <c r="X31" s="552" t="str">
        <f t="shared" si="12"/>
        <v/>
      </c>
      <c r="Y31" s="554" t="str">
        <f>regioNat_Kreisregionen_t_N!W30</f>
        <v>Oeko</v>
      </c>
      <c r="Z31" s="573">
        <f t="shared" si="15"/>
        <v>238.65599999999998</v>
      </c>
      <c r="AA31" s="574">
        <f t="shared" si="14"/>
        <v>-1.6869565217376703E-2</v>
      </c>
    </row>
    <row r="32" spans="1:27" ht="15" customHeight="1" x14ac:dyDescent="0.25">
      <c r="A32" s="98">
        <v>3351</v>
      </c>
      <c r="B32" s="21" t="s">
        <v>24</v>
      </c>
      <c r="C32" s="102" t="s">
        <v>12</v>
      </c>
      <c r="D32" s="124">
        <v>1547</v>
      </c>
      <c r="E32" s="111">
        <v>1895.8</v>
      </c>
      <c r="F32" s="446">
        <f t="shared" si="1"/>
        <v>576.98260869565217</v>
      </c>
      <c r="G32" s="119">
        <f t="shared" si="2"/>
        <v>372.96871926027939</v>
      </c>
      <c r="H32" s="486">
        <v>6.76</v>
      </c>
      <c r="I32" s="487">
        <v>6138.9</v>
      </c>
      <c r="J32" s="488">
        <f t="shared" si="3"/>
        <v>1868.3608695652172</v>
      </c>
      <c r="K32" s="489">
        <f t="shared" si="4"/>
        <v>1207.7316545347235</v>
      </c>
      <c r="L32" s="480">
        <v>0</v>
      </c>
      <c r="M32" s="480">
        <f t="shared" si="5"/>
        <v>0</v>
      </c>
      <c r="N32" s="490">
        <f t="shared" si="6"/>
        <v>0</v>
      </c>
      <c r="O32" s="111">
        <v>9.69</v>
      </c>
      <c r="P32" s="121">
        <v>1789.1</v>
      </c>
      <c r="Q32" s="446">
        <f t="shared" si="7"/>
        <v>544.50869565217386</v>
      </c>
      <c r="R32" s="282">
        <f t="shared" si="8"/>
        <v>351.9771788313987</v>
      </c>
      <c r="S32" s="109"/>
      <c r="T32" s="446">
        <f t="shared" si="9"/>
        <v>0</v>
      </c>
      <c r="U32" s="123">
        <f t="shared" si="10"/>
        <v>0</v>
      </c>
      <c r="V32" s="568">
        <f t="shared" si="11"/>
        <v>576.98260869565217</v>
      </c>
      <c r="W32" s="561">
        <f t="shared" si="0"/>
        <v>32.473913043478319</v>
      </c>
      <c r="X32" s="552" t="str">
        <f t="shared" si="12"/>
        <v/>
      </c>
      <c r="Y32" s="554" t="str">
        <f>regioNat_Kreisregionen_t_N!W31</f>
        <v>Oeko</v>
      </c>
      <c r="Z32" s="573">
        <f t="shared" si="15"/>
        <v>544.54399999999998</v>
      </c>
      <c r="AA32" s="574">
        <f t="shared" si="14"/>
        <v>-3.5304347826127014E-2</v>
      </c>
    </row>
    <row r="33" spans="1:27" ht="15" customHeight="1" x14ac:dyDescent="0.25">
      <c r="A33" s="98">
        <v>3352</v>
      </c>
      <c r="B33" s="21" t="s">
        <v>277</v>
      </c>
      <c r="C33" s="102" t="s">
        <v>12</v>
      </c>
      <c r="D33" s="124">
        <v>2184</v>
      </c>
      <c r="E33" s="111">
        <v>5268.2</v>
      </c>
      <c r="F33" s="446">
        <f t="shared" si="1"/>
        <v>1603.3652173913044</v>
      </c>
      <c r="G33" s="119">
        <f t="shared" si="2"/>
        <v>734.14158305462661</v>
      </c>
      <c r="H33" s="486">
        <v>9.75</v>
      </c>
      <c r="I33" s="487">
        <v>8666.7000000000007</v>
      </c>
      <c r="J33" s="488">
        <f t="shared" si="3"/>
        <v>2637.6913043478266</v>
      </c>
      <c r="K33" s="489">
        <f t="shared" si="4"/>
        <v>1207.7341137123749</v>
      </c>
      <c r="L33" s="480">
        <v>0</v>
      </c>
      <c r="M33" s="480">
        <f t="shared" si="5"/>
        <v>0</v>
      </c>
      <c r="N33" s="490">
        <f t="shared" si="6"/>
        <v>0</v>
      </c>
      <c r="O33" s="111">
        <v>17.559999999999999</v>
      </c>
      <c r="P33" s="121">
        <v>2525.7999999999997</v>
      </c>
      <c r="Q33" s="446">
        <f t="shared" si="7"/>
        <v>768.72173913043468</v>
      </c>
      <c r="R33" s="282">
        <f t="shared" si="8"/>
        <v>351.97881828316605</v>
      </c>
      <c r="S33" s="109"/>
      <c r="T33" s="446">
        <f t="shared" si="9"/>
        <v>834.64347826086976</v>
      </c>
      <c r="U33" s="123">
        <f t="shared" si="10"/>
        <v>382.1627647714605</v>
      </c>
      <c r="V33" s="568">
        <f t="shared" si="11"/>
        <v>768.72173913043468</v>
      </c>
      <c r="W33" s="561">
        <f t="shared" si="0"/>
        <v>834.64347826086976</v>
      </c>
      <c r="X33" s="552" t="str">
        <f t="shared" si="12"/>
        <v/>
      </c>
      <c r="Y33" s="554" t="str">
        <f>regioNat_Kreisregionen_t_N!W32</f>
        <v>Oeko</v>
      </c>
      <c r="Z33" s="573">
        <f t="shared" si="15"/>
        <v>768.76799999999992</v>
      </c>
      <c r="AA33" s="574">
        <f t="shared" si="14"/>
        <v>-4.6260869565230678E-2</v>
      </c>
    </row>
    <row r="34" spans="1:27" ht="15" customHeight="1" x14ac:dyDescent="0.25">
      <c r="A34" s="98">
        <v>3353</v>
      </c>
      <c r="B34" s="21" t="s">
        <v>25</v>
      </c>
      <c r="C34" s="102" t="s">
        <v>12</v>
      </c>
      <c r="D34" s="124">
        <v>1240</v>
      </c>
      <c r="E34" s="111">
        <v>3347.6</v>
      </c>
      <c r="F34" s="446">
        <f t="shared" si="1"/>
        <v>1018.8347826086957</v>
      </c>
      <c r="G34" s="119">
        <f t="shared" si="2"/>
        <v>821.64095371669009</v>
      </c>
      <c r="H34" s="486">
        <v>8.0399999999999991</v>
      </c>
      <c r="I34" s="487">
        <v>4920.6000000000004</v>
      </c>
      <c r="J34" s="488">
        <f t="shared" si="3"/>
        <v>1497.5739130434783</v>
      </c>
      <c r="K34" s="489">
        <f t="shared" si="4"/>
        <v>1207.7208976157083</v>
      </c>
      <c r="L34" s="480">
        <v>0</v>
      </c>
      <c r="M34" s="480">
        <f t="shared" si="5"/>
        <v>0</v>
      </c>
      <c r="N34" s="490">
        <f t="shared" si="6"/>
        <v>0</v>
      </c>
      <c r="O34" s="111">
        <v>21.08</v>
      </c>
      <c r="P34" s="121">
        <v>1434.1</v>
      </c>
      <c r="Q34" s="446">
        <f t="shared" si="7"/>
        <v>436.46521739130429</v>
      </c>
      <c r="R34" s="282">
        <f t="shared" si="8"/>
        <v>351.98807854137442</v>
      </c>
      <c r="S34" s="109"/>
      <c r="T34" s="446">
        <f t="shared" si="9"/>
        <v>582.36956521739148</v>
      </c>
      <c r="U34" s="123">
        <f t="shared" si="10"/>
        <v>469.65287517531573</v>
      </c>
      <c r="V34" s="568">
        <f t="shared" si="11"/>
        <v>436.46521739130429</v>
      </c>
      <c r="W34" s="561">
        <f t="shared" si="0"/>
        <v>582.36956521739148</v>
      </c>
      <c r="X34" s="552" t="str">
        <f t="shared" si="12"/>
        <v/>
      </c>
      <c r="Y34" s="554" t="str">
        <f>regioNat_Kreisregionen_t_N!W33</f>
        <v>Oeko</v>
      </c>
      <c r="Z34" s="573">
        <f t="shared" si="15"/>
        <v>436.47999999999996</v>
      </c>
      <c r="AA34" s="574">
        <f t="shared" si="14"/>
        <v>-1.4782608695668387E-2</v>
      </c>
    </row>
    <row r="35" spans="1:27" ht="15" customHeight="1" x14ac:dyDescent="0.25">
      <c r="A35" s="98">
        <v>3354</v>
      </c>
      <c r="B35" s="21" t="s">
        <v>26</v>
      </c>
      <c r="C35" s="102" t="s">
        <v>12</v>
      </c>
      <c r="D35" s="124">
        <v>1231</v>
      </c>
      <c r="E35" s="111">
        <v>1022.4</v>
      </c>
      <c r="F35" s="446">
        <f t="shared" si="1"/>
        <v>311.16521739130434</v>
      </c>
      <c r="G35" s="119">
        <f t="shared" si="2"/>
        <v>252.77434394094584</v>
      </c>
      <c r="H35" s="486">
        <v>6.03</v>
      </c>
      <c r="I35" s="487">
        <v>4884.8999999999996</v>
      </c>
      <c r="J35" s="488">
        <f t="shared" si="3"/>
        <v>1486.7086956521737</v>
      </c>
      <c r="K35" s="489">
        <f t="shared" si="4"/>
        <v>1207.7243668985975</v>
      </c>
      <c r="L35" s="480">
        <v>0</v>
      </c>
      <c r="M35" s="480">
        <f t="shared" si="5"/>
        <v>0</v>
      </c>
      <c r="N35" s="490">
        <f t="shared" si="6"/>
        <v>0</v>
      </c>
      <c r="O35" s="111">
        <v>6.96</v>
      </c>
      <c r="P35" s="121">
        <v>1423.6</v>
      </c>
      <c r="Q35" s="446">
        <f t="shared" si="7"/>
        <v>433.26956521739123</v>
      </c>
      <c r="R35" s="282">
        <f t="shared" si="8"/>
        <v>351.9655282025924</v>
      </c>
      <c r="S35" s="109"/>
      <c r="T35" s="446">
        <f t="shared" si="9"/>
        <v>0</v>
      </c>
      <c r="U35" s="123">
        <f t="shared" si="10"/>
        <v>0</v>
      </c>
      <c r="V35" s="568">
        <f t="shared" si="11"/>
        <v>311.16521739130434</v>
      </c>
      <c r="W35" s="561">
        <f t="shared" si="0"/>
        <v>-122.10434782608689</v>
      </c>
      <c r="X35" s="552" t="str">
        <f t="shared" si="12"/>
        <v/>
      </c>
      <c r="Y35" s="554" t="str">
        <f>regioNat_Kreisregionen_t_N!W34</f>
        <v>Oeko</v>
      </c>
      <c r="Z35" s="573">
        <f t="shared" si="15"/>
        <v>433.31199999999995</v>
      </c>
      <c r="AA35" s="574">
        <f t="shared" si="14"/>
        <v>-4.2434782608722799E-2</v>
      </c>
    </row>
    <row r="36" spans="1:27" ht="15" customHeight="1" x14ac:dyDescent="0.25">
      <c r="A36" s="98">
        <v>3355</v>
      </c>
      <c r="B36" s="21" t="s">
        <v>27</v>
      </c>
      <c r="C36" s="102" t="s">
        <v>12</v>
      </c>
      <c r="D36" s="124">
        <v>1323</v>
      </c>
      <c r="E36" s="111">
        <v>1944.7</v>
      </c>
      <c r="F36" s="446">
        <f t="shared" si="1"/>
        <v>591.86521739130433</v>
      </c>
      <c r="G36" s="119">
        <f t="shared" si="2"/>
        <v>447.36599953991259</v>
      </c>
      <c r="H36" s="486">
        <v>6.82</v>
      </c>
      <c r="I36" s="487">
        <v>5250</v>
      </c>
      <c r="J36" s="488">
        <f t="shared" si="3"/>
        <v>1597.8260869565217</v>
      </c>
      <c r="K36" s="489">
        <f t="shared" si="4"/>
        <v>1207.7294685990339</v>
      </c>
      <c r="L36" s="480">
        <v>0</v>
      </c>
      <c r="M36" s="480">
        <f t="shared" si="5"/>
        <v>0</v>
      </c>
      <c r="N36" s="490">
        <f t="shared" si="6"/>
        <v>0</v>
      </c>
      <c r="O36" s="111">
        <v>10.89</v>
      </c>
      <c r="P36" s="121">
        <v>1530</v>
      </c>
      <c r="Q36" s="446">
        <f t="shared" si="7"/>
        <v>465.6521739130435</v>
      </c>
      <c r="R36" s="282">
        <f t="shared" si="8"/>
        <v>351.96687370600415</v>
      </c>
      <c r="S36" s="109"/>
      <c r="T36" s="446">
        <f t="shared" si="9"/>
        <v>126.21304347826083</v>
      </c>
      <c r="U36" s="123">
        <f t="shared" si="10"/>
        <v>95.399125833908414</v>
      </c>
      <c r="V36" s="568">
        <f t="shared" si="11"/>
        <v>465.6521739130435</v>
      </c>
      <c r="W36" s="561">
        <f t="shared" si="0"/>
        <v>126.21304347826083</v>
      </c>
      <c r="X36" s="552" t="str">
        <f t="shared" si="12"/>
        <v/>
      </c>
      <c r="Y36" s="554" t="str">
        <f>regioNat_Kreisregionen_t_N!W35</f>
        <v>Oeko</v>
      </c>
      <c r="Z36" s="573">
        <f t="shared" si="15"/>
        <v>465.69599999999997</v>
      </c>
      <c r="AA36" s="574">
        <f t="shared" si="14"/>
        <v>-4.3826086956471499E-2</v>
      </c>
    </row>
    <row r="37" spans="1:27" ht="15" customHeight="1" x14ac:dyDescent="0.25">
      <c r="A37" s="98">
        <v>3356</v>
      </c>
      <c r="B37" s="21" t="s">
        <v>28</v>
      </c>
      <c r="C37" s="102" t="s">
        <v>12</v>
      </c>
      <c r="D37" s="124">
        <v>659</v>
      </c>
      <c r="E37" s="111">
        <v>1224.6999999999998</v>
      </c>
      <c r="F37" s="446">
        <f t="shared" si="1"/>
        <v>372.73478260869558</v>
      </c>
      <c r="G37" s="119">
        <f t="shared" si="2"/>
        <v>565.60665039255775</v>
      </c>
      <c r="H37" s="486">
        <v>10.81</v>
      </c>
      <c r="I37" s="487">
        <v>2615.1</v>
      </c>
      <c r="J37" s="488">
        <f t="shared" si="3"/>
        <v>795.9</v>
      </c>
      <c r="K37" s="489">
        <f t="shared" si="4"/>
        <v>1207.7389984825493</v>
      </c>
      <c r="L37" s="480">
        <v>0</v>
      </c>
      <c r="M37" s="480">
        <f t="shared" si="5"/>
        <v>0</v>
      </c>
      <c r="N37" s="490">
        <f t="shared" si="6"/>
        <v>0</v>
      </c>
      <c r="O37" s="111">
        <v>17.84</v>
      </c>
      <c r="P37" s="121">
        <v>762.1</v>
      </c>
      <c r="Q37" s="446">
        <f t="shared" si="7"/>
        <v>231.94347826086957</v>
      </c>
      <c r="R37" s="282">
        <f t="shared" si="8"/>
        <v>351.96278947021182</v>
      </c>
      <c r="S37" s="109"/>
      <c r="T37" s="446">
        <f t="shared" si="9"/>
        <v>140.79130434782601</v>
      </c>
      <c r="U37" s="123">
        <f t="shared" si="10"/>
        <v>213.64386092234599</v>
      </c>
      <c r="V37" s="568">
        <f t="shared" si="11"/>
        <v>231.94347826086957</v>
      </c>
      <c r="W37" s="561">
        <f t="shared" si="0"/>
        <v>140.79130434782601</v>
      </c>
      <c r="X37" s="552" t="str">
        <f t="shared" si="12"/>
        <v/>
      </c>
      <c r="Y37" s="554" t="str">
        <f>regioNat_Kreisregionen_t_N!W36</f>
        <v>Oeko</v>
      </c>
      <c r="Z37" s="573">
        <f t="shared" si="15"/>
        <v>231.96799999999999</v>
      </c>
      <c r="AA37" s="574">
        <f t="shared" si="14"/>
        <v>-2.4521739130420883E-2</v>
      </c>
    </row>
    <row r="38" spans="1:27" ht="15" customHeight="1" x14ac:dyDescent="0.25">
      <c r="A38" s="98">
        <v>3357</v>
      </c>
      <c r="B38" s="21" t="s">
        <v>29</v>
      </c>
      <c r="C38" s="102" t="s">
        <v>12</v>
      </c>
      <c r="D38" s="124">
        <v>2064</v>
      </c>
      <c r="E38" s="111">
        <v>3508.6</v>
      </c>
      <c r="F38" s="446">
        <f t="shared" si="1"/>
        <v>1067.8347826086956</v>
      </c>
      <c r="G38" s="119">
        <f t="shared" si="2"/>
        <v>517.36181327940676</v>
      </c>
      <c r="H38" s="486">
        <v>8.17</v>
      </c>
      <c r="I38" s="487">
        <v>8190.5</v>
      </c>
      <c r="J38" s="488">
        <f t="shared" si="3"/>
        <v>2492.7608695652175</v>
      </c>
      <c r="K38" s="489">
        <f t="shared" si="4"/>
        <v>1207.7329794405123</v>
      </c>
      <c r="L38" s="480">
        <v>0</v>
      </c>
      <c r="M38" s="480">
        <f t="shared" si="5"/>
        <v>0</v>
      </c>
      <c r="N38" s="490">
        <f t="shared" si="6"/>
        <v>0</v>
      </c>
      <c r="O38" s="111">
        <v>11.54</v>
      </c>
      <c r="P38" s="121">
        <v>2387</v>
      </c>
      <c r="Q38" s="446">
        <f t="shared" si="7"/>
        <v>726.47826086956525</v>
      </c>
      <c r="R38" s="282">
        <f t="shared" si="8"/>
        <v>351.97590158409167</v>
      </c>
      <c r="S38" s="109"/>
      <c r="T38" s="446">
        <f t="shared" si="9"/>
        <v>341.35652173913036</v>
      </c>
      <c r="U38" s="123">
        <f t="shared" si="10"/>
        <v>165.38591169531512</v>
      </c>
      <c r="V38" s="568">
        <f t="shared" si="11"/>
        <v>726.47826086956525</v>
      </c>
      <c r="W38" s="561">
        <f t="shared" si="0"/>
        <v>341.35652173913036</v>
      </c>
      <c r="X38" s="552" t="str">
        <f t="shared" si="12"/>
        <v/>
      </c>
      <c r="Y38" s="554" t="str">
        <f>regioNat_Kreisregionen_t_N!W37</f>
        <v>Oeko</v>
      </c>
      <c r="Z38" s="573">
        <f t="shared" si="15"/>
        <v>726.52799999999991</v>
      </c>
      <c r="AA38" s="574">
        <f t="shared" si="14"/>
        <v>-4.9739130434659273E-2</v>
      </c>
    </row>
    <row r="39" spans="1:27" ht="15" customHeight="1" x14ac:dyDescent="0.25">
      <c r="A39" s="98">
        <v>3358</v>
      </c>
      <c r="B39" s="21" t="s">
        <v>30</v>
      </c>
      <c r="C39" s="102" t="s">
        <v>12</v>
      </c>
      <c r="D39" s="124">
        <v>1895</v>
      </c>
      <c r="E39" s="111">
        <v>3509.5</v>
      </c>
      <c r="F39" s="446">
        <f t="shared" si="1"/>
        <v>1068.108695652174</v>
      </c>
      <c r="G39" s="119">
        <f t="shared" si="2"/>
        <v>563.6457496845245</v>
      </c>
      <c r="H39" s="486">
        <v>7.09</v>
      </c>
      <c r="I39" s="487">
        <v>7519.9</v>
      </c>
      <c r="J39" s="488">
        <f t="shared" si="3"/>
        <v>2288.6652173913039</v>
      </c>
      <c r="K39" s="489">
        <f t="shared" si="4"/>
        <v>1207.7389009980495</v>
      </c>
      <c r="L39" s="480">
        <v>0</v>
      </c>
      <c r="M39" s="480">
        <f t="shared" si="5"/>
        <v>0</v>
      </c>
      <c r="N39" s="490">
        <f t="shared" si="6"/>
        <v>0</v>
      </c>
      <c r="O39" s="111">
        <v>12.29</v>
      </c>
      <c r="P39" s="121">
        <v>2191.6000000000004</v>
      </c>
      <c r="Q39" s="446">
        <f t="shared" si="7"/>
        <v>667.00869565217397</v>
      </c>
      <c r="R39" s="282">
        <f t="shared" si="8"/>
        <v>351.98348055523695</v>
      </c>
      <c r="S39" s="109"/>
      <c r="T39" s="446">
        <f t="shared" si="9"/>
        <v>401.1</v>
      </c>
      <c r="U39" s="123">
        <f t="shared" si="10"/>
        <v>211.66226912928761</v>
      </c>
      <c r="V39" s="568">
        <f t="shared" si="11"/>
        <v>667.00869565217397</v>
      </c>
      <c r="W39" s="561">
        <f t="shared" si="0"/>
        <v>401.1</v>
      </c>
      <c r="X39" s="552" t="str">
        <f t="shared" si="12"/>
        <v/>
      </c>
      <c r="Y39" s="554" t="str">
        <f>regioNat_Kreisregionen_t_N!W38</f>
        <v>Oeko</v>
      </c>
      <c r="Z39" s="573">
        <f t="shared" si="15"/>
        <v>667.04</v>
      </c>
      <c r="AA39" s="574">
        <f t="shared" si="14"/>
        <v>-3.1304347825994228E-2</v>
      </c>
    </row>
    <row r="40" spans="1:27" ht="15" customHeight="1" x14ac:dyDescent="0.25">
      <c r="A40" s="98">
        <v>3359</v>
      </c>
      <c r="B40" s="21" t="s">
        <v>31</v>
      </c>
      <c r="C40" s="102" t="s">
        <v>12</v>
      </c>
      <c r="D40" s="124">
        <v>1277</v>
      </c>
      <c r="E40" s="111">
        <v>2654.3</v>
      </c>
      <c r="F40" s="446">
        <f t="shared" si="1"/>
        <v>807.83043478260879</v>
      </c>
      <c r="G40" s="119">
        <f t="shared" si="2"/>
        <v>632.60018385482283</v>
      </c>
      <c r="H40" s="486">
        <v>9.26</v>
      </c>
      <c r="I40" s="487">
        <v>5067.5</v>
      </c>
      <c r="J40" s="488">
        <f t="shared" si="3"/>
        <v>1542.2826086956522</v>
      </c>
      <c r="K40" s="489">
        <f t="shared" si="4"/>
        <v>1207.7389261516462</v>
      </c>
      <c r="L40" s="480">
        <v>0</v>
      </c>
      <c r="M40" s="480">
        <f t="shared" si="5"/>
        <v>0</v>
      </c>
      <c r="N40" s="490">
        <f t="shared" si="6"/>
        <v>0</v>
      </c>
      <c r="O40" s="111">
        <v>13.11</v>
      </c>
      <c r="P40" s="121">
        <v>1476.8</v>
      </c>
      <c r="Q40" s="446">
        <f t="shared" si="7"/>
        <v>449.46086956521742</v>
      </c>
      <c r="R40" s="282">
        <f t="shared" si="8"/>
        <v>351.9662251881108</v>
      </c>
      <c r="S40" s="109"/>
      <c r="T40" s="446">
        <f t="shared" si="9"/>
        <v>358.36956521739137</v>
      </c>
      <c r="U40" s="123">
        <f t="shared" si="10"/>
        <v>280.63395866671209</v>
      </c>
      <c r="V40" s="568">
        <f t="shared" si="11"/>
        <v>449.46086956521742</v>
      </c>
      <c r="W40" s="561">
        <f t="shared" si="0"/>
        <v>358.36956521739137</v>
      </c>
      <c r="X40" s="552" t="str">
        <f t="shared" si="12"/>
        <v/>
      </c>
      <c r="Y40" s="554" t="str">
        <f>regioNat_Kreisregionen_t_N!W39</f>
        <v>Oeko</v>
      </c>
      <c r="Z40" s="573">
        <f t="shared" si="15"/>
        <v>449.50399999999996</v>
      </c>
      <c r="AA40" s="574">
        <f t="shared" si="14"/>
        <v>-4.3130434782540306E-2</v>
      </c>
    </row>
    <row r="41" spans="1:27" ht="15" customHeight="1" x14ac:dyDescent="0.25">
      <c r="A41" s="98">
        <v>3360</v>
      </c>
      <c r="B41" s="21" t="s">
        <v>32</v>
      </c>
      <c r="C41" s="102" t="s">
        <v>12</v>
      </c>
      <c r="D41" s="124">
        <v>1464</v>
      </c>
      <c r="E41" s="111">
        <v>1898.6000000000001</v>
      </c>
      <c r="F41" s="446">
        <f t="shared" si="1"/>
        <v>577.83478260869572</v>
      </c>
      <c r="G41" s="119">
        <f t="shared" si="2"/>
        <v>394.69588976003803</v>
      </c>
      <c r="H41" s="486">
        <v>6.16</v>
      </c>
      <c r="I41" s="487">
        <v>5809.5</v>
      </c>
      <c r="J41" s="488">
        <f t="shared" si="3"/>
        <v>1768.108695652174</v>
      </c>
      <c r="K41" s="489">
        <f t="shared" si="4"/>
        <v>1207.724518888097</v>
      </c>
      <c r="L41" s="480">
        <v>0</v>
      </c>
      <c r="M41" s="480">
        <f t="shared" si="5"/>
        <v>0</v>
      </c>
      <c r="N41" s="490">
        <f t="shared" si="6"/>
        <v>0</v>
      </c>
      <c r="O41" s="111">
        <v>9.31</v>
      </c>
      <c r="P41" s="121">
        <v>1693.1000000000001</v>
      </c>
      <c r="Q41" s="446">
        <f t="shared" si="7"/>
        <v>515.2913043478261</v>
      </c>
      <c r="R41" s="282">
        <f t="shared" si="8"/>
        <v>351.97493466381565</v>
      </c>
      <c r="S41" s="109"/>
      <c r="T41" s="446">
        <f t="shared" si="9"/>
        <v>0</v>
      </c>
      <c r="U41" s="123">
        <f t="shared" si="10"/>
        <v>0</v>
      </c>
      <c r="V41" s="568">
        <f t="shared" si="11"/>
        <v>577.83478260869572</v>
      </c>
      <c r="W41" s="561">
        <f t="shared" si="0"/>
        <v>62.54347826086962</v>
      </c>
      <c r="X41" s="552" t="str">
        <f t="shared" si="12"/>
        <v/>
      </c>
      <c r="Y41" s="554" t="str">
        <f>regioNat_Kreisregionen_t_N!W40</f>
        <v>Oeko</v>
      </c>
      <c r="Z41" s="573">
        <f t="shared" si="15"/>
        <v>515.32799999999997</v>
      </c>
      <c r="AA41" s="574">
        <f t="shared" si="14"/>
        <v>-3.6695652173875715E-2</v>
      </c>
    </row>
    <row r="42" spans="1:27" ht="15" customHeight="1" x14ac:dyDescent="0.25">
      <c r="A42" s="98">
        <v>3361</v>
      </c>
      <c r="B42" s="21" t="s">
        <v>33</v>
      </c>
      <c r="C42" s="102" t="s">
        <v>12</v>
      </c>
      <c r="D42" s="124">
        <v>788</v>
      </c>
      <c r="E42" s="111">
        <v>2078.6999999999998</v>
      </c>
      <c r="F42" s="446">
        <f t="shared" si="1"/>
        <v>632.64782608695646</v>
      </c>
      <c r="G42" s="119">
        <f t="shared" si="2"/>
        <v>802.85257117634069</v>
      </c>
      <c r="H42" s="486">
        <v>8.7899999999999991</v>
      </c>
      <c r="I42" s="487">
        <v>3127</v>
      </c>
      <c r="J42" s="488">
        <f t="shared" si="3"/>
        <v>951.695652173913</v>
      </c>
      <c r="K42" s="489">
        <f t="shared" si="4"/>
        <v>1207.7355992054734</v>
      </c>
      <c r="L42" s="480">
        <v>0</v>
      </c>
      <c r="M42" s="480">
        <f t="shared" si="5"/>
        <v>0</v>
      </c>
      <c r="N42" s="490">
        <f t="shared" si="6"/>
        <v>0</v>
      </c>
      <c r="O42" s="111">
        <v>15.92</v>
      </c>
      <c r="P42" s="121">
        <v>911.3</v>
      </c>
      <c r="Q42" s="446">
        <f t="shared" si="7"/>
        <v>277.35217391304343</v>
      </c>
      <c r="R42" s="282">
        <f t="shared" si="8"/>
        <v>351.96976384903991</v>
      </c>
      <c r="S42" s="109"/>
      <c r="T42" s="446">
        <f t="shared" si="9"/>
        <v>355.29565217391303</v>
      </c>
      <c r="U42" s="123">
        <f t="shared" si="10"/>
        <v>450.88280732730078</v>
      </c>
      <c r="V42" s="568">
        <f t="shared" si="11"/>
        <v>277.35217391304343</v>
      </c>
      <c r="W42" s="561">
        <f t="shared" si="0"/>
        <v>355.29565217391303</v>
      </c>
      <c r="X42" s="552" t="str">
        <f t="shared" si="12"/>
        <v/>
      </c>
      <c r="Y42" s="554" t="str">
        <f>regioNat_Kreisregionen_t_N!W41</f>
        <v>Oeko</v>
      </c>
      <c r="Z42" s="573">
        <f t="shared" si="15"/>
        <v>277.37599999999998</v>
      </c>
      <c r="AA42" s="574">
        <f t="shared" si="14"/>
        <v>-2.3826086956546533E-2</v>
      </c>
    </row>
    <row r="43" spans="1:27" ht="15" customHeight="1" x14ac:dyDescent="0.25">
      <c r="A43" s="98">
        <v>3451</v>
      </c>
      <c r="B43" s="21" t="s">
        <v>34</v>
      </c>
      <c r="C43" s="102" t="s">
        <v>12</v>
      </c>
      <c r="D43" s="124">
        <v>734</v>
      </c>
      <c r="E43" s="111">
        <v>1656.6000000000001</v>
      </c>
      <c r="F43" s="446">
        <f t="shared" si="1"/>
        <v>504.18260869565222</v>
      </c>
      <c r="G43" s="119">
        <f t="shared" si="2"/>
        <v>686.89728705129721</v>
      </c>
      <c r="H43" s="486">
        <v>9.65</v>
      </c>
      <c r="I43" s="487">
        <v>2912.7000000000003</v>
      </c>
      <c r="J43" s="488">
        <f t="shared" si="3"/>
        <v>886.47391304347832</v>
      </c>
      <c r="K43" s="489">
        <f t="shared" si="4"/>
        <v>1207.730126762232</v>
      </c>
      <c r="L43" s="480">
        <v>0</v>
      </c>
      <c r="M43" s="480">
        <f t="shared" si="5"/>
        <v>0</v>
      </c>
      <c r="N43" s="490">
        <f t="shared" si="6"/>
        <v>0</v>
      </c>
      <c r="O43" s="111">
        <v>12.5</v>
      </c>
      <c r="P43" s="121">
        <v>848.9</v>
      </c>
      <c r="Q43" s="446">
        <f t="shared" si="7"/>
        <v>258.3608695652174</v>
      </c>
      <c r="R43" s="282">
        <f t="shared" si="8"/>
        <v>351.9902855111954</v>
      </c>
      <c r="S43" s="109"/>
      <c r="T43" s="446">
        <f t="shared" si="9"/>
        <v>245.82173913043482</v>
      </c>
      <c r="U43" s="123">
        <f t="shared" si="10"/>
        <v>334.90700154010193</v>
      </c>
      <c r="V43" s="568">
        <f t="shared" si="11"/>
        <v>258.3608695652174</v>
      </c>
      <c r="W43" s="561">
        <f t="shared" si="0"/>
        <v>245.82173913043482</v>
      </c>
      <c r="X43" s="552" t="str">
        <f t="shared" si="12"/>
        <v/>
      </c>
      <c r="Y43" s="554" t="str">
        <f>regioNat_Kreisregionen_t_N!W42</f>
        <v>Oeko</v>
      </c>
      <c r="Z43" s="573">
        <f t="shared" si="15"/>
        <v>258.36799999999999</v>
      </c>
      <c r="AA43" s="574">
        <f t="shared" si="14"/>
        <v>-7.1304347825957848E-3</v>
      </c>
    </row>
    <row r="44" spans="1:27" ht="15" customHeight="1" x14ac:dyDescent="0.25">
      <c r="A44" s="98">
        <v>3452</v>
      </c>
      <c r="B44" s="21" t="s">
        <v>278</v>
      </c>
      <c r="C44" s="102" t="s">
        <v>12</v>
      </c>
      <c r="D44" s="124">
        <v>1523</v>
      </c>
      <c r="E44" s="111">
        <v>3104</v>
      </c>
      <c r="F44" s="446">
        <f t="shared" si="1"/>
        <v>944.695652173913</v>
      </c>
      <c r="G44" s="119">
        <f t="shared" si="2"/>
        <v>620.28604870250354</v>
      </c>
      <c r="H44" s="486">
        <v>8.7200000000000006</v>
      </c>
      <c r="I44" s="487">
        <v>6043.7000000000007</v>
      </c>
      <c r="J44" s="488">
        <f t="shared" si="3"/>
        <v>1839.3869565217394</v>
      </c>
      <c r="K44" s="489">
        <f t="shared" si="4"/>
        <v>1207.739301721431</v>
      </c>
      <c r="L44" s="480">
        <v>0</v>
      </c>
      <c r="M44" s="480">
        <f t="shared" si="5"/>
        <v>0</v>
      </c>
      <c r="N44" s="490">
        <f t="shared" si="6"/>
        <v>0</v>
      </c>
      <c r="O44" s="111">
        <v>11.2</v>
      </c>
      <c r="P44" s="121">
        <v>1761.3000000000002</v>
      </c>
      <c r="Q44" s="446">
        <f t="shared" si="7"/>
        <v>536.04782608695666</v>
      </c>
      <c r="R44" s="282">
        <f t="shared" si="8"/>
        <v>351.96836906563146</v>
      </c>
      <c r="S44" s="109"/>
      <c r="T44" s="446">
        <f t="shared" si="9"/>
        <v>408.64782608695634</v>
      </c>
      <c r="U44" s="123">
        <f t="shared" si="10"/>
        <v>268.31767963687219</v>
      </c>
      <c r="V44" s="568">
        <f t="shared" si="11"/>
        <v>536.04782608695666</v>
      </c>
      <c r="W44" s="561">
        <f t="shared" si="0"/>
        <v>408.64782608695634</v>
      </c>
      <c r="X44" s="552" t="str">
        <f t="shared" si="12"/>
        <v/>
      </c>
      <c r="Y44" s="554" t="str">
        <f>regioNat_Kreisregionen_t_N!W43</f>
        <v>Oeko</v>
      </c>
      <c r="Z44" s="573">
        <f t="shared" si="15"/>
        <v>536.096</v>
      </c>
      <c r="AA44" s="574">
        <f t="shared" si="14"/>
        <v>-4.8173913043342509E-2</v>
      </c>
    </row>
    <row r="45" spans="1:27" ht="15" customHeight="1" x14ac:dyDescent="0.25">
      <c r="A45" s="98">
        <v>3453</v>
      </c>
      <c r="B45" s="21" t="s">
        <v>35</v>
      </c>
      <c r="C45" s="102" t="s">
        <v>12</v>
      </c>
      <c r="D45" s="124">
        <v>1420</v>
      </c>
      <c r="E45" s="111">
        <v>3243.2</v>
      </c>
      <c r="F45" s="446">
        <f t="shared" si="1"/>
        <v>987.06086956521733</v>
      </c>
      <c r="G45" s="119">
        <f t="shared" si="2"/>
        <v>695.11328842620935</v>
      </c>
      <c r="H45" s="486">
        <v>8.91</v>
      </c>
      <c r="I45" s="487">
        <v>5634.9</v>
      </c>
      <c r="J45" s="488">
        <f t="shared" si="3"/>
        <v>1714.9695652173912</v>
      </c>
      <c r="K45" s="489">
        <f t="shared" si="4"/>
        <v>1207.7250459277402</v>
      </c>
      <c r="L45" s="480">
        <v>0</v>
      </c>
      <c r="M45" s="480">
        <f t="shared" si="5"/>
        <v>0</v>
      </c>
      <c r="N45" s="490">
        <f t="shared" si="6"/>
        <v>0</v>
      </c>
      <c r="O45" s="111">
        <v>11.24</v>
      </c>
      <c r="P45" s="121">
        <v>1642.2</v>
      </c>
      <c r="Q45" s="446">
        <f t="shared" si="7"/>
        <v>499.8</v>
      </c>
      <c r="R45" s="282">
        <f t="shared" si="8"/>
        <v>351.97183098591552</v>
      </c>
      <c r="S45" s="109"/>
      <c r="T45" s="446">
        <f t="shared" si="9"/>
        <v>487.26086956521732</v>
      </c>
      <c r="U45" s="123">
        <f t="shared" si="10"/>
        <v>343.14145744029389</v>
      </c>
      <c r="V45" s="568">
        <f t="shared" si="11"/>
        <v>499.8</v>
      </c>
      <c r="W45" s="561">
        <f t="shared" si="0"/>
        <v>487.26086956521732</v>
      </c>
      <c r="X45" s="552" t="str">
        <f t="shared" si="12"/>
        <v/>
      </c>
      <c r="Y45" s="554" t="str">
        <f>regioNat_Kreisregionen_t_N!W44</f>
        <v>Oeko</v>
      </c>
      <c r="Z45" s="573">
        <f t="shared" si="15"/>
        <v>499.84</v>
      </c>
      <c r="AA45" s="574">
        <f t="shared" si="14"/>
        <v>-3.999999999996362E-2</v>
      </c>
    </row>
    <row r="46" spans="1:27" ht="15" customHeight="1" x14ac:dyDescent="0.25">
      <c r="A46" s="98">
        <v>3454</v>
      </c>
      <c r="B46" s="21" t="s">
        <v>36</v>
      </c>
      <c r="C46" s="102" t="s">
        <v>12</v>
      </c>
      <c r="D46" s="124">
        <v>2916</v>
      </c>
      <c r="E46" s="111">
        <v>8146.5999999999995</v>
      </c>
      <c r="F46" s="446">
        <f t="shared" si="1"/>
        <v>2479.4</v>
      </c>
      <c r="G46" s="119">
        <f t="shared" si="2"/>
        <v>850.27434842249659</v>
      </c>
      <c r="H46" s="486">
        <v>9.18</v>
      </c>
      <c r="I46" s="487">
        <v>11571.400000000001</v>
      </c>
      <c r="J46" s="488">
        <f t="shared" si="3"/>
        <v>3521.7304347826093</v>
      </c>
      <c r="K46" s="489">
        <f t="shared" si="4"/>
        <v>1207.7264865509633</v>
      </c>
      <c r="L46" s="480">
        <v>0</v>
      </c>
      <c r="M46" s="480">
        <f t="shared" si="5"/>
        <v>0</v>
      </c>
      <c r="N46" s="490">
        <f t="shared" si="6"/>
        <v>0</v>
      </c>
      <c r="O46" s="111">
        <v>15.24</v>
      </c>
      <c r="P46" s="121">
        <v>3372.3</v>
      </c>
      <c r="Q46" s="446">
        <f t="shared" si="7"/>
        <v>1026.3521739130435</v>
      </c>
      <c r="R46" s="282">
        <f t="shared" si="8"/>
        <v>351.97262479871176</v>
      </c>
      <c r="S46" s="109"/>
      <c r="T46" s="446">
        <f t="shared" si="9"/>
        <v>1453.0478260869565</v>
      </c>
      <c r="U46" s="123">
        <f t="shared" si="10"/>
        <v>498.30172362378482</v>
      </c>
      <c r="V46" s="568">
        <f t="shared" si="11"/>
        <v>1026.3521739130435</v>
      </c>
      <c r="W46" s="561">
        <f t="shared" si="0"/>
        <v>1453.0478260869565</v>
      </c>
      <c r="X46" s="552" t="str">
        <f t="shared" si="12"/>
        <v/>
      </c>
      <c r="Y46" s="554" t="str">
        <f>regioNat_Kreisregionen_t_N!W45</f>
        <v>Oeko</v>
      </c>
      <c r="Z46" s="573">
        <f t="shared" si="15"/>
        <v>1026.432</v>
      </c>
      <c r="AA46" s="574">
        <f t="shared" si="14"/>
        <v>-7.9826086956472864E-2</v>
      </c>
    </row>
    <row r="47" spans="1:27" ht="15" customHeight="1" x14ac:dyDescent="0.25">
      <c r="A47" s="98">
        <v>3455</v>
      </c>
      <c r="B47" s="21" t="s">
        <v>279</v>
      </c>
      <c r="C47" s="102" t="s">
        <v>12</v>
      </c>
      <c r="D47" s="124">
        <v>781</v>
      </c>
      <c r="E47" s="111">
        <v>2742.7000000000003</v>
      </c>
      <c r="F47" s="446">
        <f t="shared" si="1"/>
        <v>834.7347826086957</v>
      </c>
      <c r="G47" s="119">
        <f t="shared" si="2"/>
        <v>1068.802538551467</v>
      </c>
      <c r="H47" s="486">
        <v>8.94</v>
      </c>
      <c r="I47" s="487">
        <v>3099.2000000000003</v>
      </c>
      <c r="J47" s="488">
        <f t="shared" si="3"/>
        <v>943.2347826086957</v>
      </c>
      <c r="K47" s="489">
        <f t="shared" si="4"/>
        <v>1207.7269943773313</v>
      </c>
      <c r="L47" s="480">
        <v>0</v>
      </c>
      <c r="M47" s="480">
        <f t="shared" si="5"/>
        <v>0</v>
      </c>
      <c r="N47" s="490">
        <f t="shared" si="6"/>
        <v>0</v>
      </c>
      <c r="O47" s="111">
        <v>10.93</v>
      </c>
      <c r="P47" s="121">
        <v>903.2</v>
      </c>
      <c r="Q47" s="446">
        <f t="shared" si="7"/>
        <v>274.88695652173914</v>
      </c>
      <c r="R47" s="282">
        <f t="shared" si="8"/>
        <v>351.96793408673381</v>
      </c>
      <c r="S47" s="109"/>
      <c r="T47" s="446">
        <f t="shared" si="9"/>
        <v>559.8478260869565</v>
      </c>
      <c r="U47" s="123">
        <f t="shared" si="10"/>
        <v>716.83460446473305</v>
      </c>
      <c r="V47" s="568">
        <f t="shared" si="11"/>
        <v>274.88695652173914</v>
      </c>
      <c r="W47" s="561">
        <f t="shared" si="0"/>
        <v>559.8478260869565</v>
      </c>
      <c r="X47" s="552" t="str">
        <f t="shared" si="12"/>
        <v/>
      </c>
      <c r="Y47" s="554" t="str">
        <f>regioNat_Kreisregionen_t_N!W46</f>
        <v>Oeko</v>
      </c>
      <c r="Z47" s="573">
        <f t="shared" si="15"/>
        <v>274.91199999999998</v>
      </c>
      <c r="AA47" s="574">
        <f t="shared" si="14"/>
        <v>-2.5043478260840857E-2</v>
      </c>
    </row>
    <row r="48" spans="1:27" ht="15" customHeight="1" x14ac:dyDescent="0.25">
      <c r="A48" s="98">
        <v>3456</v>
      </c>
      <c r="B48" s="21" t="s">
        <v>37</v>
      </c>
      <c r="C48" s="102" t="s">
        <v>12</v>
      </c>
      <c r="D48" s="124">
        <v>1040</v>
      </c>
      <c r="E48" s="111">
        <v>2742.5</v>
      </c>
      <c r="F48" s="446">
        <f t="shared" si="1"/>
        <v>834.67391304347825</v>
      </c>
      <c r="G48" s="119">
        <f t="shared" si="2"/>
        <v>802.57107023411368</v>
      </c>
      <c r="H48" s="486">
        <v>10.08</v>
      </c>
      <c r="I48" s="487">
        <v>4127</v>
      </c>
      <c r="J48" s="488">
        <f t="shared" si="3"/>
        <v>1256.0434782608695</v>
      </c>
      <c r="K48" s="489">
        <f t="shared" si="4"/>
        <v>1207.7341137123744</v>
      </c>
      <c r="L48" s="480">
        <v>0</v>
      </c>
      <c r="M48" s="480">
        <f t="shared" si="5"/>
        <v>0</v>
      </c>
      <c r="N48" s="490">
        <f t="shared" si="6"/>
        <v>0</v>
      </c>
      <c r="O48" s="111">
        <v>12.81</v>
      </c>
      <c r="P48" s="121">
        <v>1202.8000000000002</v>
      </c>
      <c r="Q48" s="446">
        <f t="shared" si="7"/>
        <v>366.06956521739141</v>
      </c>
      <c r="R48" s="282">
        <f t="shared" si="8"/>
        <v>351.98996655518403</v>
      </c>
      <c r="S48" s="109"/>
      <c r="T48" s="446">
        <f t="shared" si="9"/>
        <v>468.60434782608684</v>
      </c>
      <c r="U48" s="123">
        <f t="shared" si="10"/>
        <v>450.58110367892965</v>
      </c>
      <c r="V48" s="568">
        <f t="shared" si="11"/>
        <v>366.06956521739141</v>
      </c>
      <c r="W48" s="561">
        <f t="shared" si="0"/>
        <v>468.60434782608684</v>
      </c>
      <c r="X48" s="552" t="str">
        <f t="shared" si="12"/>
        <v/>
      </c>
      <c r="Y48" s="554" t="str">
        <f>regioNat_Kreisregionen_t_N!W47</f>
        <v>Oeko</v>
      </c>
      <c r="Z48" s="573">
        <f t="shared" si="15"/>
        <v>366.08</v>
      </c>
      <c r="AA48" s="574">
        <f t="shared" si="14"/>
        <v>-1.0434782608570004E-2</v>
      </c>
    </row>
    <row r="49" spans="1:27" ht="15" customHeight="1" x14ac:dyDescent="0.25">
      <c r="A49" s="98">
        <v>3457</v>
      </c>
      <c r="B49" s="21" t="s">
        <v>38</v>
      </c>
      <c r="C49" s="102" t="s">
        <v>12</v>
      </c>
      <c r="D49" s="124">
        <v>1115</v>
      </c>
      <c r="E49" s="111">
        <v>2482.4</v>
      </c>
      <c r="F49" s="446">
        <f t="shared" si="1"/>
        <v>755.51304347826078</v>
      </c>
      <c r="G49" s="119">
        <f t="shared" si="2"/>
        <v>677.59017352310377</v>
      </c>
      <c r="H49" s="486">
        <v>9.82</v>
      </c>
      <c r="I49" s="487">
        <v>4424.5999999999995</v>
      </c>
      <c r="J49" s="488">
        <f t="shared" si="3"/>
        <v>1346.6173913043476</v>
      </c>
      <c r="K49" s="489">
        <f t="shared" si="4"/>
        <v>1207.7286020666795</v>
      </c>
      <c r="L49" s="480">
        <v>0</v>
      </c>
      <c r="M49" s="480">
        <f t="shared" si="5"/>
        <v>0</v>
      </c>
      <c r="N49" s="490">
        <f t="shared" si="6"/>
        <v>0</v>
      </c>
      <c r="O49" s="111">
        <v>15.41</v>
      </c>
      <c r="P49" s="121">
        <v>1289.5</v>
      </c>
      <c r="Q49" s="446">
        <f t="shared" si="7"/>
        <v>392.45652173913044</v>
      </c>
      <c r="R49" s="282">
        <f t="shared" si="8"/>
        <v>351.97894326379412</v>
      </c>
      <c r="S49" s="109"/>
      <c r="T49" s="446">
        <f t="shared" si="9"/>
        <v>363.05652173913035</v>
      </c>
      <c r="U49" s="123">
        <f t="shared" si="10"/>
        <v>325.61123025930971</v>
      </c>
      <c r="V49" s="568">
        <f t="shared" si="11"/>
        <v>392.45652173913044</v>
      </c>
      <c r="W49" s="561">
        <f t="shared" si="0"/>
        <v>363.05652173913035</v>
      </c>
      <c r="X49" s="552" t="str">
        <f t="shared" si="12"/>
        <v/>
      </c>
      <c r="Y49" s="554" t="str">
        <f>regioNat_Kreisregionen_t_N!W48</f>
        <v>Oeko</v>
      </c>
      <c r="Z49" s="573">
        <f t="shared" si="15"/>
        <v>392.47999999999996</v>
      </c>
      <c r="AA49" s="574">
        <f t="shared" si="14"/>
        <v>-2.3478260869524092E-2</v>
      </c>
    </row>
    <row r="50" spans="1:27" ht="15" customHeight="1" x14ac:dyDescent="0.25">
      <c r="A50" s="98">
        <v>3458</v>
      </c>
      <c r="B50" s="21" t="s">
        <v>280</v>
      </c>
      <c r="C50" s="102" t="s">
        <v>12</v>
      </c>
      <c r="D50" s="124">
        <v>1236</v>
      </c>
      <c r="E50" s="111">
        <v>4361.3</v>
      </c>
      <c r="F50" s="446">
        <f t="shared" si="1"/>
        <v>1327.3521739130435</v>
      </c>
      <c r="G50" s="119">
        <f t="shared" si="2"/>
        <v>1073.9095258196146</v>
      </c>
      <c r="H50" s="486">
        <v>9.7899999999999991</v>
      </c>
      <c r="I50" s="487">
        <v>4904.8</v>
      </c>
      <c r="J50" s="488">
        <f t="shared" si="3"/>
        <v>1492.7652173913043</v>
      </c>
      <c r="K50" s="489">
        <f t="shared" si="4"/>
        <v>1207.7388490220908</v>
      </c>
      <c r="L50" s="480">
        <v>0</v>
      </c>
      <c r="M50" s="480">
        <f t="shared" si="5"/>
        <v>0</v>
      </c>
      <c r="N50" s="490">
        <f t="shared" si="6"/>
        <v>0</v>
      </c>
      <c r="O50" s="111">
        <v>19.62</v>
      </c>
      <c r="P50" s="121">
        <v>1429.4</v>
      </c>
      <c r="Q50" s="446">
        <f t="shared" si="7"/>
        <v>435.03478260869571</v>
      </c>
      <c r="R50" s="282">
        <f t="shared" si="8"/>
        <v>351.9698888419868</v>
      </c>
      <c r="S50" s="109"/>
      <c r="T50" s="446">
        <f t="shared" si="9"/>
        <v>892.31739130434789</v>
      </c>
      <c r="U50" s="123">
        <f t="shared" si="10"/>
        <v>721.93963697762774</v>
      </c>
      <c r="V50" s="568">
        <f t="shared" si="11"/>
        <v>435.03478260869571</v>
      </c>
      <c r="W50" s="561">
        <f t="shared" si="0"/>
        <v>892.31739130434789</v>
      </c>
      <c r="X50" s="552" t="str">
        <f t="shared" si="12"/>
        <v/>
      </c>
      <c r="Y50" s="554" t="str">
        <f>regioNat_Kreisregionen_t_N!W49</f>
        <v>Oeko</v>
      </c>
      <c r="Z50" s="573">
        <f t="shared" si="15"/>
        <v>435.072</v>
      </c>
      <c r="AA50" s="574">
        <f t="shared" si="14"/>
        <v>-3.7217391304295688E-2</v>
      </c>
    </row>
    <row r="51" spans="1:27" ht="15" customHeight="1" x14ac:dyDescent="0.25">
      <c r="A51" s="98">
        <v>3459</v>
      </c>
      <c r="B51" s="21" t="s">
        <v>281</v>
      </c>
      <c r="C51" s="102" t="s">
        <v>12</v>
      </c>
      <c r="D51" s="124">
        <v>2232</v>
      </c>
      <c r="E51" s="111">
        <v>7228.4</v>
      </c>
      <c r="F51" s="446">
        <f t="shared" si="1"/>
        <v>2199.9478260869564</v>
      </c>
      <c r="G51" s="119">
        <f t="shared" si="2"/>
        <v>985.6397070282062</v>
      </c>
      <c r="H51" s="486">
        <v>9.5</v>
      </c>
      <c r="I51" s="487">
        <v>8857.2000000000007</v>
      </c>
      <c r="J51" s="488">
        <f t="shared" si="3"/>
        <v>2695.6695652173917</v>
      </c>
      <c r="K51" s="489">
        <f t="shared" si="4"/>
        <v>1207.737260402057</v>
      </c>
      <c r="L51" s="480">
        <v>0</v>
      </c>
      <c r="M51" s="480">
        <f t="shared" si="5"/>
        <v>0</v>
      </c>
      <c r="N51" s="490">
        <f t="shared" si="6"/>
        <v>0</v>
      </c>
      <c r="O51" s="111">
        <v>16</v>
      </c>
      <c r="P51" s="121">
        <v>2581.3000000000002</v>
      </c>
      <c r="Q51" s="446">
        <f t="shared" si="7"/>
        <v>785.61304347826092</v>
      </c>
      <c r="R51" s="282">
        <f t="shared" si="8"/>
        <v>351.97717001714204</v>
      </c>
      <c r="S51" s="109"/>
      <c r="T51" s="446">
        <f t="shared" si="9"/>
        <v>1414.3347826086956</v>
      </c>
      <c r="U51" s="123">
        <f t="shared" si="10"/>
        <v>633.66253701106439</v>
      </c>
      <c r="V51" s="568">
        <f t="shared" si="11"/>
        <v>785.61304347826092</v>
      </c>
      <c r="W51" s="561">
        <f t="shared" si="0"/>
        <v>1414.3347826086956</v>
      </c>
      <c r="X51" s="552" t="str">
        <f t="shared" si="12"/>
        <v/>
      </c>
      <c r="Y51" s="554" t="str">
        <f>regioNat_Kreisregionen_t_N!W50</f>
        <v>Oeko</v>
      </c>
      <c r="Z51" s="573">
        <f t="shared" si="15"/>
        <v>785.66399999999999</v>
      </c>
      <c r="AA51" s="574">
        <f t="shared" si="14"/>
        <v>-5.0956521739067284E-2</v>
      </c>
    </row>
    <row r="52" spans="1:27" ht="15" customHeight="1" x14ac:dyDescent="0.25">
      <c r="A52" s="98">
        <v>3460</v>
      </c>
      <c r="B52" s="21" t="s">
        <v>39</v>
      </c>
      <c r="C52" s="102" t="s">
        <v>12</v>
      </c>
      <c r="D52" s="124">
        <v>805</v>
      </c>
      <c r="E52" s="111">
        <v>2762.7999999999997</v>
      </c>
      <c r="F52" s="446">
        <f t="shared" si="1"/>
        <v>840.85217391304343</v>
      </c>
      <c r="G52" s="119">
        <f t="shared" si="2"/>
        <v>1044.5368620037807</v>
      </c>
      <c r="H52" s="486">
        <v>9.64</v>
      </c>
      <c r="I52" s="487">
        <v>3194.4</v>
      </c>
      <c r="J52" s="488">
        <f t="shared" si="3"/>
        <v>972.2086956521739</v>
      </c>
      <c r="K52" s="489">
        <f t="shared" si="4"/>
        <v>1207.7126654064273</v>
      </c>
      <c r="L52" s="480">
        <v>0</v>
      </c>
      <c r="M52" s="480">
        <f t="shared" si="5"/>
        <v>0</v>
      </c>
      <c r="N52" s="490">
        <f t="shared" si="6"/>
        <v>0</v>
      </c>
      <c r="O52" s="111">
        <v>12.48</v>
      </c>
      <c r="P52" s="121">
        <v>931</v>
      </c>
      <c r="Q52" s="446">
        <f t="shared" si="7"/>
        <v>283.3478260869565</v>
      </c>
      <c r="R52" s="282">
        <f t="shared" si="8"/>
        <v>351.98487712665406</v>
      </c>
      <c r="S52" s="109"/>
      <c r="T52" s="446">
        <f t="shared" si="9"/>
        <v>557.50434782608693</v>
      </c>
      <c r="U52" s="123">
        <f t="shared" si="10"/>
        <v>692.55198487712664</v>
      </c>
      <c r="V52" s="568">
        <f t="shared" si="11"/>
        <v>283.3478260869565</v>
      </c>
      <c r="W52" s="561">
        <f t="shared" si="0"/>
        <v>557.50434782608693</v>
      </c>
      <c r="X52" s="552" t="str">
        <f t="shared" si="12"/>
        <v/>
      </c>
      <c r="Y52" s="554" t="str">
        <f>regioNat_Kreisregionen_t_N!W51</f>
        <v>Oeko</v>
      </c>
      <c r="Z52" s="573">
        <f t="shared" si="15"/>
        <v>283.35999999999996</v>
      </c>
      <c r="AA52" s="574">
        <f t="shared" si="14"/>
        <v>-1.2173913043454831E-2</v>
      </c>
    </row>
    <row r="53" spans="1:27" ht="15" customHeight="1" x14ac:dyDescent="0.25">
      <c r="A53" s="98">
        <v>3461</v>
      </c>
      <c r="B53" s="21" t="s">
        <v>40</v>
      </c>
      <c r="C53" s="102" t="s">
        <v>12</v>
      </c>
      <c r="D53" s="124">
        <v>863</v>
      </c>
      <c r="E53" s="111">
        <v>1864.4</v>
      </c>
      <c r="F53" s="446">
        <f t="shared" si="1"/>
        <v>567.42608695652177</v>
      </c>
      <c r="G53" s="119">
        <f t="shared" si="2"/>
        <v>657.5041563806742</v>
      </c>
      <c r="H53" s="486">
        <v>9.92</v>
      </c>
      <c r="I53" s="487">
        <v>3424.6</v>
      </c>
      <c r="J53" s="488">
        <f t="shared" si="3"/>
        <v>1042.2695652173913</v>
      </c>
      <c r="K53" s="489">
        <f t="shared" si="4"/>
        <v>1207.7283490352161</v>
      </c>
      <c r="L53" s="480">
        <v>0</v>
      </c>
      <c r="M53" s="480">
        <f t="shared" si="5"/>
        <v>0</v>
      </c>
      <c r="N53" s="490">
        <f t="shared" si="6"/>
        <v>0</v>
      </c>
      <c r="O53" s="111">
        <v>14.73</v>
      </c>
      <c r="P53" s="121">
        <v>998.1</v>
      </c>
      <c r="Q53" s="446">
        <f t="shared" si="7"/>
        <v>303.76956521739129</v>
      </c>
      <c r="R53" s="282">
        <f t="shared" si="8"/>
        <v>351.99254370497249</v>
      </c>
      <c r="S53" s="109"/>
      <c r="T53" s="446">
        <f t="shared" si="9"/>
        <v>263.65652173913048</v>
      </c>
      <c r="U53" s="123">
        <f t="shared" si="10"/>
        <v>305.5116126757016</v>
      </c>
      <c r="V53" s="568">
        <f t="shared" si="11"/>
        <v>303.76956521739129</v>
      </c>
      <c r="W53" s="561">
        <f t="shared" si="0"/>
        <v>263.65652173913048</v>
      </c>
      <c r="X53" s="552" t="str">
        <f t="shared" si="12"/>
        <v/>
      </c>
      <c r="Y53" s="554" t="str">
        <f>regioNat_Kreisregionen_t_N!W52</f>
        <v>Oeko</v>
      </c>
      <c r="Z53" s="573">
        <f t="shared" si="15"/>
        <v>303.77600000000001</v>
      </c>
      <c r="AA53" s="574">
        <f t="shared" si="14"/>
        <v>-6.4347826087214344E-3</v>
      </c>
    </row>
    <row r="54" spans="1:27" ht="15" customHeight="1" x14ac:dyDescent="0.25">
      <c r="A54" s="98">
        <v>3462</v>
      </c>
      <c r="B54" s="21" t="s">
        <v>41</v>
      </c>
      <c r="C54" s="102" t="s">
        <v>12</v>
      </c>
      <c r="D54" s="124">
        <v>701</v>
      </c>
      <c r="E54" s="111">
        <v>945.30000000000007</v>
      </c>
      <c r="F54" s="446">
        <f t="shared" si="1"/>
        <v>287.7</v>
      </c>
      <c r="G54" s="119">
        <f t="shared" si="2"/>
        <v>410.41369472182595</v>
      </c>
      <c r="H54" s="486">
        <v>8.1300000000000008</v>
      </c>
      <c r="I54" s="487">
        <v>2781.8</v>
      </c>
      <c r="J54" s="488">
        <f t="shared" si="3"/>
        <v>846.63478260869579</v>
      </c>
      <c r="K54" s="489">
        <f t="shared" si="4"/>
        <v>1207.7528995844448</v>
      </c>
      <c r="L54" s="480">
        <v>0</v>
      </c>
      <c r="M54" s="480">
        <f t="shared" si="5"/>
        <v>0</v>
      </c>
      <c r="N54" s="490">
        <f t="shared" si="6"/>
        <v>0</v>
      </c>
      <c r="O54" s="111">
        <v>9.4</v>
      </c>
      <c r="P54" s="121">
        <v>810.69999999999993</v>
      </c>
      <c r="Q54" s="446">
        <f t="shared" si="7"/>
        <v>246.73478260869564</v>
      </c>
      <c r="R54" s="282">
        <f t="shared" si="8"/>
        <v>351.97543881411644</v>
      </c>
      <c r="S54" s="109"/>
      <c r="T54" s="446">
        <f t="shared" si="9"/>
        <v>0</v>
      </c>
      <c r="U54" s="123">
        <f t="shared" si="10"/>
        <v>0</v>
      </c>
      <c r="V54" s="568">
        <f t="shared" si="11"/>
        <v>287.7</v>
      </c>
      <c r="W54" s="561">
        <f t="shared" si="0"/>
        <v>40.96521739130435</v>
      </c>
      <c r="X54" s="552" t="str">
        <f t="shared" si="12"/>
        <v/>
      </c>
      <c r="Y54" s="554" t="str">
        <f>regioNat_Kreisregionen_t_N!W53</f>
        <v>Oeko</v>
      </c>
      <c r="Z54" s="573">
        <f t="shared" si="15"/>
        <v>246.75199999999998</v>
      </c>
      <c r="AA54" s="574">
        <f t="shared" si="14"/>
        <v>-1.72173913043423E-2</v>
      </c>
    </row>
    <row r="55" spans="1:27" ht="15" customHeight="1" x14ac:dyDescent="0.25">
      <c r="A55" s="98">
        <v>4011</v>
      </c>
      <c r="B55" s="21" t="s">
        <v>42</v>
      </c>
      <c r="C55" s="102" t="s">
        <v>43</v>
      </c>
      <c r="D55" s="124">
        <v>323</v>
      </c>
      <c r="E55" s="111">
        <v>8435</v>
      </c>
      <c r="F55" s="446">
        <f t="shared" si="1"/>
        <v>2567.1739130434785</v>
      </c>
      <c r="G55" s="119">
        <f t="shared" si="2"/>
        <v>7947.9068515277977</v>
      </c>
      <c r="H55" s="486">
        <v>15.97</v>
      </c>
      <c r="I55" s="487">
        <v>1281.7</v>
      </c>
      <c r="J55" s="488">
        <f t="shared" si="3"/>
        <v>390.08260869565214</v>
      </c>
      <c r="K55" s="489">
        <f t="shared" si="4"/>
        <v>1207.6860950329788</v>
      </c>
      <c r="L55" s="480">
        <v>7153.3</v>
      </c>
      <c r="M55" s="480">
        <f t="shared" si="5"/>
        <v>2177.0913043478258</v>
      </c>
      <c r="N55" s="490">
        <f t="shared" si="6"/>
        <v>6740.2207564948167</v>
      </c>
      <c r="O55" s="111">
        <v>20.059999999999999</v>
      </c>
      <c r="P55" s="121">
        <v>373.5</v>
      </c>
      <c r="Q55" s="446">
        <f t="shared" si="7"/>
        <v>113.67391304347827</v>
      </c>
      <c r="R55" s="282">
        <f t="shared" si="8"/>
        <v>351.93161932965404</v>
      </c>
      <c r="S55" s="109"/>
      <c r="T55" s="446">
        <f t="shared" si="9"/>
        <v>2453.5</v>
      </c>
      <c r="U55" s="123">
        <f t="shared" si="10"/>
        <v>7595.9752321981423</v>
      </c>
      <c r="V55" s="568">
        <f t="shared" si="11"/>
        <v>113.67391304347827</v>
      </c>
      <c r="W55" s="561">
        <f t="shared" si="0"/>
        <v>2453.5</v>
      </c>
      <c r="X55" s="552" t="str">
        <f t="shared" si="12"/>
        <v/>
      </c>
      <c r="Y55" s="554" t="str">
        <f>regioNat_Kreisregionen_t_N!W54</f>
        <v>Gesund</v>
      </c>
      <c r="Z55" s="573">
        <f t="shared" si="15"/>
        <v>113.696</v>
      </c>
      <c r="AA55" s="574">
        <f t="shared" si="14"/>
        <v>-2.2086956521732759E-2</v>
      </c>
    </row>
    <row r="56" spans="1:27" ht="15" customHeight="1" x14ac:dyDescent="0.25">
      <c r="A56" s="98">
        <v>5112</v>
      </c>
      <c r="B56" s="21" t="s">
        <v>282</v>
      </c>
      <c r="C56" s="102" t="s">
        <v>44</v>
      </c>
      <c r="D56" s="124">
        <v>611</v>
      </c>
      <c r="E56" s="111">
        <v>25173</v>
      </c>
      <c r="F56" s="446">
        <f t="shared" si="1"/>
        <v>7661.347826086957</v>
      </c>
      <c r="G56" s="119">
        <f t="shared" si="2"/>
        <v>12539.030811926279</v>
      </c>
      <c r="H56" s="486">
        <v>21.68</v>
      </c>
      <c r="I56" s="487">
        <v>2424.6</v>
      </c>
      <c r="J56" s="488">
        <f t="shared" si="3"/>
        <v>737.92173913043484</v>
      </c>
      <c r="K56" s="489">
        <f t="shared" si="4"/>
        <v>1207.7278872838542</v>
      </c>
      <c r="L56" s="480">
        <v>22748.400000000001</v>
      </c>
      <c r="M56" s="480">
        <f t="shared" si="5"/>
        <v>6923.4260869565223</v>
      </c>
      <c r="N56" s="490">
        <f t="shared" si="6"/>
        <v>11331.302924642425</v>
      </c>
      <c r="O56" s="111">
        <v>27.15</v>
      </c>
      <c r="P56" s="121">
        <v>706.6</v>
      </c>
      <c r="Q56" s="446">
        <f t="shared" si="7"/>
        <v>215.05217391304348</v>
      </c>
      <c r="R56" s="282">
        <f t="shared" si="8"/>
        <v>351.96755141250981</v>
      </c>
      <c r="S56" s="109"/>
      <c r="T56" s="446">
        <f t="shared" si="9"/>
        <v>7446.2956521739134</v>
      </c>
      <c r="U56" s="123">
        <f t="shared" si="10"/>
        <v>12187.063260513769</v>
      </c>
      <c r="V56" s="568">
        <f t="shared" si="11"/>
        <v>215.05217391304348</v>
      </c>
      <c r="W56" s="561">
        <f t="shared" si="0"/>
        <v>7446.2956521739134</v>
      </c>
      <c r="X56" s="552" t="str">
        <f t="shared" si="12"/>
        <v/>
      </c>
      <c r="Y56" s="554" t="str">
        <f>regioNat_Kreisregionen_t_N!W55</f>
        <v>Gesund</v>
      </c>
      <c r="Z56" s="573">
        <f t="shared" si="15"/>
        <v>215.07199999999997</v>
      </c>
      <c r="AA56" s="574">
        <f t="shared" si="14"/>
        <v>-1.9826086956499012E-2</v>
      </c>
    </row>
    <row r="57" spans="1:27" ht="15" customHeight="1" x14ac:dyDescent="0.25">
      <c r="A57" s="98">
        <v>5124</v>
      </c>
      <c r="B57" s="21" t="s">
        <v>283</v>
      </c>
      <c r="C57" s="102" t="s">
        <v>44</v>
      </c>
      <c r="D57" s="124">
        <v>330</v>
      </c>
      <c r="E57" s="111">
        <v>4409.0999999999995</v>
      </c>
      <c r="F57" s="446">
        <f t="shared" si="1"/>
        <v>1341.8999999999999</v>
      </c>
      <c r="G57" s="119">
        <f t="shared" si="2"/>
        <v>4066.3636363636356</v>
      </c>
      <c r="H57" s="486">
        <v>15.67</v>
      </c>
      <c r="I57" s="487">
        <v>1309.5</v>
      </c>
      <c r="J57" s="488">
        <f t="shared" si="3"/>
        <v>398.54347826086956</v>
      </c>
      <c r="K57" s="489">
        <f t="shared" si="4"/>
        <v>1207.707509881423</v>
      </c>
      <c r="L57" s="480">
        <v>3099.6</v>
      </c>
      <c r="M57" s="480">
        <f t="shared" si="5"/>
        <v>943.35652173913047</v>
      </c>
      <c r="N57" s="490">
        <f t="shared" si="6"/>
        <v>2858.6561264822135</v>
      </c>
      <c r="O57" s="111">
        <v>22.04</v>
      </c>
      <c r="P57" s="121">
        <v>381.6</v>
      </c>
      <c r="Q57" s="446">
        <f t="shared" si="7"/>
        <v>116.13913043478261</v>
      </c>
      <c r="R57" s="282">
        <f t="shared" si="8"/>
        <v>351.93675889328063</v>
      </c>
      <c r="S57" s="109"/>
      <c r="T57" s="446">
        <f t="shared" si="9"/>
        <v>1225.7608695652173</v>
      </c>
      <c r="U57" s="123">
        <f t="shared" si="10"/>
        <v>3714.4268774703555</v>
      </c>
      <c r="V57" s="568">
        <f t="shared" si="11"/>
        <v>116.13913043478261</v>
      </c>
      <c r="W57" s="561">
        <f t="shared" si="0"/>
        <v>1225.7608695652173</v>
      </c>
      <c r="X57" s="552" t="str">
        <f t="shared" si="12"/>
        <v/>
      </c>
      <c r="Y57" s="554" t="str">
        <f>regioNat_Kreisregionen_t_N!W56</f>
        <v>Gesund</v>
      </c>
      <c r="Z57" s="573">
        <f t="shared" si="15"/>
        <v>116.16</v>
      </c>
      <c r="AA57" s="574">
        <f t="shared" si="14"/>
        <v>-2.0869565217381592E-2</v>
      </c>
    </row>
    <row r="58" spans="1:27" ht="15" customHeight="1" x14ac:dyDescent="0.25">
      <c r="A58" s="98">
        <v>5154</v>
      </c>
      <c r="B58" s="21" t="s">
        <v>45</v>
      </c>
      <c r="C58" s="102" t="s">
        <v>44</v>
      </c>
      <c r="D58" s="124">
        <v>1319</v>
      </c>
      <c r="E58" s="111">
        <v>5417</v>
      </c>
      <c r="F58" s="446">
        <f t="shared" si="1"/>
        <v>1648.6521739130435</v>
      </c>
      <c r="G58" s="119">
        <f t="shared" si="2"/>
        <v>1249.925833141049</v>
      </c>
      <c r="H58" s="486">
        <v>13.83</v>
      </c>
      <c r="I58" s="487">
        <v>5234.0999999999995</v>
      </c>
      <c r="J58" s="488">
        <f t="shared" si="3"/>
        <v>1592.9869565217391</v>
      </c>
      <c r="K58" s="489">
        <f t="shared" si="4"/>
        <v>1207.7232422454429</v>
      </c>
      <c r="L58" s="480">
        <v>182.9</v>
      </c>
      <c r="M58" s="480">
        <f t="shared" si="5"/>
        <v>55.665217391304346</v>
      </c>
      <c r="N58" s="490">
        <f t="shared" si="6"/>
        <v>42.202590895606022</v>
      </c>
      <c r="O58" s="111">
        <v>22.05</v>
      </c>
      <c r="P58" s="121">
        <v>1525.4</v>
      </c>
      <c r="Q58" s="446">
        <f t="shared" si="7"/>
        <v>464.25217391304352</v>
      </c>
      <c r="R58" s="282">
        <f t="shared" si="8"/>
        <v>351.97283844809971</v>
      </c>
      <c r="S58" s="109"/>
      <c r="T58" s="446">
        <f t="shared" si="9"/>
        <v>1184.4000000000001</v>
      </c>
      <c r="U58" s="123">
        <f t="shared" si="10"/>
        <v>897.95299469294935</v>
      </c>
      <c r="V58" s="568">
        <f t="shared" si="11"/>
        <v>464.25217391304352</v>
      </c>
      <c r="W58" s="561">
        <f t="shared" si="0"/>
        <v>1184.4000000000001</v>
      </c>
      <c r="X58" s="552" t="str">
        <f t="shared" si="12"/>
        <v/>
      </c>
      <c r="Y58" s="554" t="str">
        <f>regioNat_Kreisregionen_t_N!W57</f>
        <v>Oeko</v>
      </c>
      <c r="Z58" s="573">
        <f t="shared" si="15"/>
        <v>464.28799999999995</v>
      </c>
      <c r="AA58" s="574">
        <f t="shared" si="14"/>
        <v>-3.5826086956433301E-2</v>
      </c>
    </row>
    <row r="59" spans="1:27" ht="15" customHeight="1" x14ac:dyDescent="0.25">
      <c r="A59" s="98">
        <v>5158</v>
      </c>
      <c r="B59" s="21" t="s">
        <v>284</v>
      </c>
      <c r="C59" s="102" t="s">
        <v>44</v>
      </c>
      <c r="D59" s="124">
        <v>621</v>
      </c>
      <c r="E59" s="111">
        <v>10253.6</v>
      </c>
      <c r="F59" s="446">
        <f t="shared" si="1"/>
        <v>3120.6608695652171</v>
      </c>
      <c r="G59" s="119">
        <f t="shared" si="2"/>
        <v>5025.218791570398</v>
      </c>
      <c r="H59" s="486">
        <v>20.399999999999999</v>
      </c>
      <c r="I59" s="487">
        <v>2464.3000000000002</v>
      </c>
      <c r="J59" s="488">
        <f t="shared" si="3"/>
        <v>750.00434782608704</v>
      </c>
      <c r="K59" s="489">
        <f t="shared" si="4"/>
        <v>1207.7364699292868</v>
      </c>
      <c r="L59" s="480">
        <v>7789.3</v>
      </c>
      <c r="M59" s="480">
        <f t="shared" si="5"/>
        <v>2370.6565217391303</v>
      </c>
      <c r="N59" s="490">
        <f t="shared" si="6"/>
        <v>3817.4823216411114</v>
      </c>
      <c r="O59" s="111">
        <v>29.31</v>
      </c>
      <c r="P59" s="121">
        <v>718.19999999999993</v>
      </c>
      <c r="Q59" s="446">
        <f t="shared" si="7"/>
        <v>218.58260869565217</v>
      </c>
      <c r="R59" s="282">
        <f t="shared" si="8"/>
        <v>351.98487712665406</v>
      </c>
      <c r="S59" s="109"/>
      <c r="T59" s="446">
        <f t="shared" si="9"/>
        <v>2902.0782608695649</v>
      </c>
      <c r="U59" s="123">
        <f t="shared" si="10"/>
        <v>4673.2339144437437</v>
      </c>
      <c r="V59" s="568">
        <f t="shared" si="11"/>
        <v>218.58260869565217</v>
      </c>
      <c r="W59" s="561">
        <f t="shared" si="0"/>
        <v>2902.0782608695649</v>
      </c>
      <c r="X59" s="552" t="str">
        <f t="shared" si="12"/>
        <v/>
      </c>
      <c r="Y59" s="554" t="str">
        <f>regioNat_Kreisregionen_t_N!W58</f>
        <v>Gesund</v>
      </c>
      <c r="Z59" s="573">
        <f t="shared" si="15"/>
        <v>218.59199999999998</v>
      </c>
      <c r="AA59" s="574">
        <f t="shared" si="14"/>
        <v>-9.3913043478153213E-3</v>
      </c>
    </row>
    <row r="60" spans="1:27" ht="15" customHeight="1" x14ac:dyDescent="0.25">
      <c r="A60" s="98">
        <v>5162</v>
      </c>
      <c r="B60" s="21" t="s">
        <v>285</v>
      </c>
      <c r="C60" s="102" t="s">
        <v>44</v>
      </c>
      <c r="D60" s="124">
        <v>748</v>
      </c>
      <c r="E60" s="111">
        <v>19168</v>
      </c>
      <c r="F60" s="446">
        <f t="shared" si="1"/>
        <v>5833.739130434783</v>
      </c>
      <c r="G60" s="119">
        <f t="shared" si="2"/>
        <v>7799.1164845384801</v>
      </c>
      <c r="H60" s="486">
        <v>17.78</v>
      </c>
      <c r="I60" s="487">
        <v>2968.3</v>
      </c>
      <c r="J60" s="488">
        <f t="shared" si="3"/>
        <v>903.39565217391316</v>
      </c>
      <c r="K60" s="489">
        <f t="shared" si="4"/>
        <v>1207.7481980934667</v>
      </c>
      <c r="L60" s="480">
        <v>16199.7</v>
      </c>
      <c r="M60" s="480">
        <f t="shared" si="5"/>
        <v>4930.3434782608701</v>
      </c>
      <c r="N60" s="490">
        <f t="shared" si="6"/>
        <v>6591.3682864450138</v>
      </c>
      <c r="O60" s="111">
        <v>29.04</v>
      </c>
      <c r="P60" s="121">
        <v>865.1</v>
      </c>
      <c r="Q60" s="446">
        <f t="shared" si="7"/>
        <v>263.2913043478261</v>
      </c>
      <c r="R60" s="282">
        <f t="shared" si="8"/>
        <v>351.99372239014184</v>
      </c>
      <c r="S60" s="109"/>
      <c r="T60" s="446">
        <f t="shared" si="9"/>
        <v>5570.4478260869564</v>
      </c>
      <c r="U60" s="123">
        <f t="shared" si="10"/>
        <v>7447.1227621483376</v>
      </c>
      <c r="V60" s="568">
        <f t="shared" si="11"/>
        <v>263.2913043478261</v>
      </c>
      <c r="W60" s="561">
        <f t="shared" si="0"/>
        <v>5570.4478260869564</v>
      </c>
      <c r="X60" s="552" t="str">
        <f t="shared" si="12"/>
        <v/>
      </c>
      <c r="Y60" s="554" t="str">
        <f>regioNat_Kreisregionen_t_N!W59</f>
        <v>Gesund</v>
      </c>
      <c r="Z60" s="573">
        <f t="shared" si="15"/>
        <v>263.29599999999999</v>
      </c>
      <c r="AA60" s="574">
        <f t="shared" si="14"/>
        <v>-4.6956521738934498E-3</v>
      </c>
    </row>
    <row r="61" spans="1:27" ht="15" customHeight="1" x14ac:dyDescent="0.25">
      <c r="A61" s="98">
        <v>5166</v>
      </c>
      <c r="B61" s="21" t="s">
        <v>286</v>
      </c>
      <c r="C61" s="102" t="s">
        <v>44</v>
      </c>
      <c r="D61" s="124">
        <v>722</v>
      </c>
      <c r="E61" s="111">
        <v>5612.3</v>
      </c>
      <c r="F61" s="446">
        <f t="shared" si="1"/>
        <v>1708.0913043478261</v>
      </c>
      <c r="G61" s="119">
        <f t="shared" si="2"/>
        <v>2365.7774298446348</v>
      </c>
      <c r="H61" s="486">
        <v>14.73</v>
      </c>
      <c r="I61" s="487">
        <v>2865.1</v>
      </c>
      <c r="J61" s="488">
        <f t="shared" si="3"/>
        <v>871.98695652173922</v>
      </c>
      <c r="K61" s="489">
        <f t="shared" si="4"/>
        <v>1207.7381669276167</v>
      </c>
      <c r="L61" s="480">
        <v>2747.3</v>
      </c>
      <c r="M61" s="480">
        <f t="shared" si="5"/>
        <v>836.13478260869579</v>
      </c>
      <c r="N61" s="490">
        <f t="shared" si="6"/>
        <v>1158.0814163555344</v>
      </c>
      <c r="O61" s="111">
        <v>23.44</v>
      </c>
      <c r="P61" s="121">
        <v>835</v>
      </c>
      <c r="Q61" s="446">
        <f t="shared" si="7"/>
        <v>254.13043478260869</v>
      </c>
      <c r="R61" s="282">
        <f t="shared" si="8"/>
        <v>351.98121161026137</v>
      </c>
      <c r="S61" s="109"/>
      <c r="T61" s="446">
        <f t="shared" si="9"/>
        <v>1453.9608695652173</v>
      </c>
      <c r="U61" s="123">
        <f t="shared" si="10"/>
        <v>2013.7962182343729</v>
      </c>
      <c r="V61" s="568">
        <f t="shared" si="11"/>
        <v>254.13043478260869</v>
      </c>
      <c r="W61" s="561">
        <f t="shared" si="0"/>
        <v>1453.9608695652173</v>
      </c>
      <c r="X61" s="552" t="str">
        <f t="shared" si="12"/>
        <v/>
      </c>
      <c r="Y61" s="554" t="str">
        <f>regioNat_Kreisregionen_t_N!W60</f>
        <v>Gesund</v>
      </c>
      <c r="Z61" s="573">
        <f t="shared" si="15"/>
        <v>254.14399999999998</v>
      </c>
      <c r="AA61" s="574">
        <f t="shared" si="14"/>
        <v>-1.3565217391288797E-2</v>
      </c>
    </row>
    <row r="62" spans="1:27" ht="15" customHeight="1" x14ac:dyDescent="0.25">
      <c r="A62" s="98">
        <v>5170</v>
      </c>
      <c r="B62" s="21" t="s">
        <v>46</v>
      </c>
      <c r="C62" s="102" t="s">
        <v>44</v>
      </c>
      <c r="D62" s="124">
        <v>1045</v>
      </c>
      <c r="E62" s="111">
        <v>7511.4</v>
      </c>
      <c r="F62" s="446">
        <f t="shared" si="1"/>
        <v>2286.0782608695649</v>
      </c>
      <c r="G62" s="119">
        <f t="shared" si="2"/>
        <v>2187.6346993967131</v>
      </c>
      <c r="H62" s="486">
        <v>16.41</v>
      </c>
      <c r="I62" s="487">
        <v>4146.8</v>
      </c>
      <c r="J62" s="488">
        <f t="shared" si="3"/>
        <v>1262.0695652173913</v>
      </c>
      <c r="K62" s="489">
        <f t="shared" si="4"/>
        <v>1207.7220719783647</v>
      </c>
      <c r="L62" s="480">
        <v>3364.5</v>
      </c>
      <c r="M62" s="480">
        <f t="shared" si="5"/>
        <v>1023.9782608695652</v>
      </c>
      <c r="N62" s="490">
        <f t="shared" si="6"/>
        <v>979.88350322446433</v>
      </c>
      <c r="O62" s="111">
        <v>25.95</v>
      </c>
      <c r="P62" s="121">
        <v>1208.5</v>
      </c>
      <c r="Q62" s="446">
        <f t="shared" si="7"/>
        <v>367.80434782608694</v>
      </c>
      <c r="R62" s="282">
        <f t="shared" si="8"/>
        <v>351.96588308716451</v>
      </c>
      <c r="S62" s="109"/>
      <c r="T62" s="446">
        <f t="shared" si="9"/>
        <v>1918.2739130434779</v>
      </c>
      <c r="U62" s="123">
        <f t="shared" si="10"/>
        <v>1835.6688163095482</v>
      </c>
      <c r="V62" s="568">
        <f t="shared" si="11"/>
        <v>367.80434782608694</v>
      </c>
      <c r="W62" s="561">
        <f t="shared" si="0"/>
        <v>1918.2739130434779</v>
      </c>
      <c r="X62" s="552" t="str">
        <f t="shared" si="12"/>
        <v/>
      </c>
      <c r="Y62" s="554" t="str">
        <f>regioNat_Kreisregionen_t_N!W61</f>
        <v>Gesund</v>
      </c>
      <c r="Z62" s="573">
        <f t="shared" si="15"/>
        <v>367.84</v>
      </c>
      <c r="AA62" s="574">
        <f t="shared" si="14"/>
        <v>-3.5652173913035767E-2</v>
      </c>
    </row>
    <row r="63" spans="1:27" ht="15" customHeight="1" x14ac:dyDescent="0.25">
      <c r="A63" s="98">
        <v>5334</v>
      </c>
      <c r="B63" s="21" t="s">
        <v>47</v>
      </c>
      <c r="C63" s="102" t="s">
        <v>44</v>
      </c>
      <c r="D63" s="124">
        <v>768</v>
      </c>
      <c r="E63" s="111">
        <v>11111.3</v>
      </c>
      <c r="F63" s="446">
        <f t="shared" si="1"/>
        <v>3381.7</v>
      </c>
      <c r="G63" s="119">
        <f t="shared" si="2"/>
        <v>4403.255208333333</v>
      </c>
      <c r="H63" s="486">
        <v>9.73</v>
      </c>
      <c r="I63" s="487">
        <v>3047.6</v>
      </c>
      <c r="J63" s="488">
        <f t="shared" si="3"/>
        <v>927.53043478260872</v>
      </c>
      <c r="K63" s="489">
        <f t="shared" si="4"/>
        <v>1207.721920289855</v>
      </c>
      <c r="L63" s="480">
        <v>8063.7000000000007</v>
      </c>
      <c r="M63" s="480">
        <f t="shared" si="5"/>
        <v>2454.1695652173917</v>
      </c>
      <c r="N63" s="490">
        <f t="shared" si="6"/>
        <v>3195.5332880434785</v>
      </c>
      <c r="O63" s="111">
        <v>17.899999999999999</v>
      </c>
      <c r="P63" s="121">
        <v>888.2</v>
      </c>
      <c r="Q63" s="446">
        <f t="shared" si="7"/>
        <v>270.32173913043482</v>
      </c>
      <c r="R63" s="282">
        <f t="shared" si="8"/>
        <v>351.98143115942031</v>
      </c>
      <c r="S63" s="109"/>
      <c r="T63" s="446">
        <f t="shared" si="9"/>
        <v>3111.3782608695651</v>
      </c>
      <c r="U63" s="123">
        <f t="shared" si="10"/>
        <v>4051.273777173913</v>
      </c>
      <c r="V63" s="568">
        <f t="shared" si="11"/>
        <v>270.32173913043482</v>
      </c>
      <c r="W63" s="561">
        <f t="shared" si="0"/>
        <v>3111.3782608695651</v>
      </c>
      <c r="X63" s="552" t="str">
        <f t="shared" si="12"/>
        <v/>
      </c>
      <c r="Y63" s="554" t="str">
        <f>regioNat_Kreisregionen_t_N!W62</f>
        <v>Oeko</v>
      </c>
      <c r="Z63" s="573">
        <f t="shared" si="15"/>
        <v>270.33600000000001</v>
      </c>
      <c r="AA63" s="574">
        <f t="shared" si="14"/>
        <v>-1.426086956519157E-2</v>
      </c>
    </row>
    <row r="64" spans="1:27" ht="15" customHeight="1" x14ac:dyDescent="0.25">
      <c r="A64" s="98">
        <v>5358</v>
      </c>
      <c r="B64" s="21" t="s">
        <v>48</v>
      </c>
      <c r="C64" s="102" t="s">
        <v>44</v>
      </c>
      <c r="D64" s="124">
        <v>945</v>
      </c>
      <c r="E64" s="111">
        <v>3373.4</v>
      </c>
      <c r="F64" s="446">
        <f t="shared" si="1"/>
        <v>1026.6869565217391</v>
      </c>
      <c r="G64" s="119">
        <f t="shared" si="2"/>
        <v>1086.4412238325283</v>
      </c>
      <c r="H64" s="486">
        <v>10.5</v>
      </c>
      <c r="I64" s="487">
        <v>3750</v>
      </c>
      <c r="J64" s="488">
        <f t="shared" si="3"/>
        <v>1141.304347826087</v>
      </c>
      <c r="K64" s="489">
        <f t="shared" si="4"/>
        <v>1207.7294685990339</v>
      </c>
      <c r="L64" s="480">
        <v>0</v>
      </c>
      <c r="M64" s="480">
        <f t="shared" si="5"/>
        <v>0</v>
      </c>
      <c r="N64" s="490">
        <f t="shared" si="6"/>
        <v>0</v>
      </c>
      <c r="O64" s="111">
        <v>17.190000000000001</v>
      </c>
      <c r="P64" s="121">
        <v>1092.9000000000001</v>
      </c>
      <c r="Q64" s="446">
        <f t="shared" si="7"/>
        <v>332.62173913043483</v>
      </c>
      <c r="R64" s="282">
        <f t="shared" si="8"/>
        <v>351.98067632850251</v>
      </c>
      <c r="S64" s="109"/>
      <c r="T64" s="446">
        <f t="shared" si="9"/>
        <v>694.06521739130426</v>
      </c>
      <c r="U64" s="123">
        <f t="shared" si="10"/>
        <v>734.46054750402573</v>
      </c>
      <c r="V64" s="568">
        <f t="shared" si="11"/>
        <v>332.62173913043483</v>
      </c>
      <c r="W64" s="561">
        <f t="shared" si="0"/>
        <v>694.06521739130426</v>
      </c>
      <c r="X64" s="552" t="str">
        <f t="shared" si="12"/>
        <v/>
      </c>
      <c r="Y64" s="554" t="str">
        <f>regioNat_Kreisregionen_t_N!W63</f>
        <v>Oeko</v>
      </c>
      <c r="Z64" s="573">
        <f t="shared" si="15"/>
        <v>332.64</v>
      </c>
      <c r="AA64" s="574">
        <f t="shared" si="14"/>
        <v>-1.8260869565153826E-2</v>
      </c>
    </row>
    <row r="65" spans="1:27" ht="15" customHeight="1" x14ac:dyDescent="0.25">
      <c r="A65" s="98">
        <v>5362</v>
      </c>
      <c r="B65" s="21" t="s">
        <v>287</v>
      </c>
      <c r="C65" s="102" t="s">
        <v>44</v>
      </c>
      <c r="D65" s="124">
        <v>1102</v>
      </c>
      <c r="E65" s="111">
        <v>27784.1</v>
      </c>
      <c r="F65" s="446">
        <f t="shared" si="1"/>
        <v>8456.0304347826077</v>
      </c>
      <c r="G65" s="119">
        <f t="shared" si="2"/>
        <v>7673.3488518898439</v>
      </c>
      <c r="H65" s="486">
        <v>18.16</v>
      </c>
      <c r="I65" s="487">
        <v>4373</v>
      </c>
      <c r="J65" s="488">
        <f t="shared" si="3"/>
        <v>1330.9130434782608</v>
      </c>
      <c r="K65" s="489">
        <f t="shared" si="4"/>
        <v>1207.725084826008</v>
      </c>
      <c r="L65" s="480">
        <v>23411.100000000002</v>
      </c>
      <c r="M65" s="480">
        <f t="shared" si="5"/>
        <v>7125.1173913043485</v>
      </c>
      <c r="N65" s="490">
        <f t="shared" si="6"/>
        <v>6465.6237670638375</v>
      </c>
      <c r="O65" s="111">
        <v>29.75</v>
      </c>
      <c r="P65" s="121">
        <v>1274.5</v>
      </c>
      <c r="Q65" s="446">
        <f t="shared" si="7"/>
        <v>387.89130434782606</v>
      </c>
      <c r="R65" s="282">
        <f t="shared" si="8"/>
        <v>351.98847944448823</v>
      </c>
      <c r="S65" s="109"/>
      <c r="T65" s="446">
        <f t="shared" si="9"/>
        <v>8068.1391304347817</v>
      </c>
      <c r="U65" s="123">
        <f t="shared" si="10"/>
        <v>7321.360372445356</v>
      </c>
      <c r="V65" s="568">
        <f t="shared" si="11"/>
        <v>387.89130434782606</v>
      </c>
      <c r="W65" s="561">
        <f t="shared" si="0"/>
        <v>8068.1391304347817</v>
      </c>
      <c r="X65" s="552" t="str">
        <f t="shared" si="12"/>
        <v/>
      </c>
      <c r="Y65" s="554" t="str">
        <f>regioNat_Kreisregionen_t_N!W64</f>
        <v>Gesund</v>
      </c>
      <c r="Z65" s="573">
        <f t="shared" si="15"/>
        <v>387.904</v>
      </c>
      <c r="AA65" s="574">
        <f t="shared" si="14"/>
        <v>-1.2695652173931649E-2</v>
      </c>
    </row>
    <row r="66" spans="1:27" ht="15" customHeight="1" x14ac:dyDescent="0.25">
      <c r="A66" s="98">
        <v>5366</v>
      </c>
      <c r="B66" s="21" t="s">
        <v>49</v>
      </c>
      <c r="C66" s="102" t="s">
        <v>44</v>
      </c>
      <c r="D66" s="124">
        <v>1262</v>
      </c>
      <c r="E66" s="111">
        <v>3048</v>
      </c>
      <c r="F66" s="446">
        <f t="shared" si="1"/>
        <v>927.6521739130435</v>
      </c>
      <c r="G66" s="119">
        <f t="shared" si="2"/>
        <v>735.0651140356922</v>
      </c>
      <c r="H66" s="486">
        <v>6.11</v>
      </c>
      <c r="I66" s="487">
        <v>5007.9000000000005</v>
      </c>
      <c r="J66" s="488">
        <f t="shared" si="3"/>
        <v>1524.1434782608696</v>
      </c>
      <c r="K66" s="489">
        <f t="shared" si="4"/>
        <v>1207.720664232068</v>
      </c>
      <c r="L66" s="480">
        <v>0</v>
      </c>
      <c r="M66" s="480">
        <f t="shared" si="5"/>
        <v>0</v>
      </c>
      <c r="N66" s="490">
        <f t="shared" si="6"/>
        <v>0</v>
      </c>
      <c r="O66" s="111">
        <v>11.61</v>
      </c>
      <c r="P66" s="121">
        <v>1459.5</v>
      </c>
      <c r="Q66" s="446">
        <f t="shared" si="7"/>
        <v>444.19565217391306</v>
      </c>
      <c r="R66" s="282">
        <f t="shared" si="8"/>
        <v>351.97753738027978</v>
      </c>
      <c r="S66" s="109"/>
      <c r="T66" s="446">
        <f t="shared" si="9"/>
        <v>483.45652173913044</v>
      </c>
      <c r="U66" s="123">
        <f t="shared" si="10"/>
        <v>383.08757665541236</v>
      </c>
      <c r="V66" s="568">
        <f t="shared" si="11"/>
        <v>444.19565217391306</v>
      </c>
      <c r="W66" s="561">
        <f t="shared" si="0"/>
        <v>483.45652173913044</v>
      </c>
      <c r="X66" s="552" t="str">
        <f t="shared" si="12"/>
        <v/>
      </c>
      <c r="Y66" s="554" t="str">
        <f>regioNat_Kreisregionen_t_N!W65</f>
        <v>Oeko</v>
      </c>
      <c r="Z66" s="573">
        <f t="shared" si="15"/>
        <v>444.22399999999999</v>
      </c>
      <c r="AA66" s="574">
        <f t="shared" si="14"/>
        <v>-2.8347826086928762E-2</v>
      </c>
    </row>
    <row r="67" spans="1:27" ht="15" customHeight="1" x14ac:dyDescent="0.25">
      <c r="A67" s="98">
        <v>5370</v>
      </c>
      <c r="B67" s="21" t="s">
        <v>50</v>
      </c>
      <c r="C67" s="102" t="s">
        <v>44</v>
      </c>
      <c r="D67" s="124">
        <v>667</v>
      </c>
      <c r="E67" s="111">
        <v>2225.1</v>
      </c>
      <c r="F67" s="446">
        <f t="shared" si="1"/>
        <v>677.20434782608686</v>
      </c>
      <c r="G67" s="119">
        <f t="shared" si="2"/>
        <v>1015.2988723029788</v>
      </c>
      <c r="H67" s="486">
        <v>13.35</v>
      </c>
      <c r="I67" s="487">
        <v>2646.7999999999997</v>
      </c>
      <c r="J67" s="488">
        <f t="shared" si="3"/>
        <v>805.54782608695643</v>
      </c>
      <c r="K67" s="489">
        <f t="shared" si="4"/>
        <v>1207.7178801903394</v>
      </c>
      <c r="L67" s="480">
        <v>0</v>
      </c>
      <c r="M67" s="480">
        <f t="shared" si="5"/>
        <v>0</v>
      </c>
      <c r="N67" s="490">
        <f t="shared" si="6"/>
        <v>0</v>
      </c>
      <c r="O67" s="111">
        <v>17.62</v>
      </c>
      <c r="P67" s="121">
        <v>771.4</v>
      </c>
      <c r="Q67" s="446">
        <f t="shared" si="7"/>
        <v>234.77391304347827</v>
      </c>
      <c r="R67" s="282">
        <f t="shared" si="8"/>
        <v>351.98487712665411</v>
      </c>
      <c r="S67" s="109"/>
      <c r="T67" s="446">
        <f t="shared" si="9"/>
        <v>442.43043478260859</v>
      </c>
      <c r="U67" s="123">
        <f t="shared" si="10"/>
        <v>663.31399517632474</v>
      </c>
      <c r="V67" s="568">
        <f t="shared" si="11"/>
        <v>234.77391304347827</v>
      </c>
      <c r="W67" s="561">
        <f t="shared" si="0"/>
        <v>442.43043478260859</v>
      </c>
      <c r="X67" s="552" t="str">
        <f t="shared" si="12"/>
        <v/>
      </c>
      <c r="Y67" s="554" t="str">
        <f>regioNat_Kreisregionen_t_N!W66</f>
        <v>Oeko</v>
      </c>
      <c r="Z67" s="573">
        <f t="shared" si="15"/>
        <v>234.78399999999999</v>
      </c>
      <c r="AA67" s="574">
        <f t="shared" si="14"/>
        <v>-1.0086956521718093E-2</v>
      </c>
    </row>
    <row r="68" spans="1:27" ht="15" customHeight="1" x14ac:dyDescent="0.25">
      <c r="A68" s="98">
        <v>5374</v>
      </c>
      <c r="B68" s="21" t="s">
        <v>51</v>
      </c>
      <c r="C68" s="102" t="s">
        <v>44</v>
      </c>
      <c r="D68" s="124">
        <v>918</v>
      </c>
      <c r="E68" s="111">
        <v>2553.4</v>
      </c>
      <c r="F68" s="446">
        <f t="shared" si="1"/>
        <v>777.12173913043478</v>
      </c>
      <c r="G68" s="119">
        <f t="shared" si="2"/>
        <v>846.53784219001602</v>
      </c>
      <c r="H68" s="486">
        <v>9.25</v>
      </c>
      <c r="I68" s="487">
        <v>3642.9</v>
      </c>
      <c r="J68" s="488">
        <f t="shared" si="3"/>
        <v>1108.7086956521739</v>
      </c>
      <c r="K68" s="489">
        <f t="shared" si="4"/>
        <v>1207.7436771810173</v>
      </c>
      <c r="L68" s="480">
        <v>0</v>
      </c>
      <c r="M68" s="480">
        <f t="shared" si="5"/>
        <v>0</v>
      </c>
      <c r="N68" s="490">
        <f t="shared" si="6"/>
        <v>0</v>
      </c>
      <c r="O68" s="111">
        <v>13.19</v>
      </c>
      <c r="P68" s="121">
        <v>1061.7</v>
      </c>
      <c r="Q68" s="446">
        <f t="shared" si="7"/>
        <v>323.12608695652176</v>
      </c>
      <c r="R68" s="282">
        <f t="shared" si="8"/>
        <v>351.98920147769252</v>
      </c>
      <c r="S68" s="109"/>
      <c r="T68" s="446">
        <f t="shared" si="9"/>
        <v>453.99565217391302</v>
      </c>
      <c r="U68" s="123">
        <f t="shared" si="10"/>
        <v>494.54864071232356</v>
      </c>
      <c r="V68" s="568">
        <f t="shared" si="11"/>
        <v>323.12608695652176</v>
      </c>
      <c r="W68" s="561">
        <f t="shared" si="0"/>
        <v>453.99565217391302</v>
      </c>
      <c r="X68" s="552" t="str">
        <f t="shared" si="12"/>
        <v/>
      </c>
      <c r="Y68" s="554" t="str">
        <f>regioNat_Kreisregionen_t_N!W67</f>
        <v>Oeko</v>
      </c>
      <c r="Z68" s="573">
        <f t="shared" si="15"/>
        <v>323.13599999999997</v>
      </c>
      <c r="AA68" s="574">
        <f t="shared" si="14"/>
        <v>-9.9130434782068733E-3</v>
      </c>
    </row>
    <row r="69" spans="1:27" ht="15" customHeight="1" x14ac:dyDescent="0.25">
      <c r="A69" s="98">
        <v>5378</v>
      </c>
      <c r="B69" s="21" t="s">
        <v>288</v>
      </c>
      <c r="C69" s="102" t="s">
        <v>44</v>
      </c>
      <c r="D69" s="124">
        <v>520</v>
      </c>
      <c r="E69" s="111">
        <v>3843.7999999999997</v>
      </c>
      <c r="F69" s="446">
        <f t="shared" si="1"/>
        <v>1169.8521739130433</v>
      </c>
      <c r="G69" s="119">
        <f t="shared" si="2"/>
        <v>2249.7157190635448</v>
      </c>
      <c r="H69" s="486">
        <v>14.09</v>
      </c>
      <c r="I69" s="487">
        <v>2063.5</v>
      </c>
      <c r="J69" s="488">
        <f t="shared" si="3"/>
        <v>628.02173913043475</v>
      </c>
      <c r="K69" s="489">
        <f t="shared" si="4"/>
        <v>1207.7341137123744</v>
      </c>
      <c r="L69" s="480">
        <v>1780.3</v>
      </c>
      <c r="M69" s="480">
        <f t="shared" si="5"/>
        <v>541.83043478260868</v>
      </c>
      <c r="N69" s="490">
        <f t="shared" si="6"/>
        <v>1041.9816053511706</v>
      </c>
      <c r="O69" s="111">
        <v>29.4</v>
      </c>
      <c r="P69" s="121">
        <v>601.40000000000009</v>
      </c>
      <c r="Q69" s="446">
        <f t="shared" si="7"/>
        <v>183.03478260869571</v>
      </c>
      <c r="R69" s="282">
        <f t="shared" si="8"/>
        <v>351.98996655518403</v>
      </c>
      <c r="S69" s="109"/>
      <c r="T69" s="446">
        <f t="shared" si="9"/>
        <v>986.81739130434767</v>
      </c>
      <c r="U69" s="123">
        <f t="shared" si="10"/>
        <v>1897.7257525083608</v>
      </c>
      <c r="V69" s="568">
        <f t="shared" si="11"/>
        <v>183.03478260869571</v>
      </c>
      <c r="W69" s="561">
        <f t="shared" si="0"/>
        <v>986.81739130434767</v>
      </c>
      <c r="X69" s="552" t="str">
        <f t="shared" si="12"/>
        <v/>
      </c>
      <c r="Y69" s="554" t="str">
        <f>regioNat_Kreisregionen_t_N!W68</f>
        <v>Gesund</v>
      </c>
      <c r="Z69" s="573">
        <f t="shared" si="15"/>
        <v>183.04</v>
      </c>
      <c r="AA69" s="574">
        <f t="shared" si="14"/>
        <v>-5.2173913042850018E-3</v>
      </c>
    </row>
    <row r="70" spans="1:27" ht="15" customHeight="1" x14ac:dyDescent="0.25">
      <c r="A70" s="98">
        <v>5382</v>
      </c>
      <c r="B70" s="21" t="s">
        <v>289</v>
      </c>
      <c r="C70" s="102" t="s">
        <v>44</v>
      </c>
      <c r="D70" s="124">
        <v>1293</v>
      </c>
      <c r="E70" s="111">
        <v>8015.4999999999991</v>
      </c>
      <c r="F70" s="446">
        <f t="shared" si="1"/>
        <v>2439.4999999999995</v>
      </c>
      <c r="G70" s="119">
        <f t="shared" si="2"/>
        <v>1886.6976024748642</v>
      </c>
      <c r="H70" s="486">
        <v>11.73</v>
      </c>
      <c r="I70" s="487">
        <v>5131</v>
      </c>
      <c r="J70" s="488">
        <f t="shared" si="3"/>
        <v>1561.608695652174</v>
      </c>
      <c r="K70" s="489">
        <f t="shared" si="4"/>
        <v>1207.7406772251927</v>
      </c>
      <c r="L70" s="480">
        <v>2884.5</v>
      </c>
      <c r="M70" s="480">
        <f t="shared" si="5"/>
        <v>877.89130434782612</v>
      </c>
      <c r="N70" s="490">
        <f t="shared" si="6"/>
        <v>678.95692524967217</v>
      </c>
      <c r="O70" s="111">
        <v>27.28</v>
      </c>
      <c r="P70" s="121">
        <v>1495.3000000000002</v>
      </c>
      <c r="Q70" s="446">
        <f t="shared" si="7"/>
        <v>455.09130434782617</v>
      </c>
      <c r="R70" s="282">
        <f t="shared" si="8"/>
        <v>351.96543259692663</v>
      </c>
      <c r="S70" s="109"/>
      <c r="T70" s="446">
        <f t="shared" si="9"/>
        <v>1984.4086956521733</v>
      </c>
      <c r="U70" s="123">
        <f t="shared" si="10"/>
        <v>1534.7321698779374</v>
      </c>
      <c r="V70" s="568">
        <f t="shared" si="11"/>
        <v>455.09130434782617</v>
      </c>
      <c r="W70" s="561">
        <f t="shared" ref="W70:W133" si="16">F70-Q70</f>
        <v>1984.4086956521733</v>
      </c>
      <c r="X70" s="552" t="str">
        <f t="shared" si="12"/>
        <v/>
      </c>
      <c r="Y70" s="554" t="str">
        <f>regioNat_Kreisregionen_t_N!W69</f>
        <v>Gesund</v>
      </c>
      <c r="Z70" s="573">
        <f t="shared" si="15"/>
        <v>455.13599999999997</v>
      </c>
      <c r="AA70" s="574">
        <f t="shared" si="14"/>
        <v>-4.4695652173800227E-2</v>
      </c>
    </row>
    <row r="71" spans="1:27" ht="15" customHeight="1" x14ac:dyDescent="0.25">
      <c r="A71" s="98">
        <v>5515</v>
      </c>
      <c r="B71" s="21" t="s">
        <v>52</v>
      </c>
      <c r="C71" s="102" t="s">
        <v>44</v>
      </c>
      <c r="D71" s="124">
        <v>304</v>
      </c>
      <c r="E71" s="111">
        <v>2551.8000000000002</v>
      </c>
      <c r="F71" s="446">
        <f t="shared" ref="F71:F134" si="17">E71 * 14/46</f>
        <v>776.63478260869579</v>
      </c>
      <c r="G71" s="119">
        <f t="shared" ref="G71:G134" si="18">F71 / D71 * 1000</f>
        <v>2554.7196796338676</v>
      </c>
      <c r="H71" s="486">
        <v>13.79</v>
      </c>
      <c r="I71" s="487">
        <v>1206.3999999999999</v>
      </c>
      <c r="J71" s="488">
        <f t="shared" ref="J71:J134" si="19">I71 * 14/46</f>
        <v>367.16521739130434</v>
      </c>
      <c r="K71" s="489">
        <f t="shared" ref="K71:K134" si="20" xml:space="preserve"> J71 / D71 * 1000</f>
        <v>1207.7803203661326</v>
      </c>
      <c r="L71" s="480">
        <v>1345.5</v>
      </c>
      <c r="M71" s="480">
        <f t="shared" ref="M71:M134" si="21">L71 * 14/46</f>
        <v>409.5</v>
      </c>
      <c r="N71" s="490">
        <f t="shared" ref="N71:N134" si="22">M71 / D71 * 1000</f>
        <v>1347.0394736842106</v>
      </c>
      <c r="O71" s="111">
        <v>18.350000000000001</v>
      </c>
      <c r="P71" s="121">
        <v>351.6</v>
      </c>
      <c r="Q71" s="446">
        <f t="shared" ref="Q71:Q134" si="23">P71 * 14/46</f>
        <v>107.00869565217393</v>
      </c>
      <c r="R71" s="282">
        <f t="shared" ref="R71:R134" si="24">Q71 / D71 * 1000</f>
        <v>352.0022883295195</v>
      </c>
      <c r="S71" s="109"/>
      <c r="T71" s="446">
        <f t="shared" ref="T71:T134" si="25" xml:space="preserve"> IF(O71 &gt; 10, MAX(F71 - Q71, 0), 0)</f>
        <v>669.62608695652182</v>
      </c>
      <c r="U71" s="123">
        <f t="shared" ref="U71:U134" si="26">T71 / D71 * 1000</f>
        <v>2202.7173913043484</v>
      </c>
      <c r="V71" s="568">
        <f t="shared" ref="V71:V134" si="27">IF(T71 = 0, F71, Q71)</f>
        <v>107.00869565217393</v>
      </c>
      <c r="W71" s="561">
        <f t="shared" si="16"/>
        <v>669.62608695652182</v>
      </c>
      <c r="X71" s="552" t="str">
        <f t="shared" ref="X71:X134" si="28">IF(AND(O71 &gt; 10, T71 = 0), 1, "")</f>
        <v/>
      </c>
      <c r="Y71" s="554" t="str">
        <f>regioNat_Kreisregionen_t_N!W70</f>
        <v>Gesund</v>
      </c>
      <c r="Z71" s="573">
        <f t="shared" si="15"/>
        <v>107.008</v>
      </c>
      <c r="AA71" s="574">
        <f t="shared" ref="AA71:AA134" si="29">Q71-Z71</f>
        <v>6.9565217393119383E-4</v>
      </c>
    </row>
    <row r="72" spans="1:27" ht="15" customHeight="1" x14ac:dyDescent="0.25">
      <c r="A72" s="98">
        <v>5554</v>
      </c>
      <c r="B72" s="21" t="s">
        <v>53</v>
      </c>
      <c r="C72" s="102" t="s">
        <v>44</v>
      </c>
      <c r="D72" s="124">
        <v>1484</v>
      </c>
      <c r="E72" s="111">
        <v>4003.8999999999996</v>
      </c>
      <c r="F72" s="446">
        <f t="shared" si="17"/>
        <v>1218.5782608695649</v>
      </c>
      <c r="G72" s="119">
        <f t="shared" si="18"/>
        <v>821.14438063986847</v>
      </c>
      <c r="H72" s="486">
        <v>11.79</v>
      </c>
      <c r="I72" s="487">
        <v>5888.9</v>
      </c>
      <c r="J72" s="488">
        <f t="shared" si="19"/>
        <v>1792.2739130434782</v>
      </c>
      <c r="K72" s="489">
        <f t="shared" si="20"/>
        <v>1207.7317473338803</v>
      </c>
      <c r="L72" s="480">
        <v>0</v>
      </c>
      <c r="M72" s="480">
        <f t="shared" si="21"/>
        <v>0</v>
      </c>
      <c r="N72" s="490">
        <f t="shared" si="22"/>
        <v>0</v>
      </c>
      <c r="O72" s="111">
        <v>15.34</v>
      </c>
      <c r="P72" s="121">
        <v>1716.2</v>
      </c>
      <c r="Q72" s="446">
        <f t="shared" si="23"/>
        <v>522.32173913043482</v>
      </c>
      <c r="R72" s="282">
        <f t="shared" si="24"/>
        <v>351.96882690730109</v>
      </c>
      <c r="S72" s="109"/>
      <c r="T72" s="446">
        <f t="shared" si="25"/>
        <v>696.25652173913011</v>
      </c>
      <c r="U72" s="123">
        <f t="shared" si="26"/>
        <v>469.17555373256749</v>
      </c>
      <c r="V72" s="568">
        <f t="shared" si="27"/>
        <v>522.32173913043482</v>
      </c>
      <c r="W72" s="561">
        <f t="shared" si="16"/>
        <v>696.25652173913011</v>
      </c>
      <c r="X72" s="552" t="str">
        <f t="shared" si="28"/>
        <v/>
      </c>
      <c r="Y72" s="554" t="str">
        <f>regioNat_Kreisregionen_t_N!W71</f>
        <v>Oeko</v>
      </c>
      <c r="Z72" s="573">
        <f t="shared" si="15"/>
        <v>522.36799999999994</v>
      </c>
      <c r="AA72" s="574">
        <f t="shared" si="29"/>
        <v>-4.6260869565116991E-2</v>
      </c>
    </row>
    <row r="73" spans="1:27" ht="15" customHeight="1" x14ac:dyDescent="0.25">
      <c r="A73" s="98">
        <v>5558</v>
      </c>
      <c r="B73" s="21" t="s">
        <v>54</v>
      </c>
      <c r="C73" s="102" t="s">
        <v>44</v>
      </c>
      <c r="D73" s="124">
        <v>1111</v>
      </c>
      <c r="E73" s="111">
        <v>2907.7000000000003</v>
      </c>
      <c r="F73" s="446">
        <f t="shared" si="17"/>
        <v>884.95217391304357</v>
      </c>
      <c r="G73" s="119">
        <f t="shared" si="18"/>
        <v>796.5366101827575</v>
      </c>
      <c r="H73" s="486">
        <v>11.76</v>
      </c>
      <c r="I73" s="487">
        <v>4408.7</v>
      </c>
      <c r="J73" s="488">
        <f t="shared" si="19"/>
        <v>1341.7782608695652</v>
      </c>
      <c r="K73" s="489">
        <f t="shared" si="20"/>
        <v>1207.7212069032989</v>
      </c>
      <c r="L73" s="480">
        <v>0</v>
      </c>
      <c r="M73" s="480">
        <f t="shared" si="21"/>
        <v>0</v>
      </c>
      <c r="N73" s="490">
        <f t="shared" si="22"/>
        <v>0</v>
      </c>
      <c r="O73" s="111">
        <v>15.3</v>
      </c>
      <c r="P73" s="121">
        <v>1284.8999999999999</v>
      </c>
      <c r="Q73" s="446">
        <f t="shared" si="23"/>
        <v>391.0565217391304</v>
      </c>
      <c r="R73" s="282">
        <f t="shared" si="24"/>
        <v>351.98606817203455</v>
      </c>
      <c r="S73" s="109"/>
      <c r="T73" s="446">
        <f t="shared" si="25"/>
        <v>493.89565217391316</v>
      </c>
      <c r="U73" s="123">
        <f t="shared" si="26"/>
        <v>444.55054201072289</v>
      </c>
      <c r="V73" s="568">
        <f t="shared" si="27"/>
        <v>391.0565217391304</v>
      </c>
      <c r="W73" s="561">
        <f t="shared" si="16"/>
        <v>493.89565217391316</v>
      </c>
      <c r="X73" s="552" t="str">
        <f t="shared" si="28"/>
        <v/>
      </c>
      <c r="Y73" s="554" t="str">
        <f>regioNat_Kreisregionen_t_N!W72</f>
        <v>Oeko</v>
      </c>
      <c r="Z73" s="573">
        <f t="shared" si="15"/>
        <v>391.072</v>
      </c>
      <c r="AA73" s="574">
        <f t="shared" si="29"/>
        <v>-1.547826086959958E-2</v>
      </c>
    </row>
    <row r="74" spans="1:27" ht="15" customHeight="1" x14ac:dyDescent="0.25">
      <c r="A74" s="98">
        <v>5562</v>
      </c>
      <c r="B74" s="21" t="s">
        <v>290</v>
      </c>
      <c r="C74" s="102" t="s">
        <v>44</v>
      </c>
      <c r="D74" s="124">
        <v>967</v>
      </c>
      <c r="E74" s="111">
        <v>16760.2</v>
      </c>
      <c r="F74" s="446">
        <f t="shared" si="17"/>
        <v>5100.9304347826092</v>
      </c>
      <c r="G74" s="119">
        <f t="shared" si="18"/>
        <v>5275.0056202508886</v>
      </c>
      <c r="H74" s="486">
        <v>18.059999999999999</v>
      </c>
      <c r="I74" s="487">
        <v>3837.2999999999997</v>
      </c>
      <c r="J74" s="488">
        <f t="shared" si="19"/>
        <v>1167.8739130434783</v>
      </c>
      <c r="K74" s="489">
        <f t="shared" si="20"/>
        <v>1207.7289690211771</v>
      </c>
      <c r="L74" s="480">
        <v>12922.9</v>
      </c>
      <c r="M74" s="480">
        <f t="shared" si="21"/>
        <v>3933.0565217391304</v>
      </c>
      <c r="N74" s="490">
        <f t="shared" si="22"/>
        <v>4067.2766512297108</v>
      </c>
      <c r="O74" s="111">
        <v>25.08</v>
      </c>
      <c r="P74" s="121">
        <v>1118.3000000000002</v>
      </c>
      <c r="Q74" s="446">
        <f t="shared" si="23"/>
        <v>340.35217391304354</v>
      </c>
      <c r="R74" s="282">
        <f t="shared" si="24"/>
        <v>351.96708781079997</v>
      </c>
      <c r="S74" s="109"/>
      <c r="T74" s="446">
        <f t="shared" si="25"/>
        <v>4760.5782608695654</v>
      </c>
      <c r="U74" s="123">
        <f t="shared" si="26"/>
        <v>4923.0385324400886</v>
      </c>
      <c r="V74" s="568">
        <f t="shared" si="27"/>
        <v>340.35217391304354</v>
      </c>
      <c r="W74" s="561">
        <f t="shared" si="16"/>
        <v>4760.5782608695654</v>
      </c>
      <c r="X74" s="552" t="str">
        <f t="shared" si="28"/>
        <v/>
      </c>
      <c r="Y74" s="554" t="str">
        <f>regioNat_Kreisregionen_t_N!W73</f>
        <v>Gesund</v>
      </c>
      <c r="Z74" s="573">
        <f t="shared" ref="Z74:Z137" si="30">D74*0.352</f>
        <v>340.38399999999996</v>
      </c>
      <c r="AA74" s="574">
        <f t="shared" si="29"/>
        <v>-3.1826086956414201E-2</v>
      </c>
    </row>
    <row r="75" spans="1:27" ht="15" customHeight="1" x14ac:dyDescent="0.25">
      <c r="A75" s="98">
        <v>5566</v>
      </c>
      <c r="B75" s="21" t="s">
        <v>55</v>
      </c>
      <c r="C75" s="102" t="s">
        <v>44</v>
      </c>
      <c r="D75" s="124">
        <v>1801</v>
      </c>
      <c r="E75" s="111">
        <v>6717.8</v>
      </c>
      <c r="F75" s="446">
        <f t="shared" si="17"/>
        <v>2044.5478260869565</v>
      </c>
      <c r="G75" s="119">
        <f t="shared" si="18"/>
        <v>1135.2292204813753</v>
      </c>
      <c r="H75" s="486">
        <v>10.52</v>
      </c>
      <c r="I75" s="487">
        <v>7146.8</v>
      </c>
      <c r="J75" s="488">
        <f t="shared" si="19"/>
        <v>2175.1130434782608</v>
      </c>
      <c r="K75" s="489">
        <f t="shared" si="20"/>
        <v>1207.7251768341259</v>
      </c>
      <c r="L75" s="480">
        <v>0</v>
      </c>
      <c r="M75" s="480">
        <f t="shared" si="21"/>
        <v>0</v>
      </c>
      <c r="N75" s="490">
        <f t="shared" si="22"/>
        <v>0</v>
      </c>
      <c r="O75" s="111">
        <v>16</v>
      </c>
      <c r="P75" s="121">
        <v>2082.8000000000002</v>
      </c>
      <c r="Q75" s="446">
        <f t="shared" si="23"/>
        <v>633.89565217391316</v>
      </c>
      <c r="R75" s="282">
        <f t="shared" si="24"/>
        <v>351.96871303382187</v>
      </c>
      <c r="S75" s="109"/>
      <c r="T75" s="446">
        <f t="shared" si="25"/>
        <v>1410.6521739130435</v>
      </c>
      <c r="U75" s="123">
        <f t="shared" si="26"/>
        <v>783.26050744755332</v>
      </c>
      <c r="V75" s="568">
        <f t="shared" si="27"/>
        <v>633.89565217391316</v>
      </c>
      <c r="W75" s="561">
        <f t="shared" si="16"/>
        <v>1410.6521739130435</v>
      </c>
      <c r="X75" s="552" t="str">
        <f t="shared" si="28"/>
        <v/>
      </c>
      <c r="Y75" s="554" t="str">
        <f>regioNat_Kreisregionen_t_N!W74</f>
        <v>Oeko</v>
      </c>
      <c r="Z75" s="573">
        <f t="shared" si="30"/>
        <v>633.952</v>
      </c>
      <c r="AA75" s="574">
        <f t="shared" si="29"/>
        <v>-5.6347826086835084E-2</v>
      </c>
    </row>
    <row r="76" spans="1:27" ht="15" customHeight="1" x14ac:dyDescent="0.25">
      <c r="A76" s="98">
        <v>5570</v>
      </c>
      <c r="B76" s="21" t="s">
        <v>56</v>
      </c>
      <c r="C76" s="102" t="s">
        <v>44</v>
      </c>
      <c r="D76" s="124">
        <v>1317</v>
      </c>
      <c r="E76" s="111">
        <v>3516.4</v>
      </c>
      <c r="F76" s="446">
        <f t="shared" si="17"/>
        <v>1070.2086956521739</v>
      </c>
      <c r="G76" s="119">
        <f t="shared" si="18"/>
        <v>812.61100656960821</v>
      </c>
      <c r="H76" s="486">
        <v>10.46</v>
      </c>
      <c r="I76" s="487">
        <v>5226.2000000000007</v>
      </c>
      <c r="J76" s="488">
        <f t="shared" si="19"/>
        <v>1590.5826086956527</v>
      </c>
      <c r="K76" s="489">
        <f t="shared" si="20"/>
        <v>1207.731669472781</v>
      </c>
      <c r="L76" s="480">
        <v>0</v>
      </c>
      <c r="M76" s="480">
        <f t="shared" si="21"/>
        <v>0</v>
      </c>
      <c r="N76" s="490">
        <f t="shared" si="22"/>
        <v>0</v>
      </c>
      <c r="O76" s="111">
        <v>14.18</v>
      </c>
      <c r="P76" s="121">
        <v>1523.1</v>
      </c>
      <c r="Q76" s="446">
        <f t="shared" si="23"/>
        <v>463.55217391304342</v>
      </c>
      <c r="R76" s="282">
        <f t="shared" si="24"/>
        <v>351.97583440625925</v>
      </c>
      <c r="S76" s="109"/>
      <c r="T76" s="446">
        <f t="shared" si="25"/>
        <v>606.65652173913054</v>
      </c>
      <c r="U76" s="123">
        <f t="shared" si="26"/>
        <v>460.63517216334895</v>
      </c>
      <c r="V76" s="568">
        <f t="shared" si="27"/>
        <v>463.55217391304342</v>
      </c>
      <c r="W76" s="561">
        <f t="shared" si="16"/>
        <v>606.65652173913054</v>
      </c>
      <c r="X76" s="552" t="str">
        <f t="shared" si="28"/>
        <v/>
      </c>
      <c r="Y76" s="554" t="str">
        <f>regioNat_Kreisregionen_t_N!W75</f>
        <v>Oeko</v>
      </c>
      <c r="Z76" s="573">
        <f t="shared" si="30"/>
        <v>463.58399999999995</v>
      </c>
      <c r="AA76" s="574">
        <f t="shared" si="29"/>
        <v>-3.1826086956527888E-2</v>
      </c>
    </row>
    <row r="77" spans="1:27" ht="15" customHeight="1" x14ac:dyDescent="0.25">
      <c r="A77" s="98">
        <v>5711</v>
      </c>
      <c r="B77" s="21" t="s">
        <v>57</v>
      </c>
      <c r="C77" s="102" t="s">
        <v>44</v>
      </c>
      <c r="D77" s="124">
        <v>260</v>
      </c>
      <c r="E77" s="111">
        <v>2073.5</v>
      </c>
      <c r="F77" s="446">
        <f t="shared" si="17"/>
        <v>631.06521739130437</v>
      </c>
      <c r="G77" s="119">
        <f t="shared" si="18"/>
        <v>2427.1739130434785</v>
      </c>
      <c r="H77" s="486">
        <v>13.5</v>
      </c>
      <c r="I77" s="487">
        <v>1031.7</v>
      </c>
      <c r="J77" s="488">
        <f t="shared" si="19"/>
        <v>313.99565217391307</v>
      </c>
      <c r="K77" s="489">
        <f t="shared" si="20"/>
        <v>1207.6755852842812</v>
      </c>
      <c r="L77" s="480">
        <v>1041.7</v>
      </c>
      <c r="M77" s="480">
        <f t="shared" si="21"/>
        <v>317.03913043478263</v>
      </c>
      <c r="N77" s="490">
        <f t="shared" si="22"/>
        <v>1219.3812709030101</v>
      </c>
      <c r="O77" s="111">
        <v>17.600000000000001</v>
      </c>
      <c r="P77" s="121">
        <v>300.70000000000005</v>
      </c>
      <c r="Q77" s="446">
        <f t="shared" si="23"/>
        <v>91.517391304347854</v>
      </c>
      <c r="R77" s="282">
        <f t="shared" si="24"/>
        <v>351.98996655518403</v>
      </c>
      <c r="S77" s="109"/>
      <c r="T77" s="446">
        <f t="shared" si="25"/>
        <v>539.54782608695655</v>
      </c>
      <c r="U77" s="123">
        <f t="shared" si="26"/>
        <v>2075.1839464882946</v>
      </c>
      <c r="V77" s="568">
        <f t="shared" si="27"/>
        <v>91.517391304347854</v>
      </c>
      <c r="W77" s="561">
        <f t="shared" si="16"/>
        <v>539.54782608695655</v>
      </c>
      <c r="X77" s="552" t="str">
        <f t="shared" si="28"/>
        <v/>
      </c>
      <c r="Y77" s="554" t="str">
        <f>regioNat_Kreisregionen_t_N!W76</f>
        <v>Gesund</v>
      </c>
      <c r="Z77" s="573">
        <f t="shared" si="30"/>
        <v>91.52</v>
      </c>
      <c r="AA77" s="574">
        <f t="shared" si="29"/>
        <v>-2.6086956521425009E-3</v>
      </c>
    </row>
    <row r="78" spans="1:27" ht="15" customHeight="1" x14ac:dyDescent="0.25">
      <c r="A78" s="98">
        <v>5754</v>
      </c>
      <c r="B78" s="21" t="s">
        <v>58</v>
      </c>
      <c r="C78" s="102" t="s">
        <v>44</v>
      </c>
      <c r="D78" s="124">
        <v>966</v>
      </c>
      <c r="E78" s="111">
        <v>3732.2000000000003</v>
      </c>
      <c r="F78" s="446">
        <f t="shared" si="17"/>
        <v>1135.8869565217392</v>
      </c>
      <c r="G78" s="119">
        <f t="shared" si="18"/>
        <v>1175.8664146187775</v>
      </c>
      <c r="H78" s="486">
        <v>10.94</v>
      </c>
      <c r="I78" s="487">
        <v>3833.2999999999997</v>
      </c>
      <c r="J78" s="488">
        <f t="shared" si="19"/>
        <v>1166.6565217391303</v>
      </c>
      <c r="K78" s="489">
        <f t="shared" si="20"/>
        <v>1207.7189666036545</v>
      </c>
      <c r="L78" s="480">
        <v>0</v>
      </c>
      <c r="M78" s="480">
        <f t="shared" si="21"/>
        <v>0</v>
      </c>
      <c r="N78" s="490">
        <f t="shared" si="22"/>
        <v>0</v>
      </c>
      <c r="O78" s="111">
        <v>16.02</v>
      </c>
      <c r="P78" s="121">
        <v>1117.2</v>
      </c>
      <c r="Q78" s="446">
        <f t="shared" si="23"/>
        <v>340.01739130434783</v>
      </c>
      <c r="R78" s="282">
        <f t="shared" si="24"/>
        <v>351.98487712665406</v>
      </c>
      <c r="S78" s="109"/>
      <c r="T78" s="446">
        <f t="shared" si="25"/>
        <v>795.86956521739137</v>
      </c>
      <c r="U78" s="123">
        <f t="shared" si="26"/>
        <v>823.88153749212358</v>
      </c>
      <c r="V78" s="568">
        <f t="shared" si="27"/>
        <v>340.01739130434783</v>
      </c>
      <c r="W78" s="561">
        <f t="shared" si="16"/>
        <v>795.86956521739137</v>
      </c>
      <c r="X78" s="552" t="str">
        <f t="shared" si="28"/>
        <v/>
      </c>
      <c r="Y78" s="554" t="str">
        <f>regioNat_Kreisregionen_t_N!W77</f>
        <v>Oeko</v>
      </c>
      <c r="Z78" s="573">
        <f t="shared" si="30"/>
        <v>340.03199999999998</v>
      </c>
      <c r="AA78" s="574">
        <f t="shared" si="29"/>
        <v>-1.4608695652157166E-2</v>
      </c>
    </row>
    <row r="79" spans="1:27" ht="15" customHeight="1" x14ac:dyDescent="0.25">
      <c r="A79" s="98">
        <v>5758</v>
      </c>
      <c r="B79" s="21" t="s">
        <v>59</v>
      </c>
      <c r="C79" s="102" t="s">
        <v>44</v>
      </c>
      <c r="D79" s="124">
        <v>454</v>
      </c>
      <c r="E79" s="111">
        <v>2631.4</v>
      </c>
      <c r="F79" s="446">
        <f t="shared" si="17"/>
        <v>800.8608695652174</v>
      </c>
      <c r="G79" s="119">
        <f t="shared" si="18"/>
        <v>1764.0107259145759</v>
      </c>
      <c r="H79" s="486">
        <v>10.81</v>
      </c>
      <c r="I79" s="487">
        <v>1801.6000000000001</v>
      </c>
      <c r="J79" s="488">
        <f t="shared" si="19"/>
        <v>548.31304347826085</v>
      </c>
      <c r="K79" s="489">
        <f t="shared" si="20"/>
        <v>1207.7379812296494</v>
      </c>
      <c r="L79" s="480">
        <v>829.8</v>
      </c>
      <c r="M79" s="480">
        <f t="shared" si="21"/>
        <v>252.54782608695649</v>
      </c>
      <c r="N79" s="490">
        <f t="shared" si="22"/>
        <v>556.27274468492612</v>
      </c>
      <c r="O79" s="111">
        <v>15.05</v>
      </c>
      <c r="P79" s="121">
        <v>525</v>
      </c>
      <c r="Q79" s="446">
        <f t="shared" si="23"/>
        <v>159.78260869565219</v>
      </c>
      <c r="R79" s="282">
        <f t="shared" si="24"/>
        <v>351.94407201685499</v>
      </c>
      <c r="S79" s="109"/>
      <c r="T79" s="446">
        <f t="shared" si="25"/>
        <v>641.07826086956516</v>
      </c>
      <c r="U79" s="123">
        <f t="shared" si="26"/>
        <v>1412.0666538977207</v>
      </c>
      <c r="V79" s="568">
        <f t="shared" si="27"/>
        <v>159.78260869565219</v>
      </c>
      <c r="W79" s="561">
        <f t="shared" si="16"/>
        <v>641.07826086956516</v>
      </c>
      <c r="X79" s="552" t="str">
        <f t="shared" si="28"/>
        <v/>
      </c>
      <c r="Y79" s="554" t="str">
        <f>regioNat_Kreisregionen_t_N!W78</f>
        <v>Gesund</v>
      </c>
      <c r="Z79" s="573">
        <f t="shared" si="30"/>
        <v>159.80799999999999</v>
      </c>
      <c r="AA79" s="574">
        <f t="shared" si="29"/>
        <v>-2.5391304347806454E-2</v>
      </c>
    </row>
    <row r="80" spans="1:27" ht="15" customHeight="1" x14ac:dyDescent="0.25">
      <c r="A80" s="98">
        <v>5762</v>
      </c>
      <c r="B80" s="21" t="s">
        <v>60</v>
      </c>
      <c r="C80" s="102" t="s">
        <v>44</v>
      </c>
      <c r="D80" s="124">
        <v>1200</v>
      </c>
      <c r="E80" s="111">
        <v>2206.7000000000003</v>
      </c>
      <c r="F80" s="446">
        <f t="shared" si="17"/>
        <v>671.60434782608706</v>
      </c>
      <c r="G80" s="119">
        <f t="shared" si="18"/>
        <v>559.6702898550725</v>
      </c>
      <c r="H80" s="486">
        <v>6.67</v>
      </c>
      <c r="I80" s="487">
        <v>4761.8999999999996</v>
      </c>
      <c r="J80" s="488">
        <f t="shared" si="19"/>
        <v>1449.2739130434782</v>
      </c>
      <c r="K80" s="489">
        <f t="shared" si="20"/>
        <v>1207.7282608695652</v>
      </c>
      <c r="L80" s="480">
        <v>0</v>
      </c>
      <c r="M80" s="480">
        <f t="shared" si="21"/>
        <v>0</v>
      </c>
      <c r="N80" s="490">
        <f t="shared" si="22"/>
        <v>0</v>
      </c>
      <c r="O80" s="111">
        <v>9.64</v>
      </c>
      <c r="P80" s="121">
        <v>1387.8</v>
      </c>
      <c r="Q80" s="446">
        <f t="shared" si="23"/>
        <v>422.3739130434783</v>
      </c>
      <c r="R80" s="282">
        <f t="shared" si="24"/>
        <v>351.97826086956525</v>
      </c>
      <c r="S80" s="109"/>
      <c r="T80" s="446">
        <f t="shared" si="25"/>
        <v>0</v>
      </c>
      <c r="U80" s="123">
        <f t="shared" si="26"/>
        <v>0</v>
      </c>
      <c r="V80" s="568">
        <f t="shared" si="27"/>
        <v>671.60434782608706</v>
      </c>
      <c r="W80" s="561">
        <f t="shared" si="16"/>
        <v>249.23043478260877</v>
      </c>
      <c r="X80" s="552" t="str">
        <f t="shared" si="28"/>
        <v/>
      </c>
      <c r="Y80" s="554" t="str">
        <f>regioNat_Kreisregionen_t_N!W79</f>
        <v>Oeko</v>
      </c>
      <c r="Z80" s="573">
        <f t="shared" si="30"/>
        <v>422.4</v>
      </c>
      <c r="AA80" s="574">
        <f t="shared" si="29"/>
        <v>-2.6086956521680804E-2</v>
      </c>
    </row>
    <row r="81" spans="1:27" ht="15" customHeight="1" x14ac:dyDescent="0.25">
      <c r="A81" s="98">
        <v>5766</v>
      </c>
      <c r="B81" s="21" t="s">
        <v>61</v>
      </c>
      <c r="C81" s="102" t="s">
        <v>44</v>
      </c>
      <c r="D81" s="124">
        <v>1239</v>
      </c>
      <c r="E81" s="111">
        <v>4750.8</v>
      </c>
      <c r="F81" s="446">
        <f t="shared" si="17"/>
        <v>1445.895652173913</v>
      </c>
      <c r="G81" s="119">
        <f t="shared" si="18"/>
        <v>1166.9859985261605</v>
      </c>
      <c r="H81" s="486">
        <v>8.18</v>
      </c>
      <c r="I81" s="487">
        <v>4916.7</v>
      </c>
      <c r="J81" s="488">
        <f t="shared" si="19"/>
        <v>1496.3869565217392</v>
      </c>
      <c r="K81" s="489">
        <f t="shared" si="20"/>
        <v>1207.7376565954312</v>
      </c>
      <c r="L81" s="480">
        <v>0</v>
      </c>
      <c r="M81" s="480">
        <f t="shared" si="21"/>
        <v>0</v>
      </c>
      <c r="N81" s="490">
        <f t="shared" si="22"/>
        <v>0</v>
      </c>
      <c r="O81" s="111">
        <v>15.05</v>
      </c>
      <c r="P81" s="121">
        <v>1432.9</v>
      </c>
      <c r="Q81" s="446">
        <f t="shared" si="23"/>
        <v>436.1</v>
      </c>
      <c r="R81" s="282">
        <f t="shared" si="24"/>
        <v>351.97740112994353</v>
      </c>
      <c r="S81" s="109"/>
      <c r="T81" s="446">
        <f t="shared" si="25"/>
        <v>1009.795652173913</v>
      </c>
      <c r="U81" s="123">
        <f t="shared" si="26"/>
        <v>815.00859739621717</v>
      </c>
      <c r="V81" s="568">
        <f t="shared" si="27"/>
        <v>436.1</v>
      </c>
      <c r="W81" s="561">
        <f t="shared" si="16"/>
        <v>1009.795652173913</v>
      </c>
      <c r="X81" s="552" t="str">
        <f t="shared" si="28"/>
        <v/>
      </c>
      <c r="Y81" s="554" t="str">
        <f>regioNat_Kreisregionen_t_N!W80</f>
        <v>Oeko</v>
      </c>
      <c r="Z81" s="573">
        <f t="shared" si="30"/>
        <v>436.12799999999999</v>
      </c>
      <c r="AA81" s="574">
        <f t="shared" si="29"/>
        <v>-2.7999999999963165E-2</v>
      </c>
    </row>
    <row r="82" spans="1:27" ht="15" customHeight="1" x14ac:dyDescent="0.25">
      <c r="A82" s="98">
        <v>5770</v>
      </c>
      <c r="B82" s="21" t="s">
        <v>62</v>
      </c>
      <c r="C82" s="102" t="s">
        <v>44</v>
      </c>
      <c r="D82" s="124">
        <v>1147</v>
      </c>
      <c r="E82" s="111">
        <v>3692.4</v>
      </c>
      <c r="F82" s="446">
        <f t="shared" si="17"/>
        <v>1123.7739130434782</v>
      </c>
      <c r="G82" s="119">
        <f t="shared" si="18"/>
        <v>979.75057806754853</v>
      </c>
      <c r="H82" s="486">
        <v>9.08</v>
      </c>
      <c r="I82" s="487">
        <v>4551.5999999999995</v>
      </c>
      <c r="J82" s="488">
        <f t="shared" si="19"/>
        <v>1385.2695652173911</v>
      </c>
      <c r="K82" s="489">
        <f t="shared" si="20"/>
        <v>1207.732838027368</v>
      </c>
      <c r="L82" s="480">
        <v>0</v>
      </c>
      <c r="M82" s="480">
        <f t="shared" si="21"/>
        <v>0</v>
      </c>
      <c r="N82" s="490">
        <f t="shared" si="22"/>
        <v>0</v>
      </c>
      <c r="O82" s="111">
        <v>15.13</v>
      </c>
      <c r="P82" s="121">
        <v>1326.5</v>
      </c>
      <c r="Q82" s="446">
        <f t="shared" si="23"/>
        <v>403.71739130434781</v>
      </c>
      <c r="R82" s="282">
        <f t="shared" si="24"/>
        <v>351.97680148591786</v>
      </c>
      <c r="S82" s="109"/>
      <c r="T82" s="446">
        <f t="shared" si="25"/>
        <v>720.0565217391304</v>
      </c>
      <c r="U82" s="123">
        <f t="shared" si="26"/>
        <v>627.77377658163073</v>
      </c>
      <c r="V82" s="568">
        <f t="shared" si="27"/>
        <v>403.71739130434781</v>
      </c>
      <c r="W82" s="561">
        <f t="shared" si="16"/>
        <v>720.0565217391304</v>
      </c>
      <c r="X82" s="552" t="str">
        <f t="shared" si="28"/>
        <v/>
      </c>
      <c r="Y82" s="554" t="str">
        <f>regioNat_Kreisregionen_t_N!W81</f>
        <v>Oeko</v>
      </c>
      <c r="Z82" s="573">
        <f t="shared" si="30"/>
        <v>403.74399999999997</v>
      </c>
      <c r="AA82" s="574">
        <f t="shared" si="29"/>
        <v>-2.6608695652157621E-2</v>
      </c>
    </row>
    <row r="83" spans="1:27" ht="15" customHeight="1" x14ac:dyDescent="0.25">
      <c r="A83" s="98">
        <v>5774</v>
      </c>
      <c r="B83" s="21" t="s">
        <v>63</v>
      </c>
      <c r="C83" s="102" t="s">
        <v>44</v>
      </c>
      <c r="D83" s="124">
        <v>1249</v>
      </c>
      <c r="E83" s="111">
        <v>3198.6</v>
      </c>
      <c r="F83" s="446">
        <f t="shared" si="17"/>
        <v>973.48695652173922</v>
      </c>
      <c r="G83" s="119">
        <f t="shared" si="18"/>
        <v>779.41309569394662</v>
      </c>
      <c r="H83" s="486">
        <v>8.1999999999999993</v>
      </c>
      <c r="I83" s="487">
        <v>4956.4000000000005</v>
      </c>
      <c r="J83" s="488">
        <f t="shared" si="19"/>
        <v>1508.4695652173914</v>
      </c>
      <c r="K83" s="489">
        <f t="shared" si="20"/>
        <v>1207.7418456504333</v>
      </c>
      <c r="L83" s="480">
        <v>0</v>
      </c>
      <c r="M83" s="480">
        <f t="shared" si="21"/>
        <v>0</v>
      </c>
      <c r="N83" s="490">
        <f t="shared" si="22"/>
        <v>0</v>
      </c>
      <c r="O83" s="111">
        <v>14.25</v>
      </c>
      <c r="P83" s="121">
        <v>1444.5</v>
      </c>
      <c r="Q83" s="446">
        <f t="shared" si="23"/>
        <v>439.63043478260869</v>
      </c>
      <c r="R83" s="282">
        <f t="shared" si="24"/>
        <v>351.98593657534724</v>
      </c>
      <c r="S83" s="109"/>
      <c r="T83" s="446">
        <f t="shared" si="25"/>
        <v>533.85652173913059</v>
      </c>
      <c r="U83" s="123">
        <f t="shared" si="26"/>
        <v>427.42715911859938</v>
      </c>
      <c r="V83" s="568">
        <f t="shared" si="27"/>
        <v>439.63043478260869</v>
      </c>
      <c r="W83" s="561">
        <f t="shared" si="16"/>
        <v>533.85652173913059</v>
      </c>
      <c r="X83" s="552" t="str">
        <f t="shared" si="28"/>
        <v/>
      </c>
      <c r="Y83" s="554" t="str">
        <f>regioNat_Kreisregionen_t_N!W82</f>
        <v>Oeko</v>
      </c>
      <c r="Z83" s="573">
        <f t="shared" si="30"/>
        <v>439.64799999999997</v>
      </c>
      <c r="AA83" s="574">
        <f t="shared" si="29"/>
        <v>-1.7565217391279475E-2</v>
      </c>
    </row>
    <row r="84" spans="1:27" ht="15" customHeight="1" x14ac:dyDescent="0.25">
      <c r="A84" s="98">
        <v>5913</v>
      </c>
      <c r="B84" s="21" t="s">
        <v>291</v>
      </c>
      <c r="C84" s="102" t="s">
        <v>44</v>
      </c>
      <c r="D84" s="124">
        <v>479</v>
      </c>
      <c r="E84" s="111">
        <v>8138.2999999999993</v>
      </c>
      <c r="F84" s="446">
        <f t="shared" si="17"/>
        <v>2476.8739130434778</v>
      </c>
      <c r="G84" s="119">
        <f t="shared" si="18"/>
        <v>5170.9267495688473</v>
      </c>
      <c r="H84" s="486">
        <v>19.45</v>
      </c>
      <c r="I84" s="487">
        <v>1900.8</v>
      </c>
      <c r="J84" s="488">
        <f t="shared" si="19"/>
        <v>578.50434782608693</v>
      </c>
      <c r="K84" s="489">
        <f t="shared" si="20"/>
        <v>1207.7335027684485</v>
      </c>
      <c r="L84" s="480">
        <v>6237.5</v>
      </c>
      <c r="M84" s="480">
        <f t="shared" si="21"/>
        <v>1898.3695652173913</v>
      </c>
      <c r="N84" s="490">
        <f t="shared" si="22"/>
        <v>3963.1932468003993</v>
      </c>
      <c r="O84" s="111">
        <v>23.65</v>
      </c>
      <c r="P84" s="121">
        <v>554</v>
      </c>
      <c r="Q84" s="446">
        <f t="shared" si="23"/>
        <v>168.60869565217391</v>
      </c>
      <c r="R84" s="282">
        <f t="shared" si="24"/>
        <v>352.0014523009894</v>
      </c>
      <c r="S84" s="109"/>
      <c r="T84" s="446">
        <f t="shared" si="25"/>
        <v>2308.2652173913038</v>
      </c>
      <c r="U84" s="123">
        <f t="shared" si="26"/>
        <v>4818.9252972678578</v>
      </c>
      <c r="V84" s="568">
        <f t="shared" si="27"/>
        <v>168.60869565217391</v>
      </c>
      <c r="W84" s="561">
        <f t="shared" si="16"/>
        <v>2308.2652173913038</v>
      </c>
      <c r="X84" s="552" t="str">
        <f t="shared" si="28"/>
        <v/>
      </c>
      <c r="Y84" s="554" t="str">
        <f>regioNat_Kreisregionen_t_N!W83</f>
        <v>Gesund</v>
      </c>
      <c r="Z84" s="573">
        <f t="shared" si="30"/>
        <v>168.608</v>
      </c>
      <c r="AA84" s="574">
        <f t="shared" si="29"/>
        <v>6.9565217390277212E-4</v>
      </c>
    </row>
    <row r="85" spans="1:27" ht="15" customHeight="1" x14ac:dyDescent="0.25">
      <c r="A85" s="98">
        <v>5954</v>
      </c>
      <c r="B85" s="21" t="s">
        <v>292</v>
      </c>
      <c r="C85" s="102" t="s">
        <v>44</v>
      </c>
      <c r="D85" s="124">
        <v>574</v>
      </c>
      <c r="E85" s="111">
        <v>5096.3999999999996</v>
      </c>
      <c r="F85" s="446">
        <f t="shared" si="17"/>
        <v>1551.0782608695649</v>
      </c>
      <c r="G85" s="119">
        <f t="shared" si="18"/>
        <v>2702.2269353128308</v>
      </c>
      <c r="H85" s="486">
        <v>14.02</v>
      </c>
      <c r="I85" s="487">
        <v>2277.8000000000002</v>
      </c>
      <c r="J85" s="488">
        <f t="shared" si="19"/>
        <v>693.24347826086967</v>
      </c>
      <c r="K85" s="489">
        <f t="shared" si="20"/>
        <v>1207.741251325557</v>
      </c>
      <c r="L85" s="480">
        <v>2818.6</v>
      </c>
      <c r="M85" s="480">
        <f t="shared" si="21"/>
        <v>857.83478260869572</v>
      </c>
      <c r="N85" s="490">
        <f t="shared" si="22"/>
        <v>1494.4856839872746</v>
      </c>
      <c r="O85" s="111">
        <v>21.76</v>
      </c>
      <c r="P85" s="121">
        <v>663.8</v>
      </c>
      <c r="Q85" s="446">
        <f t="shared" si="23"/>
        <v>202.02608695652171</v>
      </c>
      <c r="R85" s="282">
        <f t="shared" si="24"/>
        <v>351.96182396606565</v>
      </c>
      <c r="S85" s="109"/>
      <c r="T85" s="446">
        <f t="shared" si="25"/>
        <v>1349.0521739130431</v>
      </c>
      <c r="U85" s="123">
        <f t="shared" si="26"/>
        <v>2350.265111346765</v>
      </c>
      <c r="V85" s="568">
        <f t="shared" si="27"/>
        <v>202.02608695652171</v>
      </c>
      <c r="W85" s="561">
        <f t="shared" si="16"/>
        <v>1349.0521739130431</v>
      </c>
      <c r="X85" s="552" t="str">
        <f t="shared" si="28"/>
        <v/>
      </c>
      <c r="Y85" s="554" t="str">
        <f>regioNat_Kreisregionen_t_N!W84</f>
        <v>Gesund</v>
      </c>
      <c r="Z85" s="573">
        <f t="shared" si="30"/>
        <v>202.048</v>
      </c>
      <c r="AA85" s="574">
        <f t="shared" si="29"/>
        <v>-2.1913043478292593E-2</v>
      </c>
    </row>
    <row r="86" spans="1:27" ht="15" customHeight="1" x14ac:dyDescent="0.25">
      <c r="A86" s="98">
        <v>5958</v>
      </c>
      <c r="B86" s="21" t="s">
        <v>64</v>
      </c>
      <c r="C86" s="102" t="s">
        <v>44</v>
      </c>
      <c r="D86" s="124">
        <v>1955</v>
      </c>
      <c r="E86" s="111">
        <v>3445.1</v>
      </c>
      <c r="F86" s="446">
        <f t="shared" si="17"/>
        <v>1048.5086956521739</v>
      </c>
      <c r="G86" s="119">
        <f t="shared" si="18"/>
        <v>536.3215834537973</v>
      </c>
      <c r="H86" s="486">
        <v>5.63</v>
      </c>
      <c r="I86" s="487">
        <v>7757.9000000000005</v>
      </c>
      <c r="J86" s="488">
        <f t="shared" si="19"/>
        <v>2361.1</v>
      </c>
      <c r="K86" s="489">
        <f t="shared" si="20"/>
        <v>1207.7237851662403</v>
      </c>
      <c r="L86" s="480">
        <v>0</v>
      </c>
      <c r="M86" s="480">
        <f t="shared" si="21"/>
        <v>0</v>
      </c>
      <c r="N86" s="490">
        <f t="shared" si="22"/>
        <v>0</v>
      </c>
      <c r="O86" s="111">
        <v>9.81</v>
      </c>
      <c r="P86" s="121">
        <v>2260.9</v>
      </c>
      <c r="Q86" s="446">
        <f t="shared" si="23"/>
        <v>688.1</v>
      </c>
      <c r="R86" s="282">
        <f t="shared" si="24"/>
        <v>351.96930946291559</v>
      </c>
      <c r="S86" s="109"/>
      <c r="T86" s="446">
        <f t="shared" si="25"/>
        <v>0</v>
      </c>
      <c r="U86" s="123">
        <f t="shared" si="26"/>
        <v>0</v>
      </c>
      <c r="V86" s="568">
        <f t="shared" si="27"/>
        <v>1048.5086956521739</v>
      </c>
      <c r="W86" s="561">
        <f t="shared" si="16"/>
        <v>360.40869565217383</v>
      </c>
      <c r="X86" s="552" t="str">
        <f t="shared" si="28"/>
        <v/>
      </c>
      <c r="Y86" s="554" t="str">
        <f>regioNat_Kreisregionen_t_N!W85</f>
        <v>Oeko</v>
      </c>
      <c r="Z86" s="573">
        <f t="shared" si="30"/>
        <v>688.16</v>
      </c>
      <c r="AA86" s="574">
        <f t="shared" si="29"/>
        <v>-5.999999999994543E-2</v>
      </c>
    </row>
    <row r="87" spans="1:27" ht="15" customHeight="1" x14ac:dyDescent="0.25">
      <c r="A87" s="98">
        <v>5962</v>
      </c>
      <c r="B87" s="21" t="s">
        <v>65</v>
      </c>
      <c r="C87" s="102" t="s">
        <v>44</v>
      </c>
      <c r="D87" s="124">
        <v>1060</v>
      </c>
      <c r="E87" s="111">
        <v>4287.5</v>
      </c>
      <c r="F87" s="446">
        <f t="shared" si="17"/>
        <v>1304.891304347826</v>
      </c>
      <c r="G87" s="119">
        <f t="shared" si="18"/>
        <v>1231.0295324036094</v>
      </c>
      <c r="H87" s="486">
        <v>8.65</v>
      </c>
      <c r="I87" s="487">
        <v>4206.4000000000005</v>
      </c>
      <c r="J87" s="488">
        <f t="shared" si="19"/>
        <v>1280.2086956521741</v>
      </c>
      <c r="K87" s="489">
        <f t="shared" si="20"/>
        <v>1207.7440525020511</v>
      </c>
      <c r="L87" s="480">
        <v>81.100000000000009</v>
      </c>
      <c r="M87" s="480">
        <f t="shared" si="21"/>
        <v>24.682608695652174</v>
      </c>
      <c r="N87" s="490">
        <f t="shared" si="22"/>
        <v>23.285479901558656</v>
      </c>
      <c r="O87" s="111">
        <v>13.66</v>
      </c>
      <c r="P87" s="121">
        <v>1225.9000000000001</v>
      </c>
      <c r="Q87" s="446">
        <f t="shared" si="23"/>
        <v>373.1</v>
      </c>
      <c r="R87" s="282">
        <f t="shared" si="24"/>
        <v>351.98113207547169</v>
      </c>
      <c r="S87" s="109"/>
      <c r="T87" s="446">
        <f t="shared" si="25"/>
        <v>931.79130434782599</v>
      </c>
      <c r="U87" s="123">
        <f t="shared" si="26"/>
        <v>879.04840032813775</v>
      </c>
      <c r="V87" s="568">
        <f t="shared" si="27"/>
        <v>373.1</v>
      </c>
      <c r="W87" s="561">
        <f t="shared" si="16"/>
        <v>931.79130434782599</v>
      </c>
      <c r="X87" s="552" t="str">
        <f t="shared" si="28"/>
        <v/>
      </c>
      <c r="Y87" s="554" t="str">
        <f>regioNat_Kreisregionen_t_N!W86</f>
        <v>Oeko</v>
      </c>
      <c r="Z87" s="573">
        <f t="shared" si="30"/>
        <v>373.12</v>
      </c>
      <c r="AA87" s="574">
        <f t="shared" si="29"/>
        <v>-1.999999999998181E-2</v>
      </c>
    </row>
    <row r="88" spans="1:27" ht="15" customHeight="1" x14ac:dyDescent="0.25">
      <c r="A88" s="98">
        <v>5966</v>
      </c>
      <c r="B88" s="21" t="s">
        <v>66</v>
      </c>
      <c r="C88" s="102" t="s">
        <v>44</v>
      </c>
      <c r="D88" s="124">
        <v>715</v>
      </c>
      <c r="E88" s="111">
        <v>1775</v>
      </c>
      <c r="F88" s="446">
        <f t="shared" si="17"/>
        <v>540.21739130434787</v>
      </c>
      <c r="G88" s="119">
        <f t="shared" si="18"/>
        <v>755.54879902706</v>
      </c>
      <c r="H88" s="486">
        <v>6.97</v>
      </c>
      <c r="I88" s="487">
        <v>2837.2999999999997</v>
      </c>
      <c r="J88" s="488">
        <f t="shared" si="19"/>
        <v>863.52608695652168</v>
      </c>
      <c r="K88" s="489">
        <f t="shared" si="20"/>
        <v>1207.7287929461843</v>
      </c>
      <c r="L88" s="480">
        <v>0</v>
      </c>
      <c r="M88" s="480">
        <f t="shared" si="21"/>
        <v>0</v>
      </c>
      <c r="N88" s="490">
        <f t="shared" si="22"/>
        <v>0</v>
      </c>
      <c r="O88" s="111">
        <v>11.25</v>
      </c>
      <c r="P88" s="121">
        <v>826.9</v>
      </c>
      <c r="Q88" s="446">
        <f t="shared" si="23"/>
        <v>251.66521739130437</v>
      </c>
      <c r="R88" s="282">
        <f t="shared" si="24"/>
        <v>351.97932502280332</v>
      </c>
      <c r="S88" s="109"/>
      <c r="T88" s="446">
        <f t="shared" si="25"/>
        <v>288.55217391304348</v>
      </c>
      <c r="U88" s="123">
        <f t="shared" si="26"/>
        <v>403.56947400425662</v>
      </c>
      <c r="V88" s="568">
        <f t="shared" si="27"/>
        <v>251.66521739130437</v>
      </c>
      <c r="W88" s="561">
        <f t="shared" si="16"/>
        <v>288.55217391304348</v>
      </c>
      <c r="X88" s="552" t="str">
        <f t="shared" si="28"/>
        <v/>
      </c>
      <c r="Y88" s="554" t="str">
        <f>regioNat_Kreisregionen_t_N!W87</f>
        <v>Oeko</v>
      </c>
      <c r="Z88" s="573">
        <f t="shared" si="30"/>
        <v>251.67999999999998</v>
      </c>
      <c r="AA88" s="574">
        <f t="shared" si="29"/>
        <v>-1.4782608695611543E-2</v>
      </c>
    </row>
    <row r="89" spans="1:27" ht="15" customHeight="1" x14ac:dyDescent="0.25">
      <c r="A89" s="98">
        <v>5970</v>
      </c>
      <c r="B89" s="21" t="s">
        <v>67</v>
      </c>
      <c r="C89" s="102" t="s">
        <v>44</v>
      </c>
      <c r="D89" s="124">
        <v>1133</v>
      </c>
      <c r="E89" s="111">
        <v>3216.1</v>
      </c>
      <c r="F89" s="446">
        <f t="shared" si="17"/>
        <v>978.81304347826085</v>
      </c>
      <c r="G89" s="119">
        <f t="shared" si="18"/>
        <v>863.91265973368127</v>
      </c>
      <c r="H89" s="486">
        <v>6.38</v>
      </c>
      <c r="I89" s="487">
        <v>4496</v>
      </c>
      <c r="J89" s="488">
        <f t="shared" si="19"/>
        <v>1368.3478260869565</v>
      </c>
      <c r="K89" s="489">
        <f t="shared" si="20"/>
        <v>1207.7209409417092</v>
      </c>
      <c r="L89" s="480">
        <v>0</v>
      </c>
      <c r="M89" s="480">
        <f t="shared" si="21"/>
        <v>0</v>
      </c>
      <c r="N89" s="490">
        <f t="shared" si="22"/>
        <v>0</v>
      </c>
      <c r="O89" s="111">
        <v>14.21</v>
      </c>
      <c r="P89" s="121">
        <v>1310.3</v>
      </c>
      <c r="Q89" s="446">
        <f t="shared" si="23"/>
        <v>398.78695652173917</v>
      </c>
      <c r="R89" s="282">
        <f t="shared" si="24"/>
        <v>351.97436586208227</v>
      </c>
      <c r="S89" s="109"/>
      <c r="T89" s="446">
        <f t="shared" si="25"/>
        <v>580.02608695652168</v>
      </c>
      <c r="U89" s="123">
        <f t="shared" si="26"/>
        <v>511.93829387159906</v>
      </c>
      <c r="V89" s="568">
        <f t="shared" si="27"/>
        <v>398.78695652173917</v>
      </c>
      <c r="W89" s="561">
        <f t="shared" si="16"/>
        <v>580.02608695652168</v>
      </c>
      <c r="X89" s="552" t="str">
        <f t="shared" si="28"/>
        <v/>
      </c>
      <c r="Y89" s="554" t="str">
        <f>regioNat_Kreisregionen_t_N!W88</f>
        <v>Oeko</v>
      </c>
      <c r="Z89" s="573">
        <f t="shared" si="30"/>
        <v>398.81599999999997</v>
      </c>
      <c r="AA89" s="574">
        <f t="shared" si="29"/>
        <v>-2.9043478260803113E-2</v>
      </c>
    </row>
    <row r="90" spans="1:27" ht="15" customHeight="1" x14ac:dyDescent="0.25">
      <c r="A90" s="98">
        <v>5974</v>
      </c>
      <c r="B90" s="21" t="s">
        <v>68</v>
      </c>
      <c r="C90" s="102" t="s">
        <v>44</v>
      </c>
      <c r="D90" s="124">
        <v>1334</v>
      </c>
      <c r="E90" s="111">
        <v>4657.0999999999995</v>
      </c>
      <c r="F90" s="446">
        <f t="shared" si="17"/>
        <v>1417.3782608695651</v>
      </c>
      <c r="G90" s="119">
        <f t="shared" si="18"/>
        <v>1062.5024444299588</v>
      </c>
      <c r="H90" s="486">
        <v>8.23</v>
      </c>
      <c r="I90" s="487">
        <v>5293.7000000000007</v>
      </c>
      <c r="J90" s="488">
        <f t="shared" si="19"/>
        <v>1611.1260869565222</v>
      </c>
      <c r="K90" s="489">
        <f t="shared" si="20"/>
        <v>1207.7406948699568</v>
      </c>
      <c r="L90" s="480">
        <v>0</v>
      </c>
      <c r="M90" s="480">
        <f t="shared" si="21"/>
        <v>0</v>
      </c>
      <c r="N90" s="490">
        <f t="shared" si="22"/>
        <v>0</v>
      </c>
      <c r="O90" s="111">
        <v>14.18</v>
      </c>
      <c r="P90" s="121">
        <v>1542.8</v>
      </c>
      <c r="Q90" s="446">
        <f t="shared" si="23"/>
        <v>469.54782608695655</v>
      </c>
      <c r="R90" s="282">
        <f t="shared" si="24"/>
        <v>351.98487712665411</v>
      </c>
      <c r="S90" s="109"/>
      <c r="T90" s="446">
        <f t="shared" si="25"/>
        <v>947.83043478260856</v>
      </c>
      <c r="U90" s="123">
        <f t="shared" si="26"/>
        <v>710.51756730330476</v>
      </c>
      <c r="V90" s="568">
        <f t="shared" si="27"/>
        <v>469.54782608695655</v>
      </c>
      <c r="W90" s="561">
        <f t="shared" si="16"/>
        <v>947.83043478260856</v>
      </c>
      <c r="X90" s="552" t="str">
        <f t="shared" si="28"/>
        <v/>
      </c>
      <c r="Y90" s="554" t="str">
        <f>regioNat_Kreisregionen_t_N!W89</f>
        <v>Oeko</v>
      </c>
      <c r="Z90" s="573">
        <f t="shared" si="30"/>
        <v>469.56799999999998</v>
      </c>
      <c r="AA90" s="574">
        <f t="shared" si="29"/>
        <v>-2.0173913043436187E-2</v>
      </c>
    </row>
    <row r="91" spans="1:27" ht="15" customHeight="1" x14ac:dyDescent="0.25">
      <c r="A91" s="98">
        <v>5978</v>
      </c>
      <c r="B91" s="21" t="s">
        <v>293</v>
      </c>
      <c r="C91" s="102" t="s">
        <v>44</v>
      </c>
      <c r="D91" s="124">
        <v>766</v>
      </c>
      <c r="E91" s="111">
        <v>8347.3000000000011</v>
      </c>
      <c r="F91" s="446">
        <f t="shared" si="17"/>
        <v>2540.4826086956523</v>
      </c>
      <c r="G91" s="119">
        <f t="shared" si="18"/>
        <v>3316.5569304120786</v>
      </c>
      <c r="H91" s="486">
        <v>15.12</v>
      </c>
      <c r="I91" s="487">
        <v>3039.7</v>
      </c>
      <c r="J91" s="488">
        <f t="shared" si="19"/>
        <v>925.12608695652159</v>
      </c>
      <c r="K91" s="489">
        <f t="shared" si="20"/>
        <v>1207.7364059484617</v>
      </c>
      <c r="L91" s="480">
        <v>5307.5999999999995</v>
      </c>
      <c r="M91" s="480">
        <f t="shared" si="21"/>
        <v>1615.3565217391304</v>
      </c>
      <c r="N91" s="490">
        <f t="shared" si="22"/>
        <v>2108.8205244636165</v>
      </c>
      <c r="O91" s="111">
        <v>21.3</v>
      </c>
      <c r="P91" s="121">
        <v>885.9</v>
      </c>
      <c r="Q91" s="446">
        <f t="shared" si="23"/>
        <v>269.62173913043478</v>
      </c>
      <c r="R91" s="282">
        <f t="shared" si="24"/>
        <v>351.98660460892268</v>
      </c>
      <c r="S91" s="109"/>
      <c r="T91" s="446">
        <f t="shared" si="25"/>
        <v>2270.8608695652174</v>
      </c>
      <c r="U91" s="123">
        <f t="shared" si="26"/>
        <v>2964.5703258031558</v>
      </c>
      <c r="V91" s="568">
        <f t="shared" si="27"/>
        <v>269.62173913043478</v>
      </c>
      <c r="W91" s="561">
        <f t="shared" si="16"/>
        <v>2270.8608695652174</v>
      </c>
      <c r="X91" s="552" t="str">
        <f t="shared" si="28"/>
        <v/>
      </c>
      <c r="Y91" s="554" t="str">
        <f>regioNat_Kreisregionen_t_N!W90</f>
        <v>Gesund</v>
      </c>
      <c r="Z91" s="573">
        <f t="shared" si="30"/>
        <v>269.63200000000001</v>
      </c>
      <c r="AA91" s="574">
        <f t="shared" si="29"/>
        <v>-1.0260869565229314E-2</v>
      </c>
    </row>
    <row r="92" spans="1:27" ht="15" customHeight="1" x14ac:dyDescent="0.25">
      <c r="A92" s="98">
        <v>6431</v>
      </c>
      <c r="B92" s="21" t="s">
        <v>69</v>
      </c>
      <c r="C92" s="102" t="s">
        <v>70</v>
      </c>
      <c r="D92" s="124">
        <v>714</v>
      </c>
      <c r="E92" s="111">
        <v>2708.2999999999997</v>
      </c>
      <c r="F92" s="446">
        <f t="shared" si="17"/>
        <v>824.2652173913043</v>
      </c>
      <c r="G92" s="119">
        <f t="shared" si="18"/>
        <v>1154.4330775788576</v>
      </c>
      <c r="H92" s="486">
        <v>11.37</v>
      </c>
      <c r="I92" s="487">
        <v>2833.2999999999997</v>
      </c>
      <c r="J92" s="488">
        <f t="shared" si="19"/>
        <v>862.30869565217381</v>
      </c>
      <c r="K92" s="489">
        <f t="shared" si="20"/>
        <v>1207.7152600170502</v>
      </c>
      <c r="L92" s="480">
        <v>0</v>
      </c>
      <c r="M92" s="480">
        <f t="shared" si="21"/>
        <v>0</v>
      </c>
      <c r="N92" s="490">
        <f t="shared" si="22"/>
        <v>0</v>
      </c>
      <c r="O92" s="111">
        <v>23.86</v>
      </c>
      <c r="P92" s="121">
        <v>825.7</v>
      </c>
      <c r="Q92" s="446">
        <f t="shared" si="23"/>
        <v>251.3</v>
      </c>
      <c r="R92" s="282">
        <f t="shared" si="24"/>
        <v>351.96078431372553</v>
      </c>
      <c r="S92" s="109"/>
      <c r="T92" s="446">
        <f t="shared" si="25"/>
        <v>572.96521739130435</v>
      </c>
      <c r="U92" s="123">
        <f t="shared" si="26"/>
        <v>802.47229326513218</v>
      </c>
      <c r="V92" s="568">
        <f t="shared" si="27"/>
        <v>251.3</v>
      </c>
      <c r="W92" s="561">
        <f t="shared" si="16"/>
        <v>572.96521739130435</v>
      </c>
      <c r="X92" s="552" t="str">
        <f t="shared" si="28"/>
        <v/>
      </c>
      <c r="Y92" s="554" t="str">
        <f>regioNat_Kreisregionen_t_N!W91</f>
        <v>Oeko</v>
      </c>
      <c r="Z92" s="573">
        <f t="shared" si="30"/>
        <v>251.32799999999997</v>
      </c>
      <c r="AA92" s="574">
        <f t="shared" si="29"/>
        <v>-2.7999999999963165E-2</v>
      </c>
    </row>
    <row r="93" spans="1:27" ht="15" customHeight="1" x14ac:dyDescent="0.25">
      <c r="A93" s="98">
        <v>6432</v>
      </c>
      <c r="B93" s="21" t="s">
        <v>294</v>
      </c>
      <c r="C93" s="102" t="s">
        <v>70</v>
      </c>
      <c r="D93" s="124">
        <v>785</v>
      </c>
      <c r="E93" s="111">
        <v>4376.7</v>
      </c>
      <c r="F93" s="446">
        <f t="shared" si="17"/>
        <v>1332.0391304347825</v>
      </c>
      <c r="G93" s="119">
        <f t="shared" si="18"/>
        <v>1696.8651343118249</v>
      </c>
      <c r="H93" s="486">
        <v>11.44</v>
      </c>
      <c r="I93" s="487">
        <v>3115.1</v>
      </c>
      <c r="J93" s="488">
        <f t="shared" si="19"/>
        <v>948.07391304347834</v>
      </c>
      <c r="K93" s="489">
        <f t="shared" si="20"/>
        <v>1207.7374688451955</v>
      </c>
      <c r="L93" s="480">
        <v>1261.6000000000001</v>
      </c>
      <c r="M93" s="480">
        <f t="shared" si="21"/>
        <v>383.96521739130441</v>
      </c>
      <c r="N93" s="490">
        <f t="shared" si="22"/>
        <v>489.12766546662982</v>
      </c>
      <c r="O93" s="111">
        <v>21.94</v>
      </c>
      <c r="P93" s="121">
        <v>907.80000000000007</v>
      </c>
      <c r="Q93" s="446">
        <f t="shared" si="23"/>
        <v>276.28695652173917</v>
      </c>
      <c r="R93" s="282">
        <f t="shared" si="24"/>
        <v>351.95790639711998</v>
      </c>
      <c r="S93" s="109"/>
      <c r="T93" s="446">
        <f t="shared" si="25"/>
        <v>1055.7521739130434</v>
      </c>
      <c r="U93" s="123">
        <f t="shared" si="26"/>
        <v>1344.9072279147049</v>
      </c>
      <c r="V93" s="568">
        <f t="shared" si="27"/>
        <v>276.28695652173917</v>
      </c>
      <c r="W93" s="561">
        <f t="shared" si="16"/>
        <v>1055.7521739130434</v>
      </c>
      <c r="X93" s="552" t="str">
        <f t="shared" si="28"/>
        <v/>
      </c>
      <c r="Y93" s="554" t="str">
        <f>regioNat_Kreisregionen_t_N!W92</f>
        <v>Gesund</v>
      </c>
      <c r="Z93" s="573">
        <f t="shared" si="30"/>
        <v>276.32</v>
      </c>
      <c r="AA93" s="574">
        <f t="shared" si="29"/>
        <v>-3.3043478260822212E-2</v>
      </c>
    </row>
    <row r="94" spans="1:27" ht="15" customHeight="1" x14ac:dyDescent="0.25">
      <c r="A94" s="98">
        <v>6433</v>
      </c>
      <c r="B94" s="21" t="s">
        <v>71</v>
      </c>
      <c r="C94" s="102" t="s">
        <v>70</v>
      </c>
      <c r="D94" s="124">
        <v>449</v>
      </c>
      <c r="E94" s="111">
        <v>3131</v>
      </c>
      <c r="F94" s="446">
        <f t="shared" si="17"/>
        <v>952.91304347826087</v>
      </c>
      <c r="G94" s="119">
        <f t="shared" si="18"/>
        <v>2122.300764984991</v>
      </c>
      <c r="H94" s="486">
        <v>17.27</v>
      </c>
      <c r="I94" s="487">
        <v>1781.7</v>
      </c>
      <c r="J94" s="488">
        <f t="shared" si="19"/>
        <v>542.25652173913045</v>
      </c>
      <c r="K94" s="489">
        <f t="shared" si="20"/>
        <v>1207.698266679578</v>
      </c>
      <c r="L94" s="480">
        <v>1349.3</v>
      </c>
      <c r="M94" s="480">
        <f t="shared" si="21"/>
        <v>410.65652173913043</v>
      </c>
      <c r="N94" s="490">
        <f t="shared" si="22"/>
        <v>914.60249830541295</v>
      </c>
      <c r="O94" s="111">
        <v>37.43</v>
      </c>
      <c r="P94" s="121">
        <v>519.29999999999995</v>
      </c>
      <c r="Q94" s="446">
        <f t="shared" si="23"/>
        <v>158.04782608695649</v>
      </c>
      <c r="R94" s="282">
        <f t="shared" si="24"/>
        <v>351.99961266582733</v>
      </c>
      <c r="S94" s="109"/>
      <c r="T94" s="446">
        <f t="shared" si="25"/>
        <v>794.86521739130444</v>
      </c>
      <c r="U94" s="123">
        <f t="shared" si="26"/>
        <v>1770.3011523191635</v>
      </c>
      <c r="V94" s="568">
        <f t="shared" si="27"/>
        <v>158.04782608695649</v>
      </c>
      <c r="W94" s="561">
        <f t="shared" si="16"/>
        <v>794.86521739130444</v>
      </c>
      <c r="X94" s="552" t="str">
        <f t="shared" si="28"/>
        <v/>
      </c>
      <c r="Y94" s="554" t="str">
        <f>regioNat_Kreisregionen_t_N!W93</f>
        <v>Gesund</v>
      </c>
      <c r="Z94" s="573">
        <f t="shared" si="30"/>
        <v>158.048</v>
      </c>
      <c r="AA94" s="574">
        <f t="shared" si="29"/>
        <v>-1.7391304351122017E-4</v>
      </c>
    </row>
    <row r="95" spans="1:27" ht="15" customHeight="1" x14ac:dyDescent="0.25">
      <c r="A95" s="98">
        <v>6434</v>
      </c>
      <c r="B95" s="21" t="s">
        <v>72</v>
      </c>
      <c r="C95" s="102" t="s">
        <v>70</v>
      </c>
      <c r="D95" s="124">
        <v>479</v>
      </c>
      <c r="E95" s="111">
        <v>1633.5</v>
      </c>
      <c r="F95" s="446">
        <f t="shared" si="17"/>
        <v>497.1521739130435</v>
      </c>
      <c r="G95" s="119">
        <f t="shared" si="18"/>
        <v>1037.8959789416358</v>
      </c>
      <c r="H95" s="486">
        <v>8.84</v>
      </c>
      <c r="I95" s="487">
        <v>1900.8</v>
      </c>
      <c r="J95" s="488">
        <f t="shared" si="19"/>
        <v>578.50434782608693</v>
      </c>
      <c r="K95" s="489">
        <f t="shared" si="20"/>
        <v>1207.7335027684485</v>
      </c>
      <c r="L95" s="480">
        <v>0</v>
      </c>
      <c r="M95" s="480">
        <f t="shared" si="21"/>
        <v>0</v>
      </c>
      <c r="N95" s="490">
        <f t="shared" si="22"/>
        <v>0</v>
      </c>
      <c r="O95" s="111">
        <v>27.82</v>
      </c>
      <c r="P95" s="121">
        <v>554</v>
      </c>
      <c r="Q95" s="446">
        <f t="shared" si="23"/>
        <v>168.60869565217391</v>
      </c>
      <c r="R95" s="282">
        <f t="shared" si="24"/>
        <v>352.0014523009894</v>
      </c>
      <c r="S95" s="109"/>
      <c r="T95" s="446">
        <f t="shared" si="25"/>
        <v>328.54347826086962</v>
      </c>
      <c r="U95" s="123">
        <f t="shared" si="26"/>
        <v>685.8945266406464</v>
      </c>
      <c r="V95" s="568">
        <f t="shared" si="27"/>
        <v>168.60869565217391</v>
      </c>
      <c r="W95" s="561">
        <f t="shared" si="16"/>
        <v>328.54347826086962</v>
      </c>
      <c r="X95" s="552" t="str">
        <f t="shared" si="28"/>
        <v/>
      </c>
      <c r="Y95" s="554" t="str">
        <f>regioNat_Kreisregionen_t_N!W94</f>
        <v>Oeko</v>
      </c>
      <c r="Z95" s="573">
        <f t="shared" si="30"/>
        <v>168.608</v>
      </c>
      <c r="AA95" s="574">
        <f t="shared" si="29"/>
        <v>6.9565217390277212E-4</v>
      </c>
    </row>
    <row r="96" spans="1:27" ht="15" customHeight="1" x14ac:dyDescent="0.25">
      <c r="A96" s="98">
        <v>6435</v>
      </c>
      <c r="B96" s="21" t="s">
        <v>73</v>
      </c>
      <c r="C96" s="102" t="s">
        <v>70</v>
      </c>
      <c r="D96" s="124">
        <v>1398</v>
      </c>
      <c r="E96" s="111">
        <v>4772.8999999999996</v>
      </c>
      <c r="F96" s="446">
        <f t="shared" si="17"/>
        <v>1452.6217391304347</v>
      </c>
      <c r="G96" s="119">
        <f t="shared" si="18"/>
        <v>1039.071344156248</v>
      </c>
      <c r="H96" s="486">
        <v>8.9</v>
      </c>
      <c r="I96" s="487">
        <v>5547.6</v>
      </c>
      <c r="J96" s="488">
        <f t="shared" si="19"/>
        <v>1688.4</v>
      </c>
      <c r="K96" s="489">
        <f t="shared" si="20"/>
        <v>1207.7253218884121</v>
      </c>
      <c r="L96" s="480">
        <v>0</v>
      </c>
      <c r="M96" s="480">
        <f t="shared" si="21"/>
        <v>0</v>
      </c>
      <c r="N96" s="490">
        <f t="shared" si="22"/>
        <v>0</v>
      </c>
      <c r="O96" s="111">
        <v>20.34</v>
      </c>
      <c r="P96" s="121">
        <v>1616.8</v>
      </c>
      <c r="Q96" s="446">
        <f t="shared" si="23"/>
        <v>492.0695652173913</v>
      </c>
      <c r="R96" s="282">
        <f t="shared" si="24"/>
        <v>351.98109099956457</v>
      </c>
      <c r="S96" s="109"/>
      <c r="T96" s="446">
        <f t="shared" si="25"/>
        <v>960.55217391304336</v>
      </c>
      <c r="U96" s="123">
        <f t="shared" si="26"/>
        <v>687.09025315668339</v>
      </c>
      <c r="V96" s="568">
        <f t="shared" si="27"/>
        <v>492.0695652173913</v>
      </c>
      <c r="W96" s="561">
        <f t="shared" si="16"/>
        <v>960.55217391304336</v>
      </c>
      <c r="X96" s="552" t="str">
        <f t="shared" si="28"/>
        <v/>
      </c>
      <c r="Y96" s="554" t="str">
        <f>regioNat_Kreisregionen_t_N!W95</f>
        <v>Oeko</v>
      </c>
      <c r="Z96" s="573">
        <f t="shared" si="30"/>
        <v>492.09599999999995</v>
      </c>
      <c r="AA96" s="574">
        <f t="shared" si="29"/>
        <v>-2.6434782608646401E-2</v>
      </c>
    </row>
    <row r="97" spans="1:27" ht="15" customHeight="1" x14ac:dyDescent="0.25">
      <c r="A97" s="98">
        <v>6436</v>
      </c>
      <c r="B97" s="21" t="s">
        <v>295</v>
      </c>
      <c r="C97" s="102" t="s">
        <v>70</v>
      </c>
      <c r="D97" s="124">
        <v>676</v>
      </c>
      <c r="E97" s="111">
        <v>12195.4</v>
      </c>
      <c r="F97" s="446">
        <f t="shared" si="17"/>
        <v>3711.6434782608699</v>
      </c>
      <c r="G97" s="119">
        <f t="shared" si="18"/>
        <v>5490.5968613326477</v>
      </c>
      <c r="H97" s="486">
        <v>19.91</v>
      </c>
      <c r="I97" s="487">
        <v>2682.5</v>
      </c>
      <c r="J97" s="488">
        <f t="shared" si="19"/>
        <v>816.41304347826087</v>
      </c>
      <c r="K97" s="489">
        <f t="shared" si="20"/>
        <v>1207.7116027784925</v>
      </c>
      <c r="L97" s="480">
        <v>9512.9</v>
      </c>
      <c r="M97" s="480">
        <f t="shared" si="21"/>
        <v>2895.2304347826089</v>
      </c>
      <c r="N97" s="490">
        <f t="shared" si="22"/>
        <v>4282.8852585541554</v>
      </c>
      <c r="O97" s="111">
        <v>37.43</v>
      </c>
      <c r="P97" s="121">
        <v>781.80000000000007</v>
      </c>
      <c r="Q97" s="446">
        <f t="shared" si="23"/>
        <v>237.93913043478261</v>
      </c>
      <c r="R97" s="282">
        <f t="shared" si="24"/>
        <v>351.98096218163113</v>
      </c>
      <c r="S97" s="109"/>
      <c r="T97" s="446">
        <f t="shared" si="25"/>
        <v>3473.7043478260871</v>
      </c>
      <c r="U97" s="123">
        <f t="shared" si="26"/>
        <v>5138.6158991510165</v>
      </c>
      <c r="V97" s="568">
        <f t="shared" si="27"/>
        <v>237.93913043478261</v>
      </c>
      <c r="W97" s="561">
        <f t="shared" si="16"/>
        <v>3473.7043478260871</v>
      </c>
      <c r="X97" s="552" t="str">
        <f t="shared" si="28"/>
        <v/>
      </c>
      <c r="Y97" s="554" t="str">
        <f>regioNat_Kreisregionen_t_N!W96</f>
        <v>Gesund</v>
      </c>
      <c r="Z97" s="573">
        <f t="shared" si="30"/>
        <v>237.952</v>
      </c>
      <c r="AA97" s="574">
        <f t="shared" si="29"/>
        <v>-1.2869565217386025E-2</v>
      </c>
    </row>
    <row r="98" spans="1:27" ht="15" customHeight="1" x14ac:dyDescent="0.25">
      <c r="A98" s="98">
        <v>6437</v>
      </c>
      <c r="B98" s="21" t="s">
        <v>74</v>
      </c>
      <c r="C98" s="102" t="s">
        <v>70</v>
      </c>
      <c r="D98" s="124">
        <v>615</v>
      </c>
      <c r="E98" s="111">
        <v>932.8</v>
      </c>
      <c r="F98" s="446">
        <f t="shared" si="17"/>
        <v>283.89565217391299</v>
      </c>
      <c r="G98" s="119">
        <f t="shared" si="18"/>
        <v>461.61894662424879</v>
      </c>
      <c r="H98" s="486">
        <v>7.2</v>
      </c>
      <c r="I98" s="487">
        <v>2440.5</v>
      </c>
      <c r="J98" s="488">
        <f t="shared" si="19"/>
        <v>742.76086956521738</v>
      </c>
      <c r="K98" s="489">
        <f t="shared" si="20"/>
        <v>1207.7412513255567</v>
      </c>
      <c r="L98" s="480">
        <v>0</v>
      </c>
      <c r="M98" s="480">
        <f t="shared" si="21"/>
        <v>0</v>
      </c>
      <c r="N98" s="490">
        <f t="shared" si="22"/>
        <v>0</v>
      </c>
      <c r="O98" s="111">
        <v>10.14</v>
      </c>
      <c r="P98" s="121">
        <v>711.2</v>
      </c>
      <c r="Q98" s="446">
        <f t="shared" si="23"/>
        <v>216.45217391304351</v>
      </c>
      <c r="R98" s="282">
        <f t="shared" si="24"/>
        <v>351.95475433015207</v>
      </c>
      <c r="S98" s="109"/>
      <c r="T98" s="446">
        <f t="shared" si="25"/>
        <v>67.443478260869483</v>
      </c>
      <c r="U98" s="123">
        <f t="shared" si="26"/>
        <v>109.66419229409672</v>
      </c>
      <c r="V98" s="568">
        <f t="shared" si="27"/>
        <v>216.45217391304351</v>
      </c>
      <c r="W98" s="561">
        <f t="shared" si="16"/>
        <v>67.443478260869483</v>
      </c>
      <c r="X98" s="552" t="str">
        <f t="shared" si="28"/>
        <v/>
      </c>
      <c r="Y98" s="554" t="str">
        <f>regioNat_Kreisregionen_t_N!W97</f>
        <v>Oeko</v>
      </c>
      <c r="Z98" s="573">
        <f t="shared" si="30"/>
        <v>216.48</v>
      </c>
      <c r="AA98" s="574">
        <f t="shared" si="29"/>
        <v>-2.7826086956480367E-2</v>
      </c>
    </row>
    <row r="99" spans="1:27" ht="15" customHeight="1" x14ac:dyDescent="0.25">
      <c r="A99" s="98">
        <v>6438</v>
      </c>
      <c r="B99" s="21" t="s">
        <v>296</v>
      </c>
      <c r="C99" s="102" t="s">
        <v>70</v>
      </c>
      <c r="D99" s="124">
        <v>400</v>
      </c>
      <c r="E99" s="111">
        <v>4523.9000000000005</v>
      </c>
      <c r="F99" s="446">
        <f t="shared" si="17"/>
        <v>1376.8391304347826</v>
      </c>
      <c r="G99" s="119">
        <f t="shared" si="18"/>
        <v>3442.0978260869565</v>
      </c>
      <c r="H99" s="486">
        <v>15.36</v>
      </c>
      <c r="I99" s="487">
        <v>1587.3</v>
      </c>
      <c r="J99" s="488">
        <f t="shared" si="19"/>
        <v>483.09130434782611</v>
      </c>
      <c r="K99" s="489">
        <f t="shared" si="20"/>
        <v>1207.7282608695652</v>
      </c>
      <c r="L99" s="480">
        <v>2936.6</v>
      </c>
      <c r="M99" s="480">
        <f t="shared" si="21"/>
        <v>893.74782608695659</v>
      </c>
      <c r="N99" s="490">
        <f t="shared" si="22"/>
        <v>2234.3695652173915</v>
      </c>
      <c r="O99" s="111">
        <v>26.52</v>
      </c>
      <c r="P99" s="121">
        <v>462.6</v>
      </c>
      <c r="Q99" s="446">
        <f t="shared" si="23"/>
        <v>140.7913043478261</v>
      </c>
      <c r="R99" s="282">
        <f t="shared" si="24"/>
        <v>351.97826086956525</v>
      </c>
      <c r="S99" s="109"/>
      <c r="T99" s="446">
        <f t="shared" si="25"/>
        <v>1236.0478260869565</v>
      </c>
      <c r="U99" s="123">
        <f t="shared" si="26"/>
        <v>3090.119565217391</v>
      </c>
      <c r="V99" s="568">
        <f t="shared" si="27"/>
        <v>140.7913043478261</v>
      </c>
      <c r="W99" s="561">
        <f t="shared" si="16"/>
        <v>1236.0478260869565</v>
      </c>
      <c r="X99" s="552" t="str">
        <f t="shared" si="28"/>
        <v/>
      </c>
      <c r="Y99" s="554" t="str">
        <f>regioNat_Kreisregionen_t_N!W98</f>
        <v>Gesund</v>
      </c>
      <c r="Z99" s="573">
        <f t="shared" si="30"/>
        <v>140.79999999999998</v>
      </c>
      <c r="AA99" s="574">
        <f t="shared" si="29"/>
        <v>-8.6956521738841275E-3</v>
      </c>
    </row>
    <row r="100" spans="1:27" ht="15" customHeight="1" x14ac:dyDescent="0.25">
      <c r="A100" s="98">
        <v>6439</v>
      </c>
      <c r="B100" s="21" t="s">
        <v>75</v>
      </c>
      <c r="C100" s="102" t="s">
        <v>70</v>
      </c>
      <c r="D100" s="124">
        <v>813</v>
      </c>
      <c r="E100" s="111">
        <v>2261.6</v>
      </c>
      <c r="F100" s="446">
        <f t="shared" si="17"/>
        <v>688.31304347826085</v>
      </c>
      <c r="G100" s="119">
        <f t="shared" si="18"/>
        <v>846.63350981335896</v>
      </c>
      <c r="H100" s="486">
        <v>7.89</v>
      </c>
      <c r="I100" s="487">
        <v>3226.2</v>
      </c>
      <c r="J100" s="488">
        <f t="shared" si="19"/>
        <v>981.88695652173908</v>
      </c>
      <c r="K100" s="489">
        <f t="shared" si="20"/>
        <v>1207.7330338520776</v>
      </c>
      <c r="L100" s="480">
        <v>0</v>
      </c>
      <c r="M100" s="480">
        <f t="shared" si="21"/>
        <v>0</v>
      </c>
      <c r="N100" s="490">
        <f t="shared" si="22"/>
        <v>0</v>
      </c>
      <c r="O100" s="111">
        <v>22.91</v>
      </c>
      <c r="P100" s="121">
        <v>940.2</v>
      </c>
      <c r="Q100" s="446">
        <f t="shared" si="23"/>
        <v>286.14782608695657</v>
      </c>
      <c r="R100" s="282">
        <f t="shared" si="24"/>
        <v>351.96534574041397</v>
      </c>
      <c r="S100" s="109"/>
      <c r="T100" s="446">
        <f t="shared" si="25"/>
        <v>402.16521739130428</v>
      </c>
      <c r="U100" s="123">
        <f t="shared" si="26"/>
        <v>494.66816407294499</v>
      </c>
      <c r="V100" s="568">
        <f t="shared" si="27"/>
        <v>286.14782608695657</v>
      </c>
      <c r="W100" s="561">
        <f t="shared" si="16"/>
        <v>402.16521739130428</v>
      </c>
      <c r="X100" s="552" t="str">
        <f t="shared" si="28"/>
        <v/>
      </c>
      <c r="Y100" s="554" t="str">
        <f>regioNat_Kreisregionen_t_N!W99</f>
        <v>Oeko</v>
      </c>
      <c r="Z100" s="573">
        <f t="shared" si="30"/>
        <v>286.17599999999999</v>
      </c>
      <c r="AA100" s="574">
        <f t="shared" si="29"/>
        <v>-2.8173913043417542E-2</v>
      </c>
    </row>
    <row r="101" spans="1:27" ht="15" customHeight="1" x14ac:dyDescent="0.25">
      <c r="A101" s="98">
        <v>6440</v>
      </c>
      <c r="B101" s="21" t="s">
        <v>76</v>
      </c>
      <c r="C101" s="102" t="s">
        <v>70</v>
      </c>
      <c r="D101" s="124">
        <v>1096</v>
      </c>
      <c r="E101" s="111">
        <v>3417.4</v>
      </c>
      <c r="F101" s="446">
        <f t="shared" si="17"/>
        <v>1040.0782608695652</v>
      </c>
      <c r="G101" s="119">
        <f t="shared" si="18"/>
        <v>948.97651539193907</v>
      </c>
      <c r="H101" s="486">
        <v>10.43</v>
      </c>
      <c r="I101" s="487">
        <v>4349.2</v>
      </c>
      <c r="J101" s="488">
        <f t="shared" si="19"/>
        <v>1323.6695652173912</v>
      </c>
      <c r="K101" s="489">
        <f t="shared" si="20"/>
        <v>1207.7277054903204</v>
      </c>
      <c r="L101" s="480">
        <v>0</v>
      </c>
      <c r="M101" s="480">
        <f t="shared" si="21"/>
        <v>0</v>
      </c>
      <c r="N101" s="490">
        <f t="shared" si="22"/>
        <v>0</v>
      </c>
      <c r="O101" s="111">
        <v>22.56</v>
      </c>
      <c r="P101" s="121">
        <v>1267.5</v>
      </c>
      <c r="Q101" s="446">
        <f t="shared" si="23"/>
        <v>385.76086956521738</v>
      </c>
      <c r="R101" s="282">
        <f t="shared" si="24"/>
        <v>351.971596318629</v>
      </c>
      <c r="S101" s="109"/>
      <c r="T101" s="446">
        <f t="shared" si="25"/>
        <v>654.31739130434778</v>
      </c>
      <c r="U101" s="123">
        <f t="shared" si="26"/>
        <v>597.00491907331002</v>
      </c>
      <c r="V101" s="568">
        <f t="shared" si="27"/>
        <v>385.76086956521738</v>
      </c>
      <c r="W101" s="561">
        <f t="shared" si="16"/>
        <v>654.31739130434778</v>
      </c>
      <c r="X101" s="552" t="str">
        <f t="shared" si="28"/>
        <v/>
      </c>
      <c r="Y101" s="554" t="str">
        <f>regioNat_Kreisregionen_t_N!W100</f>
        <v>Oeko</v>
      </c>
      <c r="Z101" s="573">
        <f t="shared" si="30"/>
        <v>385.79199999999997</v>
      </c>
      <c r="AA101" s="574">
        <f t="shared" si="29"/>
        <v>-3.1130434782596694E-2</v>
      </c>
    </row>
    <row r="102" spans="1:27" ht="15" customHeight="1" x14ac:dyDescent="0.25">
      <c r="A102" s="98">
        <v>6531</v>
      </c>
      <c r="B102" s="21" t="s">
        <v>77</v>
      </c>
      <c r="C102" s="102" t="s">
        <v>70</v>
      </c>
      <c r="D102" s="124">
        <v>855</v>
      </c>
      <c r="E102" s="111">
        <v>3816.1</v>
      </c>
      <c r="F102" s="446">
        <f t="shared" si="17"/>
        <v>1161.4217391304348</v>
      </c>
      <c r="G102" s="119">
        <f t="shared" si="18"/>
        <v>1358.3879989829647</v>
      </c>
      <c r="H102" s="486">
        <v>10.31</v>
      </c>
      <c r="I102" s="487">
        <v>3392.9</v>
      </c>
      <c r="J102" s="488">
        <f t="shared" si="19"/>
        <v>1032.6217391304347</v>
      </c>
      <c r="K102" s="489">
        <f t="shared" si="20"/>
        <v>1207.7447241291634</v>
      </c>
      <c r="L102" s="480">
        <v>423.20000000000005</v>
      </c>
      <c r="M102" s="480">
        <f t="shared" si="21"/>
        <v>128.80000000000001</v>
      </c>
      <c r="N102" s="490">
        <f t="shared" si="22"/>
        <v>150.64327485380119</v>
      </c>
      <c r="O102" s="111">
        <v>22.15</v>
      </c>
      <c r="P102" s="121">
        <v>988.80000000000007</v>
      </c>
      <c r="Q102" s="446">
        <f t="shared" si="23"/>
        <v>300.93913043478261</v>
      </c>
      <c r="R102" s="282">
        <f t="shared" si="24"/>
        <v>351.97559115179257</v>
      </c>
      <c r="S102" s="109"/>
      <c r="T102" s="446">
        <f t="shared" si="25"/>
        <v>860.48260869565229</v>
      </c>
      <c r="U102" s="123">
        <f t="shared" si="26"/>
        <v>1006.4124078311722</v>
      </c>
      <c r="V102" s="568">
        <f t="shared" si="27"/>
        <v>300.93913043478261</v>
      </c>
      <c r="W102" s="561">
        <f t="shared" si="16"/>
        <v>860.48260869565229</v>
      </c>
      <c r="X102" s="552" t="str">
        <f t="shared" si="28"/>
        <v/>
      </c>
      <c r="Y102" s="554" t="str">
        <f>regioNat_Kreisregionen_t_N!W101</f>
        <v>Gesund</v>
      </c>
      <c r="Z102" s="573">
        <f t="shared" si="30"/>
        <v>300.95999999999998</v>
      </c>
      <c r="AA102" s="574">
        <f t="shared" si="29"/>
        <v>-2.0869565217367381E-2</v>
      </c>
    </row>
    <row r="103" spans="1:27" ht="15" customHeight="1" x14ac:dyDescent="0.25">
      <c r="A103" s="98">
        <v>6532</v>
      </c>
      <c r="B103" s="21" t="s">
        <v>78</v>
      </c>
      <c r="C103" s="102" t="s">
        <v>70</v>
      </c>
      <c r="D103" s="124">
        <v>1067</v>
      </c>
      <c r="E103" s="111">
        <v>3024.7000000000003</v>
      </c>
      <c r="F103" s="446">
        <f t="shared" si="17"/>
        <v>920.56086956521744</v>
      </c>
      <c r="G103" s="119">
        <f t="shared" si="18"/>
        <v>862.75620390367146</v>
      </c>
      <c r="H103" s="486">
        <v>9.52</v>
      </c>
      <c r="I103" s="487">
        <v>4234.0999999999995</v>
      </c>
      <c r="J103" s="488">
        <f t="shared" si="19"/>
        <v>1288.6391304347824</v>
      </c>
      <c r="K103" s="489">
        <f t="shared" si="20"/>
        <v>1207.7217717289432</v>
      </c>
      <c r="L103" s="480">
        <v>0</v>
      </c>
      <c r="M103" s="480">
        <f t="shared" si="21"/>
        <v>0</v>
      </c>
      <c r="N103" s="490">
        <f t="shared" si="22"/>
        <v>0</v>
      </c>
      <c r="O103" s="111">
        <v>19.11</v>
      </c>
      <c r="P103" s="121">
        <v>1234</v>
      </c>
      <c r="Q103" s="446">
        <f t="shared" si="23"/>
        <v>375.56521739130437</v>
      </c>
      <c r="R103" s="282">
        <f t="shared" si="24"/>
        <v>351.98239680534613</v>
      </c>
      <c r="S103" s="109"/>
      <c r="T103" s="446">
        <f t="shared" si="25"/>
        <v>544.99565217391307</v>
      </c>
      <c r="U103" s="123">
        <f t="shared" si="26"/>
        <v>510.77380709832534</v>
      </c>
      <c r="V103" s="568">
        <f t="shared" si="27"/>
        <v>375.56521739130437</v>
      </c>
      <c r="W103" s="561">
        <f t="shared" si="16"/>
        <v>544.99565217391307</v>
      </c>
      <c r="X103" s="552" t="str">
        <f t="shared" si="28"/>
        <v/>
      </c>
      <c r="Y103" s="554" t="str">
        <f>regioNat_Kreisregionen_t_N!W102</f>
        <v>Oeko</v>
      </c>
      <c r="Z103" s="573">
        <f t="shared" si="30"/>
        <v>375.584</v>
      </c>
      <c r="AA103" s="574">
        <f t="shared" si="29"/>
        <v>-1.8782608695630643E-2</v>
      </c>
    </row>
    <row r="104" spans="1:27" ht="15" customHeight="1" x14ac:dyDescent="0.25">
      <c r="A104" s="98">
        <v>6533</v>
      </c>
      <c r="B104" s="21" t="s">
        <v>79</v>
      </c>
      <c r="C104" s="102" t="s">
        <v>70</v>
      </c>
      <c r="D104" s="124">
        <v>740</v>
      </c>
      <c r="E104" s="111">
        <v>2151.1</v>
      </c>
      <c r="F104" s="446">
        <f t="shared" si="17"/>
        <v>654.68260869565211</v>
      </c>
      <c r="G104" s="119">
        <f t="shared" si="18"/>
        <v>884.70622796709745</v>
      </c>
      <c r="H104" s="486">
        <v>9.83</v>
      </c>
      <c r="I104" s="487">
        <v>2936.5</v>
      </c>
      <c r="J104" s="488">
        <f t="shared" si="19"/>
        <v>893.71739130434787</v>
      </c>
      <c r="K104" s="489">
        <f t="shared" si="20"/>
        <v>1207.7262044653351</v>
      </c>
      <c r="L104" s="480">
        <v>0</v>
      </c>
      <c r="M104" s="480">
        <f t="shared" si="21"/>
        <v>0</v>
      </c>
      <c r="N104" s="490">
        <f t="shared" si="22"/>
        <v>0</v>
      </c>
      <c r="O104" s="111">
        <v>18.489999999999998</v>
      </c>
      <c r="P104" s="121">
        <v>855.8</v>
      </c>
      <c r="Q104" s="446">
        <f t="shared" si="23"/>
        <v>260.46086956521737</v>
      </c>
      <c r="R104" s="282">
        <f t="shared" si="24"/>
        <v>351.97414806110453</v>
      </c>
      <c r="S104" s="109"/>
      <c r="T104" s="446">
        <f t="shared" si="25"/>
        <v>394.22173913043474</v>
      </c>
      <c r="U104" s="123">
        <f t="shared" si="26"/>
        <v>532.73207990599292</v>
      </c>
      <c r="V104" s="568">
        <f t="shared" si="27"/>
        <v>260.46086956521737</v>
      </c>
      <c r="W104" s="561">
        <f t="shared" si="16"/>
        <v>394.22173913043474</v>
      </c>
      <c r="X104" s="552" t="str">
        <f t="shared" si="28"/>
        <v/>
      </c>
      <c r="Y104" s="554" t="str">
        <f>regioNat_Kreisregionen_t_N!W103</f>
        <v>Oeko</v>
      </c>
      <c r="Z104" s="573">
        <f t="shared" si="30"/>
        <v>260.47999999999996</v>
      </c>
      <c r="AA104" s="574">
        <f t="shared" si="29"/>
        <v>-1.913043478259624E-2</v>
      </c>
    </row>
    <row r="105" spans="1:27" ht="15" customHeight="1" x14ac:dyDescent="0.25">
      <c r="A105" s="98">
        <v>6534</v>
      </c>
      <c r="B105" s="21" t="s">
        <v>80</v>
      </c>
      <c r="C105" s="102" t="s">
        <v>70</v>
      </c>
      <c r="D105" s="124">
        <v>1252</v>
      </c>
      <c r="E105" s="111">
        <v>2483.2999999999997</v>
      </c>
      <c r="F105" s="446">
        <f t="shared" si="17"/>
        <v>755.78695652173906</v>
      </c>
      <c r="G105" s="119">
        <f t="shared" si="18"/>
        <v>603.66370329212384</v>
      </c>
      <c r="H105" s="486">
        <v>8.42</v>
      </c>
      <c r="I105" s="487">
        <v>4968.3</v>
      </c>
      <c r="J105" s="488">
        <f t="shared" si="19"/>
        <v>1512.0913043478261</v>
      </c>
      <c r="K105" s="489">
        <f t="shared" si="20"/>
        <v>1207.7406584247813</v>
      </c>
      <c r="L105" s="480">
        <v>0</v>
      </c>
      <c r="M105" s="480">
        <f t="shared" si="21"/>
        <v>0</v>
      </c>
      <c r="N105" s="490">
        <f t="shared" si="22"/>
        <v>0</v>
      </c>
      <c r="O105" s="111">
        <v>15.09</v>
      </c>
      <c r="P105" s="121">
        <v>1447.8999999999999</v>
      </c>
      <c r="Q105" s="446">
        <f t="shared" si="23"/>
        <v>440.66521739130434</v>
      </c>
      <c r="R105" s="282">
        <f t="shared" si="24"/>
        <v>351.96902347548269</v>
      </c>
      <c r="S105" s="109"/>
      <c r="T105" s="446">
        <f t="shared" si="25"/>
        <v>315.12173913043472</v>
      </c>
      <c r="U105" s="123">
        <f t="shared" si="26"/>
        <v>251.69467981664118</v>
      </c>
      <c r="V105" s="568">
        <f t="shared" si="27"/>
        <v>440.66521739130434</v>
      </c>
      <c r="W105" s="561">
        <f t="shared" si="16"/>
        <v>315.12173913043472</v>
      </c>
      <c r="X105" s="552" t="str">
        <f t="shared" si="28"/>
        <v/>
      </c>
      <c r="Y105" s="554" t="str">
        <f>regioNat_Kreisregionen_t_N!W104</f>
        <v>Oeko</v>
      </c>
      <c r="Z105" s="573">
        <f t="shared" si="30"/>
        <v>440.70399999999995</v>
      </c>
      <c r="AA105" s="574">
        <f t="shared" si="29"/>
        <v>-3.8782608695612453E-2</v>
      </c>
    </row>
    <row r="106" spans="1:27" ht="15" customHeight="1" x14ac:dyDescent="0.25">
      <c r="A106" s="98">
        <v>6535</v>
      </c>
      <c r="B106" s="21" t="s">
        <v>81</v>
      </c>
      <c r="C106" s="102" t="s">
        <v>70</v>
      </c>
      <c r="D106" s="124">
        <v>1464</v>
      </c>
      <c r="E106" s="111">
        <v>2030.4</v>
      </c>
      <c r="F106" s="446">
        <f t="shared" si="17"/>
        <v>617.94782608695652</v>
      </c>
      <c r="G106" s="119">
        <f t="shared" si="18"/>
        <v>422.09550962223807</v>
      </c>
      <c r="H106" s="486">
        <v>6.49</v>
      </c>
      <c r="I106" s="487">
        <v>5809.5</v>
      </c>
      <c r="J106" s="488">
        <f t="shared" si="19"/>
        <v>1768.108695652174</v>
      </c>
      <c r="K106" s="489">
        <f t="shared" si="20"/>
        <v>1207.724518888097</v>
      </c>
      <c r="L106" s="480">
        <v>0</v>
      </c>
      <c r="M106" s="480">
        <f t="shared" si="21"/>
        <v>0</v>
      </c>
      <c r="N106" s="490">
        <f t="shared" si="22"/>
        <v>0</v>
      </c>
      <c r="O106" s="111">
        <v>11.1</v>
      </c>
      <c r="P106" s="121">
        <v>1693.1000000000001</v>
      </c>
      <c r="Q106" s="446">
        <f t="shared" si="23"/>
        <v>515.2913043478261</v>
      </c>
      <c r="R106" s="282">
        <f t="shared" si="24"/>
        <v>351.97493466381565</v>
      </c>
      <c r="S106" s="109"/>
      <c r="T106" s="446">
        <f t="shared" si="25"/>
        <v>102.65652173913043</v>
      </c>
      <c r="U106" s="123">
        <f t="shared" si="26"/>
        <v>70.120574958422409</v>
      </c>
      <c r="V106" s="568">
        <f t="shared" si="27"/>
        <v>515.2913043478261</v>
      </c>
      <c r="W106" s="561">
        <f t="shared" si="16"/>
        <v>102.65652173913043</v>
      </c>
      <c r="X106" s="552" t="str">
        <f t="shared" si="28"/>
        <v/>
      </c>
      <c r="Y106" s="554" t="str">
        <f>regioNat_Kreisregionen_t_N!W105</f>
        <v>Oeko</v>
      </c>
      <c r="Z106" s="573">
        <f t="shared" si="30"/>
        <v>515.32799999999997</v>
      </c>
      <c r="AA106" s="574">
        <f t="shared" si="29"/>
        <v>-3.6695652173875715E-2</v>
      </c>
    </row>
    <row r="107" spans="1:27" ht="15" customHeight="1" x14ac:dyDescent="0.25">
      <c r="A107" s="98">
        <v>6631</v>
      </c>
      <c r="B107" s="21" t="s">
        <v>82</v>
      </c>
      <c r="C107" s="102" t="s">
        <v>70</v>
      </c>
      <c r="D107" s="124">
        <v>1373</v>
      </c>
      <c r="E107" s="111">
        <v>4424.2999999999993</v>
      </c>
      <c r="F107" s="446">
        <f t="shared" si="17"/>
        <v>1346.5260869565216</v>
      </c>
      <c r="G107" s="119">
        <f t="shared" si="18"/>
        <v>980.71819880300177</v>
      </c>
      <c r="H107" s="486">
        <v>6.99</v>
      </c>
      <c r="I107" s="487">
        <v>5448.4000000000005</v>
      </c>
      <c r="J107" s="488">
        <f t="shared" si="19"/>
        <v>1658.2086956521741</v>
      </c>
      <c r="K107" s="489">
        <f t="shared" si="20"/>
        <v>1207.7266537889104</v>
      </c>
      <c r="L107" s="480">
        <v>0</v>
      </c>
      <c r="M107" s="480">
        <f t="shared" si="21"/>
        <v>0</v>
      </c>
      <c r="N107" s="490">
        <f t="shared" si="22"/>
        <v>0</v>
      </c>
      <c r="O107" s="111">
        <v>16.07</v>
      </c>
      <c r="P107" s="121">
        <v>1587.9</v>
      </c>
      <c r="Q107" s="446">
        <f t="shared" si="23"/>
        <v>483.27391304347833</v>
      </c>
      <c r="R107" s="282">
        <f t="shared" si="24"/>
        <v>351.98391336014447</v>
      </c>
      <c r="S107" s="109"/>
      <c r="T107" s="446">
        <f t="shared" si="25"/>
        <v>863.25217391304318</v>
      </c>
      <c r="U107" s="123">
        <f t="shared" si="26"/>
        <v>628.73428544285741</v>
      </c>
      <c r="V107" s="568">
        <f t="shared" si="27"/>
        <v>483.27391304347833</v>
      </c>
      <c r="W107" s="561">
        <f t="shared" si="16"/>
        <v>863.25217391304318</v>
      </c>
      <c r="X107" s="552" t="str">
        <f t="shared" si="28"/>
        <v/>
      </c>
      <c r="Y107" s="554" t="str">
        <f>regioNat_Kreisregionen_t_N!W106</f>
        <v>Oeko</v>
      </c>
      <c r="Z107" s="573">
        <f t="shared" si="30"/>
        <v>483.29599999999999</v>
      </c>
      <c r="AA107" s="574">
        <f t="shared" si="29"/>
        <v>-2.2086956521661705E-2</v>
      </c>
    </row>
    <row r="108" spans="1:27" ht="15" customHeight="1" x14ac:dyDescent="0.25">
      <c r="A108" s="98">
        <v>6632</v>
      </c>
      <c r="B108" s="21" t="s">
        <v>83</v>
      </c>
      <c r="C108" s="102" t="s">
        <v>70</v>
      </c>
      <c r="D108" s="124">
        <v>1098</v>
      </c>
      <c r="E108" s="111">
        <v>3315.2</v>
      </c>
      <c r="F108" s="446">
        <f t="shared" si="17"/>
        <v>1008.9739130434782</v>
      </c>
      <c r="G108" s="119">
        <f t="shared" si="18"/>
        <v>918.91977508513503</v>
      </c>
      <c r="H108" s="486">
        <v>7.44</v>
      </c>
      <c r="I108" s="487">
        <v>4357.2</v>
      </c>
      <c r="J108" s="488">
        <f t="shared" si="19"/>
        <v>1326.104347826087</v>
      </c>
      <c r="K108" s="489">
        <f t="shared" si="20"/>
        <v>1207.7453076740319</v>
      </c>
      <c r="L108" s="480">
        <v>0</v>
      </c>
      <c r="M108" s="480">
        <f t="shared" si="21"/>
        <v>0</v>
      </c>
      <c r="N108" s="490">
        <f t="shared" si="22"/>
        <v>0</v>
      </c>
      <c r="O108" s="111">
        <v>12.8</v>
      </c>
      <c r="P108" s="121">
        <v>1269.8</v>
      </c>
      <c r="Q108" s="446">
        <f t="shared" si="23"/>
        <v>386.46086956521742</v>
      </c>
      <c r="R108" s="282">
        <f t="shared" si="24"/>
        <v>351.968005068504</v>
      </c>
      <c r="S108" s="109"/>
      <c r="T108" s="446">
        <f t="shared" si="25"/>
        <v>622.51304347826078</v>
      </c>
      <c r="U108" s="123">
        <f t="shared" si="26"/>
        <v>566.95177001663103</v>
      </c>
      <c r="V108" s="568">
        <f t="shared" si="27"/>
        <v>386.46086956521742</v>
      </c>
      <c r="W108" s="561">
        <f t="shared" si="16"/>
        <v>622.51304347826078</v>
      </c>
      <c r="X108" s="552" t="str">
        <f t="shared" si="28"/>
        <v/>
      </c>
      <c r="Y108" s="554" t="str">
        <f>regioNat_Kreisregionen_t_N!W107</f>
        <v>Oeko</v>
      </c>
      <c r="Z108" s="573">
        <f t="shared" si="30"/>
        <v>386.49599999999998</v>
      </c>
      <c r="AA108" s="574">
        <f t="shared" si="29"/>
        <v>-3.513043478255895E-2</v>
      </c>
    </row>
    <row r="109" spans="1:27" ht="15" customHeight="1" x14ac:dyDescent="0.25">
      <c r="A109" s="98">
        <v>6633</v>
      </c>
      <c r="B109" s="21" t="s">
        <v>297</v>
      </c>
      <c r="C109" s="102" t="s">
        <v>70</v>
      </c>
      <c r="D109" s="124">
        <v>1398</v>
      </c>
      <c r="E109" s="111">
        <v>4942.3</v>
      </c>
      <c r="F109" s="446">
        <f t="shared" si="17"/>
        <v>1504.1782608695651</v>
      </c>
      <c r="G109" s="119">
        <f t="shared" si="18"/>
        <v>1075.9501150712197</v>
      </c>
      <c r="H109" s="486">
        <v>7.3</v>
      </c>
      <c r="I109" s="487">
        <v>5547.6</v>
      </c>
      <c r="J109" s="488">
        <f t="shared" si="19"/>
        <v>1688.4</v>
      </c>
      <c r="K109" s="489">
        <f t="shared" si="20"/>
        <v>1207.7253218884121</v>
      </c>
      <c r="L109" s="480">
        <v>0</v>
      </c>
      <c r="M109" s="480">
        <f t="shared" si="21"/>
        <v>0</v>
      </c>
      <c r="N109" s="490">
        <f t="shared" si="22"/>
        <v>0</v>
      </c>
      <c r="O109" s="111">
        <v>22.39</v>
      </c>
      <c r="P109" s="121">
        <v>1616.8</v>
      </c>
      <c r="Q109" s="446">
        <f t="shared" si="23"/>
        <v>492.0695652173913</v>
      </c>
      <c r="R109" s="282">
        <f t="shared" si="24"/>
        <v>351.98109099956457</v>
      </c>
      <c r="S109" s="109"/>
      <c r="T109" s="446">
        <f t="shared" si="25"/>
        <v>1012.1086956521738</v>
      </c>
      <c r="U109" s="123">
        <f t="shared" si="26"/>
        <v>723.9690240716551</v>
      </c>
      <c r="V109" s="568">
        <f t="shared" si="27"/>
        <v>492.0695652173913</v>
      </c>
      <c r="W109" s="561">
        <f t="shared" si="16"/>
        <v>1012.1086956521738</v>
      </c>
      <c r="X109" s="552" t="str">
        <f t="shared" si="28"/>
        <v/>
      </c>
      <c r="Y109" s="554" t="str">
        <f>regioNat_Kreisregionen_t_N!W108</f>
        <v>Oeko</v>
      </c>
      <c r="Z109" s="573">
        <f t="shared" si="30"/>
        <v>492.09599999999995</v>
      </c>
      <c r="AA109" s="574">
        <f t="shared" si="29"/>
        <v>-2.6434782608646401E-2</v>
      </c>
    </row>
    <row r="110" spans="1:27" ht="15" customHeight="1" x14ac:dyDescent="0.25">
      <c r="A110" s="98">
        <v>6634</v>
      </c>
      <c r="B110" s="21" t="s">
        <v>84</v>
      </c>
      <c r="C110" s="102" t="s">
        <v>70</v>
      </c>
      <c r="D110" s="124">
        <v>1537</v>
      </c>
      <c r="E110" s="111">
        <v>2609.6</v>
      </c>
      <c r="F110" s="446">
        <f t="shared" si="17"/>
        <v>794.22608695652173</v>
      </c>
      <c r="G110" s="119">
        <f t="shared" si="18"/>
        <v>516.73785748635112</v>
      </c>
      <c r="H110" s="486">
        <v>6.75</v>
      </c>
      <c r="I110" s="487">
        <v>6099.2</v>
      </c>
      <c r="J110" s="488">
        <f t="shared" si="19"/>
        <v>1856.2782608695652</v>
      </c>
      <c r="K110" s="489">
        <f t="shared" si="20"/>
        <v>1207.7282113660151</v>
      </c>
      <c r="L110" s="480">
        <v>0</v>
      </c>
      <c r="M110" s="480">
        <f t="shared" si="21"/>
        <v>0</v>
      </c>
      <c r="N110" s="490">
        <f t="shared" si="22"/>
        <v>0</v>
      </c>
      <c r="O110" s="111">
        <v>11.33</v>
      </c>
      <c r="P110" s="121">
        <v>1777.5</v>
      </c>
      <c r="Q110" s="446">
        <f t="shared" si="23"/>
        <v>540.97826086956525</v>
      </c>
      <c r="R110" s="282">
        <f t="shared" si="24"/>
        <v>351.97024129444713</v>
      </c>
      <c r="S110" s="109"/>
      <c r="T110" s="446">
        <f t="shared" si="25"/>
        <v>253.24782608695648</v>
      </c>
      <c r="U110" s="123">
        <f t="shared" si="26"/>
        <v>164.76761619190404</v>
      </c>
      <c r="V110" s="568">
        <f t="shared" si="27"/>
        <v>540.97826086956525</v>
      </c>
      <c r="W110" s="561">
        <f t="shared" si="16"/>
        <v>253.24782608695648</v>
      </c>
      <c r="X110" s="552" t="str">
        <f t="shared" si="28"/>
        <v/>
      </c>
      <c r="Y110" s="554" t="str">
        <f>regioNat_Kreisregionen_t_N!W109</f>
        <v>Oeko</v>
      </c>
      <c r="Z110" s="573">
        <f t="shared" si="30"/>
        <v>541.024</v>
      </c>
      <c r="AA110" s="574">
        <f t="shared" si="29"/>
        <v>-4.5739130434753861E-2</v>
      </c>
    </row>
    <row r="111" spans="1:27" ht="15" customHeight="1" x14ac:dyDescent="0.25">
      <c r="A111" s="98">
        <v>6635</v>
      </c>
      <c r="B111" s="21" t="s">
        <v>85</v>
      </c>
      <c r="C111" s="102" t="s">
        <v>70</v>
      </c>
      <c r="D111" s="124">
        <v>1849</v>
      </c>
      <c r="E111" s="111">
        <v>2230.1999999999998</v>
      </c>
      <c r="F111" s="446">
        <f t="shared" si="17"/>
        <v>678.75652173913033</v>
      </c>
      <c r="G111" s="119">
        <f t="shared" si="18"/>
        <v>367.09384626237448</v>
      </c>
      <c r="H111" s="486">
        <v>5.91</v>
      </c>
      <c r="I111" s="487">
        <v>7337.3</v>
      </c>
      <c r="J111" s="488">
        <f t="shared" si="19"/>
        <v>2233.0913043478258</v>
      </c>
      <c r="K111" s="489">
        <f t="shared" si="20"/>
        <v>1207.7292073271099</v>
      </c>
      <c r="L111" s="480">
        <v>0</v>
      </c>
      <c r="M111" s="480">
        <f t="shared" si="21"/>
        <v>0</v>
      </c>
      <c r="N111" s="490">
        <f t="shared" si="22"/>
        <v>0</v>
      </c>
      <c r="O111" s="111">
        <v>9.64</v>
      </c>
      <c r="P111" s="121">
        <v>2138.3999999999996</v>
      </c>
      <c r="Q111" s="446">
        <f t="shared" si="23"/>
        <v>650.81739130434767</v>
      </c>
      <c r="R111" s="282">
        <f t="shared" si="24"/>
        <v>351.98344581089651</v>
      </c>
      <c r="S111" s="109"/>
      <c r="T111" s="446">
        <f t="shared" si="25"/>
        <v>0</v>
      </c>
      <c r="U111" s="123">
        <f t="shared" si="26"/>
        <v>0</v>
      </c>
      <c r="V111" s="568">
        <f t="shared" si="27"/>
        <v>678.75652173913033</v>
      </c>
      <c r="W111" s="561">
        <f t="shared" si="16"/>
        <v>27.939130434782669</v>
      </c>
      <c r="X111" s="552" t="str">
        <f t="shared" si="28"/>
        <v/>
      </c>
      <c r="Y111" s="554" t="str">
        <f>regioNat_Kreisregionen_t_N!W110</f>
        <v>Oeko</v>
      </c>
      <c r="Z111" s="573">
        <f t="shared" si="30"/>
        <v>650.84799999999996</v>
      </c>
      <c r="AA111" s="574">
        <f t="shared" si="29"/>
        <v>-3.0608695652290407E-2</v>
      </c>
    </row>
    <row r="112" spans="1:27" ht="15" customHeight="1" x14ac:dyDescent="0.25">
      <c r="A112" s="98">
        <v>6636</v>
      </c>
      <c r="B112" s="21" t="s">
        <v>86</v>
      </c>
      <c r="C112" s="102" t="s">
        <v>70</v>
      </c>
      <c r="D112" s="124">
        <v>1025</v>
      </c>
      <c r="E112" s="111">
        <v>1578.3</v>
      </c>
      <c r="F112" s="446">
        <f t="shared" si="17"/>
        <v>480.35217391304349</v>
      </c>
      <c r="G112" s="119">
        <f t="shared" si="18"/>
        <v>468.63626723223757</v>
      </c>
      <c r="H112" s="486">
        <v>6.04</v>
      </c>
      <c r="I112" s="487">
        <v>4067.5</v>
      </c>
      <c r="J112" s="488">
        <f t="shared" si="19"/>
        <v>1237.9347826086957</v>
      </c>
      <c r="K112" s="489">
        <f t="shared" si="20"/>
        <v>1207.7412513255567</v>
      </c>
      <c r="L112" s="480">
        <v>0</v>
      </c>
      <c r="M112" s="480">
        <f t="shared" si="21"/>
        <v>0</v>
      </c>
      <c r="N112" s="490">
        <f t="shared" si="22"/>
        <v>0</v>
      </c>
      <c r="O112" s="111">
        <v>9.7799999999999994</v>
      </c>
      <c r="P112" s="121">
        <v>1185.4000000000001</v>
      </c>
      <c r="Q112" s="446">
        <f t="shared" si="23"/>
        <v>360.77391304347833</v>
      </c>
      <c r="R112" s="282">
        <f t="shared" si="24"/>
        <v>351.97454931071059</v>
      </c>
      <c r="S112" s="109"/>
      <c r="T112" s="446">
        <f t="shared" si="25"/>
        <v>0</v>
      </c>
      <c r="U112" s="123">
        <f t="shared" si="26"/>
        <v>0</v>
      </c>
      <c r="V112" s="568">
        <f t="shared" si="27"/>
        <v>480.35217391304349</v>
      </c>
      <c r="W112" s="561">
        <f t="shared" si="16"/>
        <v>119.57826086956516</v>
      </c>
      <c r="X112" s="552" t="str">
        <f t="shared" si="28"/>
        <v/>
      </c>
      <c r="Y112" s="554" t="str">
        <f>regioNat_Kreisregionen_t_N!W111</f>
        <v>Oeko</v>
      </c>
      <c r="Z112" s="573">
        <f t="shared" si="30"/>
        <v>360.79999999999995</v>
      </c>
      <c r="AA112" s="574">
        <f t="shared" si="29"/>
        <v>-2.6086956521623961E-2</v>
      </c>
    </row>
    <row r="113" spans="1:27" ht="15" customHeight="1" x14ac:dyDescent="0.25">
      <c r="A113" s="98">
        <v>7131</v>
      </c>
      <c r="B113" s="21" t="s">
        <v>87</v>
      </c>
      <c r="C113" s="102" t="s">
        <v>88</v>
      </c>
      <c r="D113" s="124">
        <v>790</v>
      </c>
      <c r="E113" s="111">
        <v>2038.1999999999998</v>
      </c>
      <c r="F113" s="446">
        <f t="shared" si="17"/>
        <v>620.32173913043471</v>
      </c>
      <c r="G113" s="119">
        <f t="shared" si="18"/>
        <v>785.21739130434776</v>
      </c>
      <c r="H113" s="486">
        <v>6.37</v>
      </c>
      <c r="I113" s="487">
        <v>3134.9</v>
      </c>
      <c r="J113" s="488">
        <f t="shared" si="19"/>
        <v>954.1</v>
      </c>
      <c r="K113" s="489">
        <f t="shared" si="20"/>
        <v>1207.7215189873418</v>
      </c>
      <c r="L113" s="480">
        <v>0</v>
      </c>
      <c r="M113" s="480">
        <f t="shared" si="21"/>
        <v>0</v>
      </c>
      <c r="N113" s="490">
        <f t="shared" si="22"/>
        <v>0</v>
      </c>
      <c r="O113" s="111">
        <v>17.440000000000001</v>
      </c>
      <c r="P113" s="121">
        <v>913.6</v>
      </c>
      <c r="Q113" s="446">
        <f t="shared" si="23"/>
        <v>278.05217391304348</v>
      </c>
      <c r="R113" s="282">
        <f t="shared" si="24"/>
        <v>351.96477710511829</v>
      </c>
      <c r="S113" s="109"/>
      <c r="T113" s="446">
        <f t="shared" si="25"/>
        <v>342.26956521739123</v>
      </c>
      <c r="U113" s="123">
        <f t="shared" si="26"/>
        <v>433.25261419922941</v>
      </c>
      <c r="V113" s="568">
        <f t="shared" si="27"/>
        <v>278.05217391304348</v>
      </c>
      <c r="W113" s="561">
        <f t="shared" si="16"/>
        <v>342.26956521739123</v>
      </c>
      <c r="X113" s="552" t="str">
        <f t="shared" si="28"/>
        <v/>
      </c>
      <c r="Y113" s="554" t="str">
        <f>regioNat_Kreisregionen_t_N!W112</f>
        <v>Oeko</v>
      </c>
      <c r="Z113" s="573">
        <f t="shared" si="30"/>
        <v>278.08</v>
      </c>
      <c r="AA113" s="574">
        <f t="shared" si="29"/>
        <v>-2.7826086956508789E-2</v>
      </c>
    </row>
    <row r="114" spans="1:27" ht="15" customHeight="1" x14ac:dyDescent="0.25">
      <c r="A114" s="98">
        <v>7132</v>
      </c>
      <c r="B114" s="21" t="s">
        <v>89</v>
      </c>
      <c r="C114" s="102" t="s">
        <v>88</v>
      </c>
      <c r="D114" s="124">
        <v>642</v>
      </c>
      <c r="E114" s="111">
        <v>1118.8</v>
      </c>
      <c r="F114" s="446">
        <f t="shared" si="17"/>
        <v>340.50434782608693</v>
      </c>
      <c r="G114" s="119">
        <f t="shared" si="18"/>
        <v>530.38060409047807</v>
      </c>
      <c r="H114" s="486">
        <v>6.89</v>
      </c>
      <c r="I114" s="487">
        <v>2547.6</v>
      </c>
      <c r="J114" s="488">
        <f t="shared" si="19"/>
        <v>775.35652173913047</v>
      </c>
      <c r="K114" s="489">
        <f t="shared" si="20"/>
        <v>1207.7204388459977</v>
      </c>
      <c r="L114" s="480">
        <v>0</v>
      </c>
      <c r="M114" s="480">
        <f t="shared" si="21"/>
        <v>0</v>
      </c>
      <c r="N114" s="490">
        <f t="shared" si="22"/>
        <v>0</v>
      </c>
      <c r="O114" s="111">
        <v>10.1</v>
      </c>
      <c r="P114" s="121">
        <v>742.5</v>
      </c>
      <c r="Q114" s="446">
        <f t="shared" si="23"/>
        <v>225.97826086956522</v>
      </c>
      <c r="R114" s="282">
        <f t="shared" si="24"/>
        <v>351.99106054449408</v>
      </c>
      <c r="S114" s="109"/>
      <c r="T114" s="446">
        <f t="shared" si="25"/>
        <v>114.52608695652171</v>
      </c>
      <c r="U114" s="123">
        <f t="shared" si="26"/>
        <v>178.38954354598397</v>
      </c>
      <c r="V114" s="568">
        <f t="shared" si="27"/>
        <v>225.97826086956522</v>
      </c>
      <c r="W114" s="561">
        <f t="shared" si="16"/>
        <v>114.52608695652171</v>
      </c>
      <c r="X114" s="552" t="str">
        <f t="shared" si="28"/>
        <v/>
      </c>
      <c r="Y114" s="554" t="str">
        <f>regioNat_Kreisregionen_t_N!W113</f>
        <v>Oeko</v>
      </c>
      <c r="Z114" s="573">
        <f t="shared" si="30"/>
        <v>225.98399999999998</v>
      </c>
      <c r="AA114" s="574">
        <f t="shared" si="29"/>
        <v>-5.7391304347618188E-3</v>
      </c>
    </row>
    <row r="115" spans="1:27" ht="15" customHeight="1" x14ac:dyDescent="0.25">
      <c r="A115" s="98">
        <v>7133</v>
      </c>
      <c r="B115" s="21" t="s">
        <v>90</v>
      </c>
      <c r="C115" s="102" t="s">
        <v>88</v>
      </c>
      <c r="D115" s="124">
        <v>866</v>
      </c>
      <c r="E115" s="111">
        <v>1783.3000000000002</v>
      </c>
      <c r="F115" s="446">
        <f t="shared" si="17"/>
        <v>542.74347826086967</v>
      </c>
      <c r="G115" s="119">
        <f t="shared" si="18"/>
        <v>626.72457074003432</v>
      </c>
      <c r="H115" s="486">
        <v>7.83</v>
      </c>
      <c r="I115" s="487">
        <v>3436.5</v>
      </c>
      <c r="J115" s="488">
        <f t="shared" si="19"/>
        <v>1045.891304347826</v>
      </c>
      <c r="K115" s="489">
        <f t="shared" si="20"/>
        <v>1207.7266793854803</v>
      </c>
      <c r="L115" s="480">
        <v>0</v>
      </c>
      <c r="M115" s="480">
        <f t="shared" si="21"/>
        <v>0</v>
      </c>
      <c r="N115" s="490">
        <f t="shared" si="22"/>
        <v>0</v>
      </c>
      <c r="O115" s="111">
        <v>16.3</v>
      </c>
      <c r="P115" s="121">
        <v>1001.5</v>
      </c>
      <c r="Q115" s="446">
        <f t="shared" si="23"/>
        <v>304.80434782608694</v>
      </c>
      <c r="R115" s="282">
        <f t="shared" si="24"/>
        <v>351.96806908324123</v>
      </c>
      <c r="S115" s="109"/>
      <c r="T115" s="446">
        <f t="shared" si="25"/>
        <v>237.93913043478273</v>
      </c>
      <c r="U115" s="123">
        <f t="shared" si="26"/>
        <v>274.75650165679298</v>
      </c>
      <c r="V115" s="568">
        <f t="shared" si="27"/>
        <v>304.80434782608694</v>
      </c>
      <c r="W115" s="561">
        <f t="shared" si="16"/>
        <v>237.93913043478273</v>
      </c>
      <c r="X115" s="552" t="str">
        <f t="shared" si="28"/>
        <v/>
      </c>
      <c r="Y115" s="554" t="str">
        <f>regioNat_Kreisregionen_t_N!W114</f>
        <v>Oeko</v>
      </c>
      <c r="Z115" s="573">
        <f t="shared" si="30"/>
        <v>304.83199999999999</v>
      </c>
      <c r="AA115" s="574">
        <f t="shared" si="29"/>
        <v>-2.7652173913054412E-2</v>
      </c>
    </row>
    <row r="116" spans="1:27" ht="15" customHeight="1" x14ac:dyDescent="0.25">
      <c r="A116" s="98">
        <v>7134</v>
      </c>
      <c r="B116" s="21" t="s">
        <v>91</v>
      </c>
      <c r="C116" s="102" t="s">
        <v>88</v>
      </c>
      <c r="D116" s="124">
        <v>774</v>
      </c>
      <c r="E116" s="111">
        <v>880.4</v>
      </c>
      <c r="F116" s="446">
        <f t="shared" si="17"/>
        <v>267.94782608695652</v>
      </c>
      <c r="G116" s="119">
        <f t="shared" si="18"/>
        <v>346.18582181777327</v>
      </c>
      <c r="H116" s="486">
        <v>5.09</v>
      </c>
      <c r="I116" s="487">
        <v>3071.4</v>
      </c>
      <c r="J116" s="488">
        <f t="shared" si="19"/>
        <v>934.77391304347827</v>
      </c>
      <c r="K116" s="489">
        <f t="shared" si="20"/>
        <v>1207.7182339063027</v>
      </c>
      <c r="L116" s="480">
        <v>0</v>
      </c>
      <c r="M116" s="480">
        <f t="shared" si="21"/>
        <v>0</v>
      </c>
      <c r="N116" s="490">
        <f t="shared" si="22"/>
        <v>0</v>
      </c>
      <c r="O116" s="111">
        <v>7.49</v>
      </c>
      <c r="P116" s="121">
        <v>895.1</v>
      </c>
      <c r="Q116" s="446">
        <f t="shared" si="23"/>
        <v>272.42173913043479</v>
      </c>
      <c r="R116" s="282">
        <f t="shared" si="24"/>
        <v>351.96607122795194</v>
      </c>
      <c r="S116" s="109"/>
      <c r="T116" s="446">
        <f t="shared" si="25"/>
        <v>0</v>
      </c>
      <c r="U116" s="123">
        <f t="shared" si="26"/>
        <v>0</v>
      </c>
      <c r="V116" s="568">
        <f t="shared" si="27"/>
        <v>267.94782608695652</v>
      </c>
      <c r="W116" s="561">
        <f t="shared" si="16"/>
        <v>-4.4739130434782624</v>
      </c>
      <c r="X116" s="552" t="str">
        <f t="shared" si="28"/>
        <v/>
      </c>
      <c r="Y116" s="554" t="str">
        <f>regioNat_Kreisregionen_t_N!W115</f>
        <v>Oeko</v>
      </c>
      <c r="Z116" s="573">
        <f t="shared" si="30"/>
        <v>272.44799999999998</v>
      </c>
      <c r="AA116" s="574">
        <f t="shared" si="29"/>
        <v>-2.6260869565192024E-2</v>
      </c>
    </row>
    <row r="117" spans="1:27" ht="15" customHeight="1" x14ac:dyDescent="0.25">
      <c r="A117" s="98">
        <v>7135</v>
      </c>
      <c r="B117" s="21" t="s">
        <v>92</v>
      </c>
      <c r="C117" s="102" t="s">
        <v>88</v>
      </c>
      <c r="D117" s="124">
        <v>697</v>
      </c>
      <c r="E117" s="111">
        <v>1044.3</v>
      </c>
      <c r="F117" s="446">
        <f t="shared" si="17"/>
        <v>317.83043478260868</v>
      </c>
      <c r="G117" s="119">
        <f t="shared" si="18"/>
        <v>455.997754350945</v>
      </c>
      <c r="H117" s="486">
        <v>5.41</v>
      </c>
      <c r="I117" s="487">
        <v>2765.8999999999996</v>
      </c>
      <c r="J117" s="488">
        <f t="shared" si="19"/>
        <v>841.7956521739128</v>
      </c>
      <c r="K117" s="489">
        <f t="shared" si="20"/>
        <v>1207.7412513255563</v>
      </c>
      <c r="L117" s="480">
        <v>0</v>
      </c>
      <c r="M117" s="480">
        <f t="shared" si="21"/>
        <v>0</v>
      </c>
      <c r="N117" s="490">
        <f t="shared" si="22"/>
        <v>0</v>
      </c>
      <c r="O117" s="111">
        <v>9.24</v>
      </c>
      <c r="P117" s="121">
        <v>806.1</v>
      </c>
      <c r="Q117" s="446">
        <f t="shared" si="23"/>
        <v>245.33478260869563</v>
      </c>
      <c r="R117" s="282">
        <f t="shared" si="24"/>
        <v>351.9867756222319</v>
      </c>
      <c r="S117" s="109"/>
      <c r="T117" s="446">
        <f t="shared" si="25"/>
        <v>0</v>
      </c>
      <c r="U117" s="123">
        <f t="shared" si="26"/>
        <v>0</v>
      </c>
      <c r="V117" s="568">
        <f t="shared" si="27"/>
        <v>317.83043478260868</v>
      </c>
      <c r="W117" s="561">
        <f t="shared" si="16"/>
        <v>72.495652173913044</v>
      </c>
      <c r="X117" s="552" t="str">
        <f t="shared" si="28"/>
        <v/>
      </c>
      <c r="Y117" s="554" t="str">
        <f>regioNat_Kreisregionen_t_N!W116</f>
        <v>Oeko</v>
      </c>
      <c r="Z117" s="573">
        <f t="shared" si="30"/>
        <v>245.34399999999999</v>
      </c>
      <c r="AA117" s="574">
        <f t="shared" si="29"/>
        <v>-9.2173913043609446E-3</v>
      </c>
    </row>
    <row r="118" spans="1:27" ht="15" customHeight="1" x14ac:dyDescent="0.25">
      <c r="A118" s="98">
        <v>7137</v>
      </c>
      <c r="B118" s="21" t="s">
        <v>298</v>
      </c>
      <c r="C118" s="102" t="s">
        <v>88</v>
      </c>
      <c r="D118" s="124">
        <v>923</v>
      </c>
      <c r="E118" s="111">
        <v>5224.4000000000005</v>
      </c>
      <c r="F118" s="446">
        <f t="shared" si="17"/>
        <v>1590.0347826086959</v>
      </c>
      <c r="G118" s="119">
        <f t="shared" si="18"/>
        <v>1722.681237929248</v>
      </c>
      <c r="H118" s="486">
        <v>8.2899999999999991</v>
      </c>
      <c r="I118" s="487">
        <v>3662.7000000000003</v>
      </c>
      <c r="J118" s="488">
        <f t="shared" si="19"/>
        <v>1114.7347826086957</v>
      </c>
      <c r="K118" s="489">
        <f t="shared" si="20"/>
        <v>1207.7299919920863</v>
      </c>
      <c r="L118" s="480">
        <v>1561.7</v>
      </c>
      <c r="M118" s="480">
        <f t="shared" si="21"/>
        <v>475.3</v>
      </c>
      <c r="N118" s="490">
        <f t="shared" si="22"/>
        <v>514.9512459371615</v>
      </c>
      <c r="O118" s="111">
        <v>23.29</v>
      </c>
      <c r="P118" s="121">
        <v>1067.3999999999999</v>
      </c>
      <c r="Q118" s="446">
        <f t="shared" si="23"/>
        <v>324.86086956521734</v>
      </c>
      <c r="R118" s="282">
        <f t="shared" si="24"/>
        <v>351.96193885722357</v>
      </c>
      <c r="S118" s="109"/>
      <c r="T118" s="446">
        <f t="shared" si="25"/>
        <v>1265.1739130434785</v>
      </c>
      <c r="U118" s="123">
        <f t="shared" si="26"/>
        <v>1370.7192990720243</v>
      </c>
      <c r="V118" s="568">
        <f t="shared" si="27"/>
        <v>324.86086956521734</v>
      </c>
      <c r="W118" s="561">
        <f t="shared" si="16"/>
        <v>1265.1739130434785</v>
      </c>
      <c r="X118" s="552" t="str">
        <f t="shared" si="28"/>
        <v/>
      </c>
      <c r="Y118" s="554" t="str">
        <f>regioNat_Kreisregionen_t_N!W117</f>
        <v>Gesund</v>
      </c>
      <c r="Z118" s="573">
        <f t="shared" si="30"/>
        <v>324.89599999999996</v>
      </c>
      <c r="AA118" s="574">
        <f t="shared" si="29"/>
        <v>-3.5130434782615794E-2</v>
      </c>
    </row>
    <row r="119" spans="1:27" ht="15" customHeight="1" x14ac:dyDescent="0.25">
      <c r="A119" s="98">
        <v>7138</v>
      </c>
      <c r="B119" s="21" t="s">
        <v>93</v>
      </c>
      <c r="C119" s="102" t="s">
        <v>88</v>
      </c>
      <c r="D119" s="124">
        <v>629</v>
      </c>
      <c r="E119" s="111">
        <v>2388</v>
      </c>
      <c r="F119" s="446">
        <f t="shared" si="17"/>
        <v>726.78260869565213</v>
      </c>
      <c r="G119" s="119">
        <f t="shared" si="18"/>
        <v>1155.4572475288587</v>
      </c>
      <c r="H119" s="486">
        <v>8.93</v>
      </c>
      <c r="I119" s="487">
        <v>2496</v>
      </c>
      <c r="J119" s="488">
        <f t="shared" si="19"/>
        <v>759.6521739130435</v>
      </c>
      <c r="K119" s="489">
        <f t="shared" si="20"/>
        <v>1207.7141079698627</v>
      </c>
      <c r="L119" s="480">
        <v>0</v>
      </c>
      <c r="M119" s="480">
        <f t="shared" si="21"/>
        <v>0</v>
      </c>
      <c r="N119" s="490">
        <f t="shared" si="22"/>
        <v>0</v>
      </c>
      <c r="O119" s="111">
        <v>22.05</v>
      </c>
      <c r="P119" s="121">
        <v>727.40000000000009</v>
      </c>
      <c r="Q119" s="446">
        <f t="shared" si="23"/>
        <v>221.38260869565221</v>
      </c>
      <c r="R119" s="282">
        <f t="shared" si="24"/>
        <v>351.95963226653771</v>
      </c>
      <c r="S119" s="109"/>
      <c r="T119" s="446">
        <f t="shared" si="25"/>
        <v>505.39999999999992</v>
      </c>
      <c r="U119" s="123">
        <f t="shared" si="26"/>
        <v>803.49761526232101</v>
      </c>
      <c r="V119" s="568">
        <f t="shared" si="27"/>
        <v>221.38260869565221</v>
      </c>
      <c r="W119" s="561">
        <f t="shared" si="16"/>
        <v>505.39999999999992</v>
      </c>
      <c r="X119" s="552" t="str">
        <f t="shared" si="28"/>
        <v/>
      </c>
      <c r="Y119" s="554" t="str">
        <f>regioNat_Kreisregionen_t_N!W118</f>
        <v>Oeko</v>
      </c>
      <c r="Z119" s="573">
        <f t="shared" si="30"/>
        <v>221.40799999999999</v>
      </c>
      <c r="AA119" s="574">
        <f t="shared" si="29"/>
        <v>-2.5391304347778032E-2</v>
      </c>
    </row>
    <row r="120" spans="1:27" ht="15" customHeight="1" x14ac:dyDescent="0.25">
      <c r="A120" s="98">
        <v>7140</v>
      </c>
      <c r="B120" s="21" t="s">
        <v>94</v>
      </c>
      <c r="C120" s="102" t="s">
        <v>88</v>
      </c>
      <c r="D120" s="124">
        <v>985</v>
      </c>
      <c r="E120" s="111">
        <v>2086.6999999999998</v>
      </c>
      <c r="F120" s="446">
        <f t="shared" si="17"/>
        <v>635.08260869565208</v>
      </c>
      <c r="G120" s="119">
        <f t="shared" si="18"/>
        <v>644.75391745751472</v>
      </c>
      <c r="H120" s="486">
        <v>5.96</v>
      </c>
      <c r="I120" s="487">
        <v>3908.7000000000003</v>
      </c>
      <c r="J120" s="488">
        <f t="shared" si="19"/>
        <v>1189.604347826087</v>
      </c>
      <c r="K120" s="489">
        <f t="shared" si="20"/>
        <v>1207.7201500772455</v>
      </c>
      <c r="L120" s="480">
        <v>0</v>
      </c>
      <c r="M120" s="480">
        <f t="shared" si="21"/>
        <v>0</v>
      </c>
      <c r="N120" s="490">
        <f t="shared" si="22"/>
        <v>0</v>
      </c>
      <c r="O120" s="111">
        <v>16.77</v>
      </c>
      <c r="P120" s="121">
        <v>1139.0999999999999</v>
      </c>
      <c r="Q120" s="446">
        <f t="shared" si="23"/>
        <v>346.68260869565211</v>
      </c>
      <c r="R120" s="282">
        <f t="shared" si="24"/>
        <v>351.96203928492599</v>
      </c>
      <c r="S120" s="109"/>
      <c r="T120" s="446">
        <f t="shared" si="25"/>
        <v>288.39999999999998</v>
      </c>
      <c r="U120" s="123">
        <f t="shared" si="26"/>
        <v>292.79187817258878</v>
      </c>
      <c r="V120" s="568">
        <f t="shared" si="27"/>
        <v>346.68260869565211</v>
      </c>
      <c r="W120" s="561">
        <f t="shared" si="16"/>
        <v>288.39999999999998</v>
      </c>
      <c r="X120" s="552" t="str">
        <f t="shared" si="28"/>
        <v/>
      </c>
      <c r="Y120" s="554" t="str">
        <f>regioNat_Kreisregionen_t_N!W119</f>
        <v>Oeko</v>
      </c>
      <c r="Z120" s="573">
        <f t="shared" si="30"/>
        <v>346.71999999999997</v>
      </c>
      <c r="AA120" s="574">
        <f t="shared" si="29"/>
        <v>-3.7391304347863752E-2</v>
      </c>
    </row>
    <row r="121" spans="1:27" ht="15" customHeight="1" x14ac:dyDescent="0.25">
      <c r="A121" s="98">
        <v>7141</v>
      </c>
      <c r="B121" s="21" t="s">
        <v>95</v>
      </c>
      <c r="C121" s="102" t="s">
        <v>88</v>
      </c>
      <c r="D121" s="124">
        <v>779</v>
      </c>
      <c r="E121" s="111">
        <v>1689.5</v>
      </c>
      <c r="F121" s="446">
        <f t="shared" si="17"/>
        <v>514.195652173913</v>
      </c>
      <c r="G121" s="119">
        <f t="shared" si="18"/>
        <v>660.07144053133891</v>
      </c>
      <c r="H121" s="486">
        <v>7.49</v>
      </c>
      <c r="I121" s="487">
        <v>3091.2999999999997</v>
      </c>
      <c r="J121" s="488">
        <f t="shared" si="19"/>
        <v>940.83043478260868</v>
      </c>
      <c r="K121" s="489">
        <f t="shared" si="20"/>
        <v>1207.7412513255567</v>
      </c>
      <c r="L121" s="480">
        <v>0</v>
      </c>
      <c r="M121" s="480">
        <f t="shared" si="21"/>
        <v>0</v>
      </c>
      <c r="N121" s="490">
        <f t="shared" si="22"/>
        <v>0</v>
      </c>
      <c r="O121" s="111">
        <v>16.77</v>
      </c>
      <c r="P121" s="121">
        <v>900.90000000000009</v>
      </c>
      <c r="Q121" s="446">
        <f t="shared" si="23"/>
        <v>274.18695652173921</v>
      </c>
      <c r="R121" s="282">
        <f t="shared" si="24"/>
        <v>351.97298654908752</v>
      </c>
      <c r="S121" s="109"/>
      <c r="T121" s="446">
        <f t="shared" si="25"/>
        <v>240.0086956521738</v>
      </c>
      <c r="U121" s="123">
        <f t="shared" si="26"/>
        <v>308.09845398225133</v>
      </c>
      <c r="V121" s="568">
        <f t="shared" si="27"/>
        <v>274.18695652173921</v>
      </c>
      <c r="W121" s="561">
        <f t="shared" si="16"/>
        <v>240.0086956521738</v>
      </c>
      <c r="X121" s="552" t="str">
        <f t="shared" si="28"/>
        <v/>
      </c>
      <c r="Y121" s="554" t="str">
        <f>regioNat_Kreisregionen_t_N!W120</f>
        <v>Oeko</v>
      </c>
      <c r="Z121" s="573">
        <f t="shared" si="30"/>
        <v>274.20799999999997</v>
      </c>
      <c r="AA121" s="574">
        <f t="shared" si="29"/>
        <v>-2.1043478260764914E-2</v>
      </c>
    </row>
    <row r="122" spans="1:27" ht="15" customHeight="1" x14ac:dyDescent="0.25">
      <c r="A122" s="98">
        <v>7143</v>
      </c>
      <c r="B122" s="21" t="s">
        <v>96</v>
      </c>
      <c r="C122" s="102" t="s">
        <v>88</v>
      </c>
      <c r="D122" s="124">
        <v>990</v>
      </c>
      <c r="E122" s="111">
        <v>2887.4</v>
      </c>
      <c r="F122" s="446">
        <f t="shared" si="17"/>
        <v>878.77391304347827</v>
      </c>
      <c r="G122" s="119">
        <f t="shared" si="18"/>
        <v>887.65041721563466</v>
      </c>
      <c r="H122" s="486">
        <v>7.84</v>
      </c>
      <c r="I122" s="487">
        <v>3928.6</v>
      </c>
      <c r="J122" s="488">
        <f t="shared" si="19"/>
        <v>1195.6608695652174</v>
      </c>
      <c r="K122" s="489">
        <f t="shared" si="20"/>
        <v>1207.7382520860783</v>
      </c>
      <c r="L122" s="480">
        <v>0</v>
      </c>
      <c r="M122" s="480">
        <f t="shared" si="21"/>
        <v>0</v>
      </c>
      <c r="N122" s="490">
        <f t="shared" si="22"/>
        <v>0</v>
      </c>
      <c r="O122" s="111">
        <v>16.670000000000002</v>
      </c>
      <c r="P122" s="121">
        <v>1144.9000000000001</v>
      </c>
      <c r="Q122" s="446">
        <f t="shared" si="23"/>
        <v>348.44782608695658</v>
      </c>
      <c r="R122" s="282">
        <f t="shared" si="24"/>
        <v>351.96750109793595</v>
      </c>
      <c r="S122" s="109"/>
      <c r="T122" s="446">
        <f t="shared" si="25"/>
        <v>530.32608695652175</v>
      </c>
      <c r="U122" s="123">
        <f t="shared" si="26"/>
        <v>535.68291611769871</v>
      </c>
      <c r="V122" s="568">
        <f t="shared" si="27"/>
        <v>348.44782608695658</v>
      </c>
      <c r="W122" s="561">
        <f t="shared" si="16"/>
        <v>530.32608695652175</v>
      </c>
      <c r="X122" s="552" t="str">
        <f t="shared" si="28"/>
        <v/>
      </c>
      <c r="Y122" s="554" t="str">
        <f>regioNat_Kreisregionen_t_N!W121</f>
        <v>Oeko</v>
      </c>
      <c r="Z122" s="573">
        <f t="shared" si="30"/>
        <v>348.47999999999996</v>
      </c>
      <c r="AA122" s="574">
        <f t="shared" si="29"/>
        <v>-3.2173913043379798E-2</v>
      </c>
    </row>
    <row r="123" spans="1:27" ht="15" customHeight="1" x14ac:dyDescent="0.25">
      <c r="A123" s="98">
        <v>7231</v>
      </c>
      <c r="B123" s="21" t="s">
        <v>97</v>
      </c>
      <c r="C123" s="102" t="s">
        <v>88</v>
      </c>
      <c r="D123" s="124">
        <v>1168</v>
      </c>
      <c r="E123" s="111">
        <v>1709.4</v>
      </c>
      <c r="F123" s="446">
        <f t="shared" si="17"/>
        <v>520.25217391304352</v>
      </c>
      <c r="G123" s="119">
        <f t="shared" si="18"/>
        <v>445.42138177486601</v>
      </c>
      <c r="H123" s="486">
        <v>5.93</v>
      </c>
      <c r="I123" s="487">
        <v>4634.8999999999996</v>
      </c>
      <c r="J123" s="488">
        <f t="shared" si="19"/>
        <v>1410.6217391304347</v>
      </c>
      <c r="K123" s="489">
        <f t="shared" si="20"/>
        <v>1207.7240917212625</v>
      </c>
      <c r="L123" s="480">
        <v>0</v>
      </c>
      <c r="M123" s="480">
        <f t="shared" si="21"/>
        <v>0</v>
      </c>
      <c r="N123" s="490">
        <f t="shared" si="22"/>
        <v>0</v>
      </c>
      <c r="O123" s="111">
        <v>10.17</v>
      </c>
      <c r="P123" s="121">
        <v>1350.8</v>
      </c>
      <c r="Q123" s="446">
        <f t="shared" si="23"/>
        <v>411.11304347826086</v>
      </c>
      <c r="R123" s="282">
        <f t="shared" si="24"/>
        <v>351.98034544371649</v>
      </c>
      <c r="S123" s="109"/>
      <c r="T123" s="446">
        <f t="shared" si="25"/>
        <v>109.13913043478266</v>
      </c>
      <c r="U123" s="123">
        <f t="shared" si="26"/>
        <v>93.441036331149533</v>
      </c>
      <c r="V123" s="568">
        <f t="shared" si="27"/>
        <v>411.11304347826086</v>
      </c>
      <c r="W123" s="561">
        <f t="shared" si="16"/>
        <v>109.13913043478266</v>
      </c>
      <c r="X123" s="552" t="str">
        <f t="shared" si="28"/>
        <v/>
      </c>
      <c r="Y123" s="554" t="str">
        <f>regioNat_Kreisregionen_t_N!W122</f>
        <v>Oeko</v>
      </c>
      <c r="Z123" s="573">
        <f t="shared" si="30"/>
        <v>411.13599999999997</v>
      </c>
      <c r="AA123" s="574">
        <f t="shared" si="29"/>
        <v>-2.2956521739104119E-2</v>
      </c>
    </row>
    <row r="124" spans="1:27" ht="15" customHeight="1" x14ac:dyDescent="0.25">
      <c r="A124" s="98">
        <v>7232</v>
      </c>
      <c r="B124" s="21" t="s">
        <v>98</v>
      </c>
      <c r="C124" s="102" t="s">
        <v>88</v>
      </c>
      <c r="D124" s="124">
        <v>1698</v>
      </c>
      <c r="E124" s="111">
        <v>2094.8000000000002</v>
      </c>
      <c r="F124" s="446">
        <f t="shared" si="17"/>
        <v>637.54782608695666</v>
      </c>
      <c r="G124" s="119">
        <f t="shared" si="18"/>
        <v>375.46986224202396</v>
      </c>
      <c r="H124" s="486">
        <v>6</v>
      </c>
      <c r="I124" s="487">
        <v>6738.1</v>
      </c>
      <c r="J124" s="488">
        <f t="shared" si="19"/>
        <v>2050.7260869565221</v>
      </c>
      <c r="K124" s="489">
        <f t="shared" si="20"/>
        <v>1207.730322118093</v>
      </c>
      <c r="L124" s="480">
        <v>0</v>
      </c>
      <c r="M124" s="480">
        <f t="shared" si="21"/>
        <v>0</v>
      </c>
      <c r="N124" s="490">
        <f t="shared" si="22"/>
        <v>0</v>
      </c>
      <c r="O124" s="111">
        <v>9.51</v>
      </c>
      <c r="P124" s="121">
        <v>1963.7</v>
      </c>
      <c r="Q124" s="446">
        <f t="shared" si="23"/>
        <v>597.64782608695646</v>
      </c>
      <c r="R124" s="282">
        <f t="shared" si="24"/>
        <v>351.97162902647608</v>
      </c>
      <c r="S124" s="109"/>
      <c r="T124" s="446">
        <f t="shared" si="25"/>
        <v>0</v>
      </c>
      <c r="U124" s="123">
        <f t="shared" si="26"/>
        <v>0</v>
      </c>
      <c r="V124" s="568">
        <f t="shared" si="27"/>
        <v>637.54782608695666</v>
      </c>
      <c r="W124" s="561">
        <f t="shared" si="16"/>
        <v>39.900000000000205</v>
      </c>
      <c r="X124" s="552" t="str">
        <f t="shared" si="28"/>
        <v/>
      </c>
      <c r="Y124" s="554" t="str">
        <f>regioNat_Kreisregionen_t_N!W123</f>
        <v>Oeko</v>
      </c>
      <c r="Z124" s="573">
        <f t="shared" si="30"/>
        <v>597.69599999999991</v>
      </c>
      <c r="AA124" s="574">
        <f t="shared" si="29"/>
        <v>-4.8173913043456196E-2</v>
      </c>
    </row>
    <row r="125" spans="1:27" ht="15" customHeight="1" x14ac:dyDescent="0.25">
      <c r="A125" s="98">
        <v>7233</v>
      </c>
      <c r="B125" s="21" t="s">
        <v>99</v>
      </c>
      <c r="C125" s="102" t="s">
        <v>88</v>
      </c>
      <c r="D125" s="124">
        <v>916</v>
      </c>
      <c r="E125" s="111">
        <v>1240.5</v>
      </c>
      <c r="F125" s="446">
        <f t="shared" si="17"/>
        <v>377.54347826086956</v>
      </c>
      <c r="G125" s="119">
        <f t="shared" si="18"/>
        <v>412.1653692804253</v>
      </c>
      <c r="H125" s="486">
        <v>4.78</v>
      </c>
      <c r="I125" s="487">
        <v>3634.9</v>
      </c>
      <c r="J125" s="488">
        <f t="shared" si="19"/>
        <v>1106.2739130434782</v>
      </c>
      <c r="K125" s="489">
        <f t="shared" si="20"/>
        <v>1207.7226124928802</v>
      </c>
      <c r="L125" s="480">
        <v>0</v>
      </c>
      <c r="M125" s="480">
        <f t="shared" si="21"/>
        <v>0</v>
      </c>
      <c r="N125" s="490">
        <f t="shared" si="22"/>
        <v>0</v>
      </c>
      <c r="O125" s="111">
        <v>6.27</v>
      </c>
      <c r="P125" s="121">
        <v>1059.3</v>
      </c>
      <c r="Q125" s="446">
        <f t="shared" si="23"/>
        <v>322.39565217391299</v>
      </c>
      <c r="R125" s="282">
        <f t="shared" si="24"/>
        <v>351.96031896715391</v>
      </c>
      <c r="S125" s="109"/>
      <c r="T125" s="446">
        <f t="shared" si="25"/>
        <v>0</v>
      </c>
      <c r="U125" s="123">
        <f t="shared" si="26"/>
        <v>0</v>
      </c>
      <c r="V125" s="568">
        <f t="shared" si="27"/>
        <v>377.54347826086956</v>
      </c>
      <c r="W125" s="561">
        <f t="shared" si="16"/>
        <v>55.14782608695657</v>
      </c>
      <c r="X125" s="552" t="str">
        <f t="shared" si="28"/>
        <v/>
      </c>
      <c r="Y125" s="554" t="str">
        <f>regioNat_Kreisregionen_t_N!W124</f>
        <v>Oeko</v>
      </c>
      <c r="Z125" s="573">
        <f t="shared" si="30"/>
        <v>322.43199999999996</v>
      </c>
      <c r="AA125" s="574">
        <f t="shared" si="29"/>
        <v>-3.6347826086966961E-2</v>
      </c>
    </row>
    <row r="126" spans="1:27" ht="15" customHeight="1" x14ac:dyDescent="0.25">
      <c r="A126" s="98">
        <v>7235</v>
      </c>
      <c r="B126" s="21" t="s">
        <v>299</v>
      </c>
      <c r="C126" s="102" t="s">
        <v>88</v>
      </c>
      <c r="D126" s="124">
        <v>1245</v>
      </c>
      <c r="E126" s="111">
        <v>2899.2</v>
      </c>
      <c r="F126" s="446">
        <f t="shared" si="17"/>
        <v>882.36521739130421</v>
      </c>
      <c r="G126" s="119">
        <f t="shared" si="18"/>
        <v>708.72708224201142</v>
      </c>
      <c r="H126" s="486">
        <v>7.53</v>
      </c>
      <c r="I126" s="487">
        <v>4940.5</v>
      </c>
      <c r="J126" s="488">
        <f t="shared" si="19"/>
        <v>1503.6304347826087</v>
      </c>
      <c r="K126" s="489">
        <f t="shared" si="20"/>
        <v>1207.7352889820149</v>
      </c>
      <c r="L126" s="480">
        <v>0</v>
      </c>
      <c r="M126" s="480">
        <f t="shared" si="21"/>
        <v>0</v>
      </c>
      <c r="N126" s="490">
        <f t="shared" si="22"/>
        <v>0</v>
      </c>
      <c r="O126" s="111">
        <v>17.71</v>
      </c>
      <c r="P126" s="121">
        <v>1439.8</v>
      </c>
      <c r="Q126" s="446">
        <f t="shared" si="23"/>
        <v>438.2</v>
      </c>
      <c r="R126" s="282">
        <f t="shared" si="24"/>
        <v>351.96787148594376</v>
      </c>
      <c r="S126" s="109"/>
      <c r="T126" s="446">
        <f t="shared" si="25"/>
        <v>444.16521739130422</v>
      </c>
      <c r="U126" s="123">
        <f t="shared" si="26"/>
        <v>356.75921075606766</v>
      </c>
      <c r="V126" s="568">
        <f t="shared" si="27"/>
        <v>438.2</v>
      </c>
      <c r="W126" s="561">
        <f t="shared" si="16"/>
        <v>444.16521739130422</v>
      </c>
      <c r="X126" s="552" t="str">
        <f t="shared" si="28"/>
        <v/>
      </c>
      <c r="Y126" s="554" t="str">
        <f>regioNat_Kreisregionen_t_N!W125</f>
        <v>Oeko</v>
      </c>
      <c r="Z126" s="573">
        <f t="shared" si="30"/>
        <v>438.23999999999995</v>
      </c>
      <c r="AA126" s="574">
        <f t="shared" si="29"/>
        <v>-3.999999999996362E-2</v>
      </c>
    </row>
    <row r="127" spans="1:27" ht="15" customHeight="1" x14ac:dyDescent="0.25">
      <c r="A127" s="98">
        <v>7331</v>
      </c>
      <c r="B127" s="21" t="s">
        <v>300</v>
      </c>
      <c r="C127" s="102" t="s">
        <v>88</v>
      </c>
      <c r="D127" s="124">
        <v>703</v>
      </c>
      <c r="E127" s="111">
        <v>3873.8</v>
      </c>
      <c r="F127" s="446">
        <f t="shared" si="17"/>
        <v>1178.9826086956523</v>
      </c>
      <c r="G127" s="119">
        <f t="shared" si="18"/>
        <v>1677.0734120848538</v>
      </c>
      <c r="H127" s="486">
        <v>10.52</v>
      </c>
      <c r="I127" s="487">
        <v>2789.7</v>
      </c>
      <c r="J127" s="488">
        <f t="shared" si="19"/>
        <v>849.03913043478246</v>
      </c>
      <c r="K127" s="489">
        <f t="shared" si="20"/>
        <v>1207.7370276454942</v>
      </c>
      <c r="L127" s="480">
        <v>1084.1000000000001</v>
      </c>
      <c r="M127" s="480">
        <f t="shared" si="21"/>
        <v>329.9434782608696</v>
      </c>
      <c r="N127" s="490">
        <f t="shared" si="22"/>
        <v>469.33638443935934</v>
      </c>
      <c r="O127" s="111">
        <v>18.88</v>
      </c>
      <c r="P127" s="121">
        <v>813</v>
      </c>
      <c r="Q127" s="446">
        <f t="shared" si="23"/>
        <v>247.43478260869566</v>
      </c>
      <c r="R127" s="282">
        <f t="shared" si="24"/>
        <v>351.96981878904074</v>
      </c>
      <c r="S127" s="109"/>
      <c r="T127" s="446">
        <f t="shared" si="25"/>
        <v>931.54782608695666</v>
      </c>
      <c r="U127" s="123">
        <f t="shared" si="26"/>
        <v>1325.103593295813</v>
      </c>
      <c r="V127" s="568">
        <f t="shared" si="27"/>
        <v>247.43478260869566</v>
      </c>
      <c r="W127" s="561">
        <f t="shared" si="16"/>
        <v>931.54782608695666</v>
      </c>
      <c r="X127" s="552" t="str">
        <f t="shared" si="28"/>
        <v/>
      </c>
      <c r="Y127" s="554" t="str">
        <f>regioNat_Kreisregionen_t_N!W126</f>
        <v>Gesund</v>
      </c>
      <c r="Z127" s="573">
        <f t="shared" si="30"/>
        <v>247.45599999999999</v>
      </c>
      <c r="AA127" s="574">
        <f t="shared" si="29"/>
        <v>-2.1217391304332978E-2</v>
      </c>
    </row>
    <row r="128" spans="1:27" ht="15" customHeight="1" x14ac:dyDescent="0.25">
      <c r="A128" s="98">
        <v>7332</v>
      </c>
      <c r="B128" s="21" t="s">
        <v>301</v>
      </c>
      <c r="C128" s="102" t="s">
        <v>88</v>
      </c>
      <c r="D128" s="124">
        <v>710</v>
      </c>
      <c r="E128" s="111">
        <v>1730.3</v>
      </c>
      <c r="F128" s="446">
        <f t="shared" si="17"/>
        <v>526.61304347826092</v>
      </c>
      <c r="G128" s="119">
        <f t="shared" si="18"/>
        <v>741.70851194121258</v>
      </c>
      <c r="H128" s="486">
        <v>7.51</v>
      </c>
      <c r="I128" s="487">
        <v>2817.5</v>
      </c>
      <c r="J128" s="488">
        <f t="shared" si="19"/>
        <v>857.5</v>
      </c>
      <c r="K128" s="489">
        <f t="shared" si="20"/>
        <v>1207.7464788732395</v>
      </c>
      <c r="L128" s="480">
        <v>0</v>
      </c>
      <c r="M128" s="480">
        <f t="shared" si="21"/>
        <v>0</v>
      </c>
      <c r="N128" s="490">
        <f t="shared" si="22"/>
        <v>0</v>
      </c>
      <c r="O128" s="111">
        <v>13.62</v>
      </c>
      <c r="P128" s="121">
        <v>821.1</v>
      </c>
      <c r="Q128" s="446">
        <f t="shared" si="23"/>
        <v>249.9</v>
      </c>
      <c r="R128" s="282">
        <f t="shared" si="24"/>
        <v>351.97183098591552</v>
      </c>
      <c r="S128" s="109"/>
      <c r="T128" s="446">
        <f t="shared" si="25"/>
        <v>276.71304347826094</v>
      </c>
      <c r="U128" s="123">
        <f t="shared" si="26"/>
        <v>389.73668095529712</v>
      </c>
      <c r="V128" s="568">
        <f t="shared" si="27"/>
        <v>249.9</v>
      </c>
      <c r="W128" s="561">
        <f t="shared" si="16"/>
        <v>276.71304347826094</v>
      </c>
      <c r="X128" s="552" t="str">
        <f t="shared" si="28"/>
        <v/>
      </c>
      <c r="Y128" s="554" t="str">
        <f>regioNat_Kreisregionen_t_N!W127</f>
        <v>Oeko</v>
      </c>
      <c r="Z128" s="573">
        <f t="shared" si="30"/>
        <v>249.92</v>
      </c>
      <c r="AA128" s="574">
        <f t="shared" si="29"/>
        <v>-1.999999999998181E-2</v>
      </c>
    </row>
    <row r="129" spans="1:27" ht="15" customHeight="1" x14ac:dyDescent="0.25">
      <c r="A129" s="98">
        <v>7333</v>
      </c>
      <c r="B129" s="21" t="s">
        <v>100</v>
      </c>
      <c r="C129" s="102" t="s">
        <v>88</v>
      </c>
      <c r="D129" s="124">
        <v>640</v>
      </c>
      <c r="E129" s="111">
        <v>1299.0999999999999</v>
      </c>
      <c r="F129" s="446">
        <f t="shared" si="17"/>
        <v>395.37826086956517</v>
      </c>
      <c r="G129" s="119">
        <f t="shared" si="18"/>
        <v>617.77853260869551</v>
      </c>
      <c r="H129" s="486">
        <v>7.07</v>
      </c>
      <c r="I129" s="487">
        <v>2539.6999999999998</v>
      </c>
      <c r="J129" s="488">
        <f t="shared" si="19"/>
        <v>772.95217391304334</v>
      </c>
      <c r="K129" s="489">
        <f t="shared" si="20"/>
        <v>1207.7377717391303</v>
      </c>
      <c r="L129" s="480">
        <v>0</v>
      </c>
      <c r="M129" s="480">
        <f t="shared" si="21"/>
        <v>0</v>
      </c>
      <c r="N129" s="490">
        <f t="shared" si="22"/>
        <v>0</v>
      </c>
      <c r="O129" s="111">
        <v>9.15</v>
      </c>
      <c r="P129" s="121">
        <v>740.19999999999993</v>
      </c>
      <c r="Q129" s="446">
        <f t="shared" si="23"/>
        <v>225.2782608695652</v>
      </c>
      <c r="R129" s="282">
        <f t="shared" si="24"/>
        <v>351.99728260869563</v>
      </c>
      <c r="S129" s="109"/>
      <c r="T129" s="446">
        <f t="shared" si="25"/>
        <v>0</v>
      </c>
      <c r="U129" s="123">
        <f t="shared" si="26"/>
        <v>0</v>
      </c>
      <c r="V129" s="568">
        <f t="shared" si="27"/>
        <v>395.37826086956517</v>
      </c>
      <c r="W129" s="561">
        <f t="shared" si="16"/>
        <v>170.09999999999997</v>
      </c>
      <c r="X129" s="552" t="str">
        <f t="shared" si="28"/>
        <v/>
      </c>
      <c r="Y129" s="554" t="str">
        <f>regioNat_Kreisregionen_t_N!W128</f>
        <v>Oeko</v>
      </c>
      <c r="Z129" s="573">
        <f t="shared" si="30"/>
        <v>225.27999999999997</v>
      </c>
      <c r="AA129" s="574">
        <f t="shared" si="29"/>
        <v>-1.7391304347711412E-3</v>
      </c>
    </row>
    <row r="130" spans="1:27" ht="15" customHeight="1" x14ac:dyDescent="0.25">
      <c r="A130" s="98">
        <v>7334</v>
      </c>
      <c r="B130" s="21" t="s">
        <v>101</v>
      </c>
      <c r="C130" s="102" t="s">
        <v>88</v>
      </c>
      <c r="D130" s="124">
        <v>471</v>
      </c>
      <c r="E130" s="111">
        <v>2392.9</v>
      </c>
      <c r="F130" s="446">
        <f t="shared" si="17"/>
        <v>728.27391304347827</v>
      </c>
      <c r="G130" s="119">
        <f t="shared" si="18"/>
        <v>1546.2291147419919</v>
      </c>
      <c r="H130" s="486">
        <v>10.83</v>
      </c>
      <c r="I130" s="487">
        <v>1869.1</v>
      </c>
      <c r="J130" s="488">
        <f t="shared" si="19"/>
        <v>568.85652173913036</v>
      </c>
      <c r="K130" s="489">
        <f t="shared" si="20"/>
        <v>1207.7633157943319</v>
      </c>
      <c r="L130" s="480">
        <v>523.9</v>
      </c>
      <c r="M130" s="480">
        <f t="shared" si="21"/>
        <v>159.4478260869565</v>
      </c>
      <c r="N130" s="490">
        <f t="shared" si="22"/>
        <v>338.53041632050213</v>
      </c>
      <c r="O130" s="111">
        <v>20.78</v>
      </c>
      <c r="P130" s="121">
        <v>544.69999999999993</v>
      </c>
      <c r="Q130" s="446">
        <f t="shared" si="23"/>
        <v>165.7782608695652</v>
      </c>
      <c r="R130" s="282">
        <f t="shared" si="24"/>
        <v>351.9708298716883</v>
      </c>
      <c r="S130" s="109"/>
      <c r="T130" s="446">
        <f t="shared" si="25"/>
        <v>562.49565217391307</v>
      </c>
      <c r="U130" s="123">
        <f t="shared" si="26"/>
        <v>1194.2582848703039</v>
      </c>
      <c r="V130" s="568">
        <f t="shared" si="27"/>
        <v>165.7782608695652</v>
      </c>
      <c r="W130" s="561">
        <f t="shared" si="16"/>
        <v>562.49565217391307</v>
      </c>
      <c r="X130" s="552" t="str">
        <f t="shared" si="28"/>
        <v/>
      </c>
      <c r="Y130" s="554" t="str">
        <f>regioNat_Kreisregionen_t_N!W129</f>
        <v>Gesund</v>
      </c>
      <c r="Z130" s="573">
        <f t="shared" si="30"/>
        <v>165.792</v>
      </c>
      <c r="AA130" s="574">
        <f t="shared" si="29"/>
        <v>-1.3739130434800018E-2</v>
      </c>
    </row>
    <row r="131" spans="1:27" ht="15" customHeight="1" x14ac:dyDescent="0.25">
      <c r="A131" s="98">
        <v>7335</v>
      </c>
      <c r="B131" s="21" t="s">
        <v>302</v>
      </c>
      <c r="C131" s="102" t="s">
        <v>88</v>
      </c>
      <c r="D131" s="124">
        <v>783</v>
      </c>
      <c r="E131" s="111">
        <v>2572.8000000000002</v>
      </c>
      <c r="F131" s="446">
        <f t="shared" si="17"/>
        <v>783.02608695652179</v>
      </c>
      <c r="G131" s="119">
        <f t="shared" si="18"/>
        <v>1000.0333166749959</v>
      </c>
      <c r="H131" s="486">
        <v>8.07</v>
      </c>
      <c r="I131" s="487">
        <v>3107.1</v>
      </c>
      <c r="J131" s="488">
        <f t="shared" si="19"/>
        <v>945.6391304347826</v>
      </c>
      <c r="K131" s="489">
        <f t="shared" si="20"/>
        <v>1207.7128102615359</v>
      </c>
      <c r="L131" s="480">
        <v>0</v>
      </c>
      <c r="M131" s="480">
        <f t="shared" si="21"/>
        <v>0</v>
      </c>
      <c r="N131" s="490">
        <f t="shared" si="22"/>
        <v>0</v>
      </c>
      <c r="O131" s="111">
        <v>14.83</v>
      </c>
      <c r="P131" s="121">
        <v>905.5</v>
      </c>
      <c r="Q131" s="446">
        <f t="shared" si="23"/>
        <v>275.58695652173913</v>
      </c>
      <c r="R131" s="282">
        <f t="shared" si="24"/>
        <v>351.9629074351713</v>
      </c>
      <c r="S131" s="109"/>
      <c r="T131" s="446">
        <f t="shared" si="25"/>
        <v>507.43913043478267</v>
      </c>
      <c r="U131" s="123">
        <f t="shared" si="26"/>
        <v>648.07040923982458</v>
      </c>
      <c r="V131" s="568">
        <f t="shared" si="27"/>
        <v>275.58695652173913</v>
      </c>
      <c r="W131" s="561">
        <f t="shared" si="16"/>
        <v>507.43913043478267</v>
      </c>
      <c r="X131" s="552" t="str">
        <f t="shared" si="28"/>
        <v/>
      </c>
      <c r="Y131" s="554" t="str">
        <f>regioNat_Kreisregionen_t_N!W130</f>
        <v>Oeko</v>
      </c>
      <c r="Z131" s="573">
        <f t="shared" si="30"/>
        <v>275.61599999999999</v>
      </c>
      <c r="AA131" s="574">
        <f t="shared" si="29"/>
        <v>-2.9043478260859956E-2</v>
      </c>
    </row>
    <row r="132" spans="1:27" ht="15" customHeight="1" x14ac:dyDescent="0.25">
      <c r="A132" s="98">
        <v>7336</v>
      </c>
      <c r="B132" s="21" t="s">
        <v>102</v>
      </c>
      <c r="C132" s="102" t="s">
        <v>88</v>
      </c>
      <c r="D132" s="124">
        <v>575</v>
      </c>
      <c r="E132" s="111">
        <v>747</v>
      </c>
      <c r="F132" s="446">
        <f t="shared" si="17"/>
        <v>227.34782608695653</v>
      </c>
      <c r="G132" s="119">
        <f t="shared" si="18"/>
        <v>395.38752362948964</v>
      </c>
      <c r="H132" s="486">
        <v>6.43</v>
      </c>
      <c r="I132" s="487">
        <v>2281.6999999999998</v>
      </c>
      <c r="J132" s="488">
        <f t="shared" si="19"/>
        <v>694.43043478260859</v>
      </c>
      <c r="K132" s="489">
        <f t="shared" si="20"/>
        <v>1207.7051039697542</v>
      </c>
      <c r="L132" s="480">
        <v>0</v>
      </c>
      <c r="M132" s="480">
        <f t="shared" si="21"/>
        <v>0</v>
      </c>
      <c r="N132" s="490">
        <f t="shared" si="22"/>
        <v>0</v>
      </c>
      <c r="O132" s="111">
        <v>9.51</v>
      </c>
      <c r="P132" s="121">
        <v>665</v>
      </c>
      <c r="Q132" s="446">
        <f t="shared" si="23"/>
        <v>202.39130434782609</v>
      </c>
      <c r="R132" s="282">
        <f t="shared" si="24"/>
        <v>351.98487712665406</v>
      </c>
      <c r="S132" s="109"/>
      <c r="T132" s="446">
        <f t="shared" si="25"/>
        <v>0</v>
      </c>
      <c r="U132" s="123">
        <f t="shared" si="26"/>
        <v>0</v>
      </c>
      <c r="V132" s="568">
        <f t="shared" si="27"/>
        <v>227.34782608695653</v>
      </c>
      <c r="W132" s="561">
        <f t="shared" si="16"/>
        <v>24.956521739130437</v>
      </c>
      <c r="X132" s="552" t="str">
        <f t="shared" si="28"/>
        <v/>
      </c>
      <c r="Y132" s="554" t="str">
        <f>regioNat_Kreisregionen_t_N!W131</f>
        <v>Oeko</v>
      </c>
      <c r="Z132" s="573">
        <f t="shared" si="30"/>
        <v>202.39999999999998</v>
      </c>
      <c r="AA132" s="574">
        <f t="shared" si="29"/>
        <v>-8.6956521738841275E-3</v>
      </c>
    </row>
    <row r="133" spans="1:27" ht="15" customHeight="1" x14ac:dyDescent="0.25">
      <c r="A133" s="98">
        <v>7337</v>
      </c>
      <c r="B133" s="21" t="s">
        <v>303</v>
      </c>
      <c r="C133" s="102" t="s">
        <v>88</v>
      </c>
      <c r="D133" s="124">
        <v>736</v>
      </c>
      <c r="E133" s="111">
        <v>1881.3</v>
      </c>
      <c r="F133" s="446">
        <f t="shared" si="17"/>
        <v>572.5695652173913</v>
      </c>
      <c r="G133" s="119">
        <f t="shared" si="18"/>
        <v>777.94777882797723</v>
      </c>
      <c r="H133" s="486">
        <v>6.9</v>
      </c>
      <c r="I133" s="487">
        <v>2920.6</v>
      </c>
      <c r="J133" s="488">
        <f t="shared" si="19"/>
        <v>888.87826086956522</v>
      </c>
      <c r="K133" s="489">
        <f t="shared" si="20"/>
        <v>1207.7150283553874</v>
      </c>
      <c r="L133" s="480">
        <v>0</v>
      </c>
      <c r="M133" s="480">
        <f t="shared" si="21"/>
        <v>0</v>
      </c>
      <c r="N133" s="490">
        <f t="shared" si="22"/>
        <v>0</v>
      </c>
      <c r="O133" s="111">
        <v>12.21</v>
      </c>
      <c r="P133" s="121">
        <v>851.19999999999993</v>
      </c>
      <c r="Q133" s="446">
        <f t="shared" si="23"/>
        <v>259.06086956521739</v>
      </c>
      <c r="R133" s="282">
        <f t="shared" si="24"/>
        <v>351.98487712665406</v>
      </c>
      <c r="S133" s="109"/>
      <c r="T133" s="446">
        <f t="shared" si="25"/>
        <v>313.50869565217391</v>
      </c>
      <c r="U133" s="123">
        <f t="shared" si="26"/>
        <v>425.96290170132323</v>
      </c>
      <c r="V133" s="568">
        <f t="shared" si="27"/>
        <v>259.06086956521739</v>
      </c>
      <c r="W133" s="561">
        <f t="shared" si="16"/>
        <v>313.50869565217391</v>
      </c>
      <c r="X133" s="552" t="str">
        <f t="shared" si="28"/>
        <v/>
      </c>
      <c r="Y133" s="554" t="str">
        <f>regioNat_Kreisregionen_t_N!W132</f>
        <v>Oeko</v>
      </c>
      <c r="Z133" s="573">
        <f t="shared" si="30"/>
        <v>259.072</v>
      </c>
      <c r="AA133" s="574">
        <f t="shared" si="29"/>
        <v>-1.1130434782614884E-2</v>
      </c>
    </row>
    <row r="134" spans="1:27" ht="15" customHeight="1" x14ac:dyDescent="0.25">
      <c r="A134" s="98">
        <v>7338</v>
      </c>
      <c r="B134" s="21" t="s">
        <v>304</v>
      </c>
      <c r="C134" s="102" t="s">
        <v>88</v>
      </c>
      <c r="D134" s="124">
        <v>470</v>
      </c>
      <c r="E134" s="111">
        <v>9770.6</v>
      </c>
      <c r="F134" s="446">
        <f t="shared" si="17"/>
        <v>2973.6608695652171</v>
      </c>
      <c r="G134" s="119">
        <f t="shared" si="18"/>
        <v>6326.9380203515257</v>
      </c>
      <c r="H134" s="486">
        <v>16.579999999999998</v>
      </c>
      <c r="I134" s="487">
        <v>1865.1</v>
      </c>
      <c r="J134" s="488">
        <f t="shared" si="19"/>
        <v>567.6391304347826</v>
      </c>
      <c r="K134" s="489">
        <f t="shared" si="20"/>
        <v>1207.7428307123034</v>
      </c>
      <c r="L134" s="480">
        <v>7905.5</v>
      </c>
      <c r="M134" s="480">
        <f t="shared" si="21"/>
        <v>2406.021739130435</v>
      </c>
      <c r="N134" s="490">
        <f t="shared" si="22"/>
        <v>5119.1951896392229</v>
      </c>
      <c r="O134" s="111">
        <v>26.5</v>
      </c>
      <c r="P134" s="121">
        <v>543.6</v>
      </c>
      <c r="Q134" s="446">
        <f t="shared" si="23"/>
        <v>165.44347826086957</v>
      </c>
      <c r="R134" s="282">
        <f t="shared" si="24"/>
        <v>352.00740055504167</v>
      </c>
      <c r="S134" s="109"/>
      <c r="T134" s="446">
        <f t="shared" si="25"/>
        <v>2808.2173913043475</v>
      </c>
      <c r="U134" s="123">
        <f t="shared" si="26"/>
        <v>5974.9306197964843</v>
      </c>
      <c r="V134" s="568">
        <f t="shared" si="27"/>
        <v>165.44347826086957</v>
      </c>
      <c r="W134" s="561">
        <f t="shared" ref="W134:W197" si="31">F134-Q134</f>
        <v>2808.2173913043475</v>
      </c>
      <c r="X134" s="552" t="str">
        <f t="shared" si="28"/>
        <v/>
      </c>
      <c r="Y134" s="554" t="str">
        <f>regioNat_Kreisregionen_t_N!W133</f>
        <v>Gesund</v>
      </c>
      <c r="Z134" s="573">
        <f t="shared" si="30"/>
        <v>165.44</v>
      </c>
      <c r="AA134" s="574">
        <f t="shared" si="29"/>
        <v>3.478260869570704E-3</v>
      </c>
    </row>
    <row r="135" spans="1:27" ht="15" customHeight="1" x14ac:dyDescent="0.25">
      <c r="A135" s="98">
        <v>7339</v>
      </c>
      <c r="B135" s="21" t="s">
        <v>305</v>
      </c>
      <c r="C135" s="102" t="s">
        <v>88</v>
      </c>
      <c r="D135" s="124">
        <v>698</v>
      </c>
      <c r="E135" s="111">
        <v>5068.1000000000004</v>
      </c>
      <c r="F135" s="446">
        <f t="shared" ref="F135:F198" si="32">E135 * 14/46</f>
        <v>1542.4652173913046</v>
      </c>
      <c r="G135" s="119">
        <f t="shared" ref="G135:G198" si="33">F135 / D135 * 1000</f>
        <v>2209.8355550018691</v>
      </c>
      <c r="H135" s="486">
        <v>12.8</v>
      </c>
      <c r="I135" s="487">
        <v>2769.8</v>
      </c>
      <c r="J135" s="488">
        <f t="shared" ref="J135:J198" si="34">I135 * 14/46</f>
        <v>842.98260869565229</v>
      </c>
      <c r="K135" s="489">
        <f t="shared" ref="K135:K198" si="35" xml:space="preserve"> J135 / D135 * 1000</f>
        <v>1207.7114737760062</v>
      </c>
      <c r="L135" s="480">
        <v>2298.2999999999997</v>
      </c>
      <c r="M135" s="480">
        <f t="shared" ref="M135:M198" si="36">L135 * 14/46</f>
        <v>699.48260869565206</v>
      </c>
      <c r="N135" s="490">
        <f t="shared" ref="N135:N198" si="37">M135 / D135 * 1000</f>
        <v>1002.1240812258625</v>
      </c>
      <c r="O135" s="111">
        <v>26.42</v>
      </c>
      <c r="P135" s="121">
        <v>807.2</v>
      </c>
      <c r="Q135" s="446">
        <f t="shared" ref="Q135:Q198" si="38">P135 * 14/46</f>
        <v>245.66956521739132</v>
      </c>
      <c r="R135" s="282">
        <f t="shared" ref="R135:R198" si="39">Q135 / D135 * 1000</f>
        <v>351.9621278186122</v>
      </c>
      <c r="S135" s="109"/>
      <c r="T135" s="446">
        <f t="shared" ref="T135:T198" si="40" xml:space="preserve"> IF(O135 &gt; 10, MAX(F135 - Q135, 0), 0)</f>
        <v>1296.7956521739134</v>
      </c>
      <c r="U135" s="123">
        <f t="shared" ref="U135:U198" si="41">T135 / D135 * 1000</f>
        <v>1857.8734271832568</v>
      </c>
      <c r="V135" s="568">
        <f t="shared" ref="V135:V198" si="42">IF(T135 = 0, F135, Q135)</f>
        <v>245.66956521739132</v>
      </c>
      <c r="W135" s="561">
        <f t="shared" si="31"/>
        <v>1296.7956521739134</v>
      </c>
      <c r="X135" s="552" t="str">
        <f t="shared" ref="X135:X198" si="43">IF(AND(O135 &gt; 10, T135 = 0), 1, "")</f>
        <v/>
      </c>
      <c r="Y135" s="554" t="str">
        <f>regioNat_Kreisregionen_t_N!W134</f>
        <v>Gesund</v>
      </c>
      <c r="Z135" s="573">
        <f t="shared" si="30"/>
        <v>245.696</v>
      </c>
      <c r="AA135" s="574">
        <f t="shared" ref="AA135:AA198" si="44">Q135-Z135</f>
        <v>-2.6434782608674823E-2</v>
      </c>
    </row>
    <row r="136" spans="1:27" ht="15" customHeight="1" x14ac:dyDescent="0.25">
      <c r="A136" s="98">
        <v>7340</v>
      </c>
      <c r="B136" s="21" t="s">
        <v>306</v>
      </c>
      <c r="C136" s="102" t="s">
        <v>88</v>
      </c>
      <c r="D136" s="124">
        <v>1123</v>
      </c>
      <c r="E136" s="111">
        <v>1980.2</v>
      </c>
      <c r="F136" s="446">
        <f t="shared" si="32"/>
        <v>602.66956521739132</v>
      </c>
      <c r="G136" s="119">
        <f t="shared" si="33"/>
        <v>536.66034302528169</v>
      </c>
      <c r="H136" s="486">
        <v>6.33</v>
      </c>
      <c r="I136" s="487">
        <v>4456.4000000000005</v>
      </c>
      <c r="J136" s="488">
        <f t="shared" si="34"/>
        <v>1356.2956521739131</v>
      </c>
      <c r="K136" s="489">
        <f t="shared" si="35"/>
        <v>1207.7432343489875</v>
      </c>
      <c r="L136" s="480">
        <v>0</v>
      </c>
      <c r="M136" s="480">
        <f t="shared" si="36"/>
        <v>0</v>
      </c>
      <c r="N136" s="490">
        <f t="shared" si="37"/>
        <v>0</v>
      </c>
      <c r="O136" s="111">
        <v>10.23</v>
      </c>
      <c r="P136" s="121">
        <v>1298.7</v>
      </c>
      <c r="Q136" s="446">
        <f t="shared" si="38"/>
        <v>395.25652173913039</v>
      </c>
      <c r="R136" s="282">
        <f t="shared" si="39"/>
        <v>351.96484571605555</v>
      </c>
      <c r="S136" s="109"/>
      <c r="T136" s="446">
        <f t="shared" si="40"/>
        <v>207.41304347826093</v>
      </c>
      <c r="U136" s="123">
        <f t="shared" si="41"/>
        <v>184.69549730922614</v>
      </c>
      <c r="V136" s="568">
        <f t="shared" si="42"/>
        <v>395.25652173913039</v>
      </c>
      <c r="W136" s="561">
        <f t="shared" si="31"/>
        <v>207.41304347826093</v>
      </c>
      <c r="X136" s="552" t="str">
        <f t="shared" si="43"/>
        <v/>
      </c>
      <c r="Y136" s="554" t="str">
        <f>regioNat_Kreisregionen_t_N!W135</f>
        <v>Oeko</v>
      </c>
      <c r="Z136" s="573">
        <f t="shared" si="30"/>
        <v>395.29599999999999</v>
      </c>
      <c r="AA136" s="574">
        <f t="shared" si="44"/>
        <v>-3.947826086960049E-2</v>
      </c>
    </row>
    <row r="137" spans="1:27" ht="15" customHeight="1" x14ac:dyDescent="0.25">
      <c r="A137" s="98">
        <v>8115</v>
      </c>
      <c r="B137" s="21" t="s">
        <v>103</v>
      </c>
      <c r="C137" s="102" t="s">
        <v>104</v>
      </c>
      <c r="D137" s="124">
        <v>621</v>
      </c>
      <c r="E137" s="111">
        <v>4323.4000000000005</v>
      </c>
      <c r="F137" s="446">
        <f t="shared" si="32"/>
        <v>1315.8173913043479</v>
      </c>
      <c r="G137" s="119">
        <f t="shared" si="33"/>
        <v>2118.8685850311558</v>
      </c>
      <c r="H137" s="486">
        <v>10.49</v>
      </c>
      <c r="I137" s="487">
        <v>2464.3000000000002</v>
      </c>
      <c r="J137" s="488">
        <f t="shared" si="34"/>
        <v>750.00434782608704</v>
      </c>
      <c r="K137" s="489">
        <f t="shared" si="35"/>
        <v>1207.7364699292868</v>
      </c>
      <c r="L137" s="480">
        <v>1859.1</v>
      </c>
      <c r="M137" s="480">
        <f t="shared" si="36"/>
        <v>565.81304347826085</v>
      </c>
      <c r="N137" s="490">
        <f t="shared" si="37"/>
        <v>911.13211510186932</v>
      </c>
      <c r="O137" s="111">
        <v>23.51</v>
      </c>
      <c r="P137" s="121">
        <v>718.19999999999993</v>
      </c>
      <c r="Q137" s="446">
        <f t="shared" si="38"/>
        <v>218.58260869565217</v>
      </c>
      <c r="R137" s="282">
        <f t="shared" si="39"/>
        <v>351.98487712665406</v>
      </c>
      <c r="S137" s="109"/>
      <c r="T137" s="446">
        <f t="shared" si="40"/>
        <v>1097.2347826086957</v>
      </c>
      <c r="U137" s="123">
        <f t="shared" si="41"/>
        <v>1766.883707904502</v>
      </c>
      <c r="V137" s="568">
        <f t="shared" si="42"/>
        <v>218.58260869565217</v>
      </c>
      <c r="W137" s="561">
        <f t="shared" si="31"/>
        <v>1097.2347826086957</v>
      </c>
      <c r="X137" s="552" t="str">
        <f t="shared" si="43"/>
        <v/>
      </c>
      <c r="Y137" s="554" t="str">
        <f>regioNat_Kreisregionen_t_N!W136</f>
        <v>Gesund</v>
      </c>
      <c r="Z137" s="573">
        <f t="shared" si="30"/>
        <v>218.59199999999998</v>
      </c>
      <c r="AA137" s="574">
        <f t="shared" si="44"/>
        <v>-9.3913043478153213E-3</v>
      </c>
    </row>
    <row r="138" spans="1:27" ht="15" customHeight="1" x14ac:dyDescent="0.25">
      <c r="A138" s="98">
        <v>8116</v>
      </c>
      <c r="B138" s="21" t="s">
        <v>105</v>
      </c>
      <c r="C138" s="102" t="s">
        <v>104</v>
      </c>
      <c r="D138" s="124">
        <v>641</v>
      </c>
      <c r="E138" s="111">
        <v>4804.2</v>
      </c>
      <c r="F138" s="446">
        <f t="shared" si="32"/>
        <v>1462.1478260869567</v>
      </c>
      <c r="G138" s="119">
        <f t="shared" si="33"/>
        <v>2281.0418503696674</v>
      </c>
      <c r="H138" s="486">
        <v>14.39</v>
      </c>
      <c r="I138" s="487">
        <v>2543.6999999999998</v>
      </c>
      <c r="J138" s="488">
        <f t="shared" si="34"/>
        <v>774.16956521739121</v>
      </c>
      <c r="K138" s="489">
        <f t="shared" si="35"/>
        <v>1207.7528318524044</v>
      </c>
      <c r="L138" s="480">
        <v>2260.5</v>
      </c>
      <c r="M138" s="480">
        <f t="shared" si="36"/>
        <v>687.97826086956525</v>
      </c>
      <c r="N138" s="490">
        <f t="shared" si="37"/>
        <v>1073.2890185172625</v>
      </c>
      <c r="O138" s="111">
        <v>26.36</v>
      </c>
      <c r="P138" s="121">
        <v>741.3</v>
      </c>
      <c r="Q138" s="446">
        <f t="shared" si="38"/>
        <v>225.61304347826083</v>
      </c>
      <c r="R138" s="282">
        <f t="shared" si="39"/>
        <v>351.97042664315262</v>
      </c>
      <c r="S138" s="109"/>
      <c r="T138" s="446">
        <f t="shared" si="40"/>
        <v>1236.5347826086959</v>
      </c>
      <c r="U138" s="123">
        <f t="shared" si="41"/>
        <v>1929.0714237265145</v>
      </c>
      <c r="V138" s="568">
        <f t="shared" si="42"/>
        <v>225.61304347826083</v>
      </c>
      <c r="W138" s="561">
        <f t="shared" si="31"/>
        <v>1236.5347826086959</v>
      </c>
      <c r="X138" s="552" t="str">
        <f t="shared" si="43"/>
        <v/>
      </c>
      <c r="Y138" s="554" t="str">
        <f>regioNat_Kreisregionen_t_N!W137</f>
        <v>Gesund</v>
      </c>
      <c r="Z138" s="573">
        <f t="shared" ref="Z138:Z201" si="45">D138*0.352</f>
        <v>225.63199999999998</v>
      </c>
      <c r="AA138" s="574">
        <f t="shared" si="44"/>
        <v>-1.8956521739141863E-2</v>
      </c>
    </row>
    <row r="139" spans="1:27" ht="15" customHeight="1" x14ac:dyDescent="0.25">
      <c r="A139" s="98">
        <v>8117</v>
      </c>
      <c r="B139" s="21" t="s">
        <v>106</v>
      </c>
      <c r="C139" s="102" t="s">
        <v>104</v>
      </c>
      <c r="D139" s="124">
        <v>642</v>
      </c>
      <c r="E139" s="111">
        <v>2994.7</v>
      </c>
      <c r="F139" s="446">
        <f t="shared" si="32"/>
        <v>911.43043478260859</v>
      </c>
      <c r="G139" s="119">
        <f t="shared" si="33"/>
        <v>1419.6735744277394</v>
      </c>
      <c r="H139" s="486">
        <v>10.130000000000001</v>
      </c>
      <c r="I139" s="487">
        <v>2547.6</v>
      </c>
      <c r="J139" s="488">
        <f t="shared" si="34"/>
        <v>775.35652173913047</v>
      </c>
      <c r="K139" s="489">
        <f t="shared" si="35"/>
        <v>1207.7204388459977</v>
      </c>
      <c r="L139" s="480">
        <v>447</v>
      </c>
      <c r="M139" s="480">
        <f t="shared" si="36"/>
        <v>136.04347826086956</v>
      </c>
      <c r="N139" s="490">
        <f t="shared" si="37"/>
        <v>211.90572937830149</v>
      </c>
      <c r="O139" s="111">
        <v>17.079999999999998</v>
      </c>
      <c r="P139" s="121">
        <v>742.5</v>
      </c>
      <c r="Q139" s="446">
        <f t="shared" si="38"/>
        <v>225.97826086956522</v>
      </c>
      <c r="R139" s="282">
        <f t="shared" si="39"/>
        <v>351.99106054449408</v>
      </c>
      <c r="S139" s="109"/>
      <c r="T139" s="446">
        <f t="shared" si="40"/>
        <v>685.45217391304334</v>
      </c>
      <c r="U139" s="123">
        <f t="shared" si="41"/>
        <v>1067.6825138832451</v>
      </c>
      <c r="V139" s="568">
        <f t="shared" si="42"/>
        <v>225.97826086956522</v>
      </c>
      <c r="W139" s="561">
        <f t="shared" si="31"/>
        <v>685.45217391304334</v>
      </c>
      <c r="X139" s="552" t="str">
        <f t="shared" si="43"/>
        <v/>
      </c>
      <c r="Y139" s="554" t="str">
        <f>regioNat_Kreisregionen_t_N!W138</f>
        <v>Gesund</v>
      </c>
      <c r="Z139" s="573">
        <f t="shared" si="45"/>
        <v>225.98399999999998</v>
      </c>
      <c r="AA139" s="574">
        <f t="shared" si="44"/>
        <v>-5.7391304347618188E-3</v>
      </c>
    </row>
    <row r="140" spans="1:27" ht="15" customHeight="1" x14ac:dyDescent="0.25">
      <c r="A140" s="98">
        <v>8118</v>
      </c>
      <c r="B140" s="21" t="s">
        <v>307</v>
      </c>
      <c r="C140" s="102" t="s">
        <v>104</v>
      </c>
      <c r="D140" s="124">
        <v>901</v>
      </c>
      <c r="E140" s="111">
        <v>9041.9</v>
      </c>
      <c r="F140" s="446">
        <f t="shared" si="32"/>
        <v>2751.8826086956519</v>
      </c>
      <c r="G140" s="119">
        <f t="shared" si="33"/>
        <v>3054.2537277421216</v>
      </c>
      <c r="H140" s="486">
        <v>15.38</v>
      </c>
      <c r="I140" s="487">
        <v>3575.4</v>
      </c>
      <c r="J140" s="488">
        <f t="shared" si="34"/>
        <v>1088.1652173913044</v>
      </c>
      <c r="K140" s="489">
        <f t="shared" si="35"/>
        <v>1207.7305409448441</v>
      </c>
      <c r="L140" s="480">
        <v>5466.4000000000005</v>
      </c>
      <c r="M140" s="480">
        <f t="shared" si="36"/>
        <v>1663.6869565217391</v>
      </c>
      <c r="N140" s="490">
        <f t="shared" si="37"/>
        <v>1846.489407904261</v>
      </c>
      <c r="O140" s="111">
        <v>29.23</v>
      </c>
      <c r="P140" s="121">
        <v>1042</v>
      </c>
      <c r="Q140" s="446">
        <f t="shared" si="38"/>
        <v>317.13043478260869</v>
      </c>
      <c r="R140" s="282">
        <f t="shared" si="39"/>
        <v>351.97606524151911</v>
      </c>
      <c r="S140" s="109"/>
      <c r="T140" s="446">
        <f t="shared" si="40"/>
        <v>2434.7521739130434</v>
      </c>
      <c r="U140" s="123">
        <f t="shared" si="41"/>
        <v>2702.2776625006031</v>
      </c>
      <c r="V140" s="568">
        <f t="shared" si="42"/>
        <v>317.13043478260869</v>
      </c>
      <c r="W140" s="561">
        <f t="shared" si="31"/>
        <v>2434.7521739130434</v>
      </c>
      <c r="X140" s="552" t="str">
        <f t="shared" si="43"/>
        <v/>
      </c>
      <c r="Y140" s="554" t="str">
        <f>regioNat_Kreisregionen_t_N!W139</f>
        <v>Gesund</v>
      </c>
      <c r="Z140" s="573">
        <f t="shared" si="45"/>
        <v>317.15199999999999</v>
      </c>
      <c r="AA140" s="574">
        <f t="shared" si="44"/>
        <v>-2.1565217391298575E-2</v>
      </c>
    </row>
    <row r="141" spans="1:27" ht="15" customHeight="1" x14ac:dyDescent="0.25">
      <c r="A141" s="98">
        <v>8119</v>
      </c>
      <c r="B141" s="21" t="s">
        <v>107</v>
      </c>
      <c r="C141" s="102" t="s">
        <v>104</v>
      </c>
      <c r="D141" s="124">
        <v>856</v>
      </c>
      <c r="E141" s="111">
        <v>3075.5</v>
      </c>
      <c r="F141" s="446">
        <f t="shared" si="32"/>
        <v>936.02173913043475</v>
      </c>
      <c r="G141" s="119">
        <f t="shared" si="33"/>
        <v>1093.483340105648</v>
      </c>
      <c r="H141" s="486">
        <v>10.35</v>
      </c>
      <c r="I141" s="487">
        <v>3396.7999999999997</v>
      </c>
      <c r="J141" s="488">
        <f t="shared" si="34"/>
        <v>1033.8086956521738</v>
      </c>
      <c r="K141" s="489">
        <f t="shared" si="35"/>
        <v>1207.7204388459975</v>
      </c>
      <c r="L141" s="480">
        <v>0</v>
      </c>
      <c r="M141" s="480">
        <f t="shared" si="36"/>
        <v>0</v>
      </c>
      <c r="N141" s="490">
        <f t="shared" si="37"/>
        <v>0</v>
      </c>
      <c r="O141" s="111">
        <v>23.38</v>
      </c>
      <c r="P141" s="121">
        <v>990</v>
      </c>
      <c r="Q141" s="446">
        <f t="shared" si="38"/>
        <v>301.30434782608694</v>
      </c>
      <c r="R141" s="282">
        <f t="shared" si="39"/>
        <v>351.99106054449408</v>
      </c>
      <c r="S141" s="109"/>
      <c r="T141" s="446">
        <f t="shared" si="40"/>
        <v>634.71739130434776</v>
      </c>
      <c r="U141" s="123">
        <f t="shared" si="41"/>
        <v>741.49227956115396</v>
      </c>
      <c r="V141" s="568">
        <f t="shared" si="42"/>
        <v>301.30434782608694</v>
      </c>
      <c r="W141" s="561">
        <f t="shared" si="31"/>
        <v>634.71739130434776</v>
      </c>
      <c r="X141" s="552" t="str">
        <f t="shared" si="43"/>
        <v/>
      </c>
      <c r="Y141" s="554" t="str">
        <f>regioNat_Kreisregionen_t_N!W140</f>
        <v>Gesund</v>
      </c>
      <c r="Z141" s="573">
        <f t="shared" si="45"/>
        <v>301.31199999999995</v>
      </c>
      <c r="AA141" s="574">
        <f t="shared" si="44"/>
        <v>-7.6521739130157584E-3</v>
      </c>
    </row>
    <row r="142" spans="1:27" ht="15" customHeight="1" x14ac:dyDescent="0.25">
      <c r="A142" s="98">
        <v>8125</v>
      </c>
      <c r="B142" s="21" t="s">
        <v>308</v>
      </c>
      <c r="C142" s="102" t="s">
        <v>104</v>
      </c>
      <c r="D142" s="124">
        <v>1198</v>
      </c>
      <c r="E142" s="111">
        <v>5204.3</v>
      </c>
      <c r="F142" s="446">
        <f t="shared" si="32"/>
        <v>1583.9173913043478</v>
      </c>
      <c r="G142" s="119">
        <f t="shared" si="33"/>
        <v>1322.1347172824271</v>
      </c>
      <c r="H142" s="486">
        <v>10.130000000000001</v>
      </c>
      <c r="I142" s="487">
        <v>4754</v>
      </c>
      <c r="J142" s="488">
        <f t="shared" si="34"/>
        <v>1446.8695652173913</v>
      </c>
      <c r="K142" s="489">
        <f t="shared" si="35"/>
        <v>1207.7375335704435</v>
      </c>
      <c r="L142" s="480">
        <v>450.29999999999995</v>
      </c>
      <c r="M142" s="480">
        <f t="shared" si="36"/>
        <v>137.04782608695649</v>
      </c>
      <c r="N142" s="490">
        <f t="shared" si="37"/>
        <v>114.39718371198371</v>
      </c>
      <c r="O142" s="111">
        <v>21.3</v>
      </c>
      <c r="P142" s="121">
        <v>1385.5</v>
      </c>
      <c r="Q142" s="446">
        <f t="shared" si="38"/>
        <v>421.67391304347825</v>
      </c>
      <c r="R142" s="282">
        <f t="shared" si="39"/>
        <v>351.98156347535746</v>
      </c>
      <c r="S142" s="109"/>
      <c r="T142" s="446">
        <f t="shared" si="40"/>
        <v>1162.2434782608696</v>
      </c>
      <c r="U142" s="123">
        <f t="shared" si="41"/>
        <v>970.15315380706977</v>
      </c>
      <c r="V142" s="568">
        <f t="shared" si="42"/>
        <v>421.67391304347825</v>
      </c>
      <c r="W142" s="561">
        <f t="shared" si="31"/>
        <v>1162.2434782608696</v>
      </c>
      <c r="X142" s="552" t="str">
        <f t="shared" si="43"/>
        <v/>
      </c>
      <c r="Y142" s="554" t="str">
        <f>regioNat_Kreisregionen_t_N!W141</f>
        <v>Gesund</v>
      </c>
      <c r="Z142" s="573">
        <f t="shared" si="45"/>
        <v>421.69599999999997</v>
      </c>
      <c r="AA142" s="574">
        <f t="shared" si="44"/>
        <v>-2.2086956521718548E-2</v>
      </c>
    </row>
    <row r="143" spans="1:27" ht="15" customHeight="1" x14ac:dyDescent="0.25">
      <c r="A143" s="98">
        <v>8126</v>
      </c>
      <c r="B143" s="21" t="s">
        <v>108</v>
      </c>
      <c r="C143" s="102" t="s">
        <v>104</v>
      </c>
      <c r="D143" s="124">
        <v>779</v>
      </c>
      <c r="E143" s="111">
        <v>1626.8</v>
      </c>
      <c r="F143" s="446">
        <f t="shared" si="32"/>
        <v>495.11304347826086</v>
      </c>
      <c r="G143" s="119">
        <f t="shared" si="33"/>
        <v>635.57515209019368</v>
      </c>
      <c r="H143" s="486">
        <v>7.6</v>
      </c>
      <c r="I143" s="487">
        <v>3091.2999999999997</v>
      </c>
      <c r="J143" s="488">
        <f t="shared" si="34"/>
        <v>940.83043478260868</v>
      </c>
      <c r="K143" s="489">
        <f t="shared" si="35"/>
        <v>1207.7412513255567</v>
      </c>
      <c r="L143" s="480">
        <v>0</v>
      </c>
      <c r="M143" s="480">
        <f t="shared" si="36"/>
        <v>0</v>
      </c>
      <c r="N143" s="490">
        <f t="shared" si="37"/>
        <v>0</v>
      </c>
      <c r="O143" s="111">
        <v>13.88</v>
      </c>
      <c r="P143" s="121">
        <v>900.90000000000009</v>
      </c>
      <c r="Q143" s="446">
        <f t="shared" si="38"/>
        <v>274.18695652173921</v>
      </c>
      <c r="R143" s="282">
        <f t="shared" si="39"/>
        <v>351.97298654908752</v>
      </c>
      <c r="S143" s="109"/>
      <c r="T143" s="446">
        <f t="shared" si="40"/>
        <v>220.92608695652166</v>
      </c>
      <c r="U143" s="123">
        <f t="shared" si="41"/>
        <v>283.6021655411061</v>
      </c>
      <c r="V143" s="568">
        <f t="shared" si="42"/>
        <v>274.18695652173921</v>
      </c>
      <c r="W143" s="561">
        <f t="shared" si="31"/>
        <v>220.92608695652166</v>
      </c>
      <c r="X143" s="552" t="str">
        <f t="shared" si="43"/>
        <v/>
      </c>
      <c r="Y143" s="554" t="str">
        <f>regioNat_Kreisregionen_t_N!W142</f>
        <v>Oeko</v>
      </c>
      <c r="Z143" s="573">
        <f t="shared" si="45"/>
        <v>274.20799999999997</v>
      </c>
      <c r="AA143" s="574">
        <f t="shared" si="44"/>
        <v>-2.1043478260764914E-2</v>
      </c>
    </row>
    <row r="144" spans="1:27" ht="15" customHeight="1" x14ac:dyDescent="0.25">
      <c r="A144" s="98">
        <v>8127</v>
      </c>
      <c r="B144" s="21" t="s">
        <v>109</v>
      </c>
      <c r="C144" s="102" t="s">
        <v>104</v>
      </c>
      <c r="D144" s="124">
        <v>1478</v>
      </c>
      <c r="E144" s="111">
        <v>4111</v>
      </c>
      <c r="F144" s="446">
        <f t="shared" si="32"/>
        <v>1251.1739130434783</v>
      </c>
      <c r="G144" s="119">
        <f t="shared" si="33"/>
        <v>846.53174089545212</v>
      </c>
      <c r="H144" s="486">
        <v>7.61</v>
      </c>
      <c r="I144" s="487">
        <v>5865.1</v>
      </c>
      <c r="J144" s="488">
        <f t="shared" si="34"/>
        <v>1785.0304347826088</v>
      </c>
      <c r="K144" s="489">
        <f t="shared" si="35"/>
        <v>1207.7337177148911</v>
      </c>
      <c r="L144" s="480">
        <v>0</v>
      </c>
      <c r="M144" s="480">
        <f t="shared" si="36"/>
        <v>0</v>
      </c>
      <c r="N144" s="490">
        <f t="shared" si="37"/>
        <v>0</v>
      </c>
      <c r="O144" s="111">
        <v>10.86</v>
      </c>
      <c r="P144" s="121">
        <v>1709.3</v>
      </c>
      <c r="Q144" s="446">
        <f t="shared" si="38"/>
        <v>520.2217391304348</v>
      </c>
      <c r="R144" s="282">
        <f t="shared" si="39"/>
        <v>351.97681943872448</v>
      </c>
      <c r="S144" s="109"/>
      <c r="T144" s="446">
        <f t="shared" si="40"/>
        <v>730.95217391304345</v>
      </c>
      <c r="U144" s="123">
        <f t="shared" si="41"/>
        <v>494.55492145672764</v>
      </c>
      <c r="V144" s="568">
        <f t="shared" si="42"/>
        <v>520.2217391304348</v>
      </c>
      <c r="W144" s="561">
        <f t="shared" si="31"/>
        <v>730.95217391304345</v>
      </c>
      <c r="X144" s="552" t="str">
        <f t="shared" si="43"/>
        <v/>
      </c>
      <c r="Y144" s="554" t="str">
        <f>regioNat_Kreisregionen_t_N!W143</f>
        <v>Gesund</v>
      </c>
      <c r="Z144" s="573">
        <f t="shared" si="45"/>
        <v>520.25599999999997</v>
      </c>
      <c r="AA144" s="574">
        <f t="shared" si="44"/>
        <v>-3.426086956517338E-2</v>
      </c>
    </row>
    <row r="145" spans="1:27" ht="15" customHeight="1" x14ac:dyDescent="0.25">
      <c r="A145" s="98">
        <v>8128</v>
      </c>
      <c r="B145" s="21" t="s">
        <v>110</v>
      </c>
      <c r="C145" s="102" t="s">
        <v>104</v>
      </c>
      <c r="D145" s="124">
        <v>1305</v>
      </c>
      <c r="E145" s="111">
        <v>1976.1</v>
      </c>
      <c r="F145" s="446">
        <f t="shared" si="32"/>
        <v>601.42173913043473</v>
      </c>
      <c r="G145" s="119">
        <f t="shared" si="33"/>
        <v>460.85957021489247</v>
      </c>
      <c r="H145" s="486">
        <v>6.99</v>
      </c>
      <c r="I145" s="487">
        <v>5178.6000000000004</v>
      </c>
      <c r="J145" s="488">
        <f t="shared" si="34"/>
        <v>1576.0956521739133</v>
      </c>
      <c r="K145" s="489">
        <f t="shared" si="35"/>
        <v>1207.7361319340332</v>
      </c>
      <c r="L145" s="480">
        <v>0</v>
      </c>
      <c r="M145" s="480">
        <f t="shared" si="36"/>
        <v>0</v>
      </c>
      <c r="N145" s="490">
        <f t="shared" si="37"/>
        <v>0</v>
      </c>
      <c r="O145" s="111">
        <v>13.82</v>
      </c>
      <c r="P145" s="121">
        <v>1509.2</v>
      </c>
      <c r="Q145" s="446">
        <f t="shared" si="38"/>
        <v>459.32173913043476</v>
      </c>
      <c r="R145" s="282">
        <f t="shared" si="39"/>
        <v>351.97068132600367</v>
      </c>
      <c r="S145" s="109"/>
      <c r="T145" s="446">
        <f t="shared" si="40"/>
        <v>142.09999999999997</v>
      </c>
      <c r="U145" s="123">
        <f t="shared" si="41"/>
        <v>108.88888888888887</v>
      </c>
      <c r="V145" s="568">
        <f t="shared" si="42"/>
        <v>459.32173913043476</v>
      </c>
      <c r="W145" s="561">
        <f t="shared" si="31"/>
        <v>142.09999999999997</v>
      </c>
      <c r="X145" s="552" t="str">
        <f t="shared" si="43"/>
        <v/>
      </c>
      <c r="Y145" s="554" t="str">
        <f>regioNat_Kreisregionen_t_N!W144</f>
        <v>Oeko</v>
      </c>
      <c r="Z145" s="573">
        <f t="shared" si="45"/>
        <v>459.35999999999996</v>
      </c>
      <c r="AA145" s="574">
        <f t="shared" si="44"/>
        <v>-3.8260869565192479E-2</v>
      </c>
    </row>
    <row r="146" spans="1:27" ht="15" customHeight="1" x14ac:dyDescent="0.25">
      <c r="A146" s="98">
        <v>8135</v>
      </c>
      <c r="B146" s="21" t="s">
        <v>111</v>
      </c>
      <c r="C146" s="102" t="s">
        <v>104</v>
      </c>
      <c r="D146" s="124">
        <v>627</v>
      </c>
      <c r="E146" s="111">
        <v>2429.8000000000002</v>
      </c>
      <c r="F146" s="446">
        <f t="shared" si="32"/>
        <v>739.50434782608704</v>
      </c>
      <c r="G146" s="119">
        <f t="shared" si="33"/>
        <v>1179.4327716524515</v>
      </c>
      <c r="H146" s="486">
        <v>8.93</v>
      </c>
      <c r="I146" s="487">
        <v>2488.1000000000004</v>
      </c>
      <c r="J146" s="488">
        <f t="shared" si="34"/>
        <v>757.24782608695671</v>
      </c>
      <c r="K146" s="489">
        <f t="shared" si="35"/>
        <v>1207.7317800429933</v>
      </c>
      <c r="L146" s="480">
        <v>0</v>
      </c>
      <c r="M146" s="480">
        <f t="shared" si="36"/>
        <v>0</v>
      </c>
      <c r="N146" s="490">
        <f t="shared" si="37"/>
        <v>0</v>
      </c>
      <c r="O146" s="111">
        <v>12.73</v>
      </c>
      <c r="P146" s="121">
        <v>725.1</v>
      </c>
      <c r="Q146" s="446">
        <f t="shared" si="38"/>
        <v>220.68260869565216</v>
      </c>
      <c r="R146" s="282">
        <f t="shared" si="39"/>
        <v>351.96588308716451</v>
      </c>
      <c r="S146" s="109"/>
      <c r="T146" s="446">
        <f t="shared" si="40"/>
        <v>518.82173913043493</v>
      </c>
      <c r="U146" s="123">
        <f t="shared" si="41"/>
        <v>827.46688856528692</v>
      </c>
      <c r="V146" s="568">
        <f t="shared" si="42"/>
        <v>220.68260869565216</v>
      </c>
      <c r="W146" s="561">
        <f t="shared" si="31"/>
        <v>518.82173913043493</v>
      </c>
      <c r="X146" s="552" t="str">
        <f t="shared" si="43"/>
        <v/>
      </c>
      <c r="Y146" s="554" t="str">
        <f>regioNat_Kreisregionen_t_N!W145</f>
        <v>Gesund</v>
      </c>
      <c r="Z146" s="573">
        <f t="shared" si="45"/>
        <v>220.70399999999998</v>
      </c>
      <c r="AA146" s="574">
        <f t="shared" si="44"/>
        <v>-2.1391304347815776E-2</v>
      </c>
    </row>
    <row r="147" spans="1:27" ht="15" customHeight="1" x14ac:dyDescent="0.25">
      <c r="A147" s="98">
        <v>8136</v>
      </c>
      <c r="B147" s="21" t="s">
        <v>112</v>
      </c>
      <c r="C147" s="102" t="s">
        <v>104</v>
      </c>
      <c r="D147" s="124">
        <v>1508</v>
      </c>
      <c r="E147" s="111">
        <v>3606</v>
      </c>
      <c r="F147" s="446">
        <f t="shared" si="32"/>
        <v>1097.4782608695652</v>
      </c>
      <c r="G147" s="119">
        <f t="shared" si="33"/>
        <v>727.77073001960559</v>
      </c>
      <c r="H147" s="486">
        <v>9.3000000000000007</v>
      </c>
      <c r="I147" s="487">
        <v>5984.0999999999995</v>
      </c>
      <c r="J147" s="488">
        <f t="shared" si="34"/>
        <v>1821.2478260869564</v>
      </c>
      <c r="K147" s="489">
        <f t="shared" si="35"/>
        <v>1207.7240226040824</v>
      </c>
      <c r="L147" s="480">
        <v>0</v>
      </c>
      <c r="M147" s="480">
        <f t="shared" si="36"/>
        <v>0</v>
      </c>
      <c r="N147" s="490">
        <f t="shared" si="37"/>
        <v>0</v>
      </c>
      <c r="O147" s="111">
        <v>14.74</v>
      </c>
      <c r="P147" s="121">
        <v>1744</v>
      </c>
      <c r="Q147" s="446">
        <f t="shared" si="38"/>
        <v>530.78260869565213</v>
      </c>
      <c r="R147" s="282">
        <f t="shared" si="39"/>
        <v>351.97785722523349</v>
      </c>
      <c r="S147" s="109"/>
      <c r="T147" s="446">
        <f t="shared" si="40"/>
        <v>566.69565217391312</v>
      </c>
      <c r="U147" s="123">
        <f t="shared" si="41"/>
        <v>375.79287279437204</v>
      </c>
      <c r="V147" s="568">
        <f t="shared" si="42"/>
        <v>530.78260869565213</v>
      </c>
      <c r="W147" s="561">
        <f t="shared" si="31"/>
        <v>566.69565217391312</v>
      </c>
      <c r="X147" s="552" t="str">
        <f t="shared" si="43"/>
        <v/>
      </c>
      <c r="Y147" s="554" t="str">
        <f>regioNat_Kreisregionen_t_N!W146</f>
        <v>Oeko</v>
      </c>
      <c r="Z147" s="573">
        <f t="shared" si="45"/>
        <v>530.81599999999992</v>
      </c>
      <c r="AA147" s="574">
        <f t="shared" si="44"/>
        <v>-3.3391304347787809E-2</v>
      </c>
    </row>
    <row r="148" spans="1:27" ht="15" customHeight="1" x14ac:dyDescent="0.25">
      <c r="A148" s="98">
        <v>8215</v>
      </c>
      <c r="B148" s="21" t="s">
        <v>309</v>
      </c>
      <c r="C148" s="102" t="s">
        <v>104</v>
      </c>
      <c r="D148" s="124">
        <v>1261</v>
      </c>
      <c r="E148" s="111">
        <v>10159.200000000001</v>
      </c>
      <c r="F148" s="446">
        <f t="shared" si="32"/>
        <v>3091.9304347826092</v>
      </c>
      <c r="G148" s="119">
        <f t="shared" si="33"/>
        <v>2451.9670378926326</v>
      </c>
      <c r="H148" s="486">
        <v>12.61</v>
      </c>
      <c r="I148" s="487">
        <v>5004</v>
      </c>
      <c r="J148" s="488">
        <f t="shared" si="34"/>
        <v>1522.9565217391305</v>
      </c>
      <c r="K148" s="489">
        <f t="shared" si="35"/>
        <v>1207.7371306416578</v>
      </c>
      <c r="L148" s="480">
        <v>5155.2</v>
      </c>
      <c r="M148" s="480">
        <f t="shared" si="36"/>
        <v>1568.9739130434784</v>
      </c>
      <c r="N148" s="490">
        <f t="shared" si="37"/>
        <v>1244.2299072509741</v>
      </c>
      <c r="O148" s="111">
        <v>21.17</v>
      </c>
      <c r="P148" s="121">
        <v>1458.3</v>
      </c>
      <c r="Q148" s="446">
        <f t="shared" si="38"/>
        <v>443.83043478260873</v>
      </c>
      <c r="R148" s="282">
        <f t="shared" si="39"/>
        <v>351.96703789263182</v>
      </c>
      <c r="S148" s="109"/>
      <c r="T148" s="446">
        <f t="shared" si="40"/>
        <v>2648.1000000000004</v>
      </c>
      <c r="U148" s="123">
        <f t="shared" si="41"/>
        <v>2100</v>
      </c>
      <c r="V148" s="568">
        <f t="shared" si="42"/>
        <v>443.83043478260873</v>
      </c>
      <c r="W148" s="561">
        <f t="shared" si="31"/>
        <v>2648.1000000000004</v>
      </c>
      <c r="X148" s="552" t="str">
        <f t="shared" si="43"/>
        <v/>
      </c>
      <c r="Y148" s="554" t="str">
        <f>regioNat_Kreisregionen_t_N!W147</f>
        <v>Gesund</v>
      </c>
      <c r="Z148" s="573">
        <f t="shared" si="45"/>
        <v>443.87199999999996</v>
      </c>
      <c r="AA148" s="574">
        <f t="shared" si="44"/>
        <v>-4.1565217391223541E-2</v>
      </c>
    </row>
    <row r="149" spans="1:27" ht="15" customHeight="1" x14ac:dyDescent="0.25">
      <c r="A149" s="98">
        <v>8216</v>
      </c>
      <c r="B149" s="21" t="s">
        <v>310</v>
      </c>
      <c r="C149" s="102" t="s">
        <v>104</v>
      </c>
      <c r="D149" s="124">
        <v>895</v>
      </c>
      <c r="E149" s="111">
        <v>3292.3</v>
      </c>
      <c r="F149" s="446">
        <f t="shared" si="32"/>
        <v>1002.004347826087</v>
      </c>
      <c r="G149" s="119">
        <f t="shared" si="33"/>
        <v>1119.5579305319407</v>
      </c>
      <c r="H149" s="486">
        <v>9.64</v>
      </c>
      <c r="I149" s="487">
        <v>3551.6</v>
      </c>
      <c r="J149" s="488">
        <f t="shared" si="34"/>
        <v>1080.9217391304348</v>
      </c>
      <c r="K149" s="489">
        <f t="shared" si="35"/>
        <v>1207.733786737916</v>
      </c>
      <c r="L149" s="480">
        <v>0</v>
      </c>
      <c r="M149" s="480">
        <f t="shared" si="36"/>
        <v>0</v>
      </c>
      <c r="N149" s="490">
        <f t="shared" si="37"/>
        <v>0</v>
      </c>
      <c r="O149" s="111">
        <v>18.8</v>
      </c>
      <c r="P149" s="121">
        <v>1035.0999999999999</v>
      </c>
      <c r="Q149" s="446">
        <f t="shared" si="38"/>
        <v>315.03043478260867</v>
      </c>
      <c r="R149" s="282">
        <f t="shared" si="39"/>
        <v>351.98931260626665</v>
      </c>
      <c r="S149" s="109"/>
      <c r="T149" s="446">
        <f t="shared" si="40"/>
        <v>686.97391304347843</v>
      </c>
      <c r="U149" s="123">
        <f t="shared" si="41"/>
        <v>767.56861792567418</v>
      </c>
      <c r="V149" s="568">
        <f t="shared" si="42"/>
        <v>315.03043478260867</v>
      </c>
      <c r="W149" s="561">
        <f t="shared" si="31"/>
        <v>686.97391304347843</v>
      </c>
      <c r="X149" s="552" t="str">
        <f t="shared" si="43"/>
        <v/>
      </c>
      <c r="Y149" s="554" t="str">
        <f>regioNat_Kreisregionen_t_N!W148</f>
        <v>Gesund</v>
      </c>
      <c r="Z149" s="573">
        <f t="shared" si="45"/>
        <v>315.03999999999996</v>
      </c>
      <c r="AA149" s="574">
        <f t="shared" si="44"/>
        <v>-9.5652173912981198E-3</v>
      </c>
    </row>
    <row r="150" spans="1:27" ht="15" customHeight="1" x14ac:dyDescent="0.25">
      <c r="A150" s="98">
        <v>8225</v>
      </c>
      <c r="B150" s="21" t="s">
        <v>113</v>
      </c>
      <c r="C150" s="102" t="s">
        <v>104</v>
      </c>
      <c r="D150" s="124">
        <v>1124</v>
      </c>
      <c r="E150" s="111">
        <v>1939.4</v>
      </c>
      <c r="F150" s="446">
        <f t="shared" si="32"/>
        <v>590.25217391304352</v>
      </c>
      <c r="G150" s="119">
        <f t="shared" si="33"/>
        <v>525.13538604363305</v>
      </c>
      <c r="H150" s="486">
        <v>6.82</v>
      </c>
      <c r="I150" s="487">
        <v>4460.3</v>
      </c>
      <c r="J150" s="488">
        <f t="shared" si="34"/>
        <v>1357.4826086956523</v>
      </c>
      <c r="K150" s="489">
        <f t="shared" si="35"/>
        <v>1207.7247408324308</v>
      </c>
      <c r="L150" s="480">
        <v>0</v>
      </c>
      <c r="M150" s="480">
        <f t="shared" si="36"/>
        <v>0</v>
      </c>
      <c r="N150" s="490">
        <f t="shared" si="37"/>
        <v>0</v>
      </c>
      <c r="O150" s="111">
        <v>11.25</v>
      </c>
      <c r="P150" s="121">
        <v>1299.9000000000001</v>
      </c>
      <c r="Q150" s="446">
        <f t="shared" si="38"/>
        <v>395.62173913043483</v>
      </c>
      <c r="R150" s="282">
        <f t="shared" si="39"/>
        <v>351.97663623704165</v>
      </c>
      <c r="S150" s="109"/>
      <c r="T150" s="446">
        <f t="shared" si="40"/>
        <v>194.63043478260869</v>
      </c>
      <c r="U150" s="123">
        <f t="shared" si="41"/>
        <v>173.15874980659135</v>
      </c>
      <c r="V150" s="568">
        <f t="shared" si="42"/>
        <v>395.62173913043483</v>
      </c>
      <c r="W150" s="561">
        <f t="shared" si="31"/>
        <v>194.63043478260869</v>
      </c>
      <c r="X150" s="552" t="str">
        <f t="shared" si="43"/>
        <v/>
      </c>
      <c r="Y150" s="554" t="str">
        <f>regioNat_Kreisregionen_t_N!W149</f>
        <v>Oeko</v>
      </c>
      <c r="Z150" s="573">
        <f t="shared" si="45"/>
        <v>395.64799999999997</v>
      </c>
      <c r="AA150" s="574">
        <f t="shared" si="44"/>
        <v>-2.6260869565135181E-2</v>
      </c>
    </row>
    <row r="151" spans="1:27" ht="15" customHeight="1" x14ac:dyDescent="0.25">
      <c r="A151" s="98">
        <v>8226</v>
      </c>
      <c r="B151" s="21" t="s">
        <v>311</v>
      </c>
      <c r="C151" s="102" t="s">
        <v>104</v>
      </c>
      <c r="D151" s="124">
        <v>1319</v>
      </c>
      <c r="E151" s="111">
        <v>11712.1</v>
      </c>
      <c r="F151" s="446">
        <f t="shared" si="32"/>
        <v>3564.5521739130431</v>
      </c>
      <c r="G151" s="119">
        <f t="shared" si="33"/>
        <v>2702.4656360220192</v>
      </c>
      <c r="H151" s="486">
        <v>13.27</v>
      </c>
      <c r="I151" s="487">
        <v>5234.0999999999995</v>
      </c>
      <c r="J151" s="488">
        <f t="shared" si="34"/>
        <v>1592.9869565217391</v>
      </c>
      <c r="K151" s="489">
        <f t="shared" si="35"/>
        <v>1207.7232422454429</v>
      </c>
      <c r="L151" s="480">
        <v>6477.9</v>
      </c>
      <c r="M151" s="480">
        <f t="shared" si="36"/>
        <v>1971.5347826086954</v>
      </c>
      <c r="N151" s="490">
        <f t="shared" si="37"/>
        <v>1494.7193196426804</v>
      </c>
      <c r="O151" s="111">
        <v>26.71</v>
      </c>
      <c r="P151" s="121">
        <v>1525.4</v>
      </c>
      <c r="Q151" s="446">
        <f t="shared" si="38"/>
        <v>464.25217391304352</v>
      </c>
      <c r="R151" s="282">
        <f t="shared" si="39"/>
        <v>351.97283844809971</v>
      </c>
      <c r="S151" s="109"/>
      <c r="T151" s="446">
        <f t="shared" si="40"/>
        <v>3100.2999999999997</v>
      </c>
      <c r="U151" s="123">
        <f t="shared" si="41"/>
        <v>2350.4927975739192</v>
      </c>
      <c r="V151" s="568">
        <f t="shared" si="42"/>
        <v>464.25217391304352</v>
      </c>
      <c r="W151" s="561">
        <f t="shared" si="31"/>
        <v>3100.2999999999997</v>
      </c>
      <c r="X151" s="552" t="str">
        <f t="shared" si="43"/>
        <v/>
      </c>
      <c r="Y151" s="554" t="str">
        <f>regioNat_Kreisregionen_t_N!W150</f>
        <v>Gesund</v>
      </c>
      <c r="Z151" s="573">
        <f t="shared" si="45"/>
        <v>464.28799999999995</v>
      </c>
      <c r="AA151" s="574">
        <f t="shared" si="44"/>
        <v>-3.5826086956433301E-2</v>
      </c>
    </row>
    <row r="152" spans="1:27" ht="15" customHeight="1" x14ac:dyDescent="0.25">
      <c r="A152" s="98">
        <v>8235</v>
      </c>
      <c r="B152" s="21" t="s">
        <v>114</v>
      </c>
      <c r="C152" s="102" t="s">
        <v>104</v>
      </c>
      <c r="D152" s="124">
        <v>801</v>
      </c>
      <c r="E152" s="111">
        <v>1194.0999999999999</v>
      </c>
      <c r="F152" s="446">
        <f t="shared" si="32"/>
        <v>363.42173913043473</v>
      </c>
      <c r="G152" s="119">
        <f t="shared" si="33"/>
        <v>453.71003636758394</v>
      </c>
      <c r="H152" s="486">
        <v>5.52</v>
      </c>
      <c r="I152" s="487">
        <v>3178.6</v>
      </c>
      <c r="J152" s="488">
        <f t="shared" si="34"/>
        <v>967.4</v>
      </c>
      <c r="K152" s="489">
        <f t="shared" si="35"/>
        <v>1207.7403245942571</v>
      </c>
      <c r="L152" s="480">
        <v>0</v>
      </c>
      <c r="M152" s="480">
        <f t="shared" si="36"/>
        <v>0</v>
      </c>
      <c r="N152" s="490">
        <f t="shared" si="37"/>
        <v>0</v>
      </c>
      <c r="O152" s="111">
        <v>8.0299999999999994</v>
      </c>
      <c r="P152" s="121">
        <v>926.4</v>
      </c>
      <c r="Q152" s="446">
        <f t="shared" si="38"/>
        <v>281.94782608695652</v>
      </c>
      <c r="R152" s="282">
        <f t="shared" si="39"/>
        <v>351.99478912229284</v>
      </c>
      <c r="S152" s="109"/>
      <c r="T152" s="446">
        <f t="shared" si="40"/>
        <v>0</v>
      </c>
      <c r="U152" s="123">
        <f t="shared" si="41"/>
        <v>0</v>
      </c>
      <c r="V152" s="568">
        <f t="shared" si="42"/>
        <v>363.42173913043473</v>
      </c>
      <c r="W152" s="561">
        <f t="shared" si="31"/>
        <v>81.473913043478206</v>
      </c>
      <c r="X152" s="552" t="str">
        <f t="shared" si="43"/>
        <v/>
      </c>
      <c r="Y152" s="554" t="str">
        <f>regioNat_Kreisregionen_t_N!W151</f>
        <v>Oeko</v>
      </c>
      <c r="Z152" s="573">
        <f t="shared" si="45"/>
        <v>281.952</v>
      </c>
      <c r="AA152" s="574">
        <f t="shared" si="44"/>
        <v>-4.1739130434734761E-3</v>
      </c>
    </row>
    <row r="153" spans="1:27" ht="15" customHeight="1" x14ac:dyDescent="0.25">
      <c r="A153" s="98">
        <v>8236</v>
      </c>
      <c r="B153" s="21" t="s">
        <v>312</v>
      </c>
      <c r="C153" s="102" t="s">
        <v>104</v>
      </c>
      <c r="D153" s="124">
        <v>667</v>
      </c>
      <c r="E153" s="111">
        <v>3228</v>
      </c>
      <c r="F153" s="446">
        <f t="shared" si="32"/>
        <v>982.43478260869563</v>
      </c>
      <c r="G153" s="119">
        <f t="shared" si="33"/>
        <v>1472.915716055016</v>
      </c>
      <c r="H153" s="486">
        <v>10.48</v>
      </c>
      <c r="I153" s="487">
        <v>2646.7999999999997</v>
      </c>
      <c r="J153" s="488">
        <f t="shared" si="34"/>
        <v>805.54782608695643</v>
      </c>
      <c r="K153" s="489">
        <f t="shared" si="35"/>
        <v>1207.7178801903394</v>
      </c>
      <c r="L153" s="480">
        <v>581.20000000000005</v>
      </c>
      <c r="M153" s="480">
        <f t="shared" si="36"/>
        <v>176.88695652173917</v>
      </c>
      <c r="N153" s="490">
        <f t="shared" si="37"/>
        <v>265.19783586467645</v>
      </c>
      <c r="O153" s="111">
        <v>18.46</v>
      </c>
      <c r="P153" s="121">
        <v>771.4</v>
      </c>
      <c r="Q153" s="446">
        <f t="shared" si="38"/>
        <v>234.77391304347827</v>
      </c>
      <c r="R153" s="282">
        <f t="shared" si="39"/>
        <v>351.98487712665411</v>
      </c>
      <c r="S153" s="109"/>
      <c r="T153" s="446">
        <f t="shared" si="40"/>
        <v>747.66086956521735</v>
      </c>
      <c r="U153" s="123">
        <f t="shared" si="41"/>
        <v>1120.9308389283619</v>
      </c>
      <c r="V153" s="568">
        <f t="shared" si="42"/>
        <v>234.77391304347827</v>
      </c>
      <c r="W153" s="561">
        <f t="shared" si="31"/>
        <v>747.66086956521735</v>
      </c>
      <c r="X153" s="552" t="str">
        <f t="shared" si="43"/>
        <v/>
      </c>
      <c r="Y153" s="554" t="str">
        <f>regioNat_Kreisregionen_t_N!W152</f>
        <v>Gesund</v>
      </c>
      <c r="Z153" s="573">
        <f t="shared" si="45"/>
        <v>234.78399999999999</v>
      </c>
      <c r="AA153" s="574">
        <f t="shared" si="44"/>
        <v>-1.0086956521718093E-2</v>
      </c>
    </row>
    <row r="154" spans="1:27" ht="15" customHeight="1" x14ac:dyDescent="0.25">
      <c r="A154" s="98">
        <v>8237</v>
      </c>
      <c r="B154" s="21" t="s">
        <v>115</v>
      </c>
      <c r="C154" s="102" t="s">
        <v>104</v>
      </c>
      <c r="D154" s="124">
        <v>873</v>
      </c>
      <c r="E154" s="111">
        <v>1580.1000000000001</v>
      </c>
      <c r="F154" s="446">
        <f t="shared" si="32"/>
        <v>480.90000000000003</v>
      </c>
      <c r="G154" s="119">
        <f t="shared" si="33"/>
        <v>550.85910652920961</v>
      </c>
      <c r="H154" s="486">
        <v>5.17</v>
      </c>
      <c r="I154" s="487">
        <v>3464.3</v>
      </c>
      <c r="J154" s="488">
        <f t="shared" si="34"/>
        <v>1054.3521739130435</v>
      </c>
      <c r="K154" s="489">
        <f t="shared" si="35"/>
        <v>1207.7344489267393</v>
      </c>
      <c r="L154" s="480">
        <v>0</v>
      </c>
      <c r="M154" s="480">
        <f t="shared" si="36"/>
        <v>0</v>
      </c>
      <c r="N154" s="490">
        <f t="shared" si="37"/>
        <v>0</v>
      </c>
      <c r="O154" s="111">
        <v>10.72</v>
      </c>
      <c r="P154" s="121">
        <v>1009.6</v>
      </c>
      <c r="Q154" s="446">
        <f t="shared" si="38"/>
        <v>307.26956521739129</v>
      </c>
      <c r="R154" s="282">
        <f t="shared" si="39"/>
        <v>351.96971960755013</v>
      </c>
      <c r="S154" s="109"/>
      <c r="T154" s="446">
        <f t="shared" si="40"/>
        <v>173.63043478260875</v>
      </c>
      <c r="U154" s="123">
        <f t="shared" si="41"/>
        <v>198.88938692165951</v>
      </c>
      <c r="V154" s="568">
        <f t="shared" si="42"/>
        <v>307.26956521739129</v>
      </c>
      <c r="W154" s="561">
        <f t="shared" si="31"/>
        <v>173.63043478260875</v>
      </c>
      <c r="X154" s="552" t="str">
        <f t="shared" si="43"/>
        <v/>
      </c>
      <c r="Y154" s="554" t="str">
        <f>regioNat_Kreisregionen_t_N!W153</f>
        <v>Oeko</v>
      </c>
      <c r="Z154" s="573">
        <f t="shared" si="45"/>
        <v>307.29599999999999</v>
      </c>
      <c r="AA154" s="574">
        <f t="shared" si="44"/>
        <v>-2.6434782608703244E-2</v>
      </c>
    </row>
    <row r="155" spans="1:27" ht="15" customHeight="1" x14ac:dyDescent="0.25">
      <c r="A155" s="98">
        <v>8315</v>
      </c>
      <c r="B155" s="21" t="s">
        <v>313</v>
      </c>
      <c r="C155" s="102" t="s">
        <v>104</v>
      </c>
      <c r="D155" s="124">
        <v>1563</v>
      </c>
      <c r="E155" s="111">
        <v>5258.7</v>
      </c>
      <c r="F155" s="446">
        <f t="shared" si="32"/>
        <v>1600.4739130434784</v>
      </c>
      <c r="G155" s="119">
        <f t="shared" si="33"/>
        <v>1023.9756321455395</v>
      </c>
      <c r="H155" s="486">
        <v>6.07</v>
      </c>
      <c r="I155" s="487">
        <v>6202.4</v>
      </c>
      <c r="J155" s="488">
        <f t="shared" si="34"/>
        <v>1887.6869565217389</v>
      </c>
      <c r="K155" s="489">
        <f t="shared" si="35"/>
        <v>1207.7331775570945</v>
      </c>
      <c r="L155" s="480">
        <v>0</v>
      </c>
      <c r="M155" s="480">
        <f t="shared" si="36"/>
        <v>0</v>
      </c>
      <c r="N155" s="490">
        <f t="shared" si="37"/>
        <v>0</v>
      </c>
      <c r="O155" s="111">
        <v>17.36</v>
      </c>
      <c r="P155" s="121">
        <v>1807.6000000000001</v>
      </c>
      <c r="Q155" s="446">
        <f t="shared" si="38"/>
        <v>550.1391304347826</v>
      </c>
      <c r="R155" s="282">
        <f t="shared" si="39"/>
        <v>351.97641102673231</v>
      </c>
      <c r="S155" s="109"/>
      <c r="T155" s="446">
        <f t="shared" si="40"/>
        <v>1050.3347826086958</v>
      </c>
      <c r="U155" s="123">
        <f t="shared" si="41"/>
        <v>671.99922111880733</v>
      </c>
      <c r="V155" s="568">
        <f t="shared" si="42"/>
        <v>550.1391304347826</v>
      </c>
      <c r="W155" s="561">
        <f t="shared" si="31"/>
        <v>1050.3347826086958</v>
      </c>
      <c r="X155" s="552" t="str">
        <f t="shared" si="43"/>
        <v/>
      </c>
      <c r="Y155" s="554" t="str">
        <f>regioNat_Kreisregionen_t_N!W154</f>
        <v>Gesund</v>
      </c>
      <c r="Z155" s="573">
        <f t="shared" si="45"/>
        <v>550.17599999999993</v>
      </c>
      <c r="AA155" s="574">
        <f t="shared" si="44"/>
        <v>-3.6869565217330091E-2</v>
      </c>
    </row>
    <row r="156" spans="1:27" ht="15" customHeight="1" x14ac:dyDescent="0.25">
      <c r="A156" s="98">
        <v>8316</v>
      </c>
      <c r="B156" s="21" t="s">
        <v>116</v>
      </c>
      <c r="C156" s="102" t="s">
        <v>104</v>
      </c>
      <c r="D156" s="124">
        <v>691</v>
      </c>
      <c r="E156" s="111">
        <v>1694.1999999999998</v>
      </c>
      <c r="F156" s="446">
        <f t="shared" si="32"/>
        <v>515.62608695652159</v>
      </c>
      <c r="G156" s="119">
        <f t="shared" si="33"/>
        <v>746.20273076197043</v>
      </c>
      <c r="H156" s="486">
        <v>6.36</v>
      </c>
      <c r="I156" s="487">
        <v>2742.1000000000004</v>
      </c>
      <c r="J156" s="488">
        <f t="shared" si="34"/>
        <v>834.5521739130437</v>
      </c>
      <c r="K156" s="489">
        <f t="shared" si="35"/>
        <v>1207.7455483546219</v>
      </c>
      <c r="L156" s="480">
        <v>0</v>
      </c>
      <c r="M156" s="480">
        <f t="shared" si="36"/>
        <v>0</v>
      </c>
      <c r="N156" s="490">
        <f t="shared" si="37"/>
        <v>0</v>
      </c>
      <c r="O156" s="111">
        <v>14.57</v>
      </c>
      <c r="P156" s="121">
        <v>799.1</v>
      </c>
      <c r="Q156" s="446">
        <f t="shared" si="38"/>
        <v>243.20434782608694</v>
      </c>
      <c r="R156" s="282">
        <f t="shared" si="39"/>
        <v>351.95998238218078</v>
      </c>
      <c r="S156" s="109"/>
      <c r="T156" s="446">
        <f t="shared" si="40"/>
        <v>272.42173913043462</v>
      </c>
      <c r="U156" s="123">
        <f t="shared" si="41"/>
        <v>394.24274837978965</v>
      </c>
      <c r="V156" s="568">
        <f t="shared" si="42"/>
        <v>243.20434782608694</v>
      </c>
      <c r="W156" s="561">
        <f t="shared" si="31"/>
        <v>272.42173913043462</v>
      </c>
      <c r="X156" s="552" t="str">
        <f t="shared" si="43"/>
        <v/>
      </c>
      <c r="Y156" s="554" t="str">
        <f>regioNat_Kreisregionen_t_N!W155</f>
        <v>Oeko</v>
      </c>
      <c r="Z156" s="573">
        <f t="shared" si="45"/>
        <v>243.232</v>
      </c>
      <c r="AA156" s="574">
        <f t="shared" si="44"/>
        <v>-2.7652173913054412E-2</v>
      </c>
    </row>
    <row r="157" spans="1:27" ht="15" customHeight="1" x14ac:dyDescent="0.25">
      <c r="A157" s="98">
        <v>8317</v>
      </c>
      <c r="B157" s="21" t="s">
        <v>117</v>
      </c>
      <c r="C157" s="102" t="s">
        <v>104</v>
      </c>
      <c r="D157" s="124">
        <v>1895</v>
      </c>
      <c r="E157" s="111">
        <v>6024.5</v>
      </c>
      <c r="F157" s="446">
        <f t="shared" si="32"/>
        <v>1833.5434782608695</v>
      </c>
      <c r="G157" s="119">
        <f t="shared" si="33"/>
        <v>967.5691178157623</v>
      </c>
      <c r="H157" s="486">
        <v>7.68</v>
      </c>
      <c r="I157" s="487">
        <v>7519.9</v>
      </c>
      <c r="J157" s="488">
        <f t="shared" si="34"/>
        <v>2288.6652173913039</v>
      </c>
      <c r="K157" s="489">
        <f t="shared" si="35"/>
        <v>1207.7389009980495</v>
      </c>
      <c r="L157" s="480">
        <v>0</v>
      </c>
      <c r="M157" s="480">
        <f t="shared" si="36"/>
        <v>0</v>
      </c>
      <c r="N157" s="490">
        <f t="shared" si="37"/>
        <v>0</v>
      </c>
      <c r="O157" s="111">
        <v>17.39</v>
      </c>
      <c r="P157" s="121">
        <v>2191.6000000000004</v>
      </c>
      <c r="Q157" s="446">
        <f t="shared" si="38"/>
        <v>667.00869565217397</v>
      </c>
      <c r="R157" s="282">
        <f t="shared" si="39"/>
        <v>351.98348055523695</v>
      </c>
      <c r="S157" s="109"/>
      <c r="T157" s="446">
        <f t="shared" si="40"/>
        <v>1166.5347826086954</v>
      </c>
      <c r="U157" s="123">
        <f t="shared" si="41"/>
        <v>615.58563726052523</v>
      </c>
      <c r="V157" s="568">
        <f t="shared" si="42"/>
        <v>667.00869565217397</v>
      </c>
      <c r="W157" s="561">
        <f t="shared" si="31"/>
        <v>1166.5347826086954</v>
      </c>
      <c r="X157" s="552" t="str">
        <f t="shared" si="43"/>
        <v/>
      </c>
      <c r="Y157" s="554" t="str">
        <f>regioNat_Kreisregionen_t_N!W156</f>
        <v>Gesund</v>
      </c>
      <c r="Z157" s="573">
        <f t="shared" si="45"/>
        <v>667.04</v>
      </c>
      <c r="AA157" s="574">
        <f t="shared" si="44"/>
        <v>-3.1304347825994228E-2</v>
      </c>
    </row>
    <row r="158" spans="1:27" ht="15" customHeight="1" x14ac:dyDescent="0.25">
      <c r="A158" s="98">
        <v>8325</v>
      </c>
      <c r="B158" s="21" t="s">
        <v>118</v>
      </c>
      <c r="C158" s="102" t="s">
        <v>104</v>
      </c>
      <c r="D158" s="124">
        <v>766</v>
      </c>
      <c r="E158" s="111">
        <v>2312.6999999999998</v>
      </c>
      <c r="F158" s="446">
        <f t="shared" si="32"/>
        <v>703.86521739130421</v>
      </c>
      <c r="G158" s="119">
        <f t="shared" si="33"/>
        <v>918.88409581110204</v>
      </c>
      <c r="H158" s="486">
        <v>6.97</v>
      </c>
      <c r="I158" s="487">
        <v>3039.7</v>
      </c>
      <c r="J158" s="488">
        <f t="shared" si="34"/>
        <v>925.12608695652159</v>
      </c>
      <c r="K158" s="489">
        <f t="shared" si="35"/>
        <v>1207.7364059484617</v>
      </c>
      <c r="L158" s="480">
        <v>0</v>
      </c>
      <c r="M158" s="480">
        <f t="shared" si="36"/>
        <v>0</v>
      </c>
      <c r="N158" s="490">
        <f t="shared" si="37"/>
        <v>0</v>
      </c>
      <c r="O158" s="111">
        <v>14.28</v>
      </c>
      <c r="P158" s="121">
        <v>885.9</v>
      </c>
      <c r="Q158" s="446">
        <f t="shared" si="38"/>
        <v>269.62173913043478</v>
      </c>
      <c r="R158" s="282">
        <f t="shared" si="39"/>
        <v>351.98660460892268</v>
      </c>
      <c r="S158" s="109"/>
      <c r="T158" s="446">
        <f t="shared" si="40"/>
        <v>434.24347826086944</v>
      </c>
      <c r="U158" s="123">
        <f t="shared" si="41"/>
        <v>566.89749120217948</v>
      </c>
      <c r="V158" s="568">
        <f t="shared" si="42"/>
        <v>269.62173913043478</v>
      </c>
      <c r="W158" s="561">
        <f t="shared" si="31"/>
        <v>434.24347826086944</v>
      </c>
      <c r="X158" s="552" t="str">
        <f t="shared" si="43"/>
        <v/>
      </c>
      <c r="Y158" s="554" t="str">
        <f>regioNat_Kreisregionen_t_N!W157</f>
        <v>Gesund</v>
      </c>
      <c r="Z158" s="573">
        <f t="shared" si="45"/>
        <v>269.63200000000001</v>
      </c>
      <c r="AA158" s="574">
        <f t="shared" si="44"/>
        <v>-1.0260869565229314E-2</v>
      </c>
    </row>
    <row r="159" spans="1:27" ht="15" customHeight="1" x14ac:dyDescent="0.25">
      <c r="A159" s="98">
        <v>8326</v>
      </c>
      <c r="B159" s="21" t="s">
        <v>119</v>
      </c>
      <c r="C159" s="102" t="s">
        <v>104</v>
      </c>
      <c r="D159" s="124">
        <v>1031</v>
      </c>
      <c r="E159" s="111">
        <v>2270.7000000000003</v>
      </c>
      <c r="F159" s="446">
        <f t="shared" si="32"/>
        <v>691.0826086956522</v>
      </c>
      <c r="G159" s="119">
        <f t="shared" si="33"/>
        <v>670.30320921013799</v>
      </c>
      <c r="H159" s="486">
        <v>6.18</v>
      </c>
      <c r="I159" s="487">
        <v>4091.3</v>
      </c>
      <c r="J159" s="488">
        <f t="shared" si="34"/>
        <v>1245.1782608695653</v>
      </c>
      <c r="K159" s="489">
        <f t="shared" si="35"/>
        <v>1207.7383713574834</v>
      </c>
      <c r="L159" s="480">
        <v>0</v>
      </c>
      <c r="M159" s="480">
        <f t="shared" si="36"/>
        <v>0</v>
      </c>
      <c r="N159" s="490">
        <f t="shared" si="37"/>
        <v>0</v>
      </c>
      <c r="O159" s="111">
        <v>11.35</v>
      </c>
      <c r="P159" s="121">
        <v>1192.3</v>
      </c>
      <c r="Q159" s="446">
        <f t="shared" si="38"/>
        <v>362.8739130434783</v>
      </c>
      <c r="R159" s="282">
        <f t="shared" si="39"/>
        <v>351.96305823809723</v>
      </c>
      <c r="S159" s="109"/>
      <c r="T159" s="446">
        <f t="shared" si="40"/>
        <v>328.2086956521739</v>
      </c>
      <c r="U159" s="123">
        <f t="shared" si="41"/>
        <v>318.34015097204065</v>
      </c>
      <c r="V159" s="568">
        <f t="shared" si="42"/>
        <v>362.8739130434783</v>
      </c>
      <c r="W159" s="561">
        <f t="shared" si="31"/>
        <v>328.2086956521739</v>
      </c>
      <c r="X159" s="552" t="str">
        <f t="shared" si="43"/>
        <v/>
      </c>
      <c r="Y159" s="554" t="str">
        <f>regioNat_Kreisregionen_t_N!W158</f>
        <v>Oeko</v>
      </c>
      <c r="Z159" s="573">
        <f t="shared" si="45"/>
        <v>362.91199999999998</v>
      </c>
      <c r="AA159" s="574">
        <f t="shared" si="44"/>
        <v>-3.8086956521681259E-2</v>
      </c>
    </row>
    <row r="160" spans="1:27" ht="15" customHeight="1" x14ac:dyDescent="0.25">
      <c r="A160" s="98">
        <v>8327</v>
      </c>
      <c r="B160" s="21" t="s">
        <v>120</v>
      </c>
      <c r="C160" s="102" t="s">
        <v>104</v>
      </c>
      <c r="D160" s="124">
        <v>732</v>
      </c>
      <c r="E160" s="111">
        <v>1519.5</v>
      </c>
      <c r="F160" s="446">
        <f t="shared" si="32"/>
        <v>462.45652173913044</v>
      </c>
      <c r="G160" s="119">
        <f t="shared" si="33"/>
        <v>631.77120456165358</v>
      </c>
      <c r="H160" s="486">
        <v>6.43</v>
      </c>
      <c r="I160" s="487">
        <v>2904.7999999999997</v>
      </c>
      <c r="J160" s="488">
        <f t="shared" si="34"/>
        <v>884.06956521739119</v>
      </c>
      <c r="K160" s="489">
        <f t="shared" si="35"/>
        <v>1207.7453076740317</v>
      </c>
      <c r="L160" s="480">
        <v>0</v>
      </c>
      <c r="M160" s="480">
        <f t="shared" si="36"/>
        <v>0</v>
      </c>
      <c r="N160" s="490">
        <f t="shared" si="37"/>
        <v>0</v>
      </c>
      <c r="O160" s="111">
        <v>11.35</v>
      </c>
      <c r="P160" s="121">
        <v>846.6</v>
      </c>
      <c r="Q160" s="446">
        <f t="shared" si="38"/>
        <v>257.66086956521741</v>
      </c>
      <c r="R160" s="282">
        <f t="shared" si="39"/>
        <v>351.99572344975053</v>
      </c>
      <c r="S160" s="109"/>
      <c r="T160" s="446">
        <f t="shared" si="40"/>
        <v>204.79565217391303</v>
      </c>
      <c r="U160" s="123">
        <f t="shared" si="41"/>
        <v>279.77548111190305</v>
      </c>
      <c r="V160" s="568">
        <f t="shared" si="42"/>
        <v>257.66086956521741</v>
      </c>
      <c r="W160" s="561">
        <f t="shared" si="31"/>
        <v>204.79565217391303</v>
      </c>
      <c r="X160" s="552" t="str">
        <f t="shared" si="43"/>
        <v/>
      </c>
      <c r="Y160" s="554" t="str">
        <f>regioNat_Kreisregionen_t_N!W159</f>
        <v>Oeko</v>
      </c>
      <c r="Z160" s="573">
        <f t="shared" si="45"/>
        <v>257.66399999999999</v>
      </c>
      <c r="AA160" s="574">
        <f t="shared" si="44"/>
        <v>-3.1304347825766854E-3</v>
      </c>
    </row>
    <row r="161" spans="1:27" ht="15" customHeight="1" x14ac:dyDescent="0.25">
      <c r="A161" s="98">
        <v>8335</v>
      </c>
      <c r="B161" s="21" t="s">
        <v>121</v>
      </c>
      <c r="C161" s="102" t="s">
        <v>104</v>
      </c>
      <c r="D161" s="124">
        <v>924</v>
      </c>
      <c r="E161" s="111">
        <v>2720.6</v>
      </c>
      <c r="F161" s="446">
        <f t="shared" si="32"/>
        <v>828.00869565217397</v>
      </c>
      <c r="G161" s="119">
        <f t="shared" si="33"/>
        <v>896.11330698287225</v>
      </c>
      <c r="H161" s="486">
        <v>9.3800000000000008</v>
      </c>
      <c r="I161" s="487">
        <v>3666.7000000000003</v>
      </c>
      <c r="J161" s="488">
        <f t="shared" si="34"/>
        <v>1115.9521739130435</v>
      </c>
      <c r="K161" s="489">
        <f t="shared" si="35"/>
        <v>1207.7404479578393</v>
      </c>
      <c r="L161" s="480">
        <v>0</v>
      </c>
      <c r="M161" s="480">
        <f t="shared" si="36"/>
        <v>0</v>
      </c>
      <c r="N161" s="490">
        <f t="shared" si="37"/>
        <v>0</v>
      </c>
      <c r="O161" s="111">
        <v>15.84</v>
      </c>
      <c r="P161" s="121">
        <v>1068.5999999999999</v>
      </c>
      <c r="Q161" s="446">
        <f t="shared" si="38"/>
        <v>325.22608695652167</v>
      </c>
      <c r="R161" s="282">
        <f t="shared" si="39"/>
        <v>351.97628458498014</v>
      </c>
      <c r="S161" s="109"/>
      <c r="T161" s="446">
        <f t="shared" si="40"/>
        <v>502.7826086956523</v>
      </c>
      <c r="U161" s="123">
        <f t="shared" si="41"/>
        <v>544.13702239789211</v>
      </c>
      <c r="V161" s="568">
        <f>IF(T161 = 0, F161, Q161)</f>
        <v>325.22608695652167</v>
      </c>
      <c r="W161" s="561">
        <f t="shared" si="31"/>
        <v>502.7826086956523</v>
      </c>
      <c r="X161" s="552" t="str">
        <f t="shared" si="43"/>
        <v/>
      </c>
      <c r="Y161" s="554" t="str">
        <f>regioNat_Kreisregionen_t_N!W160</f>
        <v>Gesund</v>
      </c>
      <c r="Z161" s="573">
        <f t="shared" si="45"/>
        <v>325.24799999999999</v>
      </c>
      <c r="AA161" s="574">
        <f t="shared" si="44"/>
        <v>-2.1913043478321015E-2</v>
      </c>
    </row>
    <row r="162" spans="1:27" ht="15" customHeight="1" x14ac:dyDescent="0.25">
      <c r="A162" s="98">
        <v>8336</v>
      </c>
      <c r="B162" s="21" t="s">
        <v>122</v>
      </c>
      <c r="C162" s="102" t="s">
        <v>104</v>
      </c>
      <c r="D162" s="124">
        <v>839</v>
      </c>
      <c r="E162" s="111">
        <v>2196.5</v>
      </c>
      <c r="F162" s="446">
        <f t="shared" si="32"/>
        <v>668.5</v>
      </c>
      <c r="G162" s="119">
        <f t="shared" si="33"/>
        <v>796.78188319427886</v>
      </c>
      <c r="H162" s="486">
        <v>7.02</v>
      </c>
      <c r="I162" s="487">
        <v>3329.4</v>
      </c>
      <c r="J162" s="488">
        <f t="shared" si="34"/>
        <v>1013.295652173913</v>
      </c>
      <c r="K162" s="489">
        <f t="shared" si="35"/>
        <v>1207.7421360833289</v>
      </c>
      <c r="L162" s="480">
        <v>0</v>
      </c>
      <c r="M162" s="480">
        <f t="shared" si="36"/>
        <v>0</v>
      </c>
      <c r="N162" s="490">
        <f t="shared" si="37"/>
        <v>0</v>
      </c>
      <c r="O162" s="111">
        <v>21.32</v>
      </c>
      <c r="P162" s="121">
        <v>970.30000000000007</v>
      </c>
      <c r="Q162" s="446">
        <f t="shared" si="38"/>
        <v>295.30869565217392</v>
      </c>
      <c r="R162" s="282">
        <f t="shared" si="39"/>
        <v>351.97699124216206</v>
      </c>
      <c r="S162" s="109"/>
      <c r="T162" s="446">
        <f t="shared" si="40"/>
        <v>373.19130434782608</v>
      </c>
      <c r="U162" s="123">
        <f t="shared" si="41"/>
        <v>444.80489195211692</v>
      </c>
      <c r="V162" s="568">
        <f t="shared" si="42"/>
        <v>295.30869565217392</v>
      </c>
      <c r="W162" s="561">
        <f t="shared" si="31"/>
        <v>373.19130434782608</v>
      </c>
      <c r="X162" s="552" t="str">
        <f t="shared" si="43"/>
        <v/>
      </c>
      <c r="Y162" s="554" t="str">
        <f>regioNat_Kreisregionen_t_N!W161</f>
        <v>Gesund</v>
      </c>
      <c r="Z162" s="573">
        <f t="shared" si="45"/>
        <v>295.32799999999997</v>
      </c>
      <c r="AA162" s="574">
        <f t="shared" si="44"/>
        <v>-1.9304347826050616E-2</v>
      </c>
    </row>
    <row r="163" spans="1:27" ht="15" customHeight="1" x14ac:dyDescent="0.25">
      <c r="A163" s="98">
        <v>8337</v>
      </c>
      <c r="B163" s="21" t="s">
        <v>123</v>
      </c>
      <c r="C163" s="102" t="s">
        <v>104</v>
      </c>
      <c r="D163" s="124">
        <v>1217</v>
      </c>
      <c r="E163" s="111">
        <v>1660.1999999999998</v>
      </c>
      <c r="F163" s="446">
        <f t="shared" si="32"/>
        <v>505.27826086956514</v>
      </c>
      <c r="G163" s="119">
        <f t="shared" si="33"/>
        <v>415.18345182380045</v>
      </c>
      <c r="H163" s="486">
        <v>5.71</v>
      </c>
      <c r="I163" s="487">
        <v>4829.3999999999996</v>
      </c>
      <c r="J163" s="488">
        <f t="shared" si="34"/>
        <v>1469.8173913043477</v>
      </c>
      <c r="K163" s="489">
        <f t="shared" si="35"/>
        <v>1207.7382015647886</v>
      </c>
      <c r="L163" s="480">
        <v>0</v>
      </c>
      <c r="M163" s="480">
        <f t="shared" si="36"/>
        <v>0</v>
      </c>
      <c r="N163" s="490">
        <f t="shared" si="37"/>
        <v>0</v>
      </c>
      <c r="O163" s="111">
        <v>11.99</v>
      </c>
      <c r="P163" s="121">
        <v>1407.5</v>
      </c>
      <c r="Q163" s="446">
        <f t="shared" si="38"/>
        <v>428.36956521739131</v>
      </c>
      <c r="R163" s="282">
        <f t="shared" si="39"/>
        <v>351.98813904469296</v>
      </c>
      <c r="S163" s="109"/>
      <c r="T163" s="446">
        <f t="shared" si="40"/>
        <v>76.908695652173833</v>
      </c>
      <c r="U163" s="123">
        <f t="shared" si="41"/>
        <v>63.195312779107503</v>
      </c>
      <c r="V163" s="568">
        <f t="shared" si="42"/>
        <v>428.36956521739131</v>
      </c>
      <c r="W163" s="561">
        <f t="shared" si="31"/>
        <v>76.908695652173833</v>
      </c>
      <c r="X163" s="552" t="str">
        <f t="shared" si="43"/>
        <v/>
      </c>
      <c r="Y163" s="554" t="str">
        <f>regioNat_Kreisregionen_t_N!W162</f>
        <v>Oeko</v>
      </c>
      <c r="Z163" s="573">
        <f t="shared" si="45"/>
        <v>428.38399999999996</v>
      </c>
      <c r="AA163" s="574">
        <f t="shared" si="44"/>
        <v>-1.4434782608645946E-2</v>
      </c>
    </row>
    <row r="164" spans="1:27" ht="15" customHeight="1" x14ac:dyDescent="0.25">
      <c r="A164" s="98">
        <v>8415</v>
      </c>
      <c r="B164" s="21" t="s">
        <v>124</v>
      </c>
      <c r="C164" s="102" t="s">
        <v>104</v>
      </c>
      <c r="D164" s="124">
        <v>1091</v>
      </c>
      <c r="E164" s="111">
        <v>2856</v>
      </c>
      <c r="F164" s="446">
        <f t="shared" si="32"/>
        <v>869.21739130434787</v>
      </c>
      <c r="G164" s="119">
        <f t="shared" si="33"/>
        <v>796.71621567767897</v>
      </c>
      <c r="H164" s="486">
        <v>7.35</v>
      </c>
      <c r="I164" s="487">
        <v>4329.3999999999996</v>
      </c>
      <c r="J164" s="488">
        <f t="shared" si="34"/>
        <v>1317.6434782608694</v>
      </c>
      <c r="K164" s="489">
        <f t="shared" si="35"/>
        <v>1207.7392101382854</v>
      </c>
      <c r="L164" s="480">
        <v>0</v>
      </c>
      <c r="M164" s="480">
        <f t="shared" si="36"/>
        <v>0</v>
      </c>
      <c r="N164" s="490">
        <f t="shared" si="37"/>
        <v>0</v>
      </c>
      <c r="O164" s="111">
        <v>17.41</v>
      </c>
      <c r="P164" s="121">
        <v>1261.7</v>
      </c>
      <c r="Q164" s="446">
        <f t="shared" si="38"/>
        <v>383.99565217391302</v>
      </c>
      <c r="R164" s="282">
        <f t="shared" si="39"/>
        <v>351.96668393575897</v>
      </c>
      <c r="S164" s="109"/>
      <c r="T164" s="446">
        <f t="shared" si="40"/>
        <v>485.22173913043486</v>
      </c>
      <c r="U164" s="123">
        <f t="shared" si="41"/>
        <v>444.74953174192012</v>
      </c>
      <c r="V164" s="568">
        <f t="shared" si="42"/>
        <v>383.99565217391302</v>
      </c>
      <c r="W164" s="561">
        <f t="shared" si="31"/>
        <v>485.22173913043486</v>
      </c>
      <c r="X164" s="552" t="str">
        <f t="shared" si="43"/>
        <v/>
      </c>
      <c r="Y164" s="554" t="str">
        <f>regioNat_Kreisregionen_t_N!W163</f>
        <v>Gesund</v>
      </c>
      <c r="Z164" s="573">
        <f t="shared" si="45"/>
        <v>384.03199999999998</v>
      </c>
      <c r="AA164" s="574">
        <f t="shared" si="44"/>
        <v>-3.6347826086966961E-2</v>
      </c>
    </row>
    <row r="165" spans="1:27" ht="15" customHeight="1" x14ac:dyDescent="0.25">
      <c r="A165" s="98">
        <v>8416</v>
      </c>
      <c r="B165" s="21" t="s">
        <v>125</v>
      </c>
      <c r="C165" s="102" t="s">
        <v>104</v>
      </c>
      <c r="D165" s="124">
        <v>515</v>
      </c>
      <c r="E165" s="111">
        <v>2440.7000000000003</v>
      </c>
      <c r="F165" s="446">
        <f t="shared" si="32"/>
        <v>742.82173913043482</v>
      </c>
      <c r="G165" s="119">
        <f t="shared" si="33"/>
        <v>1442.3723089911355</v>
      </c>
      <c r="H165" s="486">
        <v>9.5299999999999994</v>
      </c>
      <c r="I165" s="487">
        <v>2043.6999999999998</v>
      </c>
      <c r="J165" s="488">
        <f t="shared" si="34"/>
        <v>621.99565217391296</v>
      </c>
      <c r="K165" s="489">
        <f t="shared" si="35"/>
        <v>1207.7585479105105</v>
      </c>
      <c r="L165" s="480">
        <v>397</v>
      </c>
      <c r="M165" s="480">
        <f t="shared" si="36"/>
        <v>120.82608695652173</v>
      </c>
      <c r="N165" s="490">
        <f t="shared" si="37"/>
        <v>234.61376108062473</v>
      </c>
      <c r="O165" s="111">
        <v>16.87</v>
      </c>
      <c r="P165" s="121">
        <v>595.6</v>
      </c>
      <c r="Q165" s="446">
        <f t="shared" si="38"/>
        <v>181.26956521739129</v>
      </c>
      <c r="R165" s="282">
        <f t="shared" si="39"/>
        <v>351.97973828619666</v>
      </c>
      <c r="S165" s="109"/>
      <c r="T165" s="446">
        <f t="shared" si="40"/>
        <v>561.55217391304359</v>
      </c>
      <c r="U165" s="123">
        <f t="shared" si="41"/>
        <v>1090.3925707049391</v>
      </c>
      <c r="V165" s="568">
        <f t="shared" si="42"/>
        <v>181.26956521739129</v>
      </c>
      <c r="W165" s="561">
        <f t="shared" si="31"/>
        <v>561.55217391304359</v>
      </c>
      <c r="X165" s="552" t="str">
        <f t="shared" si="43"/>
        <v/>
      </c>
      <c r="Y165" s="554" t="str">
        <f>regioNat_Kreisregionen_t_N!W164</f>
        <v>Gesund</v>
      </c>
      <c r="Z165" s="573">
        <f t="shared" si="45"/>
        <v>181.28</v>
      </c>
      <c r="AA165" s="574">
        <f t="shared" si="44"/>
        <v>-1.0434782608712112E-2</v>
      </c>
    </row>
    <row r="166" spans="1:27" ht="15" customHeight="1" x14ac:dyDescent="0.25">
      <c r="A166" s="98">
        <v>8417</v>
      </c>
      <c r="B166" s="21" t="s">
        <v>126</v>
      </c>
      <c r="C166" s="102" t="s">
        <v>104</v>
      </c>
      <c r="D166" s="124">
        <v>917</v>
      </c>
      <c r="E166" s="111">
        <v>1829.7</v>
      </c>
      <c r="F166" s="446">
        <f t="shared" si="32"/>
        <v>556.86521739130433</v>
      </c>
      <c r="G166" s="119">
        <f t="shared" si="33"/>
        <v>607.26850315300362</v>
      </c>
      <c r="H166" s="486">
        <v>5.98</v>
      </c>
      <c r="I166" s="487">
        <v>3638.9</v>
      </c>
      <c r="J166" s="488">
        <f t="shared" si="34"/>
        <v>1107.4913043478261</v>
      </c>
      <c r="K166" s="489">
        <f t="shared" si="35"/>
        <v>1207.7331563226021</v>
      </c>
      <c r="L166" s="480">
        <v>0</v>
      </c>
      <c r="M166" s="480">
        <f t="shared" si="36"/>
        <v>0</v>
      </c>
      <c r="N166" s="490">
        <f t="shared" si="37"/>
        <v>0</v>
      </c>
      <c r="O166" s="111">
        <v>10.76</v>
      </c>
      <c r="P166" s="121">
        <v>1060.5</v>
      </c>
      <c r="Q166" s="446">
        <f t="shared" si="38"/>
        <v>322.76086956521738</v>
      </c>
      <c r="R166" s="282">
        <f t="shared" si="39"/>
        <v>351.97477597079319</v>
      </c>
      <c r="S166" s="109"/>
      <c r="T166" s="446">
        <f t="shared" si="40"/>
        <v>234.10434782608695</v>
      </c>
      <c r="U166" s="123">
        <f t="shared" si="41"/>
        <v>255.29372718221043</v>
      </c>
      <c r="V166" s="568">
        <f t="shared" si="42"/>
        <v>322.76086956521738</v>
      </c>
      <c r="W166" s="561">
        <f t="shared" si="31"/>
        <v>234.10434782608695</v>
      </c>
      <c r="X166" s="552" t="str">
        <f t="shared" si="43"/>
        <v/>
      </c>
      <c r="Y166" s="554" t="str">
        <f>regioNat_Kreisregionen_t_N!W165</f>
        <v>Oeko</v>
      </c>
      <c r="Z166" s="573">
        <f t="shared" si="45"/>
        <v>322.78399999999999</v>
      </c>
      <c r="AA166" s="574">
        <f t="shared" si="44"/>
        <v>-2.3130434782615339E-2</v>
      </c>
    </row>
    <row r="167" spans="1:27" ht="15" customHeight="1" x14ac:dyDescent="0.25">
      <c r="A167" s="98">
        <v>8425</v>
      </c>
      <c r="B167" s="21" t="s">
        <v>314</v>
      </c>
      <c r="C167" s="102" t="s">
        <v>104</v>
      </c>
      <c r="D167" s="124">
        <v>1480</v>
      </c>
      <c r="E167" s="111">
        <v>5629.7</v>
      </c>
      <c r="F167" s="446">
        <f t="shared" si="32"/>
        <v>1713.3869565217392</v>
      </c>
      <c r="G167" s="119">
        <f t="shared" si="33"/>
        <v>1157.6938895417156</v>
      </c>
      <c r="H167" s="486">
        <v>9.1300000000000008</v>
      </c>
      <c r="I167" s="487">
        <v>5873</v>
      </c>
      <c r="J167" s="488">
        <f t="shared" si="34"/>
        <v>1787.4347826086957</v>
      </c>
      <c r="K167" s="489">
        <f t="shared" si="35"/>
        <v>1207.7262044653351</v>
      </c>
      <c r="L167" s="480">
        <v>0</v>
      </c>
      <c r="M167" s="480">
        <f t="shared" si="36"/>
        <v>0</v>
      </c>
      <c r="N167" s="490">
        <f t="shared" si="37"/>
        <v>0</v>
      </c>
      <c r="O167" s="111">
        <v>20.79</v>
      </c>
      <c r="P167" s="121">
        <v>1711.6</v>
      </c>
      <c r="Q167" s="446">
        <f t="shared" si="38"/>
        <v>520.92173913043473</v>
      </c>
      <c r="R167" s="282">
        <f t="shared" si="39"/>
        <v>351.97414806110453</v>
      </c>
      <c r="S167" s="109"/>
      <c r="T167" s="446">
        <f t="shared" si="40"/>
        <v>1192.4652173913046</v>
      </c>
      <c r="U167" s="123">
        <f t="shared" si="41"/>
        <v>805.71974148061122</v>
      </c>
      <c r="V167" s="568">
        <f t="shared" si="42"/>
        <v>520.92173913043473</v>
      </c>
      <c r="W167" s="561">
        <f t="shared" si="31"/>
        <v>1192.4652173913046</v>
      </c>
      <c r="X167" s="552" t="str">
        <f t="shared" si="43"/>
        <v/>
      </c>
      <c r="Y167" s="554" t="str">
        <f>regioNat_Kreisregionen_t_N!W166</f>
        <v>Gesund</v>
      </c>
      <c r="Z167" s="573">
        <f t="shared" si="45"/>
        <v>520.95999999999992</v>
      </c>
      <c r="AA167" s="574">
        <f t="shared" si="44"/>
        <v>-3.8260869565192479E-2</v>
      </c>
    </row>
    <row r="168" spans="1:27" ht="15" customHeight="1" x14ac:dyDescent="0.25">
      <c r="A168" s="98">
        <v>8426</v>
      </c>
      <c r="B168" s="21" t="s">
        <v>127</v>
      </c>
      <c r="C168" s="102" t="s">
        <v>104</v>
      </c>
      <c r="D168" s="124">
        <v>1405</v>
      </c>
      <c r="E168" s="111">
        <v>2685.2</v>
      </c>
      <c r="F168" s="446">
        <f t="shared" si="32"/>
        <v>817.23478260869558</v>
      </c>
      <c r="G168" s="119">
        <f t="shared" si="33"/>
        <v>581.66176698127799</v>
      </c>
      <c r="H168" s="486">
        <v>8.2200000000000006</v>
      </c>
      <c r="I168" s="487">
        <v>5575.4000000000005</v>
      </c>
      <c r="J168" s="488">
        <f t="shared" si="34"/>
        <v>1696.8608695652176</v>
      </c>
      <c r="K168" s="489">
        <f t="shared" si="35"/>
        <v>1207.7301562741761</v>
      </c>
      <c r="L168" s="480">
        <v>0</v>
      </c>
      <c r="M168" s="480">
        <f t="shared" si="36"/>
        <v>0</v>
      </c>
      <c r="N168" s="490">
        <f t="shared" si="37"/>
        <v>0</v>
      </c>
      <c r="O168" s="111">
        <v>14.69</v>
      </c>
      <c r="P168" s="121">
        <v>1624.9</v>
      </c>
      <c r="Q168" s="446">
        <f t="shared" si="38"/>
        <v>494.53478260869571</v>
      </c>
      <c r="R168" s="282">
        <f t="shared" si="39"/>
        <v>351.982051678787</v>
      </c>
      <c r="S168" s="109"/>
      <c r="T168" s="446">
        <f t="shared" si="40"/>
        <v>322.69999999999987</v>
      </c>
      <c r="U168" s="123">
        <f t="shared" si="41"/>
        <v>229.67971530249102</v>
      </c>
      <c r="V168" s="568">
        <f t="shared" si="42"/>
        <v>494.53478260869571</v>
      </c>
      <c r="W168" s="561">
        <f t="shared" si="31"/>
        <v>322.69999999999987</v>
      </c>
      <c r="X168" s="552" t="str">
        <f t="shared" si="43"/>
        <v/>
      </c>
      <c r="Y168" s="554" t="str">
        <f>regioNat_Kreisregionen_t_N!W167</f>
        <v>Oeko</v>
      </c>
      <c r="Z168" s="573">
        <f t="shared" si="45"/>
        <v>494.55999999999995</v>
      </c>
      <c r="AA168" s="574">
        <f t="shared" si="44"/>
        <v>-2.521739130423839E-2</v>
      </c>
    </row>
    <row r="169" spans="1:27" ht="15" customHeight="1" x14ac:dyDescent="0.25">
      <c r="A169" s="98">
        <v>8435</v>
      </c>
      <c r="B169" s="21" t="s">
        <v>128</v>
      </c>
      <c r="C169" s="102" t="s">
        <v>104</v>
      </c>
      <c r="D169" s="124">
        <v>698</v>
      </c>
      <c r="E169" s="111">
        <v>2879.6</v>
      </c>
      <c r="F169" s="446">
        <f t="shared" si="32"/>
        <v>876.4</v>
      </c>
      <c r="G169" s="119">
        <f t="shared" si="33"/>
        <v>1255.5873925501432</v>
      </c>
      <c r="H169" s="486">
        <v>9.57</v>
      </c>
      <c r="I169" s="487">
        <v>2769.8</v>
      </c>
      <c r="J169" s="488">
        <f t="shared" si="34"/>
        <v>842.98260869565229</v>
      </c>
      <c r="K169" s="489">
        <f t="shared" si="35"/>
        <v>1207.7114737760062</v>
      </c>
      <c r="L169" s="480">
        <v>109.8</v>
      </c>
      <c r="M169" s="480">
        <f t="shared" si="36"/>
        <v>33.417391304347824</v>
      </c>
      <c r="N169" s="490">
        <f t="shared" si="37"/>
        <v>47.875918774137283</v>
      </c>
      <c r="O169" s="111">
        <v>16.29</v>
      </c>
      <c r="P169" s="121">
        <v>807.2</v>
      </c>
      <c r="Q169" s="446">
        <f t="shared" si="38"/>
        <v>245.66956521739132</v>
      </c>
      <c r="R169" s="282">
        <f t="shared" si="39"/>
        <v>351.9621278186122</v>
      </c>
      <c r="S169" s="109"/>
      <c r="T169" s="446">
        <f t="shared" si="40"/>
        <v>630.73043478260865</v>
      </c>
      <c r="U169" s="123">
        <f t="shared" si="41"/>
        <v>903.62526473153105</v>
      </c>
      <c r="V169" s="568">
        <f t="shared" si="42"/>
        <v>245.66956521739132</v>
      </c>
      <c r="W169" s="561">
        <f t="shared" si="31"/>
        <v>630.73043478260865</v>
      </c>
      <c r="X169" s="552" t="str">
        <f t="shared" si="43"/>
        <v/>
      </c>
      <c r="Y169" s="554" t="str">
        <f>regioNat_Kreisregionen_t_N!W168</f>
        <v>Gesund</v>
      </c>
      <c r="Z169" s="573">
        <f t="shared" si="45"/>
        <v>245.696</v>
      </c>
      <c r="AA169" s="574">
        <f t="shared" si="44"/>
        <v>-2.6434782608674823E-2</v>
      </c>
    </row>
    <row r="170" spans="1:27" ht="15" customHeight="1" x14ac:dyDescent="0.25">
      <c r="A170" s="98">
        <v>8436</v>
      </c>
      <c r="B170" s="21" t="s">
        <v>129</v>
      </c>
      <c r="C170" s="102" t="s">
        <v>104</v>
      </c>
      <c r="D170" s="124">
        <v>1628</v>
      </c>
      <c r="E170" s="111">
        <v>3850.2000000000003</v>
      </c>
      <c r="F170" s="446">
        <f t="shared" si="32"/>
        <v>1171.8</v>
      </c>
      <c r="G170" s="119">
        <f t="shared" si="33"/>
        <v>719.77886977886976</v>
      </c>
      <c r="H170" s="486">
        <v>8.64</v>
      </c>
      <c r="I170" s="487">
        <v>6460.3</v>
      </c>
      <c r="J170" s="488">
        <f t="shared" si="34"/>
        <v>1966.1782608695651</v>
      </c>
      <c r="K170" s="489">
        <f t="shared" si="35"/>
        <v>1207.7262044653348</v>
      </c>
      <c r="L170" s="480">
        <v>0</v>
      </c>
      <c r="M170" s="480">
        <f t="shared" si="36"/>
        <v>0</v>
      </c>
      <c r="N170" s="490">
        <f t="shared" si="37"/>
        <v>0</v>
      </c>
      <c r="O170" s="111">
        <v>16.850000000000001</v>
      </c>
      <c r="P170" s="121">
        <v>1882.8</v>
      </c>
      <c r="Q170" s="446">
        <f t="shared" si="38"/>
        <v>573.02608695652179</v>
      </c>
      <c r="R170" s="282">
        <f t="shared" si="39"/>
        <v>351.98162589466943</v>
      </c>
      <c r="S170" s="109"/>
      <c r="T170" s="446">
        <f t="shared" si="40"/>
        <v>598.77391304347816</v>
      </c>
      <c r="U170" s="123">
        <f t="shared" si="41"/>
        <v>367.79724388420033</v>
      </c>
      <c r="V170" s="568">
        <f t="shared" si="42"/>
        <v>573.02608695652179</v>
      </c>
      <c r="W170" s="561">
        <f t="shared" si="31"/>
        <v>598.77391304347816</v>
      </c>
      <c r="X170" s="552" t="str">
        <f t="shared" si="43"/>
        <v/>
      </c>
      <c r="Y170" s="554" t="str">
        <f>regioNat_Kreisregionen_t_N!W169</f>
        <v>Oeko</v>
      </c>
      <c r="Z170" s="573">
        <f t="shared" si="45"/>
        <v>573.05599999999993</v>
      </c>
      <c r="AA170" s="574">
        <f t="shared" si="44"/>
        <v>-2.991304347813184E-2</v>
      </c>
    </row>
    <row r="171" spans="1:27" ht="15" customHeight="1" x14ac:dyDescent="0.25">
      <c r="A171" s="98">
        <v>8437</v>
      </c>
      <c r="B171" s="21" t="s">
        <v>130</v>
      </c>
      <c r="C171" s="102" t="s">
        <v>104</v>
      </c>
      <c r="D171" s="124">
        <v>1209</v>
      </c>
      <c r="E171" s="111">
        <v>1599.3</v>
      </c>
      <c r="F171" s="446">
        <f t="shared" si="32"/>
        <v>486.74347826086961</v>
      </c>
      <c r="G171" s="119">
        <f t="shared" si="33"/>
        <v>402.60006473190208</v>
      </c>
      <c r="H171" s="486">
        <v>6.2</v>
      </c>
      <c r="I171" s="487">
        <v>4797.6000000000004</v>
      </c>
      <c r="J171" s="488">
        <f t="shared" si="34"/>
        <v>1460.1391304347828</v>
      </c>
      <c r="K171" s="489">
        <f t="shared" si="35"/>
        <v>1207.7246736433274</v>
      </c>
      <c r="L171" s="480">
        <v>0</v>
      </c>
      <c r="M171" s="480">
        <f t="shared" si="36"/>
        <v>0</v>
      </c>
      <c r="N171" s="490">
        <f t="shared" si="37"/>
        <v>0</v>
      </c>
      <c r="O171" s="111">
        <v>9.6300000000000008</v>
      </c>
      <c r="P171" s="121">
        <v>1398.2</v>
      </c>
      <c r="Q171" s="446">
        <f t="shared" si="38"/>
        <v>425.53913043478258</v>
      </c>
      <c r="R171" s="282">
        <f t="shared" si="39"/>
        <v>351.97612112058113</v>
      </c>
      <c r="S171" s="109"/>
      <c r="T171" s="446">
        <f t="shared" si="40"/>
        <v>0</v>
      </c>
      <c r="U171" s="123">
        <f t="shared" si="41"/>
        <v>0</v>
      </c>
      <c r="V171" s="568">
        <f t="shared" si="42"/>
        <v>486.74347826086961</v>
      </c>
      <c r="W171" s="561">
        <f t="shared" si="31"/>
        <v>61.20434782608703</v>
      </c>
      <c r="X171" s="552" t="str">
        <f t="shared" si="43"/>
        <v/>
      </c>
      <c r="Y171" s="554" t="str">
        <f>regioNat_Kreisregionen_t_N!W170</f>
        <v>Oeko</v>
      </c>
      <c r="Z171" s="573">
        <f t="shared" si="45"/>
        <v>425.56799999999998</v>
      </c>
      <c r="AA171" s="574">
        <f t="shared" si="44"/>
        <v>-2.8869565217405579E-2</v>
      </c>
    </row>
    <row r="172" spans="1:27" ht="15" customHeight="1" x14ac:dyDescent="0.25">
      <c r="A172" s="98">
        <v>9171</v>
      </c>
      <c r="B172" s="21" t="s">
        <v>131</v>
      </c>
      <c r="C172" s="102" t="s">
        <v>132</v>
      </c>
      <c r="D172" s="124">
        <v>584</v>
      </c>
      <c r="E172" s="111">
        <v>2705.6</v>
      </c>
      <c r="F172" s="446">
        <f t="shared" si="32"/>
        <v>823.4434782608696</v>
      </c>
      <c r="G172" s="119">
        <f t="shared" si="33"/>
        <v>1410.0059559261467</v>
      </c>
      <c r="H172" s="486">
        <v>9.67</v>
      </c>
      <c r="I172" s="487">
        <v>2317.5</v>
      </c>
      <c r="J172" s="488">
        <f t="shared" si="34"/>
        <v>705.32608695652175</v>
      </c>
      <c r="K172" s="489">
        <f t="shared" si="35"/>
        <v>1207.7501488981536</v>
      </c>
      <c r="L172" s="480">
        <v>388.1</v>
      </c>
      <c r="M172" s="480">
        <f t="shared" si="36"/>
        <v>118.11739130434783</v>
      </c>
      <c r="N172" s="490">
        <f t="shared" si="37"/>
        <v>202.25580702799286</v>
      </c>
      <c r="O172" s="111">
        <v>14.26</v>
      </c>
      <c r="P172" s="121">
        <v>675.4</v>
      </c>
      <c r="Q172" s="446">
        <f t="shared" si="38"/>
        <v>205.55652173913043</v>
      </c>
      <c r="R172" s="282">
        <f t="shared" si="39"/>
        <v>351.98034544371649</v>
      </c>
      <c r="S172" s="109"/>
      <c r="T172" s="446">
        <f t="shared" si="40"/>
        <v>617.88695652173919</v>
      </c>
      <c r="U172" s="123">
        <f t="shared" si="41"/>
        <v>1058.0256104824302</v>
      </c>
      <c r="V172" s="568">
        <f t="shared" si="42"/>
        <v>205.55652173913043</v>
      </c>
      <c r="W172" s="561">
        <f t="shared" si="31"/>
        <v>617.88695652173919</v>
      </c>
      <c r="X172" s="552" t="str">
        <f t="shared" si="43"/>
        <v/>
      </c>
      <c r="Y172" s="554" t="str">
        <f>regioNat_Kreisregionen_t_N!W171</f>
        <v>Gesund</v>
      </c>
      <c r="Z172" s="573">
        <f t="shared" si="45"/>
        <v>205.56799999999998</v>
      </c>
      <c r="AA172" s="574">
        <f t="shared" si="44"/>
        <v>-1.1478260869552059E-2</v>
      </c>
    </row>
    <row r="173" spans="1:27" ht="15" customHeight="1" x14ac:dyDescent="0.25">
      <c r="A173" s="98">
        <v>9172</v>
      </c>
      <c r="B173" s="21" t="s">
        <v>133</v>
      </c>
      <c r="C173" s="102" t="s">
        <v>132</v>
      </c>
      <c r="D173" s="124">
        <v>922</v>
      </c>
      <c r="E173" s="111">
        <v>1428.1</v>
      </c>
      <c r="F173" s="446">
        <f t="shared" si="32"/>
        <v>434.63913043478254</v>
      </c>
      <c r="G173" s="119">
        <f t="shared" si="33"/>
        <v>471.40903517872295</v>
      </c>
      <c r="H173" s="486">
        <v>6.39</v>
      </c>
      <c r="I173" s="487">
        <v>3658.7000000000003</v>
      </c>
      <c r="J173" s="488">
        <f t="shared" si="34"/>
        <v>1113.5173913043479</v>
      </c>
      <c r="K173" s="489">
        <f t="shared" si="35"/>
        <v>1207.7195133452799</v>
      </c>
      <c r="L173" s="480">
        <v>0</v>
      </c>
      <c r="M173" s="480">
        <f t="shared" si="36"/>
        <v>0</v>
      </c>
      <c r="N173" s="490">
        <f t="shared" si="37"/>
        <v>0</v>
      </c>
      <c r="O173" s="111">
        <v>17.28</v>
      </c>
      <c r="P173" s="121">
        <v>1066.3</v>
      </c>
      <c r="Q173" s="446">
        <f t="shared" si="38"/>
        <v>324.52608695652174</v>
      </c>
      <c r="R173" s="282">
        <f t="shared" si="39"/>
        <v>351.98057153635767</v>
      </c>
      <c r="S173" s="109"/>
      <c r="T173" s="446">
        <f t="shared" si="40"/>
        <v>110.11304347826081</v>
      </c>
      <c r="U173" s="123">
        <f t="shared" si="41"/>
        <v>119.4284636423653</v>
      </c>
      <c r="V173" s="568">
        <f t="shared" si="42"/>
        <v>324.52608695652174</v>
      </c>
      <c r="W173" s="561">
        <f t="shared" si="31"/>
        <v>110.11304347826081</v>
      </c>
      <c r="X173" s="552" t="str">
        <f t="shared" si="43"/>
        <v/>
      </c>
      <c r="Y173" s="554" t="str">
        <f>regioNat_Kreisregionen_t_N!W172</f>
        <v>Oeko</v>
      </c>
      <c r="Z173" s="573">
        <f t="shared" si="45"/>
        <v>324.54399999999998</v>
      </c>
      <c r="AA173" s="574">
        <f t="shared" si="44"/>
        <v>-1.7913043478245072E-2</v>
      </c>
    </row>
    <row r="174" spans="1:27" ht="15" customHeight="1" x14ac:dyDescent="0.25">
      <c r="A174" s="98">
        <v>9173</v>
      </c>
      <c r="B174" s="21" t="s">
        <v>134</v>
      </c>
      <c r="C174" s="102" t="s">
        <v>132</v>
      </c>
      <c r="D174" s="124">
        <v>1123</v>
      </c>
      <c r="E174" s="111">
        <v>1414.3</v>
      </c>
      <c r="F174" s="446">
        <f t="shared" si="32"/>
        <v>430.43913043478261</v>
      </c>
      <c r="G174" s="119">
        <f t="shared" si="33"/>
        <v>383.29397189205935</v>
      </c>
      <c r="H174" s="486">
        <v>5.43</v>
      </c>
      <c r="I174" s="487">
        <v>4456.4000000000005</v>
      </c>
      <c r="J174" s="488">
        <f t="shared" si="34"/>
        <v>1356.2956521739131</v>
      </c>
      <c r="K174" s="489">
        <f t="shared" si="35"/>
        <v>1207.7432343489875</v>
      </c>
      <c r="L174" s="480">
        <v>0</v>
      </c>
      <c r="M174" s="480">
        <f t="shared" si="36"/>
        <v>0</v>
      </c>
      <c r="N174" s="490">
        <f t="shared" si="37"/>
        <v>0</v>
      </c>
      <c r="O174" s="111">
        <v>12.35</v>
      </c>
      <c r="P174" s="121">
        <v>1298.7</v>
      </c>
      <c r="Q174" s="446">
        <f t="shared" si="38"/>
        <v>395.25652173913039</v>
      </c>
      <c r="R174" s="282">
        <f t="shared" si="39"/>
        <v>351.96484571605555</v>
      </c>
      <c r="S174" s="109"/>
      <c r="T174" s="446">
        <f t="shared" si="40"/>
        <v>35.18260869565222</v>
      </c>
      <c r="U174" s="123">
        <f t="shared" si="41"/>
        <v>31.329126176003758</v>
      </c>
      <c r="V174" s="568">
        <f t="shared" si="42"/>
        <v>395.25652173913039</v>
      </c>
      <c r="W174" s="561">
        <f t="shared" si="31"/>
        <v>35.18260869565222</v>
      </c>
      <c r="X174" s="552" t="str">
        <f t="shared" si="43"/>
        <v/>
      </c>
      <c r="Y174" s="554" t="str">
        <f>regioNat_Kreisregionen_t_N!W173</f>
        <v>Oeko</v>
      </c>
      <c r="Z174" s="573">
        <f t="shared" si="45"/>
        <v>395.29599999999999</v>
      </c>
      <c r="AA174" s="574">
        <f t="shared" si="44"/>
        <v>-3.947826086960049E-2</v>
      </c>
    </row>
    <row r="175" spans="1:27" ht="15" customHeight="1" x14ac:dyDescent="0.25">
      <c r="A175" s="98">
        <v>9174</v>
      </c>
      <c r="B175" s="21" t="s">
        <v>135</v>
      </c>
      <c r="C175" s="102" t="s">
        <v>132</v>
      </c>
      <c r="D175" s="124">
        <v>576</v>
      </c>
      <c r="E175" s="111">
        <v>1531.9</v>
      </c>
      <c r="F175" s="446">
        <f t="shared" si="32"/>
        <v>466.23043478260877</v>
      </c>
      <c r="G175" s="119">
        <f t="shared" si="33"/>
        <v>809.4278381642514</v>
      </c>
      <c r="H175" s="486">
        <v>9.99</v>
      </c>
      <c r="I175" s="487">
        <v>2285.6999999999998</v>
      </c>
      <c r="J175" s="488">
        <f t="shared" si="34"/>
        <v>695.64782608695646</v>
      </c>
      <c r="K175" s="489">
        <f t="shared" si="35"/>
        <v>1207.721920289855</v>
      </c>
      <c r="L175" s="480">
        <v>0</v>
      </c>
      <c r="M175" s="480">
        <f t="shared" si="36"/>
        <v>0</v>
      </c>
      <c r="N175" s="490">
        <f t="shared" si="37"/>
        <v>0</v>
      </c>
      <c r="O175" s="111">
        <v>21.94</v>
      </c>
      <c r="P175" s="121">
        <v>666.1</v>
      </c>
      <c r="Q175" s="446">
        <f t="shared" si="38"/>
        <v>202.72608695652173</v>
      </c>
      <c r="R175" s="282">
        <f t="shared" si="39"/>
        <v>351.95501207729467</v>
      </c>
      <c r="S175" s="109"/>
      <c r="T175" s="446">
        <f t="shared" si="40"/>
        <v>263.50434782608704</v>
      </c>
      <c r="U175" s="123">
        <f t="shared" si="41"/>
        <v>457.47282608695667</v>
      </c>
      <c r="V175" s="568">
        <f t="shared" si="42"/>
        <v>202.72608695652173</v>
      </c>
      <c r="W175" s="561">
        <f t="shared" si="31"/>
        <v>263.50434782608704</v>
      </c>
      <c r="X175" s="552" t="str">
        <f t="shared" si="43"/>
        <v/>
      </c>
      <c r="Y175" s="554" t="str">
        <f>regioNat_Kreisregionen_t_N!W174</f>
        <v>Oeko</v>
      </c>
      <c r="Z175" s="573">
        <f t="shared" si="45"/>
        <v>202.75199999999998</v>
      </c>
      <c r="AA175" s="574">
        <f t="shared" si="44"/>
        <v>-2.5913043478254849E-2</v>
      </c>
    </row>
    <row r="176" spans="1:27" ht="15" customHeight="1" x14ac:dyDescent="0.25">
      <c r="A176" s="98">
        <v>9175</v>
      </c>
      <c r="B176" s="21" t="s">
        <v>136</v>
      </c>
      <c r="C176" s="102" t="s">
        <v>132</v>
      </c>
      <c r="D176" s="124">
        <v>548</v>
      </c>
      <c r="E176" s="111">
        <v>1513.5</v>
      </c>
      <c r="F176" s="446">
        <f t="shared" si="32"/>
        <v>460.63043478260869</v>
      </c>
      <c r="G176" s="119">
        <f t="shared" si="33"/>
        <v>840.56648682957791</v>
      </c>
      <c r="H176" s="486">
        <v>9.0299999999999994</v>
      </c>
      <c r="I176" s="487">
        <v>2174.6</v>
      </c>
      <c r="J176" s="488">
        <f t="shared" si="34"/>
        <v>661.8347826086956</v>
      </c>
      <c r="K176" s="489">
        <f t="shared" si="35"/>
        <v>1207.7277054903204</v>
      </c>
      <c r="L176" s="480">
        <v>0</v>
      </c>
      <c r="M176" s="480">
        <f t="shared" si="36"/>
        <v>0</v>
      </c>
      <c r="N176" s="490">
        <f t="shared" si="37"/>
        <v>0</v>
      </c>
      <c r="O176" s="111">
        <v>22.83</v>
      </c>
      <c r="P176" s="121">
        <v>633.80000000000007</v>
      </c>
      <c r="Q176" s="446">
        <f t="shared" si="38"/>
        <v>192.89565217391305</v>
      </c>
      <c r="R176" s="282">
        <f t="shared" si="39"/>
        <v>351.99936528086323</v>
      </c>
      <c r="S176" s="109"/>
      <c r="T176" s="446">
        <f t="shared" si="40"/>
        <v>267.73478260869564</v>
      </c>
      <c r="U176" s="123">
        <f t="shared" si="41"/>
        <v>488.56712154871468</v>
      </c>
      <c r="V176" s="568">
        <f t="shared" si="42"/>
        <v>192.89565217391305</v>
      </c>
      <c r="W176" s="561">
        <f t="shared" si="31"/>
        <v>267.73478260869564</v>
      </c>
      <c r="X176" s="552" t="str">
        <f t="shared" si="43"/>
        <v/>
      </c>
      <c r="Y176" s="554" t="str">
        <f>regioNat_Kreisregionen_t_N!W175</f>
        <v>Oeko</v>
      </c>
      <c r="Z176" s="573">
        <f t="shared" si="45"/>
        <v>192.89599999999999</v>
      </c>
      <c r="AA176" s="574">
        <f t="shared" si="44"/>
        <v>-3.4782608693717521E-4</v>
      </c>
    </row>
    <row r="177" spans="1:27" ht="15" customHeight="1" x14ac:dyDescent="0.25">
      <c r="A177" s="98">
        <v>9176</v>
      </c>
      <c r="B177" s="21" t="s">
        <v>315</v>
      </c>
      <c r="C177" s="102" t="s">
        <v>132</v>
      </c>
      <c r="D177" s="124">
        <v>1348</v>
      </c>
      <c r="E177" s="111">
        <v>4163.8</v>
      </c>
      <c r="F177" s="446">
        <f t="shared" si="32"/>
        <v>1267.2434782608696</v>
      </c>
      <c r="G177" s="119">
        <f t="shared" si="33"/>
        <v>940.09160108373112</v>
      </c>
      <c r="H177" s="486">
        <v>8.11</v>
      </c>
      <c r="I177" s="487">
        <v>5349.2</v>
      </c>
      <c r="J177" s="488">
        <f t="shared" si="34"/>
        <v>1628.0173913043479</v>
      </c>
      <c r="K177" s="489">
        <f t="shared" si="35"/>
        <v>1207.7280350922463</v>
      </c>
      <c r="L177" s="480">
        <v>0</v>
      </c>
      <c r="M177" s="480">
        <f t="shared" si="36"/>
        <v>0</v>
      </c>
      <c r="N177" s="490">
        <f t="shared" si="37"/>
        <v>0</v>
      </c>
      <c r="O177" s="111">
        <v>17.25</v>
      </c>
      <c r="P177" s="121">
        <v>1559</v>
      </c>
      <c r="Q177" s="446">
        <f t="shared" si="38"/>
        <v>474.47826086956519</v>
      </c>
      <c r="R177" s="282">
        <f t="shared" si="39"/>
        <v>351.98684040768927</v>
      </c>
      <c r="S177" s="109"/>
      <c r="T177" s="446">
        <f t="shared" si="40"/>
        <v>792.7652173913043</v>
      </c>
      <c r="U177" s="123">
        <f t="shared" si="41"/>
        <v>588.10476067604179</v>
      </c>
      <c r="V177" s="568">
        <f t="shared" si="42"/>
        <v>474.47826086956519</v>
      </c>
      <c r="W177" s="561">
        <f t="shared" si="31"/>
        <v>792.7652173913043</v>
      </c>
      <c r="X177" s="552" t="str">
        <f t="shared" si="43"/>
        <v/>
      </c>
      <c r="Y177" s="554" t="str">
        <f>regioNat_Kreisregionen_t_N!W176</f>
        <v>Oeko</v>
      </c>
      <c r="Z177" s="573">
        <f t="shared" si="45"/>
        <v>474.49599999999998</v>
      </c>
      <c r="AA177" s="574">
        <f t="shared" si="44"/>
        <v>-1.7739130434790695E-2</v>
      </c>
    </row>
    <row r="178" spans="1:27" ht="15" customHeight="1" x14ac:dyDescent="0.25">
      <c r="A178" s="98">
        <v>9177</v>
      </c>
      <c r="B178" s="21" t="s">
        <v>137</v>
      </c>
      <c r="C178" s="102" t="s">
        <v>132</v>
      </c>
      <c r="D178" s="124">
        <v>872</v>
      </c>
      <c r="E178" s="111">
        <v>1652.9</v>
      </c>
      <c r="F178" s="446">
        <f t="shared" si="32"/>
        <v>503.05652173913046</v>
      </c>
      <c r="G178" s="119">
        <f t="shared" si="33"/>
        <v>576.89968089349816</v>
      </c>
      <c r="H178" s="486">
        <v>10.43</v>
      </c>
      <c r="I178" s="487">
        <v>3460.3</v>
      </c>
      <c r="J178" s="488">
        <f t="shared" si="34"/>
        <v>1053.1347826086958</v>
      </c>
      <c r="K178" s="489">
        <f t="shared" si="35"/>
        <v>1207.7233745512565</v>
      </c>
      <c r="L178" s="480">
        <v>0</v>
      </c>
      <c r="M178" s="480">
        <f t="shared" si="36"/>
        <v>0</v>
      </c>
      <c r="N178" s="490">
        <f t="shared" si="37"/>
        <v>0</v>
      </c>
      <c r="O178" s="111">
        <v>31.35</v>
      </c>
      <c r="P178" s="121">
        <v>1008.5</v>
      </c>
      <c r="Q178" s="446">
        <f t="shared" si="38"/>
        <v>306.93478260869563</v>
      </c>
      <c r="R178" s="282">
        <f t="shared" si="39"/>
        <v>351.98942959712804</v>
      </c>
      <c r="S178" s="109"/>
      <c r="T178" s="446">
        <f t="shared" si="40"/>
        <v>196.12173913043483</v>
      </c>
      <c r="U178" s="123">
        <f t="shared" si="41"/>
        <v>224.91025129637021</v>
      </c>
      <c r="V178" s="568">
        <f t="shared" si="42"/>
        <v>306.93478260869563</v>
      </c>
      <c r="W178" s="561">
        <f t="shared" si="31"/>
        <v>196.12173913043483</v>
      </c>
      <c r="X178" s="552" t="str">
        <f t="shared" si="43"/>
        <v/>
      </c>
      <c r="Y178" s="554" t="str">
        <f>regioNat_Kreisregionen_t_N!W177</f>
        <v>Oeko</v>
      </c>
      <c r="Z178" s="573">
        <f t="shared" si="45"/>
        <v>306.94399999999996</v>
      </c>
      <c r="AA178" s="574">
        <f t="shared" si="44"/>
        <v>-9.2173913043325229E-3</v>
      </c>
    </row>
    <row r="179" spans="1:27" ht="15" customHeight="1" x14ac:dyDescent="0.25">
      <c r="A179" s="98">
        <v>9178</v>
      </c>
      <c r="B179" s="21" t="s">
        <v>138</v>
      </c>
      <c r="C179" s="102" t="s">
        <v>132</v>
      </c>
      <c r="D179" s="124">
        <v>797</v>
      </c>
      <c r="E179" s="111">
        <v>3305.5</v>
      </c>
      <c r="F179" s="446">
        <f t="shared" si="32"/>
        <v>1006.0217391304348</v>
      </c>
      <c r="G179" s="119">
        <f t="shared" si="33"/>
        <v>1262.2606513556273</v>
      </c>
      <c r="H179" s="486">
        <v>11.72</v>
      </c>
      <c r="I179" s="487">
        <v>3162.7000000000003</v>
      </c>
      <c r="J179" s="488">
        <f t="shared" si="34"/>
        <v>962.56086956521744</v>
      </c>
      <c r="K179" s="489">
        <f t="shared" si="35"/>
        <v>1207.7300747367847</v>
      </c>
      <c r="L179" s="480">
        <v>142.80000000000001</v>
      </c>
      <c r="M179" s="480">
        <f t="shared" si="36"/>
        <v>43.460869565217401</v>
      </c>
      <c r="N179" s="490">
        <f t="shared" si="37"/>
        <v>54.53057661884241</v>
      </c>
      <c r="O179" s="111">
        <v>31.35</v>
      </c>
      <c r="P179" s="121">
        <v>921.69999999999993</v>
      </c>
      <c r="Q179" s="446">
        <f t="shared" si="38"/>
        <v>280.51739130434783</v>
      </c>
      <c r="R179" s="282">
        <f t="shared" si="39"/>
        <v>351.96661393268238</v>
      </c>
      <c r="S179" s="109"/>
      <c r="T179" s="446">
        <f t="shared" si="40"/>
        <v>725.50434782608693</v>
      </c>
      <c r="U179" s="123">
        <f t="shared" si="41"/>
        <v>910.29403742294471</v>
      </c>
      <c r="V179" s="568">
        <f t="shared" si="42"/>
        <v>280.51739130434783</v>
      </c>
      <c r="W179" s="561">
        <f t="shared" si="31"/>
        <v>725.50434782608693</v>
      </c>
      <c r="X179" s="552" t="str">
        <f t="shared" si="43"/>
        <v/>
      </c>
      <c r="Y179" s="554" t="str">
        <f>regioNat_Kreisregionen_t_N!W178</f>
        <v>Gesund</v>
      </c>
      <c r="Z179" s="573">
        <f t="shared" si="45"/>
        <v>280.54399999999998</v>
      </c>
      <c r="AA179" s="574">
        <f t="shared" si="44"/>
        <v>-2.6608695652157621E-2</v>
      </c>
    </row>
    <row r="180" spans="1:27" ht="15" customHeight="1" x14ac:dyDescent="0.25">
      <c r="A180" s="98">
        <v>9179</v>
      </c>
      <c r="B180" s="21" t="s">
        <v>139</v>
      </c>
      <c r="C180" s="102" t="s">
        <v>132</v>
      </c>
      <c r="D180" s="124">
        <v>435</v>
      </c>
      <c r="E180" s="111">
        <v>2293.6999999999998</v>
      </c>
      <c r="F180" s="446">
        <f t="shared" si="32"/>
        <v>698.08260869565208</v>
      </c>
      <c r="G180" s="119">
        <f t="shared" si="33"/>
        <v>1604.7876061969014</v>
      </c>
      <c r="H180" s="486">
        <v>10.73</v>
      </c>
      <c r="I180" s="487">
        <v>1726.2</v>
      </c>
      <c r="J180" s="488">
        <f t="shared" si="34"/>
        <v>525.36521739130433</v>
      </c>
      <c r="K180" s="489">
        <f t="shared" si="35"/>
        <v>1207.736131934033</v>
      </c>
      <c r="L180" s="480">
        <v>567.5</v>
      </c>
      <c r="M180" s="480">
        <f t="shared" si="36"/>
        <v>172.71739130434781</v>
      </c>
      <c r="N180" s="490">
        <f t="shared" si="37"/>
        <v>397.05147426286851</v>
      </c>
      <c r="O180" s="111">
        <v>19.79</v>
      </c>
      <c r="P180" s="121">
        <v>503.09999999999997</v>
      </c>
      <c r="Q180" s="446">
        <f t="shared" si="38"/>
        <v>153.11739130434782</v>
      </c>
      <c r="R180" s="282">
        <f t="shared" si="39"/>
        <v>351.99400299850078</v>
      </c>
      <c r="S180" s="109"/>
      <c r="T180" s="446">
        <f t="shared" si="40"/>
        <v>544.96521739130424</v>
      </c>
      <c r="U180" s="123">
        <f t="shared" si="41"/>
        <v>1252.7936031984007</v>
      </c>
      <c r="V180" s="568">
        <f t="shared" si="42"/>
        <v>153.11739130434782</v>
      </c>
      <c r="W180" s="561">
        <f t="shared" si="31"/>
        <v>544.96521739130424</v>
      </c>
      <c r="X180" s="552" t="str">
        <f t="shared" si="43"/>
        <v/>
      </c>
      <c r="Y180" s="554" t="str">
        <f>regioNat_Kreisregionen_t_N!W179</f>
        <v>Gesund</v>
      </c>
      <c r="Z180" s="573">
        <f t="shared" si="45"/>
        <v>153.12</v>
      </c>
      <c r="AA180" s="574">
        <f t="shared" si="44"/>
        <v>-2.6086956521851334E-3</v>
      </c>
    </row>
    <row r="181" spans="1:27" ht="15" customHeight="1" x14ac:dyDescent="0.25">
      <c r="A181" s="98">
        <v>9180</v>
      </c>
      <c r="B181" s="21" t="s">
        <v>140</v>
      </c>
      <c r="C181" s="102" t="s">
        <v>132</v>
      </c>
      <c r="D181" s="124">
        <v>1065</v>
      </c>
      <c r="E181" s="111">
        <v>1001.2</v>
      </c>
      <c r="F181" s="558">
        <f t="shared" si="32"/>
        <v>304.71304347826089</v>
      </c>
      <c r="G181" s="119">
        <f t="shared" si="33"/>
        <v>286.11553378240455</v>
      </c>
      <c r="H181" s="486">
        <v>5.23</v>
      </c>
      <c r="I181" s="487">
        <v>4226.2000000000007</v>
      </c>
      <c r="J181" s="488">
        <f t="shared" si="34"/>
        <v>1286.2347826086959</v>
      </c>
      <c r="K181" s="489">
        <f t="shared" si="35"/>
        <v>1207.7321902429071</v>
      </c>
      <c r="L181" s="480">
        <v>0</v>
      </c>
      <c r="M181" s="480">
        <f t="shared" si="36"/>
        <v>0</v>
      </c>
      <c r="N181" s="490">
        <f t="shared" si="37"/>
        <v>0</v>
      </c>
      <c r="O181" s="111">
        <v>12.08</v>
      </c>
      <c r="P181" s="121">
        <v>1231.7</v>
      </c>
      <c r="Q181" s="559">
        <f t="shared" si="38"/>
        <v>374.86521739130433</v>
      </c>
      <c r="R181" s="282">
        <f t="shared" si="39"/>
        <v>351.98611961624823</v>
      </c>
      <c r="S181" s="109"/>
      <c r="T181" s="446">
        <f t="shared" si="40"/>
        <v>0</v>
      </c>
      <c r="U181" s="123">
        <f t="shared" si="41"/>
        <v>0</v>
      </c>
      <c r="V181" s="568">
        <f>IF(T181 = 0, F181, Q181)</f>
        <v>304.71304347826089</v>
      </c>
      <c r="W181" s="561">
        <f t="shared" si="31"/>
        <v>-70.152173913043441</v>
      </c>
      <c r="X181" s="552">
        <f t="shared" si="43"/>
        <v>1</v>
      </c>
      <c r="Y181" s="554" t="str">
        <f>regioNat_Kreisregionen_t_N!W180</f>
        <v>Oeko</v>
      </c>
      <c r="Z181" s="573">
        <f t="shared" si="45"/>
        <v>374.88</v>
      </c>
      <c r="AA181" s="574">
        <f t="shared" si="44"/>
        <v>-1.4782608695668387E-2</v>
      </c>
    </row>
    <row r="182" spans="1:27" ht="15" customHeight="1" x14ac:dyDescent="0.25">
      <c r="A182" s="98">
        <v>9181</v>
      </c>
      <c r="B182" s="21" t="s">
        <v>141</v>
      </c>
      <c r="C182" s="102" t="s">
        <v>132</v>
      </c>
      <c r="D182" s="124">
        <v>805</v>
      </c>
      <c r="E182" s="111">
        <v>1747.3000000000002</v>
      </c>
      <c r="F182" s="446">
        <f t="shared" si="32"/>
        <v>531.78695652173917</v>
      </c>
      <c r="G182" s="119">
        <f t="shared" si="33"/>
        <v>660.60491493383745</v>
      </c>
      <c r="H182" s="486">
        <v>8.11</v>
      </c>
      <c r="I182" s="487">
        <v>3194.4</v>
      </c>
      <c r="J182" s="488">
        <f t="shared" si="34"/>
        <v>972.2086956521739</v>
      </c>
      <c r="K182" s="489">
        <f t="shared" si="35"/>
        <v>1207.7126654064273</v>
      </c>
      <c r="L182" s="480">
        <v>0</v>
      </c>
      <c r="M182" s="480">
        <f t="shared" si="36"/>
        <v>0</v>
      </c>
      <c r="N182" s="490">
        <f t="shared" si="37"/>
        <v>0</v>
      </c>
      <c r="O182" s="111">
        <v>13.49</v>
      </c>
      <c r="P182" s="121">
        <v>931</v>
      </c>
      <c r="Q182" s="446">
        <f t="shared" si="38"/>
        <v>283.3478260869565</v>
      </c>
      <c r="R182" s="282">
        <f t="shared" si="39"/>
        <v>351.98487712665406</v>
      </c>
      <c r="S182" s="109"/>
      <c r="T182" s="446">
        <f t="shared" si="40"/>
        <v>248.43913043478267</v>
      </c>
      <c r="U182" s="123">
        <f t="shared" si="41"/>
        <v>308.62003780718345</v>
      </c>
      <c r="V182" s="568">
        <f t="shared" si="42"/>
        <v>283.3478260869565</v>
      </c>
      <c r="W182" s="561">
        <f t="shared" si="31"/>
        <v>248.43913043478267</v>
      </c>
      <c r="X182" s="552" t="str">
        <f t="shared" si="43"/>
        <v/>
      </c>
      <c r="Y182" s="554" t="str">
        <f>regioNat_Kreisregionen_t_N!W181</f>
        <v>Oeko</v>
      </c>
      <c r="Z182" s="573">
        <f t="shared" si="45"/>
        <v>283.35999999999996</v>
      </c>
      <c r="AA182" s="574">
        <f t="shared" si="44"/>
        <v>-1.2173913043454831E-2</v>
      </c>
    </row>
    <row r="183" spans="1:27" ht="15" customHeight="1" x14ac:dyDescent="0.25">
      <c r="A183" s="98">
        <v>9182</v>
      </c>
      <c r="B183" s="21" t="s">
        <v>142</v>
      </c>
      <c r="C183" s="102" t="s">
        <v>132</v>
      </c>
      <c r="D183" s="124">
        <v>890</v>
      </c>
      <c r="E183" s="111">
        <v>1603.5</v>
      </c>
      <c r="F183" s="446">
        <f t="shared" si="32"/>
        <v>488.02173913043481</v>
      </c>
      <c r="G183" s="119">
        <f t="shared" si="33"/>
        <v>548.33903273082558</v>
      </c>
      <c r="H183" s="486">
        <v>5.61</v>
      </c>
      <c r="I183" s="487">
        <v>3531.8</v>
      </c>
      <c r="J183" s="488">
        <f t="shared" si="34"/>
        <v>1074.895652173913</v>
      </c>
      <c r="K183" s="489">
        <f t="shared" si="35"/>
        <v>1207.7479237909135</v>
      </c>
      <c r="L183" s="480">
        <v>0</v>
      </c>
      <c r="M183" s="480">
        <f t="shared" si="36"/>
        <v>0</v>
      </c>
      <c r="N183" s="490">
        <f t="shared" si="37"/>
        <v>0</v>
      </c>
      <c r="O183" s="111">
        <v>16.829999999999998</v>
      </c>
      <c r="P183" s="121">
        <v>1029.3000000000002</v>
      </c>
      <c r="Q183" s="446">
        <f t="shared" si="38"/>
        <v>313.26521739130442</v>
      </c>
      <c r="R183" s="282">
        <f t="shared" si="39"/>
        <v>351.98339032730837</v>
      </c>
      <c r="S183" s="109"/>
      <c r="T183" s="446">
        <f t="shared" si="40"/>
        <v>174.75652173913039</v>
      </c>
      <c r="U183" s="123">
        <f t="shared" si="41"/>
        <v>196.35564240351729</v>
      </c>
      <c r="V183" s="568">
        <f t="shared" si="42"/>
        <v>313.26521739130442</v>
      </c>
      <c r="W183" s="561">
        <f t="shared" si="31"/>
        <v>174.75652173913039</v>
      </c>
      <c r="X183" s="552" t="str">
        <f t="shared" si="43"/>
        <v/>
      </c>
      <c r="Y183" s="554" t="str">
        <f>regioNat_Kreisregionen_t_N!W182</f>
        <v>Oeko</v>
      </c>
      <c r="Z183" s="573">
        <f t="shared" si="45"/>
        <v>313.27999999999997</v>
      </c>
      <c r="AA183" s="574">
        <f t="shared" si="44"/>
        <v>-1.47826086955547E-2</v>
      </c>
    </row>
    <row r="184" spans="1:27" ht="15" customHeight="1" x14ac:dyDescent="0.25">
      <c r="A184" s="98">
        <v>9183</v>
      </c>
      <c r="B184" s="21" t="s">
        <v>143</v>
      </c>
      <c r="C184" s="102" t="s">
        <v>132</v>
      </c>
      <c r="D184" s="124">
        <v>805</v>
      </c>
      <c r="E184" s="111">
        <v>1665.8999999999999</v>
      </c>
      <c r="F184" s="446">
        <f t="shared" si="32"/>
        <v>507.01304347826084</v>
      </c>
      <c r="G184" s="119">
        <f t="shared" si="33"/>
        <v>629.82986767485818</v>
      </c>
      <c r="H184" s="486">
        <v>9.0500000000000007</v>
      </c>
      <c r="I184" s="487">
        <v>3194.4</v>
      </c>
      <c r="J184" s="488">
        <f t="shared" si="34"/>
        <v>972.2086956521739</v>
      </c>
      <c r="K184" s="489">
        <f t="shared" si="35"/>
        <v>1207.7126654064273</v>
      </c>
      <c r="L184" s="480">
        <v>0</v>
      </c>
      <c r="M184" s="480">
        <f t="shared" si="36"/>
        <v>0</v>
      </c>
      <c r="N184" s="490">
        <f t="shared" si="37"/>
        <v>0</v>
      </c>
      <c r="O184" s="111">
        <v>12.4</v>
      </c>
      <c r="P184" s="121">
        <v>931</v>
      </c>
      <c r="Q184" s="446">
        <f t="shared" si="38"/>
        <v>283.3478260869565</v>
      </c>
      <c r="R184" s="282">
        <f t="shared" si="39"/>
        <v>351.98487712665406</v>
      </c>
      <c r="S184" s="109"/>
      <c r="T184" s="446">
        <f t="shared" si="40"/>
        <v>223.66521739130434</v>
      </c>
      <c r="U184" s="123">
        <f t="shared" si="41"/>
        <v>277.84499054820418</v>
      </c>
      <c r="V184" s="568">
        <f t="shared" si="42"/>
        <v>283.3478260869565</v>
      </c>
      <c r="W184" s="561">
        <f t="shared" si="31"/>
        <v>223.66521739130434</v>
      </c>
      <c r="X184" s="552" t="str">
        <f t="shared" si="43"/>
        <v/>
      </c>
      <c r="Y184" s="554" t="str">
        <f>regioNat_Kreisregionen_t_N!W183</f>
        <v>Oeko</v>
      </c>
      <c r="Z184" s="573">
        <f t="shared" si="45"/>
        <v>283.35999999999996</v>
      </c>
      <c r="AA184" s="574">
        <f t="shared" si="44"/>
        <v>-1.2173913043454831E-2</v>
      </c>
    </row>
    <row r="185" spans="1:27" ht="15" customHeight="1" x14ac:dyDescent="0.25">
      <c r="A185" s="98">
        <v>9184</v>
      </c>
      <c r="B185" s="21" t="s">
        <v>144</v>
      </c>
      <c r="C185" s="102" t="s">
        <v>132</v>
      </c>
      <c r="D185" s="124">
        <v>976</v>
      </c>
      <c r="E185" s="111">
        <v>11408.9</v>
      </c>
      <c r="F185" s="446">
        <f t="shared" si="32"/>
        <v>3472.2739130434784</v>
      </c>
      <c r="G185" s="119">
        <f t="shared" si="33"/>
        <v>3557.6576977904492</v>
      </c>
      <c r="H185" s="486">
        <v>15.05</v>
      </c>
      <c r="I185" s="487">
        <v>3873</v>
      </c>
      <c r="J185" s="488">
        <f t="shared" si="34"/>
        <v>1178.7391304347825</v>
      </c>
      <c r="K185" s="489">
        <f t="shared" si="35"/>
        <v>1207.7245188880968</v>
      </c>
      <c r="L185" s="480">
        <v>7535.9</v>
      </c>
      <c r="M185" s="480">
        <f t="shared" si="36"/>
        <v>2293.5347826086954</v>
      </c>
      <c r="N185" s="490">
        <f t="shared" si="37"/>
        <v>2349.9331789023518</v>
      </c>
      <c r="O185" s="111">
        <v>25.62</v>
      </c>
      <c r="P185" s="121">
        <v>1128.7</v>
      </c>
      <c r="Q185" s="446">
        <f t="shared" si="38"/>
        <v>343.51739130434783</v>
      </c>
      <c r="R185" s="282">
        <f t="shared" si="39"/>
        <v>351.96454027084815</v>
      </c>
      <c r="S185" s="109"/>
      <c r="T185" s="446">
        <f t="shared" si="40"/>
        <v>3128.7565217391307</v>
      </c>
      <c r="U185" s="123">
        <f t="shared" si="41"/>
        <v>3205.6931575196008</v>
      </c>
      <c r="V185" s="568">
        <f t="shared" si="42"/>
        <v>343.51739130434783</v>
      </c>
      <c r="W185" s="561">
        <f t="shared" si="31"/>
        <v>3128.7565217391307</v>
      </c>
      <c r="X185" s="552" t="str">
        <f t="shared" si="43"/>
        <v/>
      </c>
      <c r="Y185" s="554" t="str">
        <f>regioNat_Kreisregionen_t_N!W184</f>
        <v>Gesund</v>
      </c>
      <c r="Z185" s="573">
        <f t="shared" si="45"/>
        <v>343.55199999999996</v>
      </c>
      <c r="AA185" s="574">
        <f t="shared" si="44"/>
        <v>-3.4608695652138977E-2</v>
      </c>
    </row>
    <row r="186" spans="1:27" ht="15" customHeight="1" x14ac:dyDescent="0.25">
      <c r="A186" s="98">
        <v>9185</v>
      </c>
      <c r="B186" s="21" t="s">
        <v>145</v>
      </c>
      <c r="C186" s="102" t="s">
        <v>132</v>
      </c>
      <c r="D186" s="124">
        <v>741</v>
      </c>
      <c r="E186" s="111">
        <v>1187.1000000000001</v>
      </c>
      <c r="F186" s="446">
        <f t="shared" si="32"/>
        <v>361.2913043478261</v>
      </c>
      <c r="G186" s="119">
        <f t="shared" si="33"/>
        <v>487.57261045590565</v>
      </c>
      <c r="H186" s="486">
        <v>8.08</v>
      </c>
      <c r="I186" s="487">
        <v>2940.5</v>
      </c>
      <c r="J186" s="488">
        <f t="shared" si="34"/>
        <v>894.93478260869563</v>
      </c>
      <c r="K186" s="489">
        <f t="shared" si="35"/>
        <v>1207.7392477850144</v>
      </c>
      <c r="L186" s="480">
        <v>0</v>
      </c>
      <c r="M186" s="480">
        <f t="shared" si="36"/>
        <v>0</v>
      </c>
      <c r="N186" s="490">
        <f t="shared" si="37"/>
        <v>0</v>
      </c>
      <c r="O186" s="111">
        <v>12.46</v>
      </c>
      <c r="P186" s="121">
        <v>857</v>
      </c>
      <c r="Q186" s="446">
        <f t="shared" si="38"/>
        <v>260.82608695652175</v>
      </c>
      <c r="R186" s="282">
        <f t="shared" si="39"/>
        <v>351.99202018423983</v>
      </c>
      <c r="S186" s="109"/>
      <c r="T186" s="446">
        <f t="shared" si="40"/>
        <v>100.46521739130435</v>
      </c>
      <c r="U186" s="123">
        <f t="shared" si="41"/>
        <v>135.58059027166581</v>
      </c>
      <c r="V186" s="568">
        <f t="shared" si="42"/>
        <v>260.82608695652175</v>
      </c>
      <c r="W186" s="561">
        <f t="shared" si="31"/>
        <v>100.46521739130435</v>
      </c>
      <c r="X186" s="552" t="str">
        <f t="shared" si="43"/>
        <v/>
      </c>
      <c r="Y186" s="554" t="str">
        <f>regioNat_Kreisregionen_t_N!W185</f>
        <v>Oeko</v>
      </c>
      <c r="Z186" s="573">
        <f t="shared" si="45"/>
        <v>260.83199999999999</v>
      </c>
      <c r="AA186" s="574">
        <f t="shared" si="44"/>
        <v>-5.9130434782446173E-3</v>
      </c>
    </row>
    <row r="187" spans="1:27" ht="15" customHeight="1" x14ac:dyDescent="0.25">
      <c r="A187" s="98">
        <v>9186</v>
      </c>
      <c r="B187" s="21" t="s">
        <v>146</v>
      </c>
      <c r="C187" s="102" t="s">
        <v>132</v>
      </c>
      <c r="D187" s="124">
        <v>759</v>
      </c>
      <c r="E187" s="111">
        <v>2587.2999999999997</v>
      </c>
      <c r="F187" s="446">
        <f t="shared" si="32"/>
        <v>787.43913043478256</v>
      </c>
      <c r="G187" s="119">
        <f t="shared" si="33"/>
        <v>1037.4692100590019</v>
      </c>
      <c r="H187" s="486">
        <v>9.25</v>
      </c>
      <c r="I187" s="487">
        <v>3011.8999999999996</v>
      </c>
      <c r="J187" s="488">
        <f t="shared" si="34"/>
        <v>916.66521739130417</v>
      </c>
      <c r="K187" s="489">
        <f t="shared" si="35"/>
        <v>1207.7275591453283</v>
      </c>
      <c r="L187" s="480">
        <v>0</v>
      </c>
      <c r="M187" s="480">
        <f t="shared" si="36"/>
        <v>0</v>
      </c>
      <c r="N187" s="490">
        <f t="shared" si="37"/>
        <v>0</v>
      </c>
      <c r="O187" s="111">
        <v>16.809999999999999</v>
      </c>
      <c r="P187" s="121">
        <v>877.80000000000007</v>
      </c>
      <c r="Q187" s="446">
        <f t="shared" si="38"/>
        <v>267.15652173913043</v>
      </c>
      <c r="R187" s="282">
        <f t="shared" si="39"/>
        <v>351.98487712665406</v>
      </c>
      <c r="S187" s="109"/>
      <c r="T187" s="446">
        <f t="shared" si="40"/>
        <v>520.28260869565213</v>
      </c>
      <c r="U187" s="123">
        <f t="shared" si="41"/>
        <v>685.48433293234802</v>
      </c>
      <c r="V187" s="568">
        <f t="shared" si="42"/>
        <v>267.15652173913043</v>
      </c>
      <c r="W187" s="561">
        <f t="shared" si="31"/>
        <v>520.28260869565213</v>
      </c>
      <c r="X187" s="552" t="str">
        <f t="shared" si="43"/>
        <v/>
      </c>
      <c r="Y187" s="554" t="str">
        <f>regioNat_Kreisregionen_t_N!W186</f>
        <v>Gesund</v>
      </c>
      <c r="Z187" s="573">
        <f t="shared" si="45"/>
        <v>267.16800000000001</v>
      </c>
      <c r="AA187" s="574">
        <f t="shared" si="44"/>
        <v>-1.1478260869580481E-2</v>
      </c>
    </row>
    <row r="188" spans="1:27" ht="15" customHeight="1" x14ac:dyDescent="0.25">
      <c r="A188" s="98">
        <v>9187</v>
      </c>
      <c r="B188" s="21" t="s">
        <v>316</v>
      </c>
      <c r="C188" s="102" t="s">
        <v>132</v>
      </c>
      <c r="D188" s="124">
        <v>1510</v>
      </c>
      <c r="E188" s="111">
        <v>5128.7</v>
      </c>
      <c r="F188" s="446">
        <f t="shared" si="32"/>
        <v>1560.9086956521739</v>
      </c>
      <c r="G188" s="119">
        <f t="shared" si="33"/>
        <v>1033.7143679815722</v>
      </c>
      <c r="H188" s="486">
        <v>8.98</v>
      </c>
      <c r="I188" s="487">
        <v>5992.0999999999995</v>
      </c>
      <c r="J188" s="488">
        <f t="shared" si="34"/>
        <v>1823.6826086956521</v>
      </c>
      <c r="K188" s="489">
        <f t="shared" si="35"/>
        <v>1207.7368269507629</v>
      </c>
      <c r="L188" s="480">
        <v>0</v>
      </c>
      <c r="M188" s="480">
        <f t="shared" si="36"/>
        <v>0</v>
      </c>
      <c r="N188" s="490">
        <f t="shared" si="37"/>
        <v>0</v>
      </c>
      <c r="O188" s="111">
        <v>20.49</v>
      </c>
      <c r="P188" s="121">
        <v>1746.3</v>
      </c>
      <c r="Q188" s="446">
        <f t="shared" si="38"/>
        <v>531.48260869565217</v>
      </c>
      <c r="R188" s="282">
        <f t="shared" si="39"/>
        <v>351.97523754678951</v>
      </c>
      <c r="S188" s="109"/>
      <c r="T188" s="446">
        <f t="shared" si="40"/>
        <v>1029.4260869565219</v>
      </c>
      <c r="U188" s="123">
        <f t="shared" si="41"/>
        <v>681.73913043478274</v>
      </c>
      <c r="V188" s="568">
        <f t="shared" si="42"/>
        <v>531.48260869565217</v>
      </c>
      <c r="W188" s="561">
        <f t="shared" si="31"/>
        <v>1029.4260869565219</v>
      </c>
      <c r="X188" s="552" t="str">
        <f t="shared" si="43"/>
        <v/>
      </c>
      <c r="Y188" s="554" t="str">
        <f>regioNat_Kreisregionen_t_N!W187</f>
        <v>Gesund</v>
      </c>
      <c r="Z188" s="573">
        <f t="shared" si="45"/>
        <v>531.52</v>
      </c>
      <c r="AA188" s="574">
        <f t="shared" si="44"/>
        <v>-3.7391304347806908E-2</v>
      </c>
    </row>
    <row r="189" spans="1:27" ht="15" customHeight="1" x14ac:dyDescent="0.25">
      <c r="A189" s="98">
        <v>9188</v>
      </c>
      <c r="B189" s="21" t="s">
        <v>147</v>
      </c>
      <c r="C189" s="102" t="s">
        <v>132</v>
      </c>
      <c r="D189" s="124">
        <v>488</v>
      </c>
      <c r="E189" s="111">
        <v>1193.7</v>
      </c>
      <c r="F189" s="446">
        <f t="shared" si="32"/>
        <v>363.3</v>
      </c>
      <c r="G189" s="119">
        <f t="shared" si="33"/>
        <v>744.46721311475414</v>
      </c>
      <c r="H189" s="486">
        <v>7.87</v>
      </c>
      <c r="I189" s="487">
        <v>1936.5</v>
      </c>
      <c r="J189" s="488">
        <f t="shared" si="34"/>
        <v>589.36956521739125</v>
      </c>
      <c r="K189" s="489">
        <f t="shared" si="35"/>
        <v>1207.7245188880968</v>
      </c>
      <c r="L189" s="480">
        <v>0</v>
      </c>
      <c r="M189" s="480">
        <f t="shared" si="36"/>
        <v>0</v>
      </c>
      <c r="N189" s="490">
        <f t="shared" si="37"/>
        <v>0</v>
      </c>
      <c r="O189" s="111">
        <v>17.059999999999999</v>
      </c>
      <c r="P189" s="121">
        <v>564.4</v>
      </c>
      <c r="Q189" s="446">
        <f t="shared" si="38"/>
        <v>171.77391304347825</v>
      </c>
      <c r="R189" s="282">
        <f t="shared" si="39"/>
        <v>351.99572344975047</v>
      </c>
      <c r="S189" s="109"/>
      <c r="T189" s="446">
        <f t="shared" si="40"/>
        <v>191.52608695652177</v>
      </c>
      <c r="U189" s="123">
        <f t="shared" si="41"/>
        <v>392.47148966500362</v>
      </c>
      <c r="V189" s="568">
        <f t="shared" si="42"/>
        <v>171.77391304347825</v>
      </c>
      <c r="W189" s="561">
        <f t="shared" si="31"/>
        <v>191.52608695652177</v>
      </c>
      <c r="X189" s="552" t="str">
        <f t="shared" si="43"/>
        <v/>
      </c>
      <c r="Y189" s="554" t="str">
        <f>regioNat_Kreisregionen_t_N!W188</f>
        <v>Oeko</v>
      </c>
      <c r="Z189" s="573">
        <f t="shared" si="45"/>
        <v>171.77599999999998</v>
      </c>
      <c r="AA189" s="574">
        <f t="shared" si="44"/>
        <v>-2.0869565217367381E-3</v>
      </c>
    </row>
    <row r="190" spans="1:27" ht="15" customHeight="1" x14ac:dyDescent="0.25">
      <c r="A190" s="98">
        <v>9189</v>
      </c>
      <c r="B190" s="21" t="s">
        <v>148</v>
      </c>
      <c r="C190" s="102" t="s">
        <v>132</v>
      </c>
      <c r="D190" s="124">
        <v>1568</v>
      </c>
      <c r="E190" s="111">
        <v>2503.5</v>
      </c>
      <c r="F190" s="446">
        <f t="shared" si="32"/>
        <v>761.93478260869563</v>
      </c>
      <c r="G190" s="119">
        <f t="shared" si="33"/>
        <v>485.92779503105589</v>
      </c>
      <c r="H190" s="486">
        <v>7.36</v>
      </c>
      <c r="I190" s="487">
        <v>6222.2</v>
      </c>
      <c r="J190" s="488">
        <f t="shared" si="34"/>
        <v>1893.7130434782609</v>
      </c>
      <c r="K190" s="489">
        <f t="shared" si="35"/>
        <v>1207.7251552795033</v>
      </c>
      <c r="L190" s="480">
        <v>0</v>
      </c>
      <c r="M190" s="480">
        <f t="shared" si="36"/>
        <v>0</v>
      </c>
      <c r="N190" s="490">
        <f t="shared" si="37"/>
        <v>0</v>
      </c>
      <c r="O190" s="111">
        <v>12.61</v>
      </c>
      <c r="P190" s="121">
        <v>1813.3999999999999</v>
      </c>
      <c r="Q190" s="446">
        <f t="shared" si="38"/>
        <v>551.90434782608691</v>
      </c>
      <c r="R190" s="282">
        <f t="shared" si="39"/>
        <v>351.97981366459624</v>
      </c>
      <c r="S190" s="109"/>
      <c r="T190" s="446">
        <f t="shared" si="40"/>
        <v>210.03043478260872</v>
      </c>
      <c r="U190" s="123">
        <f t="shared" si="41"/>
        <v>133.94798136645963</v>
      </c>
      <c r="V190" s="568">
        <f t="shared" si="42"/>
        <v>551.90434782608691</v>
      </c>
      <c r="W190" s="561">
        <f t="shared" si="31"/>
        <v>210.03043478260872</v>
      </c>
      <c r="X190" s="552" t="str">
        <f t="shared" si="43"/>
        <v/>
      </c>
      <c r="Y190" s="554" t="str">
        <f>regioNat_Kreisregionen_t_N!W189</f>
        <v>Oeko</v>
      </c>
      <c r="Z190" s="573">
        <f t="shared" si="45"/>
        <v>551.93599999999992</v>
      </c>
      <c r="AA190" s="574">
        <f t="shared" si="44"/>
        <v>-3.1652173913016668E-2</v>
      </c>
    </row>
    <row r="191" spans="1:27" ht="15" customHeight="1" x14ac:dyDescent="0.25">
      <c r="A191" s="98">
        <v>9190</v>
      </c>
      <c r="B191" s="21" t="s">
        <v>149</v>
      </c>
      <c r="C191" s="102" t="s">
        <v>132</v>
      </c>
      <c r="D191" s="124">
        <v>967</v>
      </c>
      <c r="E191" s="111">
        <v>2270.6</v>
      </c>
      <c r="F191" s="446">
        <f t="shared" si="32"/>
        <v>691.05217391304348</v>
      </c>
      <c r="G191" s="119">
        <f t="shared" si="33"/>
        <v>714.63513331235106</v>
      </c>
      <c r="H191" s="486">
        <v>7.37</v>
      </c>
      <c r="I191" s="487">
        <v>3837.2999999999997</v>
      </c>
      <c r="J191" s="488">
        <f t="shared" si="34"/>
        <v>1167.8739130434783</v>
      </c>
      <c r="K191" s="489">
        <f t="shared" si="35"/>
        <v>1207.7289690211771</v>
      </c>
      <c r="L191" s="480">
        <v>0</v>
      </c>
      <c r="M191" s="480">
        <f t="shared" si="36"/>
        <v>0</v>
      </c>
      <c r="N191" s="490">
        <f t="shared" si="37"/>
        <v>0</v>
      </c>
      <c r="O191" s="111">
        <v>11.58</v>
      </c>
      <c r="P191" s="121">
        <v>1118.3000000000002</v>
      </c>
      <c r="Q191" s="446">
        <f t="shared" si="38"/>
        <v>340.35217391304354</v>
      </c>
      <c r="R191" s="282">
        <f t="shared" si="39"/>
        <v>351.96708781079997</v>
      </c>
      <c r="S191" s="109"/>
      <c r="T191" s="446">
        <f t="shared" si="40"/>
        <v>350.69999999999993</v>
      </c>
      <c r="U191" s="123">
        <f t="shared" si="41"/>
        <v>362.66804550155115</v>
      </c>
      <c r="V191" s="568">
        <f t="shared" si="42"/>
        <v>340.35217391304354</v>
      </c>
      <c r="W191" s="561">
        <f t="shared" si="31"/>
        <v>350.69999999999993</v>
      </c>
      <c r="X191" s="552" t="str">
        <f t="shared" si="43"/>
        <v/>
      </c>
      <c r="Y191" s="554" t="str">
        <f>regioNat_Kreisregionen_t_N!W190</f>
        <v>Oeko</v>
      </c>
      <c r="Z191" s="573">
        <f t="shared" si="45"/>
        <v>340.38399999999996</v>
      </c>
      <c r="AA191" s="574">
        <f t="shared" si="44"/>
        <v>-3.1826086956414201E-2</v>
      </c>
    </row>
    <row r="192" spans="1:27" ht="15" customHeight="1" x14ac:dyDescent="0.25">
      <c r="A192" s="98">
        <v>9271</v>
      </c>
      <c r="B192" s="21" t="s">
        <v>150</v>
      </c>
      <c r="C192" s="102" t="s">
        <v>132</v>
      </c>
      <c r="D192" s="124">
        <v>861</v>
      </c>
      <c r="E192" s="111">
        <v>1830.4</v>
      </c>
      <c r="F192" s="446">
        <f t="shared" si="32"/>
        <v>557.07826086956527</v>
      </c>
      <c r="G192" s="119">
        <f t="shared" si="33"/>
        <v>647.01307882644051</v>
      </c>
      <c r="H192" s="486">
        <v>8.09</v>
      </c>
      <c r="I192" s="487">
        <v>3416.7000000000003</v>
      </c>
      <c r="J192" s="488">
        <f t="shared" si="34"/>
        <v>1039.8652173913044</v>
      </c>
      <c r="K192" s="489">
        <f t="shared" si="35"/>
        <v>1207.7412513255567</v>
      </c>
      <c r="L192" s="480">
        <v>0</v>
      </c>
      <c r="M192" s="480">
        <f t="shared" si="36"/>
        <v>0</v>
      </c>
      <c r="N192" s="490">
        <f t="shared" si="37"/>
        <v>0</v>
      </c>
      <c r="O192" s="111">
        <v>16.97</v>
      </c>
      <c r="P192" s="121">
        <v>995.7</v>
      </c>
      <c r="Q192" s="446">
        <f t="shared" si="38"/>
        <v>303.03913043478263</v>
      </c>
      <c r="R192" s="282">
        <f t="shared" si="39"/>
        <v>351.96182396606577</v>
      </c>
      <c r="S192" s="109"/>
      <c r="T192" s="446">
        <f t="shared" si="40"/>
        <v>254.03913043478263</v>
      </c>
      <c r="U192" s="123">
        <f t="shared" si="41"/>
        <v>295.05125486037468</v>
      </c>
      <c r="V192" s="568">
        <f t="shared" si="42"/>
        <v>303.03913043478263</v>
      </c>
      <c r="W192" s="561">
        <f t="shared" si="31"/>
        <v>254.03913043478263</v>
      </c>
      <c r="X192" s="552" t="str">
        <f t="shared" si="43"/>
        <v/>
      </c>
      <c r="Y192" s="554" t="str">
        <f>regioNat_Kreisregionen_t_N!W191</f>
        <v>Oeko</v>
      </c>
      <c r="Z192" s="573">
        <f t="shared" si="45"/>
        <v>303.072</v>
      </c>
      <c r="AA192" s="574">
        <f t="shared" si="44"/>
        <v>-3.2869565217367835E-2</v>
      </c>
    </row>
    <row r="193" spans="1:27" ht="15" customHeight="1" x14ac:dyDescent="0.25">
      <c r="A193" s="98">
        <v>9272</v>
      </c>
      <c r="B193" s="21" t="s">
        <v>151</v>
      </c>
      <c r="C193" s="102" t="s">
        <v>132</v>
      </c>
      <c r="D193" s="124">
        <v>1025</v>
      </c>
      <c r="E193" s="111">
        <v>1087.0999999999999</v>
      </c>
      <c r="F193" s="446">
        <f t="shared" si="32"/>
        <v>330.85652173913041</v>
      </c>
      <c r="G193" s="119">
        <f t="shared" si="33"/>
        <v>322.7868504772004</v>
      </c>
      <c r="H193" s="486">
        <v>4.3499999999999996</v>
      </c>
      <c r="I193" s="487">
        <v>4067.5</v>
      </c>
      <c r="J193" s="488">
        <f t="shared" si="34"/>
        <v>1237.9347826086957</v>
      </c>
      <c r="K193" s="489">
        <f t="shared" si="35"/>
        <v>1207.7412513255567</v>
      </c>
      <c r="L193" s="480">
        <v>0</v>
      </c>
      <c r="M193" s="480">
        <f t="shared" si="36"/>
        <v>0</v>
      </c>
      <c r="N193" s="490">
        <f t="shared" si="37"/>
        <v>0</v>
      </c>
      <c r="O193" s="111">
        <v>7.29</v>
      </c>
      <c r="P193" s="121">
        <v>1185.4000000000001</v>
      </c>
      <c r="Q193" s="446">
        <f t="shared" si="38"/>
        <v>360.77391304347833</v>
      </c>
      <c r="R193" s="282">
        <f t="shared" si="39"/>
        <v>351.97454931071059</v>
      </c>
      <c r="S193" s="109"/>
      <c r="T193" s="446">
        <f t="shared" si="40"/>
        <v>0</v>
      </c>
      <c r="U193" s="123">
        <f t="shared" si="41"/>
        <v>0</v>
      </c>
      <c r="V193" s="568">
        <f t="shared" si="42"/>
        <v>330.85652173913041</v>
      </c>
      <c r="W193" s="561">
        <f t="shared" si="31"/>
        <v>-29.917391304347916</v>
      </c>
      <c r="X193" s="552" t="str">
        <f t="shared" si="43"/>
        <v/>
      </c>
      <c r="Y193" s="554" t="str">
        <f>regioNat_Kreisregionen_t_N!W192</f>
        <v>Oeko</v>
      </c>
      <c r="Z193" s="573">
        <f t="shared" si="45"/>
        <v>360.79999999999995</v>
      </c>
      <c r="AA193" s="574">
        <f t="shared" si="44"/>
        <v>-2.6086956521623961E-2</v>
      </c>
    </row>
    <row r="194" spans="1:27" ht="15" customHeight="1" x14ac:dyDescent="0.25">
      <c r="A194" s="98">
        <v>9273</v>
      </c>
      <c r="B194" s="21" t="s">
        <v>152</v>
      </c>
      <c r="C194" s="102" t="s">
        <v>132</v>
      </c>
      <c r="D194" s="124">
        <v>1077</v>
      </c>
      <c r="E194" s="111">
        <v>2937.5</v>
      </c>
      <c r="F194" s="446">
        <f t="shared" si="32"/>
        <v>894.02173913043475</v>
      </c>
      <c r="G194" s="119">
        <f t="shared" si="33"/>
        <v>830.10375035323557</v>
      </c>
      <c r="H194" s="486">
        <v>8.51</v>
      </c>
      <c r="I194" s="487">
        <v>4273.7999999999993</v>
      </c>
      <c r="J194" s="488">
        <f t="shared" si="34"/>
        <v>1300.7217391304346</v>
      </c>
      <c r="K194" s="489">
        <f t="shared" si="35"/>
        <v>1207.7267772798837</v>
      </c>
      <c r="L194" s="480">
        <v>0</v>
      </c>
      <c r="M194" s="480">
        <f t="shared" si="36"/>
        <v>0</v>
      </c>
      <c r="N194" s="490">
        <f t="shared" si="37"/>
        <v>0</v>
      </c>
      <c r="O194" s="111">
        <v>12.4</v>
      </c>
      <c r="P194" s="121">
        <v>1245.5</v>
      </c>
      <c r="Q194" s="446">
        <f t="shared" si="38"/>
        <v>379.06521739130437</v>
      </c>
      <c r="R194" s="282">
        <f t="shared" si="39"/>
        <v>351.96399014977192</v>
      </c>
      <c r="S194" s="109"/>
      <c r="T194" s="446">
        <f t="shared" si="40"/>
        <v>514.95652173913038</v>
      </c>
      <c r="U194" s="123">
        <f t="shared" si="41"/>
        <v>478.13976020346365</v>
      </c>
      <c r="V194" s="568">
        <f t="shared" si="42"/>
        <v>379.06521739130437</v>
      </c>
      <c r="W194" s="561">
        <f t="shared" si="31"/>
        <v>514.95652173913038</v>
      </c>
      <c r="X194" s="552" t="str">
        <f t="shared" si="43"/>
        <v/>
      </c>
      <c r="Y194" s="554" t="str">
        <f>regioNat_Kreisregionen_t_N!W193</f>
        <v>Oeko</v>
      </c>
      <c r="Z194" s="573">
        <f t="shared" si="45"/>
        <v>379.10399999999998</v>
      </c>
      <c r="AA194" s="574">
        <f t="shared" si="44"/>
        <v>-3.8782608695612453E-2</v>
      </c>
    </row>
    <row r="195" spans="1:27" ht="15" customHeight="1" x14ac:dyDescent="0.25">
      <c r="A195" s="98">
        <v>9274</v>
      </c>
      <c r="B195" s="21" t="s">
        <v>317</v>
      </c>
      <c r="C195" s="102" t="s">
        <v>132</v>
      </c>
      <c r="D195" s="124">
        <v>1413</v>
      </c>
      <c r="E195" s="111">
        <v>2750.5</v>
      </c>
      <c r="F195" s="446">
        <f t="shared" si="32"/>
        <v>837.10869565217388</v>
      </c>
      <c r="G195" s="119">
        <f t="shared" si="33"/>
        <v>592.43361334194901</v>
      </c>
      <c r="H195" s="486">
        <v>8.3699999999999992</v>
      </c>
      <c r="I195" s="487">
        <v>5607.2</v>
      </c>
      <c r="J195" s="488">
        <f t="shared" si="34"/>
        <v>1706.5391304347827</v>
      </c>
      <c r="K195" s="489">
        <f t="shared" si="35"/>
        <v>1207.7417766700514</v>
      </c>
      <c r="L195" s="480">
        <v>0</v>
      </c>
      <c r="M195" s="480">
        <f t="shared" si="36"/>
        <v>0</v>
      </c>
      <c r="N195" s="490">
        <f t="shared" si="37"/>
        <v>0</v>
      </c>
      <c r="O195" s="111">
        <v>15.77</v>
      </c>
      <c r="P195" s="121">
        <v>1634.1000000000001</v>
      </c>
      <c r="Q195" s="446">
        <f t="shared" si="38"/>
        <v>497.33478260869566</v>
      </c>
      <c r="R195" s="282">
        <f t="shared" si="39"/>
        <v>351.97082987168835</v>
      </c>
      <c r="S195" s="109"/>
      <c r="T195" s="446">
        <f t="shared" si="40"/>
        <v>339.77391304347822</v>
      </c>
      <c r="U195" s="123">
        <f t="shared" si="41"/>
        <v>240.4627834702606</v>
      </c>
      <c r="V195" s="568">
        <f t="shared" si="42"/>
        <v>497.33478260869566</v>
      </c>
      <c r="W195" s="561">
        <f t="shared" si="31"/>
        <v>339.77391304347822</v>
      </c>
      <c r="X195" s="552" t="str">
        <f t="shared" si="43"/>
        <v/>
      </c>
      <c r="Y195" s="554" t="str">
        <f>regioNat_Kreisregionen_t_N!W194</f>
        <v>Oeko</v>
      </c>
      <c r="Z195" s="573">
        <f t="shared" si="45"/>
        <v>497.37599999999998</v>
      </c>
      <c r="AA195" s="574">
        <f t="shared" si="44"/>
        <v>-4.1217391304314788E-2</v>
      </c>
    </row>
    <row r="196" spans="1:27" ht="15" customHeight="1" x14ac:dyDescent="0.25">
      <c r="A196" s="98">
        <v>9275</v>
      </c>
      <c r="B196" s="21" t="s">
        <v>318</v>
      </c>
      <c r="C196" s="102" t="s">
        <v>132</v>
      </c>
      <c r="D196" s="124">
        <v>1678</v>
      </c>
      <c r="E196" s="111">
        <v>3558</v>
      </c>
      <c r="F196" s="446">
        <f t="shared" si="32"/>
        <v>1082.8695652173913</v>
      </c>
      <c r="G196" s="119">
        <f t="shared" si="33"/>
        <v>645.333471524071</v>
      </c>
      <c r="H196" s="486">
        <v>8.02</v>
      </c>
      <c r="I196" s="487">
        <v>6658.7</v>
      </c>
      <c r="J196" s="488">
        <f t="shared" si="34"/>
        <v>2026.5608695652174</v>
      </c>
      <c r="K196" s="489">
        <f t="shared" si="35"/>
        <v>1207.7239985489973</v>
      </c>
      <c r="L196" s="480">
        <v>0</v>
      </c>
      <c r="M196" s="480">
        <f t="shared" si="36"/>
        <v>0</v>
      </c>
      <c r="N196" s="490">
        <f t="shared" si="37"/>
        <v>0</v>
      </c>
      <c r="O196" s="111">
        <v>21.54</v>
      </c>
      <c r="P196" s="121">
        <v>1940.6000000000001</v>
      </c>
      <c r="Q196" s="446">
        <f t="shared" si="38"/>
        <v>590.61739130434785</v>
      </c>
      <c r="R196" s="282">
        <f t="shared" si="39"/>
        <v>351.97699124216206</v>
      </c>
      <c r="S196" s="109"/>
      <c r="T196" s="446">
        <f t="shared" si="40"/>
        <v>492.25217391304341</v>
      </c>
      <c r="U196" s="123">
        <f t="shared" si="41"/>
        <v>293.35648028190906</v>
      </c>
      <c r="V196" s="568">
        <f t="shared" si="42"/>
        <v>590.61739130434785</v>
      </c>
      <c r="W196" s="561">
        <f t="shared" si="31"/>
        <v>492.25217391304341</v>
      </c>
      <c r="X196" s="552" t="str">
        <f t="shared" si="43"/>
        <v/>
      </c>
      <c r="Y196" s="554" t="str">
        <f>regioNat_Kreisregionen_t_N!W195</f>
        <v>Oeko</v>
      </c>
      <c r="Z196" s="573">
        <f t="shared" si="45"/>
        <v>590.65599999999995</v>
      </c>
      <c r="AA196" s="574">
        <f t="shared" si="44"/>
        <v>-3.8608695652101233E-2</v>
      </c>
    </row>
    <row r="197" spans="1:27" ht="15" customHeight="1" x14ac:dyDescent="0.25">
      <c r="A197" s="98">
        <v>9276</v>
      </c>
      <c r="B197" s="21" t="s">
        <v>153</v>
      </c>
      <c r="C197" s="102" t="s">
        <v>132</v>
      </c>
      <c r="D197" s="124">
        <v>1003</v>
      </c>
      <c r="E197" s="111">
        <v>1192.9000000000001</v>
      </c>
      <c r="F197" s="446">
        <f t="shared" si="32"/>
        <v>363.05652173913046</v>
      </c>
      <c r="G197" s="119">
        <f t="shared" si="33"/>
        <v>361.9706099094023</v>
      </c>
      <c r="H197" s="486">
        <v>4.4400000000000004</v>
      </c>
      <c r="I197" s="487">
        <v>3980.2</v>
      </c>
      <c r="J197" s="488">
        <f t="shared" si="34"/>
        <v>1211.3652173913042</v>
      </c>
      <c r="K197" s="489">
        <f t="shared" si="35"/>
        <v>1207.741991417053</v>
      </c>
      <c r="L197" s="480">
        <v>0</v>
      </c>
      <c r="M197" s="480">
        <f t="shared" si="36"/>
        <v>0</v>
      </c>
      <c r="N197" s="490">
        <f t="shared" si="37"/>
        <v>0</v>
      </c>
      <c r="O197" s="111">
        <v>8.58</v>
      </c>
      <c r="P197" s="121">
        <v>1160</v>
      </c>
      <c r="Q197" s="446">
        <f t="shared" si="38"/>
        <v>353.04347826086956</v>
      </c>
      <c r="R197" s="282">
        <f t="shared" si="39"/>
        <v>351.98751571372838</v>
      </c>
      <c r="S197" s="109"/>
      <c r="T197" s="446">
        <f t="shared" si="40"/>
        <v>0</v>
      </c>
      <c r="U197" s="123">
        <f t="shared" si="41"/>
        <v>0</v>
      </c>
      <c r="V197" s="568">
        <f t="shared" si="42"/>
        <v>363.05652173913046</v>
      </c>
      <c r="W197" s="561">
        <f t="shared" si="31"/>
        <v>10.013043478260897</v>
      </c>
      <c r="X197" s="552" t="str">
        <f t="shared" si="43"/>
        <v/>
      </c>
      <c r="Y197" s="554" t="str">
        <f>regioNat_Kreisregionen_t_N!W196</f>
        <v>Oeko</v>
      </c>
      <c r="Z197" s="573">
        <f t="shared" si="45"/>
        <v>353.05599999999998</v>
      </c>
      <c r="AA197" s="574">
        <f t="shared" si="44"/>
        <v>-1.2521739130420428E-2</v>
      </c>
    </row>
    <row r="198" spans="1:27" ht="15" customHeight="1" x14ac:dyDescent="0.25">
      <c r="A198" s="98">
        <v>9277</v>
      </c>
      <c r="B198" s="21" t="s">
        <v>154</v>
      </c>
      <c r="C198" s="102" t="s">
        <v>132</v>
      </c>
      <c r="D198" s="124">
        <v>1293</v>
      </c>
      <c r="E198" s="111">
        <v>1992.3999999999999</v>
      </c>
      <c r="F198" s="446">
        <f t="shared" si="32"/>
        <v>606.38260869565215</v>
      </c>
      <c r="G198" s="119">
        <f t="shared" si="33"/>
        <v>468.97340193012542</v>
      </c>
      <c r="H198" s="486">
        <v>7.42</v>
      </c>
      <c r="I198" s="487">
        <v>5131</v>
      </c>
      <c r="J198" s="488">
        <f t="shared" si="34"/>
        <v>1561.608695652174</v>
      </c>
      <c r="K198" s="489">
        <f t="shared" si="35"/>
        <v>1207.7406772251927</v>
      </c>
      <c r="L198" s="480">
        <v>0</v>
      </c>
      <c r="M198" s="480">
        <f t="shared" si="36"/>
        <v>0</v>
      </c>
      <c r="N198" s="490">
        <f t="shared" si="37"/>
        <v>0</v>
      </c>
      <c r="O198" s="111">
        <v>13.17</v>
      </c>
      <c r="P198" s="121">
        <v>1495.3000000000002</v>
      </c>
      <c r="Q198" s="446">
        <f t="shared" si="38"/>
        <v>455.09130434782617</v>
      </c>
      <c r="R198" s="282">
        <f t="shared" si="39"/>
        <v>351.96543259692663</v>
      </c>
      <c r="S198" s="109"/>
      <c r="T198" s="446">
        <f t="shared" si="40"/>
        <v>151.29130434782599</v>
      </c>
      <c r="U198" s="123">
        <f t="shared" si="41"/>
        <v>117.00796933319874</v>
      </c>
      <c r="V198" s="568">
        <f t="shared" si="42"/>
        <v>455.09130434782617</v>
      </c>
      <c r="W198" s="561">
        <f t="shared" ref="W198:W261" si="46">F198-Q198</f>
        <v>151.29130434782599</v>
      </c>
      <c r="X198" s="552" t="str">
        <f t="shared" si="43"/>
        <v/>
      </c>
      <c r="Y198" s="554" t="str">
        <f>regioNat_Kreisregionen_t_N!W197</f>
        <v>Oeko</v>
      </c>
      <c r="Z198" s="573">
        <f t="shared" si="45"/>
        <v>455.13599999999997</v>
      </c>
      <c r="AA198" s="574">
        <f t="shared" si="44"/>
        <v>-4.4695652173800227E-2</v>
      </c>
    </row>
    <row r="199" spans="1:27" ht="15" customHeight="1" x14ac:dyDescent="0.25">
      <c r="A199" s="98">
        <v>9278</v>
      </c>
      <c r="B199" s="21" t="s">
        <v>319</v>
      </c>
      <c r="C199" s="102" t="s">
        <v>132</v>
      </c>
      <c r="D199" s="124">
        <v>1274</v>
      </c>
      <c r="E199" s="111">
        <v>2359</v>
      </c>
      <c r="F199" s="446">
        <f t="shared" ref="F199:F262" si="47">E199 * 14/46</f>
        <v>717.95652173913038</v>
      </c>
      <c r="G199" s="119">
        <f t="shared" ref="G199:G262" si="48">F199 / D199 * 1000</f>
        <v>563.5451505016722</v>
      </c>
      <c r="H199" s="486">
        <v>7.73</v>
      </c>
      <c r="I199" s="487">
        <v>5055.6000000000004</v>
      </c>
      <c r="J199" s="488">
        <f t="shared" ref="J199:J262" si="49">I199 * 14/46</f>
        <v>1538.6608695652176</v>
      </c>
      <c r="K199" s="489">
        <f t="shared" ref="K199:K262" si="50" xml:space="preserve"> J199 / D199 * 1000</f>
        <v>1207.7400860009557</v>
      </c>
      <c r="L199" s="480">
        <v>0</v>
      </c>
      <c r="M199" s="480">
        <f t="shared" ref="M199:M262" si="51">L199 * 14/46</f>
        <v>0</v>
      </c>
      <c r="N199" s="490">
        <f t="shared" ref="N199:N262" si="52">M199 / D199 * 1000</f>
        <v>0</v>
      </c>
      <c r="O199" s="111">
        <v>14.8</v>
      </c>
      <c r="P199" s="121">
        <v>1473.4</v>
      </c>
      <c r="Q199" s="446">
        <f t="shared" ref="Q199:Q262" si="53">P199 * 14/46</f>
        <v>448.42608695652177</v>
      </c>
      <c r="R199" s="282">
        <f t="shared" ref="R199:R262" si="54">Q199 / D199 * 1000</f>
        <v>351.9827998088868</v>
      </c>
      <c r="S199" s="109"/>
      <c r="T199" s="446">
        <f t="shared" ref="T199:T262" si="55" xml:space="preserve"> IF(O199 &gt; 10, MAX(F199 - Q199, 0), 0)</f>
        <v>269.53043478260861</v>
      </c>
      <c r="U199" s="123">
        <f t="shared" ref="U199:U262" si="56">T199 / D199 * 1000</f>
        <v>211.5623506927854</v>
      </c>
      <c r="V199" s="568">
        <f t="shared" ref="V199:V262" si="57">IF(T199 = 0, F199, Q199)</f>
        <v>448.42608695652177</v>
      </c>
      <c r="W199" s="561">
        <f t="shared" si="46"/>
        <v>269.53043478260861</v>
      </c>
      <c r="X199" s="552" t="str">
        <f t="shared" ref="X199:X262" si="58">IF(AND(O199 &gt; 10, T199 = 0), 1, "")</f>
        <v/>
      </c>
      <c r="Y199" s="554" t="str">
        <f>regioNat_Kreisregionen_t_N!W198</f>
        <v>Oeko</v>
      </c>
      <c r="Z199" s="573">
        <f t="shared" si="45"/>
        <v>448.44799999999998</v>
      </c>
      <c r="AA199" s="574">
        <f t="shared" ref="AA199:AA262" si="59">Q199-Z199</f>
        <v>-2.1913043478207328E-2</v>
      </c>
    </row>
    <row r="200" spans="1:27" ht="15" customHeight="1" x14ac:dyDescent="0.25">
      <c r="A200" s="98">
        <v>9279</v>
      </c>
      <c r="B200" s="21" t="s">
        <v>155</v>
      </c>
      <c r="C200" s="102" t="s">
        <v>132</v>
      </c>
      <c r="D200" s="124">
        <v>877</v>
      </c>
      <c r="E200" s="111">
        <v>1585.8000000000002</v>
      </c>
      <c r="F200" s="446">
        <f t="shared" si="47"/>
        <v>482.63478260869573</v>
      </c>
      <c r="G200" s="119">
        <f t="shared" si="48"/>
        <v>550.32472361310806</v>
      </c>
      <c r="H200" s="486">
        <v>7.59</v>
      </c>
      <c r="I200" s="487">
        <v>3480.2</v>
      </c>
      <c r="J200" s="488">
        <f t="shared" si="49"/>
        <v>1059.191304347826</v>
      </c>
      <c r="K200" s="489">
        <f t="shared" si="50"/>
        <v>1207.7437905904515</v>
      </c>
      <c r="L200" s="480">
        <v>0</v>
      </c>
      <c r="M200" s="480">
        <f t="shared" si="51"/>
        <v>0</v>
      </c>
      <c r="N200" s="490">
        <f t="shared" si="52"/>
        <v>0</v>
      </c>
      <c r="O200" s="111">
        <v>17.87</v>
      </c>
      <c r="P200" s="121">
        <v>1014.2</v>
      </c>
      <c r="Q200" s="446">
        <f t="shared" si="53"/>
        <v>308.66956521739132</v>
      </c>
      <c r="R200" s="282">
        <f t="shared" si="54"/>
        <v>351.96073570968224</v>
      </c>
      <c r="S200" s="109"/>
      <c r="T200" s="446">
        <f t="shared" si="55"/>
        <v>173.96521739130441</v>
      </c>
      <c r="U200" s="123">
        <f t="shared" si="56"/>
        <v>198.36398790342577</v>
      </c>
      <c r="V200" s="568">
        <f t="shared" si="57"/>
        <v>308.66956521739132</v>
      </c>
      <c r="W200" s="561">
        <f t="shared" si="46"/>
        <v>173.96521739130441</v>
      </c>
      <c r="X200" s="552" t="str">
        <f t="shared" si="58"/>
        <v/>
      </c>
      <c r="Y200" s="554" t="str">
        <f>regioNat_Kreisregionen_t_N!W199</f>
        <v>Oeko</v>
      </c>
      <c r="Z200" s="573">
        <f t="shared" si="45"/>
        <v>308.70400000000001</v>
      </c>
      <c r="AA200" s="574">
        <f t="shared" si="59"/>
        <v>-3.44347826086846E-2</v>
      </c>
    </row>
    <row r="201" spans="1:27" ht="15" customHeight="1" x14ac:dyDescent="0.25">
      <c r="A201" s="98">
        <v>9371</v>
      </c>
      <c r="B201" s="21" t="s">
        <v>320</v>
      </c>
      <c r="C201" s="102" t="s">
        <v>132</v>
      </c>
      <c r="D201" s="124">
        <v>1307</v>
      </c>
      <c r="E201" s="111">
        <v>2141.5</v>
      </c>
      <c r="F201" s="446">
        <f t="shared" si="47"/>
        <v>651.76086956521738</v>
      </c>
      <c r="G201" s="119">
        <f t="shared" si="48"/>
        <v>498.66937227637135</v>
      </c>
      <c r="H201" s="486">
        <v>7.13</v>
      </c>
      <c r="I201" s="487">
        <v>5186.5</v>
      </c>
      <c r="J201" s="488">
        <f t="shared" si="49"/>
        <v>1578.5</v>
      </c>
      <c r="K201" s="489">
        <f t="shared" si="50"/>
        <v>1207.7276205049732</v>
      </c>
      <c r="L201" s="480">
        <v>0</v>
      </c>
      <c r="M201" s="480">
        <f t="shared" si="51"/>
        <v>0</v>
      </c>
      <c r="N201" s="490">
        <f t="shared" si="52"/>
        <v>0</v>
      </c>
      <c r="O201" s="111">
        <v>11.36</v>
      </c>
      <c r="P201" s="121">
        <v>1511.5</v>
      </c>
      <c r="Q201" s="446">
        <f t="shared" si="53"/>
        <v>460.02173913043481</v>
      </c>
      <c r="R201" s="282">
        <f t="shared" si="54"/>
        <v>351.96766574631584</v>
      </c>
      <c r="S201" s="109"/>
      <c r="T201" s="446">
        <f t="shared" si="55"/>
        <v>191.73913043478257</v>
      </c>
      <c r="U201" s="123">
        <f t="shared" si="56"/>
        <v>146.7017065300555</v>
      </c>
      <c r="V201" s="568">
        <f t="shared" si="57"/>
        <v>460.02173913043481</v>
      </c>
      <c r="W201" s="561">
        <f t="shared" si="46"/>
        <v>191.73913043478257</v>
      </c>
      <c r="X201" s="552" t="str">
        <f t="shared" si="58"/>
        <v/>
      </c>
      <c r="Y201" s="554" t="str">
        <f>regioNat_Kreisregionen_t_N!W200</f>
        <v>Oeko</v>
      </c>
      <c r="Z201" s="573">
        <f t="shared" si="45"/>
        <v>460.06399999999996</v>
      </c>
      <c r="AA201" s="574">
        <f t="shared" si="59"/>
        <v>-4.2260869565154735E-2</v>
      </c>
    </row>
    <row r="202" spans="1:27" ht="15" customHeight="1" x14ac:dyDescent="0.25">
      <c r="A202" s="98">
        <v>9372</v>
      </c>
      <c r="B202" s="21" t="s">
        <v>156</v>
      </c>
      <c r="C202" s="102" t="s">
        <v>132</v>
      </c>
      <c r="D202" s="124">
        <v>1567</v>
      </c>
      <c r="E202" s="111">
        <v>1892.8</v>
      </c>
      <c r="F202" s="446">
        <f t="shared" si="47"/>
        <v>576.0695652173913</v>
      </c>
      <c r="G202" s="119">
        <f t="shared" si="48"/>
        <v>367.62575955162174</v>
      </c>
      <c r="H202" s="486">
        <v>5.49</v>
      </c>
      <c r="I202" s="487">
        <v>6218.3</v>
      </c>
      <c r="J202" s="488">
        <f t="shared" si="49"/>
        <v>1892.5260869565216</v>
      </c>
      <c r="K202" s="489">
        <f t="shared" si="50"/>
        <v>1207.7384090341554</v>
      </c>
      <c r="L202" s="480">
        <v>0</v>
      </c>
      <c r="M202" s="480">
        <f t="shared" si="51"/>
        <v>0</v>
      </c>
      <c r="N202" s="490">
        <f t="shared" si="52"/>
        <v>0</v>
      </c>
      <c r="O202" s="111">
        <v>10.99</v>
      </c>
      <c r="P202" s="121">
        <v>1812.2</v>
      </c>
      <c r="Q202" s="446">
        <f t="shared" si="53"/>
        <v>551.53913043478258</v>
      </c>
      <c r="R202" s="282">
        <f t="shared" si="54"/>
        <v>351.97136594434113</v>
      </c>
      <c r="S202" s="109"/>
      <c r="T202" s="446">
        <f t="shared" si="55"/>
        <v>24.530434782608722</v>
      </c>
      <c r="U202" s="123">
        <f t="shared" si="56"/>
        <v>15.654393607280614</v>
      </c>
      <c r="V202" s="568">
        <f t="shared" si="57"/>
        <v>551.53913043478258</v>
      </c>
      <c r="W202" s="561">
        <f t="shared" si="46"/>
        <v>24.530434782608722</v>
      </c>
      <c r="X202" s="552" t="str">
        <f t="shared" si="58"/>
        <v/>
      </c>
      <c r="Y202" s="554" t="str">
        <f>regioNat_Kreisregionen_t_N!W201</f>
        <v>Oeko</v>
      </c>
      <c r="Z202" s="573">
        <f t="shared" ref="Z202:Z265" si="60">D202*0.352</f>
        <v>551.58399999999995</v>
      </c>
      <c r="AA202" s="574">
        <f t="shared" si="59"/>
        <v>-4.486956521736829E-2</v>
      </c>
    </row>
    <row r="203" spans="1:27" ht="15" customHeight="1" x14ac:dyDescent="0.25">
      <c r="A203" s="98">
        <v>9373</v>
      </c>
      <c r="B203" s="21" t="s">
        <v>157</v>
      </c>
      <c r="C203" s="102" t="s">
        <v>132</v>
      </c>
      <c r="D203" s="124">
        <v>1340</v>
      </c>
      <c r="E203" s="111">
        <v>2468.1000000000004</v>
      </c>
      <c r="F203" s="446">
        <f t="shared" si="47"/>
        <v>751.16086956521758</v>
      </c>
      <c r="G203" s="119">
        <f t="shared" si="48"/>
        <v>560.5678131083713</v>
      </c>
      <c r="H203" s="486">
        <v>7.03</v>
      </c>
      <c r="I203" s="487">
        <v>5317.5</v>
      </c>
      <c r="J203" s="488">
        <f t="shared" si="49"/>
        <v>1618.3695652173913</v>
      </c>
      <c r="K203" s="489">
        <f t="shared" si="50"/>
        <v>1207.7384815055159</v>
      </c>
      <c r="L203" s="480">
        <v>0</v>
      </c>
      <c r="M203" s="480">
        <f t="shared" si="51"/>
        <v>0</v>
      </c>
      <c r="N203" s="490">
        <f t="shared" si="52"/>
        <v>0</v>
      </c>
      <c r="O203" s="111">
        <v>11.45</v>
      </c>
      <c r="P203" s="121">
        <v>1549.7</v>
      </c>
      <c r="Q203" s="446">
        <f t="shared" si="53"/>
        <v>471.64782608695651</v>
      </c>
      <c r="R203" s="282">
        <f t="shared" si="54"/>
        <v>351.97598961713175</v>
      </c>
      <c r="S203" s="109"/>
      <c r="T203" s="446">
        <f t="shared" si="55"/>
        <v>279.51304347826107</v>
      </c>
      <c r="U203" s="123">
        <f t="shared" si="56"/>
        <v>208.59182349123961</v>
      </c>
      <c r="V203" s="568">
        <f t="shared" si="57"/>
        <v>471.64782608695651</v>
      </c>
      <c r="W203" s="561">
        <f t="shared" si="46"/>
        <v>279.51304347826107</v>
      </c>
      <c r="X203" s="552" t="str">
        <f t="shared" si="58"/>
        <v/>
      </c>
      <c r="Y203" s="554" t="str">
        <f>regioNat_Kreisregionen_t_N!W202</f>
        <v>Oeko</v>
      </c>
      <c r="Z203" s="573">
        <f t="shared" si="60"/>
        <v>471.67999999999995</v>
      </c>
      <c r="AA203" s="574">
        <f t="shared" si="59"/>
        <v>-3.2173913043436642E-2</v>
      </c>
    </row>
    <row r="204" spans="1:27" ht="15" customHeight="1" x14ac:dyDescent="0.25">
      <c r="A204" s="98">
        <v>9374</v>
      </c>
      <c r="B204" s="21" t="s">
        <v>321</v>
      </c>
      <c r="C204" s="102" t="s">
        <v>132</v>
      </c>
      <c r="D204" s="124">
        <v>1514</v>
      </c>
      <c r="E204" s="111">
        <v>2865.3</v>
      </c>
      <c r="F204" s="446">
        <f t="shared" si="47"/>
        <v>872.04782608695666</v>
      </c>
      <c r="G204" s="119">
        <f t="shared" si="48"/>
        <v>575.98931709838621</v>
      </c>
      <c r="H204" s="486">
        <v>7.65</v>
      </c>
      <c r="I204" s="487">
        <v>6007.9000000000005</v>
      </c>
      <c r="J204" s="488">
        <f t="shared" si="49"/>
        <v>1828.4913043478261</v>
      </c>
      <c r="K204" s="489">
        <f t="shared" si="50"/>
        <v>1207.7221296881282</v>
      </c>
      <c r="L204" s="480">
        <v>0</v>
      </c>
      <c r="M204" s="480">
        <f t="shared" si="51"/>
        <v>0</v>
      </c>
      <c r="N204" s="490">
        <f t="shared" si="52"/>
        <v>0</v>
      </c>
      <c r="O204" s="111">
        <v>17.350000000000001</v>
      </c>
      <c r="P204" s="121">
        <v>1750.8999999999999</v>
      </c>
      <c r="Q204" s="446">
        <f t="shared" si="53"/>
        <v>532.88260869565215</v>
      </c>
      <c r="R204" s="282">
        <f t="shared" si="54"/>
        <v>351.97001895353509</v>
      </c>
      <c r="S204" s="109"/>
      <c r="T204" s="446">
        <f t="shared" si="55"/>
        <v>339.16521739130451</v>
      </c>
      <c r="U204" s="123">
        <f t="shared" si="56"/>
        <v>224.01929814485106</v>
      </c>
      <c r="V204" s="568">
        <f t="shared" si="57"/>
        <v>532.88260869565215</v>
      </c>
      <c r="W204" s="561">
        <f t="shared" si="46"/>
        <v>339.16521739130451</v>
      </c>
      <c r="X204" s="552" t="str">
        <f t="shared" si="58"/>
        <v/>
      </c>
      <c r="Y204" s="554" t="str">
        <f>regioNat_Kreisregionen_t_N!W203</f>
        <v>Oeko</v>
      </c>
      <c r="Z204" s="573">
        <f t="shared" si="60"/>
        <v>532.928</v>
      </c>
      <c r="AA204" s="574">
        <f t="shared" si="59"/>
        <v>-4.5391304347845107E-2</v>
      </c>
    </row>
    <row r="205" spans="1:27" ht="15" customHeight="1" x14ac:dyDescent="0.25">
      <c r="A205" s="98">
        <v>9375</v>
      </c>
      <c r="B205" s="21" t="s">
        <v>322</v>
      </c>
      <c r="C205" s="102" t="s">
        <v>132</v>
      </c>
      <c r="D205" s="124">
        <v>1465</v>
      </c>
      <c r="E205" s="111">
        <v>3918.4</v>
      </c>
      <c r="F205" s="446">
        <f t="shared" si="47"/>
        <v>1192.5565217391304</v>
      </c>
      <c r="G205" s="119">
        <f t="shared" si="48"/>
        <v>814.03175545333124</v>
      </c>
      <c r="H205" s="486">
        <v>9.24</v>
      </c>
      <c r="I205" s="487">
        <v>5813.5</v>
      </c>
      <c r="J205" s="488">
        <f t="shared" si="49"/>
        <v>1769.3260869565217</v>
      </c>
      <c r="K205" s="489">
        <f t="shared" si="50"/>
        <v>1207.7311173764654</v>
      </c>
      <c r="L205" s="480">
        <v>0</v>
      </c>
      <c r="M205" s="480">
        <f t="shared" si="51"/>
        <v>0</v>
      </c>
      <c r="N205" s="490">
        <f t="shared" si="52"/>
        <v>0</v>
      </c>
      <c r="O205" s="111">
        <v>21.09</v>
      </c>
      <c r="P205" s="121">
        <v>1694.3</v>
      </c>
      <c r="Q205" s="446">
        <f t="shared" si="53"/>
        <v>515.65652173913043</v>
      </c>
      <c r="R205" s="282">
        <f t="shared" si="54"/>
        <v>351.98397388336548</v>
      </c>
      <c r="S205" s="109"/>
      <c r="T205" s="446">
        <f t="shared" si="55"/>
        <v>676.9</v>
      </c>
      <c r="U205" s="123">
        <f t="shared" si="56"/>
        <v>462.04778156996582</v>
      </c>
      <c r="V205" s="568">
        <f t="shared" si="57"/>
        <v>515.65652173913043</v>
      </c>
      <c r="W205" s="561">
        <f t="shared" si="46"/>
        <v>676.9</v>
      </c>
      <c r="X205" s="552" t="str">
        <f t="shared" si="58"/>
        <v/>
      </c>
      <c r="Y205" s="554" t="str">
        <f>regioNat_Kreisregionen_t_N!W204</f>
        <v>Oeko</v>
      </c>
      <c r="Z205" s="573">
        <f t="shared" si="60"/>
        <v>515.67999999999995</v>
      </c>
      <c r="AA205" s="574">
        <f t="shared" si="59"/>
        <v>-2.3478260869524092E-2</v>
      </c>
    </row>
    <row r="206" spans="1:27" ht="15" customHeight="1" x14ac:dyDescent="0.25">
      <c r="A206" s="98">
        <v>9376</v>
      </c>
      <c r="B206" s="21" t="s">
        <v>158</v>
      </c>
      <c r="C206" s="102" t="s">
        <v>132</v>
      </c>
      <c r="D206" s="124">
        <v>1469</v>
      </c>
      <c r="E206" s="111">
        <v>2831</v>
      </c>
      <c r="F206" s="446">
        <f t="shared" si="47"/>
        <v>861.60869565217388</v>
      </c>
      <c r="G206" s="119">
        <f t="shared" si="48"/>
        <v>586.52736259508083</v>
      </c>
      <c r="H206" s="486">
        <v>7.25</v>
      </c>
      <c r="I206" s="487">
        <v>5829.4</v>
      </c>
      <c r="J206" s="488">
        <f t="shared" si="49"/>
        <v>1774.1652173913042</v>
      </c>
      <c r="K206" s="489">
        <f t="shared" si="50"/>
        <v>1207.73670346583</v>
      </c>
      <c r="L206" s="480">
        <v>0</v>
      </c>
      <c r="M206" s="480">
        <f t="shared" si="51"/>
        <v>0</v>
      </c>
      <c r="N206" s="490">
        <f t="shared" si="52"/>
        <v>0</v>
      </c>
      <c r="O206" s="111">
        <v>13.06</v>
      </c>
      <c r="P206" s="121">
        <v>1698.9</v>
      </c>
      <c r="Q206" s="446">
        <f t="shared" si="53"/>
        <v>517.05652173913052</v>
      </c>
      <c r="R206" s="282">
        <f t="shared" si="54"/>
        <v>351.97857163997992</v>
      </c>
      <c r="S206" s="109"/>
      <c r="T206" s="446">
        <f t="shared" si="55"/>
        <v>344.55217391304336</v>
      </c>
      <c r="U206" s="123">
        <f t="shared" si="56"/>
        <v>234.548790955101</v>
      </c>
      <c r="V206" s="568">
        <f t="shared" si="57"/>
        <v>517.05652173913052</v>
      </c>
      <c r="W206" s="561">
        <f t="shared" si="46"/>
        <v>344.55217391304336</v>
      </c>
      <c r="X206" s="552" t="str">
        <f t="shared" si="58"/>
        <v/>
      </c>
      <c r="Y206" s="554" t="str">
        <f>regioNat_Kreisregionen_t_N!W205</f>
        <v>Oeko</v>
      </c>
      <c r="Z206" s="573">
        <f t="shared" si="60"/>
        <v>517.08799999999997</v>
      </c>
      <c r="AA206" s="574">
        <f t="shared" si="59"/>
        <v>-3.1478260869448604E-2</v>
      </c>
    </row>
    <row r="207" spans="1:27" ht="15" customHeight="1" x14ac:dyDescent="0.25">
      <c r="A207" s="98">
        <v>9377</v>
      </c>
      <c r="B207" s="21" t="s">
        <v>159</v>
      </c>
      <c r="C207" s="102" t="s">
        <v>132</v>
      </c>
      <c r="D207" s="124">
        <v>1125</v>
      </c>
      <c r="E207" s="111">
        <v>1906.6000000000001</v>
      </c>
      <c r="F207" s="446">
        <f t="shared" si="47"/>
        <v>580.26956521739135</v>
      </c>
      <c r="G207" s="119">
        <f t="shared" si="48"/>
        <v>515.79516908212565</v>
      </c>
      <c r="H207" s="486">
        <v>6.57</v>
      </c>
      <c r="I207" s="487">
        <v>4464.2999999999993</v>
      </c>
      <c r="J207" s="488">
        <f t="shared" si="49"/>
        <v>1358.6999999999998</v>
      </c>
      <c r="K207" s="489">
        <f t="shared" si="50"/>
        <v>1207.7333333333331</v>
      </c>
      <c r="L207" s="480">
        <v>0</v>
      </c>
      <c r="M207" s="480">
        <f t="shared" si="51"/>
        <v>0</v>
      </c>
      <c r="N207" s="490">
        <f t="shared" si="52"/>
        <v>0</v>
      </c>
      <c r="O207" s="111">
        <v>9.77</v>
      </c>
      <c r="P207" s="121">
        <v>1301.0999999999999</v>
      </c>
      <c r="Q207" s="446">
        <f t="shared" si="53"/>
        <v>395.9869565217391</v>
      </c>
      <c r="R207" s="282">
        <f t="shared" si="54"/>
        <v>351.98840579710145</v>
      </c>
      <c r="S207" s="109"/>
      <c r="T207" s="446">
        <f t="shared" si="55"/>
        <v>0</v>
      </c>
      <c r="U207" s="123">
        <f t="shared" si="56"/>
        <v>0</v>
      </c>
      <c r="V207" s="568">
        <f t="shared" si="57"/>
        <v>580.26956521739135</v>
      </c>
      <c r="W207" s="561">
        <f t="shared" si="46"/>
        <v>184.28260869565224</v>
      </c>
      <c r="X207" s="552" t="str">
        <f t="shared" si="58"/>
        <v/>
      </c>
      <c r="Y207" s="554" t="str">
        <f>regioNat_Kreisregionen_t_N!W206</f>
        <v>Oeko</v>
      </c>
      <c r="Z207" s="573">
        <f t="shared" si="60"/>
        <v>396</v>
      </c>
      <c r="AA207" s="574">
        <f t="shared" si="59"/>
        <v>-1.3043478260897245E-2</v>
      </c>
    </row>
    <row r="208" spans="1:27" ht="15" customHeight="1" x14ac:dyDescent="0.25">
      <c r="A208" s="98">
        <v>9471</v>
      </c>
      <c r="B208" s="21" t="s">
        <v>323</v>
      </c>
      <c r="C208" s="102" t="s">
        <v>132</v>
      </c>
      <c r="D208" s="124">
        <v>1224</v>
      </c>
      <c r="E208" s="111">
        <v>3019.1</v>
      </c>
      <c r="F208" s="446">
        <f t="shared" si="47"/>
        <v>918.85652173913047</v>
      </c>
      <c r="G208" s="119">
        <f t="shared" si="48"/>
        <v>750.69977266268825</v>
      </c>
      <c r="H208" s="486">
        <v>8.4600000000000009</v>
      </c>
      <c r="I208" s="487">
        <v>4857.2</v>
      </c>
      <c r="J208" s="488">
        <f t="shared" si="49"/>
        <v>1478.2782608695652</v>
      </c>
      <c r="K208" s="489">
        <f t="shared" si="50"/>
        <v>1207.7436771810173</v>
      </c>
      <c r="L208" s="480">
        <v>0</v>
      </c>
      <c r="M208" s="480">
        <f t="shared" si="51"/>
        <v>0</v>
      </c>
      <c r="N208" s="490">
        <f t="shared" si="52"/>
        <v>0</v>
      </c>
      <c r="O208" s="111">
        <v>17.82</v>
      </c>
      <c r="P208" s="121">
        <v>1415.5</v>
      </c>
      <c r="Q208" s="446">
        <f t="shared" si="53"/>
        <v>430.80434782608694</v>
      </c>
      <c r="R208" s="282">
        <f t="shared" si="54"/>
        <v>351.96433645922139</v>
      </c>
      <c r="S208" s="109"/>
      <c r="T208" s="446">
        <f t="shared" si="55"/>
        <v>488.05217391304353</v>
      </c>
      <c r="U208" s="123">
        <f t="shared" si="56"/>
        <v>398.73543620346697</v>
      </c>
      <c r="V208" s="568">
        <f t="shared" si="57"/>
        <v>430.80434782608694</v>
      </c>
      <c r="W208" s="561">
        <f t="shared" si="46"/>
        <v>488.05217391304353</v>
      </c>
      <c r="X208" s="552" t="str">
        <f t="shared" si="58"/>
        <v/>
      </c>
      <c r="Y208" s="554" t="str">
        <f>regioNat_Kreisregionen_t_N!W207</f>
        <v>Oeko</v>
      </c>
      <c r="Z208" s="573">
        <f t="shared" si="60"/>
        <v>430.84799999999996</v>
      </c>
      <c r="AA208" s="574">
        <f t="shared" si="59"/>
        <v>-4.3652173913017123E-2</v>
      </c>
    </row>
    <row r="209" spans="1:27" ht="15" customHeight="1" x14ac:dyDescent="0.25">
      <c r="A209" s="98">
        <v>9472</v>
      </c>
      <c r="B209" s="21" t="s">
        <v>324</v>
      </c>
      <c r="C209" s="102" t="s">
        <v>132</v>
      </c>
      <c r="D209" s="124">
        <v>1344</v>
      </c>
      <c r="E209" s="111">
        <v>2985.2</v>
      </c>
      <c r="F209" s="446">
        <f t="shared" si="47"/>
        <v>908.53913043478246</v>
      </c>
      <c r="G209" s="119">
        <f t="shared" si="48"/>
        <v>675.99637681159413</v>
      </c>
      <c r="H209" s="486">
        <v>7.96</v>
      </c>
      <c r="I209" s="487">
        <v>5333.3</v>
      </c>
      <c r="J209" s="488">
        <f t="shared" si="49"/>
        <v>1623.1782608695651</v>
      </c>
      <c r="K209" s="489">
        <f t="shared" si="50"/>
        <v>1207.721920289855</v>
      </c>
      <c r="L209" s="480">
        <v>0</v>
      </c>
      <c r="M209" s="480">
        <f t="shared" si="51"/>
        <v>0</v>
      </c>
      <c r="N209" s="490">
        <f t="shared" si="52"/>
        <v>0</v>
      </c>
      <c r="O209" s="111">
        <v>17.41</v>
      </c>
      <c r="P209" s="121">
        <v>1554.3</v>
      </c>
      <c r="Q209" s="446">
        <f t="shared" si="53"/>
        <v>473.04782608695655</v>
      </c>
      <c r="R209" s="282">
        <f t="shared" si="54"/>
        <v>351.97010869565219</v>
      </c>
      <c r="S209" s="109"/>
      <c r="T209" s="446">
        <f t="shared" si="55"/>
        <v>435.49130434782592</v>
      </c>
      <c r="U209" s="123">
        <f t="shared" si="56"/>
        <v>324.02626811594195</v>
      </c>
      <c r="V209" s="568">
        <f t="shared" si="57"/>
        <v>473.04782608695655</v>
      </c>
      <c r="W209" s="561">
        <f t="shared" si="46"/>
        <v>435.49130434782592</v>
      </c>
      <c r="X209" s="552" t="str">
        <f t="shared" si="58"/>
        <v/>
      </c>
      <c r="Y209" s="554" t="str">
        <f>regioNat_Kreisregionen_t_N!W208</f>
        <v>Oeko</v>
      </c>
      <c r="Z209" s="573">
        <f t="shared" si="60"/>
        <v>473.08799999999997</v>
      </c>
      <c r="AA209" s="574">
        <f t="shared" si="59"/>
        <v>-4.0173913043417997E-2</v>
      </c>
    </row>
    <row r="210" spans="1:27" ht="15" customHeight="1" x14ac:dyDescent="0.25">
      <c r="A210" s="98">
        <v>9473</v>
      </c>
      <c r="B210" s="21" t="s">
        <v>325</v>
      </c>
      <c r="C210" s="102" t="s">
        <v>132</v>
      </c>
      <c r="D210" s="124">
        <v>635</v>
      </c>
      <c r="E210" s="111">
        <v>1521.1</v>
      </c>
      <c r="F210" s="446">
        <f t="shared" si="47"/>
        <v>462.94347826086954</v>
      </c>
      <c r="G210" s="119">
        <f t="shared" si="48"/>
        <v>729.04484765491259</v>
      </c>
      <c r="H210" s="486">
        <v>7.29</v>
      </c>
      <c r="I210" s="487">
        <v>2519.8000000000002</v>
      </c>
      <c r="J210" s="488">
        <f t="shared" si="49"/>
        <v>766.89565217391316</v>
      </c>
      <c r="K210" s="489">
        <f t="shared" si="50"/>
        <v>1207.7096884628554</v>
      </c>
      <c r="L210" s="480">
        <v>0</v>
      </c>
      <c r="M210" s="480">
        <f t="shared" si="51"/>
        <v>0</v>
      </c>
      <c r="N210" s="490">
        <f t="shared" si="52"/>
        <v>0</v>
      </c>
      <c r="O210" s="111">
        <v>12.15</v>
      </c>
      <c r="P210" s="121">
        <v>734.40000000000009</v>
      </c>
      <c r="Q210" s="446">
        <f t="shared" si="53"/>
        <v>223.51304347826093</v>
      </c>
      <c r="R210" s="282">
        <f t="shared" si="54"/>
        <v>351.98904484765495</v>
      </c>
      <c r="S210" s="109"/>
      <c r="T210" s="446">
        <f t="shared" si="55"/>
        <v>239.43043478260861</v>
      </c>
      <c r="U210" s="123">
        <f t="shared" si="56"/>
        <v>377.05580280725763</v>
      </c>
      <c r="V210" s="568">
        <f t="shared" si="57"/>
        <v>223.51304347826093</v>
      </c>
      <c r="W210" s="561">
        <f t="shared" si="46"/>
        <v>239.43043478260861</v>
      </c>
      <c r="X210" s="552" t="str">
        <f t="shared" si="58"/>
        <v/>
      </c>
      <c r="Y210" s="554" t="str">
        <f>regioNat_Kreisregionen_t_N!W209</f>
        <v>Oeko</v>
      </c>
      <c r="Z210" s="573">
        <f t="shared" si="60"/>
        <v>223.51999999999998</v>
      </c>
      <c r="AA210" s="574">
        <f t="shared" si="59"/>
        <v>-6.9565217390561429E-3</v>
      </c>
    </row>
    <row r="211" spans="1:27" ht="15" customHeight="1" x14ac:dyDescent="0.25">
      <c r="A211" s="98">
        <v>9474</v>
      </c>
      <c r="B211" s="21" t="s">
        <v>160</v>
      </c>
      <c r="C211" s="102" t="s">
        <v>132</v>
      </c>
      <c r="D211" s="124">
        <v>650</v>
      </c>
      <c r="E211" s="111">
        <v>1215.5999999999999</v>
      </c>
      <c r="F211" s="446">
        <f t="shared" si="47"/>
        <v>369.96521739130429</v>
      </c>
      <c r="G211" s="119">
        <f t="shared" si="48"/>
        <v>569.17725752508352</v>
      </c>
      <c r="H211" s="486">
        <v>7.6</v>
      </c>
      <c r="I211" s="487">
        <v>2579.4</v>
      </c>
      <c r="J211" s="488">
        <f t="shared" si="49"/>
        <v>785.03478260869565</v>
      </c>
      <c r="K211" s="489">
        <f t="shared" si="50"/>
        <v>1207.7458193979933</v>
      </c>
      <c r="L211" s="480">
        <v>0</v>
      </c>
      <c r="M211" s="480">
        <f t="shared" si="51"/>
        <v>0</v>
      </c>
      <c r="N211" s="490">
        <f t="shared" si="52"/>
        <v>0</v>
      </c>
      <c r="O211" s="111">
        <v>13.35</v>
      </c>
      <c r="P211" s="121">
        <v>751.7</v>
      </c>
      <c r="Q211" s="446">
        <f t="shared" si="53"/>
        <v>228.77826086956523</v>
      </c>
      <c r="R211" s="282">
        <f t="shared" si="54"/>
        <v>351.96655518394647</v>
      </c>
      <c r="S211" s="109"/>
      <c r="T211" s="446">
        <f t="shared" si="55"/>
        <v>141.18695652173906</v>
      </c>
      <c r="U211" s="123">
        <f t="shared" si="56"/>
        <v>217.21070234113702</v>
      </c>
      <c r="V211" s="568">
        <f t="shared" si="57"/>
        <v>228.77826086956523</v>
      </c>
      <c r="W211" s="561">
        <f t="shared" si="46"/>
        <v>141.18695652173906</v>
      </c>
      <c r="X211" s="552" t="str">
        <f t="shared" si="58"/>
        <v/>
      </c>
      <c r="Y211" s="554" t="str">
        <f>regioNat_Kreisregionen_t_N!W210</f>
        <v>Oeko</v>
      </c>
      <c r="Z211" s="573">
        <f t="shared" si="60"/>
        <v>228.79999999999998</v>
      </c>
      <c r="AA211" s="574">
        <f t="shared" si="59"/>
        <v>-2.1739130434752951E-2</v>
      </c>
    </row>
    <row r="212" spans="1:27" ht="15" customHeight="1" x14ac:dyDescent="0.25">
      <c r="A212" s="98">
        <v>9475</v>
      </c>
      <c r="B212" s="21" t="s">
        <v>326</v>
      </c>
      <c r="C212" s="102" t="s">
        <v>132</v>
      </c>
      <c r="D212" s="124">
        <v>970</v>
      </c>
      <c r="E212" s="111">
        <v>2559.5</v>
      </c>
      <c r="F212" s="446">
        <f t="shared" si="47"/>
        <v>778.97826086956525</v>
      </c>
      <c r="G212" s="119">
        <f t="shared" si="48"/>
        <v>803.07037203047958</v>
      </c>
      <c r="H212" s="486">
        <v>7.72</v>
      </c>
      <c r="I212" s="487">
        <v>3849.2000000000003</v>
      </c>
      <c r="J212" s="488">
        <f t="shared" si="49"/>
        <v>1171.4956521739132</v>
      </c>
      <c r="K212" s="489">
        <f t="shared" si="50"/>
        <v>1207.7274764679516</v>
      </c>
      <c r="L212" s="480">
        <v>0</v>
      </c>
      <c r="M212" s="480">
        <f t="shared" si="51"/>
        <v>0</v>
      </c>
      <c r="N212" s="490">
        <f t="shared" si="52"/>
        <v>0</v>
      </c>
      <c r="O212" s="111">
        <v>11.82</v>
      </c>
      <c r="P212" s="121">
        <v>1121.8</v>
      </c>
      <c r="Q212" s="446">
        <f t="shared" si="53"/>
        <v>341.4173913043478</v>
      </c>
      <c r="R212" s="282">
        <f t="shared" si="54"/>
        <v>351.97669206633793</v>
      </c>
      <c r="S212" s="109"/>
      <c r="T212" s="446">
        <f t="shared" si="55"/>
        <v>437.56086956521744</v>
      </c>
      <c r="U212" s="123">
        <f t="shared" si="56"/>
        <v>451.0936799641417</v>
      </c>
      <c r="V212" s="568">
        <f t="shared" si="57"/>
        <v>341.4173913043478</v>
      </c>
      <c r="W212" s="561">
        <f t="shared" si="46"/>
        <v>437.56086956521744</v>
      </c>
      <c r="X212" s="552" t="str">
        <f t="shared" si="58"/>
        <v/>
      </c>
      <c r="Y212" s="554" t="str">
        <f>regioNat_Kreisregionen_t_N!W211</f>
        <v>Oeko</v>
      </c>
      <c r="Z212" s="573">
        <f t="shared" si="60"/>
        <v>341.44</v>
      </c>
      <c r="AA212" s="574">
        <f t="shared" si="59"/>
        <v>-2.2608695652195365E-2</v>
      </c>
    </row>
    <row r="213" spans="1:27" ht="15" customHeight="1" x14ac:dyDescent="0.25">
      <c r="A213" s="98">
        <v>9476</v>
      </c>
      <c r="B213" s="21" t="s">
        <v>161</v>
      </c>
      <c r="C213" s="102" t="s">
        <v>132</v>
      </c>
      <c r="D213" s="124">
        <v>652</v>
      </c>
      <c r="E213" s="111">
        <v>1554.1000000000001</v>
      </c>
      <c r="F213" s="446">
        <f t="shared" si="47"/>
        <v>472.98695652173916</v>
      </c>
      <c r="G213" s="119">
        <f t="shared" si="48"/>
        <v>725.44011736463062</v>
      </c>
      <c r="H213" s="486">
        <v>6.5</v>
      </c>
      <c r="I213" s="487">
        <v>2587.2999999999997</v>
      </c>
      <c r="J213" s="488">
        <f t="shared" si="49"/>
        <v>787.43913043478256</v>
      </c>
      <c r="K213" s="489">
        <f t="shared" si="50"/>
        <v>1207.7287276607094</v>
      </c>
      <c r="L213" s="480">
        <v>0</v>
      </c>
      <c r="M213" s="480">
        <f t="shared" si="51"/>
        <v>0</v>
      </c>
      <c r="N213" s="490">
        <f t="shared" si="52"/>
        <v>0</v>
      </c>
      <c r="O213" s="111">
        <v>10.69</v>
      </c>
      <c r="P213" s="121">
        <v>754</v>
      </c>
      <c r="Q213" s="446">
        <f t="shared" si="53"/>
        <v>229.47826086956522</v>
      </c>
      <c r="R213" s="282">
        <f t="shared" si="54"/>
        <v>351.96052280608166</v>
      </c>
      <c r="S213" s="109"/>
      <c r="T213" s="446">
        <f t="shared" si="55"/>
        <v>243.50869565217394</v>
      </c>
      <c r="U213" s="123">
        <f t="shared" si="56"/>
        <v>373.47959455854902</v>
      </c>
      <c r="V213" s="568">
        <f t="shared" si="57"/>
        <v>229.47826086956522</v>
      </c>
      <c r="W213" s="561">
        <f t="shared" si="46"/>
        <v>243.50869565217394</v>
      </c>
      <c r="X213" s="552" t="str">
        <f t="shared" si="58"/>
        <v/>
      </c>
      <c r="Y213" s="554" t="str">
        <f>regioNat_Kreisregionen_t_N!W212</f>
        <v>Oeko</v>
      </c>
      <c r="Z213" s="573">
        <f t="shared" si="60"/>
        <v>229.50399999999999</v>
      </c>
      <c r="AA213" s="574">
        <f t="shared" si="59"/>
        <v>-2.5739130434772051E-2</v>
      </c>
    </row>
    <row r="214" spans="1:27" ht="15" customHeight="1" x14ac:dyDescent="0.25">
      <c r="A214" s="98">
        <v>9477</v>
      </c>
      <c r="B214" s="21" t="s">
        <v>162</v>
      </c>
      <c r="C214" s="102" t="s">
        <v>132</v>
      </c>
      <c r="D214" s="124">
        <v>654</v>
      </c>
      <c r="E214" s="111">
        <v>1229.9000000000001</v>
      </c>
      <c r="F214" s="446">
        <f t="shared" si="47"/>
        <v>374.31739130434789</v>
      </c>
      <c r="G214" s="119">
        <f t="shared" si="48"/>
        <v>572.35075122988974</v>
      </c>
      <c r="H214" s="486">
        <v>9</v>
      </c>
      <c r="I214" s="487">
        <v>2595.2000000000003</v>
      </c>
      <c r="J214" s="488">
        <f t="shared" si="49"/>
        <v>789.84347826086957</v>
      </c>
      <c r="K214" s="489">
        <f t="shared" si="50"/>
        <v>1207.7117404600453</v>
      </c>
      <c r="L214" s="480">
        <v>0</v>
      </c>
      <c r="M214" s="480">
        <f t="shared" si="51"/>
        <v>0</v>
      </c>
      <c r="N214" s="490">
        <f t="shared" si="52"/>
        <v>0</v>
      </c>
      <c r="O214" s="111">
        <v>14.41</v>
      </c>
      <c r="P214" s="121">
        <v>756.3</v>
      </c>
      <c r="Q214" s="446">
        <f t="shared" si="53"/>
        <v>230.17826086956521</v>
      </c>
      <c r="R214" s="282">
        <f t="shared" si="54"/>
        <v>351.95452732349418</v>
      </c>
      <c r="S214" s="109"/>
      <c r="T214" s="446">
        <f t="shared" si="55"/>
        <v>144.13913043478269</v>
      </c>
      <c r="U214" s="123">
        <f t="shared" si="56"/>
        <v>220.39622390639553</v>
      </c>
      <c r="V214" s="568">
        <f t="shared" si="57"/>
        <v>230.17826086956521</v>
      </c>
      <c r="W214" s="561">
        <f t="shared" si="46"/>
        <v>144.13913043478269</v>
      </c>
      <c r="X214" s="552" t="str">
        <f t="shared" si="58"/>
        <v/>
      </c>
      <c r="Y214" s="554" t="str">
        <f>regioNat_Kreisregionen_t_N!W213</f>
        <v>Oeko</v>
      </c>
      <c r="Z214" s="573">
        <f t="shared" si="60"/>
        <v>230.208</v>
      </c>
      <c r="AA214" s="574">
        <f t="shared" si="59"/>
        <v>-2.973913043479115E-2</v>
      </c>
    </row>
    <row r="215" spans="1:27" ht="15" customHeight="1" x14ac:dyDescent="0.25">
      <c r="A215" s="98">
        <v>9478</v>
      </c>
      <c r="B215" s="21" t="s">
        <v>163</v>
      </c>
      <c r="C215" s="102" t="s">
        <v>132</v>
      </c>
      <c r="D215" s="124">
        <v>521</v>
      </c>
      <c r="E215" s="111">
        <v>893</v>
      </c>
      <c r="F215" s="446">
        <f t="shared" si="47"/>
        <v>271.78260869565219</v>
      </c>
      <c r="G215" s="119">
        <f t="shared" si="48"/>
        <v>521.65567887841109</v>
      </c>
      <c r="H215" s="486">
        <v>7.73</v>
      </c>
      <c r="I215" s="487">
        <v>2067.5</v>
      </c>
      <c r="J215" s="488">
        <f t="shared" si="49"/>
        <v>629.23913043478262</v>
      </c>
      <c r="K215" s="489">
        <f t="shared" si="50"/>
        <v>1207.7526495869149</v>
      </c>
      <c r="L215" s="480">
        <v>0</v>
      </c>
      <c r="M215" s="480">
        <f t="shared" si="51"/>
        <v>0</v>
      </c>
      <c r="N215" s="490">
        <f t="shared" si="52"/>
        <v>0</v>
      </c>
      <c r="O215" s="111">
        <v>10.54</v>
      </c>
      <c r="P215" s="121">
        <v>602.5</v>
      </c>
      <c r="Q215" s="446">
        <f t="shared" si="53"/>
        <v>183.36956521739131</v>
      </c>
      <c r="R215" s="282">
        <f t="shared" si="54"/>
        <v>351.9569389969123</v>
      </c>
      <c r="S215" s="109"/>
      <c r="T215" s="446">
        <f t="shared" si="55"/>
        <v>88.413043478260875</v>
      </c>
      <c r="U215" s="123">
        <f t="shared" si="56"/>
        <v>169.6987398814988</v>
      </c>
      <c r="V215" s="568">
        <f t="shared" si="57"/>
        <v>183.36956521739131</v>
      </c>
      <c r="W215" s="561">
        <f t="shared" si="46"/>
        <v>88.413043478260875</v>
      </c>
      <c r="X215" s="552" t="str">
        <f t="shared" si="58"/>
        <v/>
      </c>
      <c r="Y215" s="554" t="str">
        <f>regioNat_Kreisregionen_t_N!W214</f>
        <v>Oeko</v>
      </c>
      <c r="Z215" s="573">
        <f t="shared" si="60"/>
        <v>183.392</v>
      </c>
      <c r="AA215" s="574">
        <f t="shared" si="59"/>
        <v>-2.2434782608684145E-2</v>
      </c>
    </row>
    <row r="216" spans="1:27" ht="15" customHeight="1" x14ac:dyDescent="0.25">
      <c r="A216" s="98">
        <v>9479</v>
      </c>
      <c r="B216" s="21" t="s">
        <v>164</v>
      </c>
      <c r="C216" s="102" t="s">
        <v>132</v>
      </c>
      <c r="D216" s="124">
        <v>621</v>
      </c>
      <c r="E216" s="111">
        <v>1469.4</v>
      </c>
      <c r="F216" s="446">
        <f t="shared" si="47"/>
        <v>447.20869565217396</v>
      </c>
      <c r="G216" s="119">
        <f t="shared" si="48"/>
        <v>720.14282713715613</v>
      </c>
      <c r="H216" s="486">
        <v>6.9</v>
      </c>
      <c r="I216" s="487">
        <v>2464.3000000000002</v>
      </c>
      <c r="J216" s="488">
        <f t="shared" si="49"/>
        <v>750.00434782608704</v>
      </c>
      <c r="K216" s="489">
        <f t="shared" si="50"/>
        <v>1207.7364699292868</v>
      </c>
      <c r="L216" s="480">
        <v>0</v>
      </c>
      <c r="M216" s="480">
        <f t="shared" si="51"/>
        <v>0</v>
      </c>
      <c r="N216" s="490">
        <f t="shared" si="52"/>
        <v>0</v>
      </c>
      <c r="O216" s="111">
        <v>10.08</v>
      </c>
      <c r="P216" s="121">
        <v>718.19999999999993</v>
      </c>
      <c r="Q216" s="446">
        <f t="shared" si="53"/>
        <v>218.58260869565217</v>
      </c>
      <c r="R216" s="282">
        <f t="shared" si="54"/>
        <v>351.98487712665406</v>
      </c>
      <c r="S216" s="109"/>
      <c r="T216" s="446">
        <f t="shared" si="55"/>
        <v>228.62608695652179</v>
      </c>
      <c r="U216" s="123">
        <f t="shared" si="56"/>
        <v>368.15795001050208</v>
      </c>
      <c r="V216" s="568">
        <f t="shared" si="57"/>
        <v>218.58260869565217</v>
      </c>
      <c r="W216" s="561">
        <f t="shared" si="46"/>
        <v>228.62608695652179</v>
      </c>
      <c r="X216" s="552" t="str">
        <f t="shared" si="58"/>
        <v/>
      </c>
      <c r="Y216" s="554" t="str">
        <f>regioNat_Kreisregionen_t_N!W215</f>
        <v>Oeko</v>
      </c>
      <c r="Z216" s="573">
        <f t="shared" si="60"/>
        <v>218.59199999999998</v>
      </c>
      <c r="AA216" s="574">
        <f t="shared" si="59"/>
        <v>-9.3913043478153213E-3</v>
      </c>
    </row>
    <row r="217" spans="1:27" ht="15" customHeight="1" x14ac:dyDescent="0.25">
      <c r="A217" s="98">
        <v>9571</v>
      </c>
      <c r="B217" s="21" t="s">
        <v>327</v>
      </c>
      <c r="C217" s="102" t="s">
        <v>132</v>
      </c>
      <c r="D217" s="124">
        <v>2068</v>
      </c>
      <c r="E217" s="111">
        <v>4077.1</v>
      </c>
      <c r="F217" s="446">
        <f t="shared" si="47"/>
        <v>1240.8565217391304</v>
      </c>
      <c r="G217" s="119">
        <f t="shared" si="48"/>
        <v>600.0273315953242</v>
      </c>
      <c r="H217" s="486">
        <v>8.0299999999999994</v>
      </c>
      <c r="I217" s="487">
        <v>8206.4</v>
      </c>
      <c r="J217" s="488">
        <f t="shared" si="49"/>
        <v>2497.6</v>
      </c>
      <c r="K217" s="489">
        <f t="shared" si="50"/>
        <v>1207.7369439071565</v>
      </c>
      <c r="L217" s="480">
        <v>0</v>
      </c>
      <c r="M217" s="480">
        <f t="shared" si="51"/>
        <v>0</v>
      </c>
      <c r="N217" s="490">
        <f t="shared" si="52"/>
        <v>0</v>
      </c>
      <c r="O217" s="111">
        <v>12.77</v>
      </c>
      <c r="P217" s="121">
        <v>2391.6</v>
      </c>
      <c r="Q217" s="446">
        <f t="shared" si="53"/>
        <v>727.87826086956522</v>
      </c>
      <c r="R217" s="282">
        <f t="shared" si="54"/>
        <v>351.97207972416112</v>
      </c>
      <c r="S217" s="109"/>
      <c r="T217" s="446">
        <f t="shared" si="55"/>
        <v>512.97826086956513</v>
      </c>
      <c r="U217" s="123">
        <f t="shared" si="56"/>
        <v>248.05525187116302</v>
      </c>
      <c r="V217" s="568">
        <f t="shared" si="57"/>
        <v>727.87826086956522</v>
      </c>
      <c r="W217" s="561">
        <f t="shared" si="46"/>
        <v>512.97826086956513</v>
      </c>
      <c r="X217" s="552" t="str">
        <f t="shared" si="58"/>
        <v/>
      </c>
      <c r="Y217" s="554" t="str">
        <f>regioNat_Kreisregionen_t_N!W216</f>
        <v>Oeko</v>
      </c>
      <c r="Z217" s="573">
        <f t="shared" si="60"/>
        <v>727.93599999999992</v>
      </c>
      <c r="AA217" s="574">
        <f t="shared" si="59"/>
        <v>-5.7739130434697472E-2</v>
      </c>
    </row>
    <row r="218" spans="1:27" ht="15" customHeight="1" x14ac:dyDescent="0.25">
      <c r="A218" s="98">
        <v>9572</v>
      </c>
      <c r="B218" s="21" t="s">
        <v>328</v>
      </c>
      <c r="C218" s="102" t="s">
        <v>132</v>
      </c>
      <c r="D218" s="124">
        <v>636</v>
      </c>
      <c r="E218" s="111">
        <v>3542.9</v>
      </c>
      <c r="F218" s="446">
        <f t="shared" si="47"/>
        <v>1078.2739130434782</v>
      </c>
      <c r="G218" s="119">
        <f t="shared" si="48"/>
        <v>1695.3992343450914</v>
      </c>
      <c r="H218" s="486">
        <v>11.21</v>
      </c>
      <c r="I218" s="487">
        <v>2523.8000000000002</v>
      </c>
      <c r="J218" s="488">
        <f t="shared" si="49"/>
        <v>768.11304347826092</v>
      </c>
      <c r="K218" s="489">
        <f t="shared" si="50"/>
        <v>1207.7249111293411</v>
      </c>
      <c r="L218" s="480">
        <v>1019.0999999999999</v>
      </c>
      <c r="M218" s="480">
        <f t="shared" si="51"/>
        <v>310.16086956521735</v>
      </c>
      <c r="N218" s="490">
        <f t="shared" si="52"/>
        <v>487.67432321575058</v>
      </c>
      <c r="O218" s="111">
        <v>24.2</v>
      </c>
      <c r="P218" s="121">
        <v>735.5</v>
      </c>
      <c r="Q218" s="446">
        <f t="shared" si="53"/>
        <v>223.84782608695653</v>
      </c>
      <c r="R218" s="282">
        <f t="shared" si="54"/>
        <v>351.96199070276185</v>
      </c>
      <c r="S218" s="109"/>
      <c r="T218" s="446">
        <f t="shared" si="55"/>
        <v>854.42608695652166</v>
      </c>
      <c r="U218" s="123">
        <f t="shared" si="56"/>
        <v>1343.4372436423296</v>
      </c>
      <c r="V218" s="568">
        <f t="shared" si="57"/>
        <v>223.84782608695653</v>
      </c>
      <c r="W218" s="561">
        <f t="shared" si="46"/>
        <v>854.42608695652166</v>
      </c>
      <c r="X218" s="552" t="str">
        <f t="shared" si="58"/>
        <v/>
      </c>
      <c r="Y218" s="554" t="str">
        <f>regioNat_Kreisregionen_t_N!W217</f>
        <v>Gesund</v>
      </c>
      <c r="Z218" s="573">
        <f t="shared" si="60"/>
        <v>223.87199999999999</v>
      </c>
      <c r="AA218" s="574">
        <f t="shared" si="59"/>
        <v>-2.4173913043455286E-2</v>
      </c>
    </row>
    <row r="219" spans="1:27" ht="15" customHeight="1" x14ac:dyDescent="0.25">
      <c r="A219" s="98">
        <v>9573</v>
      </c>
      <c r="B219" s="21" t="s">
        <v>329</v>
      </c>
      <c r="C219" s="102" t="s">
        <v>132</v>
      </c>
      <c r="D219" s="124">
        <v>370</v>
      </c>
      <c r="E219" s="111">
        <v>1574.4</v>
      </c>
      <c r="F219" s="446">
        <f t="shared" si="47"/>
        <v>479.1652173913044</v>
      </c>
      <c r="G219" s="119">
        <f t="shared" si="48"/>
        <v>1295.0411280846063</v>
      </c>
      <c r="H219" s="486">
        <v>10.87</v>
      </c>
      <c r="I219" s="487">
        <v>1468.3</v>
      </c>
      <c r="J219" s="488">
        <f t="shared" si="49"/>
        <v>446.8739130434783</v>
      </c>
      <c r="K219" s="489">
        <f t="shared" si="50"/>
        <v>1207.7673325499413</v>
      </c>
      <c r="L219" s="480">
        <v>106.2</v>
      </c>
      <c r="M219" s="480">
        <f t="shared" si="51"/>
        <v>32.321739130434779</v>
      </c>
      <c r="N219" s="490">
        <f t="shared" si="52"/>
        <v>87.356051703877782</v>
      </c>
      <c r="O219" s="111">
        <v>22.79</v>
      </c>
      <c r="P219" s="121">
        <v>427.9</v>
      </c>
      <c r="Q219" s="446">
        <f t="shared" si="53"/>
        <v>130.23043478260868</v>
      </c>
      <c r="R219" s="282">
        <f t="shared" si="54"/>
        <v>351.97414806110453</v>
      </c>
      <c r="S219" s="109"/>
      <c r="T219" s="446">
        <f t="shared" si="55"/>
        <v>348.93478260869574</v>
      </c>
      <c r="U219" s="123">
        <f t="shared" si="56"/>
        <v>943.06698002350197</v>
      </c>
      <c r="V219" s="568">
        <f t="shared" si="57"/>
        <v>130.23043478260868</v>
      </c>
      <c r="W219" s="561">
        <f t="shared" si="46"/>
        <v>348.93478260869574</v>
      </c>
      <c r="X219" s="552" t="str">
        <f t="shared" si="58"/>
        <v/>
      </c>
      <c r="Y219" s="554" t="str">
        <f>regioNat_Kreisregionen_t_N!W218</f>
        <v>Gesund</v>
      </c>
      <c r="Z219" s="573">
        <f t="shared" si="60"/>
        <v>130.23999999999998</v>
      </c>
      <c r="AA219" s="574">
        <f t="shared" si="59"/>
        <v>-9.5652173912981198E-3</v>
      </c>
    </row>
    <row r="220" spans="1:27" ht="15" customHeight="1" x14ac:dyDescent="0.25">
      <c r="A220" s="98">
        <v>9574</v>
      </c>
      <c r="B220" s="21" t="s">
        <v>330</v>
      </c>
      <c r="C220" s="102" t="s">
        <v>132</v>
      </c>
      <c r="D220" s="124">
        <v>985</v>
      </c>
      <c r="E220" s="111">
        <v>6171.4000000000005</v>
      </c>
      <c r="F220" s="446">
        <f t="shared" si="47"/>
        <v>1878.2521739130436</v>
      </c>
      <c r="G220" s="119">
        <f t="shared" si="48"/>
        <v>1906.854998896491</v>
      </c>
      <c r="H220" s="486">
        <v>11.38</v>
      </c>
      <c r="I220" s="487">
        <v>3908.7000000000003</v>
      </c>
      <c r="J220" s="488">
        <f t="shared" si="49"/>
        <v>1189.604347826087</v>
      </c>
      <c r="K220" s="489">
        <f t="shared" si="50"/>
        <v>1207.7201500772455</v>
      </c>
      <c r="L220" s="480">
        <v>2262.6</v>
      </c>
      <c r="M220" s="480">
        <f t="shared" si="51"/>
        <v>688.61739130434773</v>
      </c>
      <c r="N220" s="490">
        <f t="shared" si="52"/>
        <v>699.10395056278958</v>
      </c>
      <c r="O220" s="111">
        <v>26.14</v>
      </c>
      <c r="P220" s="121">
        <v>1139.0999999999999</v>
      </c>
      <c r="Q220" s="446">
        <f t="shared" si="53"/>
        <v>346.68260869565211</v>
      </c>
      <c r="R220" s="282">
        <f t="shared" si="54"/>
        <v>351.96203928492599</v>
      </c>
      <c r="S220" s="109"/>
      <c r="T220" s="446">
        <f t="shared" si="55"/>
        <v>1531.5695652173915</v>
      </c>
      <c r="U220" s="123">
        <f t="shared" si="56"/>
        <v>1554.8929596115649</v>
      </c>
      <c r="V220" s="568">
        <f t="shared" si="57"/>
        <v>346.68260869565211</v>
      </c>
      <c r="W220" s="561">
        <f t="shared" si="46"/>
        <v>1531.5695652173915</v>
      </c>
      <c r="X220" s="552" t="str">
        <f t="shared" si="58"/>
        <v/>
      </c>
      <c r="Y220" s="554" t="str">
        <f>regioNat_Kreisregionen_t_N!W219</f>
        <v>Gesund</v>
      </c>
      <c r="Z220" s="573">
        <f t="shared" si="60"/>
        <v>346.71999999999997</v>
      </c>
      <c r="AA220" s="574">
        <f t="shared" si="59"/>
        <v>-3.7391304347863752E-2</v>
      </c>
    </row>
    <row r="221" spans="1:27" ht="15" customHeight="1" x14ac:dyDescent="0.25">
      <c r="A221" s="98">
        <v>9575</v>
      </c>
      <c r="B221" s="21" t="s">
        <v>165</v>
      </c>
      <c r="C221" s="102" t="s">
        <v>132</v>
      </c>
      <c r="D221" s="124">
        <v>1267</v>
      </c>
      <c r="E221" s="111">
        <v>1708.8000000000002</v>
      </c>
      <c r="F221" s="446">
        <f t="shared" si="47"/>
        <v>520.06956521739141</v>
      </c>
      <c r="G221" s="119">
        <f t="shared" si="48"/>
        <v>410.47321643045888</v>
      </c>
      <c r="H221" s="486">
        <v>6.85</v>
      </c>
      <c r="I221" s="487">
        <v>5027.8</v>
      </c>
      <c r="J221" s="488">
        <f t="shared" si="49"/>
        <v>1530.2</v>
      </c>
      <c r="K221" s="489">
        <f t="shared" si="50"/>
        <v>1207.7348066298343</v>
      </c>
      <c r="L221" s="480">
        <v>0</v>
      </c>
      <c r="M221" s="480">
        <f t="shared" si="51"/>
        <v>0</v>
      </c>
      <c r="N221" s="490">
        <f t="shared" si="52"/>
        <v>0</v>
      </c>
      <c r="O221" s="111">
        <v>8.8000000000000007</v>
      </c>
      <c r="P221" s="121">
        <v>1465.3</v>
      </c>
      <c r="Q221" s="446">
        <f t="shared" si="53"/>
        <v>445.96086956521742</v>
      </c>
      <c r="R221" s="282">
        <f t="shared" si="54"/>
        <v>351.98174393466252</v>
      </c>
      <c r="S221" s="109"/>
      <c r="T221" s="446">
        <f t="shared" si="55"/>
        <v>0</v>
      </c>
      <c r="U221" s="123">
        <f t="shared" si="56"/>
        <v>0</v>
      </c>
      <c r="V221" s="568">
        <f t="shared" si="57"/>
        <v>520.06956521739141</v>
      </c>
      <c r="W221" s="561">
        <f t="shared" si="46"/>
        <v>74.108695652173992</v>
      </c>
      <c r="X221" s="552" t="str">
        <f t="shared" si="58"/>
        <v/>
      </c>
      <c r="Y221" s="554" t="str">
        <f>regioNat_Kreisregionen_t_N!W220</f>
        <v>Oeko</v>
      </c>
      <c r="Z221" s="573">
        <f t="shared" si="60"/>
        <v>445.98399999999998</v>
      </c>
      <c r="AA221" s="574">
        <f t="shared" si="59"/>
        <v>-2.3130434782558495E-2</v>
      </c>
    </row>
    <row r="222" spans="1:27" ht="15" customHeight="1" x14ac:dyDescent="0.25">
      <c r="A222" s="98">
        <v>9576</v>
      </c>
      <c r="B222" s="21" t="s">
        <v>331</v>
      </c>
      <c r="C222" s="102" t="s">
        <v>132</v>
      </c>
      <c r="D222" s="124">
        <v>939</v>
      </c>
      <c r="E222" s="111">
        <v>3010.1</v>
      </c>
      <c r="F222" s="446">
        <f t="shared" si="47"/>
        <v>916.11739130434785</v>
      </c>
      <c r="G222" s="119">
        <f t="shared" si="48"/>
        <v>975.63087465851743</v>
      </c>
      <c r="H222" s="486">
        <v>9.1300000000000008</v>
      </c>
      <c r="I222" s="487">
        <v>3726.2</v>
      </c>
      <c r="J222" s="488">
        <f t="shared" si="49"/>
        <v>1134.0608695652172</v>
      </c>
      <c r="K222" s="489">
        <f t="shared" si="50"/>
        <v>1207.7325554475156</v>
      </c>
      <c r="L222" s="480">
        <v>0</v>
      </c>
      <c r="M222" s="480">
        <f t="shared" si="51"/>
        <v>0</v>
      </c>
      <c r="N222" s="490">
        <f t="shared" si="52"/>
        <v>0</v>
      </c>
      <c r="O222" s="111">
        <v>19.43</v>
      </c>
      <c r="P222" s="121">
        <v>1085.9000000000001</v>
      </c>
      <c r="Q222" s="446">
        <f t="shared" si="53"/>
        <v>330.49130434782614</v>
      </c>
      <c r="R222" s="282">
        <f t="shared" si="54"/>
        <v>351.96092049821743</v>
      </c>
      <c r="S222" s="109"/>
      <c r="T222" s="446">
        <f t="shared" si="55"/>
        <v>585.6260869565217</v>
      </c>
      <c r="U222" s="123">
        <f t="shared" si="56"/>
        <v>623.66995416029999</v>
      </c>
      <c r="V222" s="568">
        <f t="shared" si="57"/>
        <v>330.49130434782614</v>
      </c>
      <c r="W222" s="561">
        <f t="shared" si="46"/>
        <v>585.6260869565217</v>
      </c>
      <c r="X222" s="552" t="str">
        <f t="shared" si="58"/>
        <v/>
      </c>
      <c r="Y222" s="554" t="str">
        <f>regioNat_Kreisregionen_t_N!W221</f>
        <v>Gesund</v>
      </c>
      <c r="Z222" s="573">
        <f t="shared" si="60"/>
        <v>330.52799999999996</v>
      </c>
      <c r="AA222" s="574">
        <f t="shared" si="59"/>
        <v>-3.6695652173818871E-2</v>
      </c>
    </row>
    <row r="223" spans="1:27" ht="15" customHeight="1" x14ac:dyDescent="0.25">
      <c r="A223" s="98">
        <v>9577</v>
      </c>
      <c r="B223" s="21" t="s">
        <v>166</v>
      </c>
      <c r="C223" s="102" t="s">
        <v>132</v>
      </c>
      <c r="D223" s="124">
        <v>967</v>
      </c>
      <c r="E223" s="111">
        <v>1282.2</v>
      </c>
      <c r="F223" s="446">
        <f t="shared" si="47"/>
        <v>390.23478260869564</v>
      </c>
      <c r="G223" s="119">
        <f t="shared" si="48"/>
        <v>403.55199856121578</v>
      </c>
      <c r="H223" s="486">
        <v>7.17</v>
      </c>
      <c r="I223" s="487">
        <v>3837.2999999999997</v>
      </c>
      <c r="J223" s="488">
        <f t="shared" si="49"/>
        <v>1167.8739130434783</v>
      </c>
      <c r="K223" s="489">
        <f t="shared" si="50"/>
        <v>1207.7289690211771</v>
      </c>
      <c r="L223" s="480">
        <v>0</v>
      </c>
      <c r="M223" s="480">
        <f t="shared" si="51"/>
        <v>0</v>
      </c>
      <c r="N223" s="490">
        <f t="shared" si="52"/>
        <v>0</v>
      </c>
      <c r="O223" s="111">
        <v>9.14</v>
      </c>
      <c r="P223" s="121">
        <v>1118.3000000000002</v>
      </c>
      <c r="Q223" s="446">
        <f t="shared" si="53"/>
        <v>340.35217391304354</v>
      </c>
      <c r="R223" s="282">
        <f t="shared" si="54"/>
        <v>351.96708781079997</v>
      </c>
      <c r="S223" s="109"/>
      <c r="T223" s="446">
        <f t="shared" si="55"/>
        <v>0</v>
      </c>
      <c r="U223" s="123">
        <f t="shared" si="56"/>
        <v>0</v>
      </c>
      <c r="V223" s="568">
        <f t="shared" si="57"/>
        <v>390.23478260869564</v>
      </c>
      <c r="W223" s="561">
        <f t="shared" si="46"/>
        <v>49.882608695652095</v>
      </c>
      <c r="X223" s="552" t="str">
        <f t="shared" si="58"/>
        <v/>
      </c>
      <c r="Y223" s="554" t="str">
        <f>regioNat_Kreisregionen_t_N!W222</f>
        <v>Oeko</v>
      </c>
      <c r="Z223" s="573">
        <f t="shared" si="60"/>
        <v>340.38399999999996</v>
      </c>
      <c r="AA223" s="574">
        <f t="shared" si="59"/>
        <v>-3.1826086956414201E-2</v>
      </c>
    </row>
    <row r="224" spans="1:27" ht="15" customHeight="1" x14ac:dyDescent="0.25">
      <c r="A224" s="98">
        <v>9671</v>
      </c>
      <c r="B224" s="21" t="s">
        <v>332</v>
      </c>
      <c r="C224" s="102" t="s">
        <v>132</v>
      </c>
      <c r="D224" s="124">
        <v>761</v>
      </c>
      <c r="E224" s="111">
        <v>3926</v>
      </c>
      <c r="F224" s="446">
        <f t="shared" si="47"/>
        <v>1194.8695652173913</v>
      </c>
      <c r="G224" s="119">
        <f t="shared" si="48"/>
        <v>1570.1308347140491</v>
      </c>
      <c r="H224" s="486">
        <v>9.6300000000000008</v>
      </c>
      <c r="I224" s="487">
        <v>3019.8</v>
      </c>
      <c r="J224" s="488">
        <f t="shared" si="49"/>
        <v>919.06956521739141</v>
      </c>
      <c r="K224" s="489">
        <f t="shared" si="50"/>
        <v>1207.7129634919729</v>
      </c>
      <c r="L224" s="480">
        <v>906.1</v>
      </c>
      <c r="M224" s="480">
        <f t="shared" si="51"/>
        <v>275.76956521739129</v>
      </c>
      <c r="N224" s="490">
        <f t="shared" si="52"/>
        <v>362.37787807804375</v>
      </c>
      <c r="O224" s="111">
        <v>21.44</v>
      </c>
      <c r="P224" s="121">
        <v>880.1</v>
      </c>
      <c r="Q224" s="446">
        <f t="shared" si="53"/>
        <v>267.85652173913041</v>
      </c>
      <c r="R224" s="282">
        <f t="shared" si="54"/>
        <v>351.97966062960631</v>
      </c>
      <c r="S224" s="109"/>
      <c r="T224" s="446">
        <f t="shared" si="55"/>
        <v>927.0130434782609</v>
      </c>
      <c r="U224" s="123">
        <f t="shared" si="56"/>
        <v>1218.1511740844426</v>
      </c>
      <c r="V224" s="568">
        <f t="shared" si="57"/>
        <v>267.85652173913041</v>
      </c>
      <c r="W224" s="561">
        <f t="shared" si="46"/>
        <v>927.0130434782609</v>
      </c>
      <c r="X224" s="552" t="str">
        <f t="shared" si="58"/>
        <v/>
      </c>
      <c r="Y224" s="554" t="str">
        <f>regioNat_Kreisregionen_t_N!W223</f>
        <v>Gesund</v>
      </c>
      <c r="Z224" s="573">
        <f t="shared" si="60"/>
        <v>267.87199999999996</v>
      </c>
      <c r="AA224" s="574">
        <f t="shared" si="59"/>
        <v>-1.5478260869542737E-2</v>
      </c>
    </row>
    <row r="225" spans="1:27" ht="15" customHeight="1" x14ac:dyDescent="0.25">
      <c r="A225" s="98">
        <v>9672</v>
      </c>
      <c r="B225" s="21" t="s">
        <v>167</v>
      </c>
      <c r="C225" s="102" t="s">
        <v>132</v>
      </c>
      <c r="D225" s="124">
        <v>1136</v>
      </c>
      <c r="E225" s="111">
        <v>1697.8</v>
      </c>
      <c r="F225" s="446">
        <f t="shared" si="47"/>
        <v>516.7217391304348</v>
      </c>
      <c r="G225" s="119">
        <f t="shared" si="48"/>
        <v>454.86068585425596</v>
      </c>
      <c r="H225" s="486">
        <v>6.47</v>
      </c>
      <c r="I225" s="487">
        <v>4507.9000000000005</v>
      </c>
      <c r="J225" s="488">
        <f t="shared" si="49"/>
        <v>1371.9695652173914</v>
      </c>
      <c r="K225" s="489">
        <f t="shared" si="50"/>
        <v>1207.7196876913656</v>
      </c>
      <c r="L225" s="480">
        <v>0</v>
      </c>
      <c r="M225" s="480">
        <f t="shared" si="51"/>
        <v>0</v>
      </c>
      <c r="N225" s="490">
        <f t="shared" si="52"/>
        <v>0</v>
      </c>
      <c r="O225" s="111">
        <v>10.11</v>
      </c>
      <c r="P225" s="121">
        <v>1313.8000000000002</v>
      </c>
      <c r="Q225" s="446">
        <f t="shared" si="53"/>
        <v>399.8521739130436</v>
      </c>
      <c r="R225" s="282">
        <f t="shared" si="54"/>
        <v>351.98254745866512</v>
      </c>
      <c r="S225" s="109"/>
      <c r="T225" s="446">
        <f t="shared" si="55"/>
        <v>116.8695652173912</v>
      </c>
      <c r="U225" s="123">
        <f t="shared" si="56"/>
        <v>102.87813839559085</v>
      </c>
      <c r="V225" s="568">
        <f t="shared" si="57"/>
        <v>399.8521739130436</v>
      </c>
      <c r="W225" s="561">
        <f t="shared" si="46"/>
        <v>116.8695652173912</v>
      </c>
      <c r="X225" s="552" t="str">
        <f t="shared" si="58"/>
        <v/>
      </c>
      <c r="Y225" s="554" t="str">
        <f>regioNat_Kreisregionen_t_N!W224</f>
        <v>Oeko</v>
      </c>
      <c r="Z225" s="573">
        <f t="shared" si="60"/>
        <v>399.87199999999996</v>
      </c>
      <c r="AA225" s="574">
        <f t="shared" si="59"/>
        <v>-1.9826086956356903E-2</v>
      </c>
    </row>
    <row r="226" spans="1:27" ht="15" customHeight="1" x14ac:dyDescent="0.25">
      <c r="A226" s="98">
        <v>9673</v>
      </c>
      <c r="B226" s="21" t="s">
        <v>168</v>
      </c>
      <c r="C226" s="102" t="s">
        <v>132</v>
      </c>
      <c r="D226" s="124">
        <v>1020</v>
      </c>
      <c r="E226" s="111">
        <v>1210.5999999999999</v>
      </c>
      <c r="F226" s="446">
        <f t="shared" si="47"/>
        <v>368.44347826086954</v>
      </c>
      <c r="G226" s="119">
        <f t="shared" si="48"/>
        <v>361.21909633418579</v>
      </c>
      <c r="H226" s="486">
        <v>5.76</v>
      </c>
      <c r="I226" s="487">
        <v>4047.6</v>
      </c>
      <c r="J226" s="488">
        <f t="shared" si="49"/>
        <v>1231.8782608695653</v>
      </c>
      <c r="K226" s="489">
        <f t="shared" si="50"/>
        <v>1207.7237851662405</v>
      </c>
      <c r="L226" s="480">
        <v>0</v>
      </c>
      <c r="M226" s="480">
        <f t="shared" si="51"/>
        <v>0</v>
      </c>
      <c r="N226" s="490">
        <f t="shared" si="52"/>
        <v>0</v>
      </c>
      <c r="O226" s="111">
        <v>9.3800000000000008</v>
      </c>
      <c r="P226" s="121">
        <v>1179.5999999999999</v>
      </c>
      <c r="Q226" s="446">
        <f t="shared" si="53"/>
        <v>359.00869565217386</v>
      </c>
      <c r="R226" s="282">
        <f t="shared" si="54"/>
        <v>351.96930946291553</v>
      </c>
      <c r="S226" s="109"/>
      <c r="T226" s="446">
        <f t="shared" si="55"/>
        <v>0</v>
      </c>
      <c r="U226" s="123">
        <f t="shared" si="56"/>
        <v>0</v>
      </c>
      <c r="V226" s="568">
        <f t="shared" si="57"/>
        <v>368.44347826086954</v>
      </c>
      <c r="W226" s="561">
        <f t="shared" si="46"/>
        <v>9.4347826086956843</v>
      </c>
      <c r="X226" s="552" t="str">
        <f t="shared" si="58"/>
        <v/>
      </c>
      <c r="Y226" s="554" t="str">
        <f>regioNat_Kreisregionen_t_N!W225</f>
        <v>Oeko</v>
      </c>
      <c r="Z226" s="573">
        <f t="shared" si="60"/>
        <v>359.03999999999996</v>
      </c>
      <c r="AA226" s="574">
        <f t="shared" si="59"/>
        <v>-3.1304347826107914E-2</v>
      </c>
    </row>
    <row r="227" spans="1:27" ht="15" customHeight="1" x14ac:dyDescent="0.25">
      <c r="A227" s="98">
        <v>9674</v>
      </c>
      <c r="B227" s="21" t="s">
        <v>169</v>
      </c>
      <c r="C227" s="102" t="s">
        <v>132</v>
      </c>
      <c r="D227" s="124">
        <v>958</v>
      </c>
      <c r="E227" s="111">
        <v>1294.1000000000001</v>
      </c>
      <c r="F227" s="446">
        <f t="shared" si="47"/>
        <v>393.85652173913047</v>
      </c>
      <c r="G227" s="119">
        <f t="shared" si="48"/>
        <v>411.12371789053287</v>
      </c>
      <c r="H227" s="486">
        <v>6.95</v>
      </c>
      <c r="I227" s="487">
        <v>3801.6</v>
      </c>
      <c r="J227" s="488">
        <f t="shared" si="49"/>
        <v>1157.0086956521739</v>
      </c>
      <c r="K227" s="489">
        <f t="shared" si="50"/>
        <v>1207.7335027684485</v>
      </c>
      <c r="L227" s="480">
        <v>0</v>
      </c>
      <c r="M227" s="480">
        <f t="shared" si="51"/>
        <v>0</v>
      </c>
      <c r="N227" s="490">
        <f t="shared" si="52"/>
        <v>0</v>
      </c>
      <c r="O227" s="111">
        <v>10.52</v>
      </c>
      <c r="P227" s="121">
        <v>1107.9000000000001</v>
      </c>
      <c r="Q227" s="446">
        <f t="shared" si="53"/>
        <v>337.18695652173921</v>
      </c>
      <c r="R227" s="282">
        <f t="shared" si="54"/>
        <v>351.96968321684682</v>
      </c>
      <c r="S227" s="109"/>
      <c r="T227" s="446">
        <f t="shared" si="55"/>
        <v>56.669565217391266</v>
      </c>
      <c r="U227" s="123">
        <f t="shared" si="56"/>
        <v>59.154034673686077</v>
      </c>
      <c r="V227" s="568">
        <f t="shared" si="57"/>
        <v>337.18695652173921</v>
      </c>
      <c r="W227" s="561">
        <f t="shared" si="46"/>
        <v>56.669565217391266</v>
      </c>
      <c r="X227" s="552" t="str">
        <f t="shared" si="58"/>
        <v/>
      </c>
      <c r="Y227" s="554" t="str">
        <f>regioNat_Kreisregionen_t_N!W226</f>
        <v>Oeko</v>
      </c>
      <c r="Z227" s="573">
        <f t="shared" si="60"/>
        <v>337.21600000000001</v>
      </c>
      <c r="AA227" s="574">
        <f t="shared" si="59"/>
        <v>-2.9043478260803113E-2</v>
      </c>
    </row>
    <row r="228" spans="1:27" ht="15" customHeight="1" x14ac:dyDescent="0.25">
      <c r="A228" s="98">
        <v>9675</v>
      </c>
      <c r="B228" s="21" t="s">
        <v>170</v>
      </c>
      <c r="C228" s="102" t="s">
        <v>132</v>
      </c>
      <c r="D228" s="124">
        <v>685</v>
      </c>
      <c r="E228" s="111">
        <v>2102.6999999999998</v>
      </c>
      <c r="F228" s="446">
        <f t="shared" si="47"/>
        <v>639.95217391304334</v>
      </c>
      <c r="G228" s="119">
        <f t="shared" si="48"/>
        <v>934.23675023801945</v>
      </c>
      <c r="H228" s="486">
        <v>8.7899999999999991</v>
      </c>
      <c r="I228" s="487">
        <v>2718.3</v>
      </c>
      <c r="J228" s="488">
        <f t="shared" si="49"/>
        <v>827.30869565217404</v>
      </c>
      <c r="K228" s="489">
        <f t="shared" si="50"/>
        <v>1207.749920660108</v>
      </c>
      <c r="L228" s="480">
        <v>0</v>
      </c>
      <c r="M228" s="480">
        <f t="shared" si="51"/>
        <v>0</v>
      </c>
      <c r="N228" s="490">
        <f t="shared" si="52"/>
        <v>0</v>
      </c>
      <c r="O228" s="111">
        <v>15.14</v>
      </c>
      <c r="P228" s="121">
        <v>792.2</v>
      </c>
      <c r="Q228" s="446">
        <f t="shared" si="53"/>
        <v>241.10434782608698</v>
      </c>
      <c r="R228" s="282">
        <f t="shared" si="54"/>
        <v>351.9771501110759</v>
      </c>
      <c r="S228" s="109"/>
      <c r="T228" s="446">
        <f t="shared" si="55"/>
        <v>398.84782608695639</v>
      </c>
      <c r="U228" s="123">
        <f t="shared" si="56"/>
        <v>582.25960012694361</v>
      </c>
      <c r="V228" s="568">
        <f t="shared" si="57"/>
        <v>241.10434782608698</v>
      </c>
      <c r="W228" s="561">
        <f t="shared" si="46"/>
        <v>398.84782608695639</v>
      </c>
      <c r="X228" s="552" t="str">
        <f t="shared" si="58"/>
        <v/>
      </c>
      <c r="Y228" s="554" t="str">
        <f>regioNat_Kreisregionen_t_N!W227</f>
        <v>Gesund</v>
      </c>
      <c r="Z228" s="573">
        <f t="shared" si="60"/>
        <v>241.11999999999998</v>
      </c>
      <c r="AA228" s="574">
        <f t="shared" si="59"/>
        <v>-1.5652173912997114E-2</v>
      </c>
    </row>
    <row r="229" spans="1:27" ht="15" customHeight="1" x14ac:dyDescent="0.25">
      <c r="A229" s="98">
        <v>9676</v>
      </c>
      <c r="B229" s="21" t="s">
        <v>171</v>
      </c>
      <c r="C229" s="102" t="s">
        <v>132</v>
      </c>
      <c r="D229" s="124">
        <v>716</v>
      </c>
      <c r="E229" s="111">
        <v>1533.3000000000002</v>
      </c>
      <c r="F229" s="446">
        <f t="shared" si="47"/>
        <v>466.65652173913054</v>
      </c>
      <c r="G229" s="119">
        <f t="shared" si="48"/>
        <v>651.75491863007062</v>
      </c>
      <c r="H229" s="486">
        <v>7.64</v>
      </c>
      <c r="I229" s="487">
        <v>2841.2999999999997</v>
      </c>
      <c r="J229" s="488">
        <f t="shared" si="49"/>
        <v>864.74347826086955</v>
      </c>
      <c r="K229" s="489">
        <f t="shared" si="50"/>
        <v>1207.7422880738402</v>
      </c>
      <c r="L229" s="480">
        <v>0</v>
      </c>
      <c r="M229" s="480">
        <f t="shared" si="51"/>
        <v>0</v>
      </c>
      <c r="N229" s="490">
        <f t="shared" si="52"/>
        <v>0</v>
      </c>
      <c r="O229" s="111">
        <v>14.88</v>
      </c>
      <c r="P229" s="121">
        <v>828</v>
      </c>
      <c r="Q229" s="446">
        <f t="shared" si="53"/>
        <v>252</v>
      </c>
      <c r="R229" s="282">
        <f t="shared" si="54"/>
        <v>351.95530726256987</v>
      </c>
      <c r="S229" s="109"/>
      <c r="T229" s="446">
        <f t="shared" si="55"/>
        <v>214.65652173913054</v>
      </c>
      <c r="U229" s="123">
        <f t="shared" si="56"/>
        <v>299.7996113675008</v>
      </c>
      <c r="V229" s="568">
        <f t="shared" si="57"/>
        <v>252</v>
      </c>
      <c r="W229" s="561">
        <f t="shared" si="46"/>
        <v>214.65652173913054</v>
      </c>
      <c r="X229" s="552" t="str">
        <f t="shared" si="58"/>
        <v/>
      </c>
      <c r="Y229" s="554" t="str">
        <f>regioNat_Kreisregionen_t_N!W228</f>
        <v>Oeko</v>
      </c>
      <c r="Z229" s="573">
        <f t="shared" si="60"/>
        <v>252.03199999999998</v>
      </c>
      <c r="AA229" s="574">
        <f t="shared" si="59"/>
        <v>-3.1999999999982265E-2</v>
      </c>
    </row>
    <row r="230" spans="1:27" ht="15" customHeight="1" x14ac:dyDescent="0.25">
      <c r="A230" s="98">
        <v>9677</v>
      </c>
      <c r="B230" s="21" t="s">
        <v>172</v>
      </c>
      <c r="C230" s="102" t="s">
        <v>132</v>
      </c>
      <c r="D230" s="124">
        <v>1325</v>
      </c>
      <c r="E230" s="111">
        <v>2665.7999999999997</v>
      </c>
      <c r="F230" s="446">
        <f t="shared" si="47"/>
        <v>811.33043478260868</v>
      </c>
      <c r="G230" s="119">
        <f t="shared" si="48"/>
        <v>612.32485643970472</v>
      </c>
      <c r="H230" s="486">
        <v>7.15</v>
      </c>
      <c r="I230" s="487">
        <v>5257.9000000000005</v>
      </c>
      <c r="J230" s="488">
        <f t="shared" si="49"/>
        <v>1600.2304347826089</v>
      </c>
      <c r="K230" s="489">
        <f t="shared" si="50"/>
        <v>1207.7210828547991</v>
      </c>
      <c r="L230" s="480">
        <v>0</v>
      </c>
      <c r="M230" s="480">
        <f t="shared" si="51"/>
        <v>0</v>
      </c>
      <c r="N230" s="490">
        <f t="shared" si="52"/>
        <v>0</v>
      </c>
      <c r="O230" s="111">
        <v>13.82</v>
      </c>
      <c r="P230" s="121">
        <v>1532.4</v>
      </c>
      <c r="Q230" s="446">
        <f t="shared" si="53"/>
        <v>466.38260869565221</v>
      </c>
      <c r="R230" s="282">
        <f t="shared" si="54"/>
        <v>351.98687448728464</v>
      </c>
      <c r="S230" s="109"/>
      <c r="T230" s="446">
        <f t="shared" si="55"/>
        <v>344.94782608695647</v>
      </c>
      <c r="U230" s="123">
        <f t="shared" si="56"/>
        <v>260.33798195241997</v>
      </c>
      <c r="V230" s="568">
        <f t="shared" si="57"/>
        <v>466.38260869565221</v>
      </c>
      <c r="W230" s="561">
        <f t="shared" si="46"/>
        <v>344.94782608695647</v>
      </c>
      <c r="X230" s="552" t="str">
        <f t="shared" si="58"/>
        <v/>
      </c>
      <c r="Y230" s="554" t="str">
        <f>regioNat_Kreisregionen_t_N!W229</f>
        <v>Oeko</v>
      </c>
      <c r="Z230" s="573">
        <f t="shared" si="60"/>
        <v>466.4</v>
      </c>
      <c r="AA230" s="574">
        <f t="shared" si="59"/>
        <v>-1.7391304347768255E-2</v>
      </c>
    </row>
    <row r="231" spans="1:27" ht="15" customHeight="1" x14ac:dyDescent="0.25">
      <c r="A231" s="98">
        <v>9678</v>
      </c>
      <c r="B231" s="21" t="s">
        <v>333</v>
      </c>
      <c r="C231" s="102" t="s">
        <v>132</v>
      </c>
      <c r="D231" s="124">
        <v>877</v>
      </c>
      <c r="E231" s="111">
        <v>2636.8</v>
      </c>
      <c r="F231" s="446">
        <f t="shared" si="47"/>
        <v>802.50434782608704</v>
      </c>
      <c r="G231" s="119">
        <f t="shared" si="48"/>
        <v>915.05626890089741</v>
      </c>
      <c r="H231" s="486">
        <v>9.1</v>
      </c>
      <c r="I231" s="487">
        <v>3480.2</v>
      </c>
      <c r="J231" s="488">
        <f t="shared" si="49"/>
        <v>1059.191304347826</v>
      </c>
      <c r="K231" s="489">
        <f t="shared" si="50"/>
        <v>1207.7437905904515</v>
      </c>
      <c r="L231" s="480">
        <v>0</v>
      </c>
      <c r="M231" s="480">
        <f t="shared" si="51"/>
        <v>0</v>
      </c>
      <c r="N231" s="490">
        <f t="shared" si="52"/>
        <v>0</v>
      </c>
      <c r="O231" s="111">
        <v>19.190000000000001</v>
      </c>
      <c r="P231" s="121">
        <v>1014.2</v>
      </c>
      <c r="Q231" s="446">
        <f t="shared" si="53"/>
        <v>308.66956521739132</v>
      </c>
      <c r="R231" s="282">
        <f t="shared" si="54"/>
        <v>351.96073570968224</v>
      </c>
      <c r="S231" s="109"/>
      <c r="T231" s="446">
        <f t="shared" si="55"/>
        <v>493.83478260869572</v>
      </c>
      <c r="U231" s="123">
        <f t="shared" si="56"/>
        <v>563.09553319121517</v>
      </c>
      <c r="V231" s="568">
        <f t="shared" si="57"/>
        <v>308.66956521739132</v>
      </c>
      <c r="W231" s="561">
        <f t="shared" si="46"/>
        <v>493.83478260869572</v>
      </c>
      <c r="X231" s="552" t="str">
        <f t="shared" si="58"/>
        <v/>
      </c>
      <c r="Y231" s="554" t="str">
        <f>regioNat_Kreisregionen_t_N!W230</f>
        <v>Gesund</v>
      </c>
      <c r="Z231" s="573">
        <f t="shared" si="60"/>
        <v>308.70400000000001</v>
      </c>
      <c r="AA231" s="574">
        <f t="shared" si="59"/>
        <v>-3.44347826086846E-2</v>
      </c>
    </row>
    <row r="232" spans="1:27" ht="15" customHeight="1" x14ac:dyDescent="0.25">
      <c r="A232" s="98">
        <v>9679</v>
      </c>
      <c r="B232" s="21" t="s">
        <v>334</v>
      </c>
      <c r="C232" s="102" t="s">
        <v>132</v>
      </c>
      <c r="D232" s="124">
        <v>1049</v>
      </c>
      <c r="E232" s="111">
        <v>3825.1</v>
      </c>
      <c r="F232" s="446">
        <f t="shared" si="47"/>
        <v>1164.1608695652174</v>
      </c>
      <c r="G232" s="119">
        <f t="shared" si="48"/>
        <v>1109.7815725121234</v>
      </c>
      <c r="H232" s="486">
        <v>9.34</v>
      </c>
      <c r="I232" s="487">
        <v>4162.7</v>
      </c>
      <c r="J232" s="488">
        <f t="shared" si="49"/>
        <v>1266.9086956521737</v>
      </c>
      <c r="K232" s="489">
        <f t="shared" si="50"/>
        <v>1207.7299291250465</v>
      </c>
      <c r="L232" s="480">
        <v>0</v>
      </c>
      <c r="M232" s="480">
        <f t="shared" si="51"/>
        <v>0</v>
      </c>
      <c r="N232" s="490">
        <f t="shared" si="52"/>
        <v>0</v>
      </c>
      <c r="O232" s="111">
        <v>19.86</v>
      </c>
      <c r="P232" s="121">
        <v>1213.2</v>
      </c>
      <c r="Q232" s="446">
        <f t="shared" si="53"/>
        <v>369.23478260869564</v>
      </c>
      <c r="R232" s="282">
        <f t="shared" si="54"/>
        <v>351.98740000828946</v>
      </c>
      <c r="S232" s="109"/>
      <c r="T232" s="446">
        <f t="shared" si="55"/>
        <v>794.92608695652166</v>
      </c>
      <c r="U232" s="123">
        <f t="shared" si="56"/>
        <v>757.79417250383381</v>
      </c>
      <c r="V232" s="568">
        <f t="shared" si="57"/>
        <v>369.23478260869564</v>
      </c>
      <c r="W232" s="561">
        <f t="shared" si="46"/>
        <v>794.92608695652166</v>
      </c>
      <c r="X232" s="552" t="str">
        <f t="shared" si="58"/>
        <v/>
      </c>
      <c r="Y232" s="554" t="str">
        <f>regioNat_Kreisregionen_t_N!W231</f>
        <v>Gesund</v>
      </c>
      <c r="Z232" s="573">
        <f t="shared" si="60"/>
        <v>369.24799999999999</v>
      </c>
      <c r="AA232" s="574">
        <f t="shared" si="59"/>
        <v>-1.3217391304351622E-2</v>
      </c>
    </row>
    <row r="233" spans="1:27" ht="15" customHeight="1" x14ac:dyDescent="0.25">
      <c r="A233" s="98">
        <v>9771</v>
      </c>
      <c r="B233" s="21" t="s">
        <v>173</v>
      </c>
      <c r="C233" s="102" t="s">
        <v>132</v>
      </c>
      <c r="D233" s="124">
        <v>785</v>
      </c>
      <c r="E233" s="111">
        <v>2086.8000000000002</v>
      </c>
      <c r="F233" s="446">
        <f t="shared" si="47"/>
        <v>635.11304347826092</v>
      </c>
      <c r="G233" s="119">
        <f t="shared" si="48"/>
        <v>809.06120188313491</v>
      </c>
      <c r="H233" s="486">
        <v>9.49</v>
      </c>
      <c r="I233" s="487">
        <v>3115.1</v>
      </c>
      <c r="J233" s="488">
        <f t="shared" si="49"/>
        <v>948.07391304347834</v>
      </c>
      <c r="K233" s="489">
        <f t="shared" si="50"/>
        <v>1207.7374688451955</v>
      </c>
      <c r="L233" s="480">
        <v>0</v>
      </c>
      <c r="M233" s="480">
        <f t="shared" si="51"/>
        <v>0</v>
      </c>
      <c r="N233" s="490">
        <f t="shared" si="52"/>
        <v>0</v>
      </c>
      <c r="O233" s="111">
        <v>18.649999999999999</v>
      </c>
      <c r="P233" s="121">
        <v>907.80000000000007</v>
      </c>
      <c r="Q233" s="446">
        <f t="shared" si="53"/>
        <v>276.28695652173917</v>
      </c>
      <c r="R233" s="282">
        <f t="shared" si="54"/>
        <v>351.95790639711998</v>
      </c>
      <c r="S233" s="109"/>
      <c r="T233" s="446">
        <f t="shared" si="55"/>
        <v>358.82608695652175</v>
      </c>
      <c r="U233" s="123">
        <f t="shared" si="56"/>
        <v>457.10329548601499</v>
      </c>
      <c r="V233" s="568">
        <f t="shared" si="57"/>
        <v>276.28695652173917</v>
      </c>
      <c r="W233" s="561">
        <f t="shared" si="46"/>
        <v>358.82608695652175</v>
      </c>
      <c r="X233" s="552" t="str">
        <f t="shared" si="58"/>
        <v/>
      </c>
      <c r="Y233" s="554" t="str">
        <f>regioNat_Kreisregionen_t_N!W232</f>
        <v>Oeko</v>
      </c>
      <c r="Z233" s="573">
        <f t="shared" si="60"/>
        <v>276.32</v>
      </c>
      <c r="AA233" s="574">
        <f t="shared" si="59"/>
        <v>-3.3043478260822212E-2</v>
      </c>
    </row>
    <row r="234" spans="1:27" ht="15" customHeight="1" x14ac:dyDescent="0.25">
      <c r="A234" s="98">
        <v>9772</v>
      </c>
      <c r="B234" s="21" t="s">
        <v>335</v>
      </c>
      <c r="C234" s="102" t="s">
        <v>132</v>
      </c>
      <c r="D234" s="124">
        <v>1216</v>
      </c>
      <c r="E234" s="111">
        <v>5232.4000000000005</v>
      </c>
      <c r="F234" s="446">
        <f t="shared" si="47"/>
        <v>1592.4695652173914</v>
      </c>
      <c r="G234" s="119">
        <f t="shared" si="48"/>
        <v>1309.5966819221969</v>
      </c>
      <c r="H234" s="486">
        <v>10.06</v>
      </c>
      <c r="I234" s="487">
        <v>4825.4000000000005</v>
      </c>
      <c r="J234" s="488">
        <f t="shared" si="49"/>
        <v>1468.6000000000001</v>
      </c>
      <c r="K234" s="489">
        <f t="shared" si="50"/>
        <v>1207.7302631578948</v>
      </c>
      <c r="L234" s="480">
        <v>407</v>
      </c>
      <c r="M234" s="480">
        <f t="shared" si="51"/>
        <v>123.8695652173913</v>
      </c>
      <c r="N234" s="490">
        <f t="shared" si="52"/>
        <v>101.86641876430205</v>
      </c>
      <c r="O234" s="111">
        <v>22.51</v>
      </c>
      <c r="P234" s="121">
        <v>1406.3000000000002</v>
      </c>
      <c r="Q234" s="446">
        <f t="shared" si="53"/>
        <v>428.00434782608704</v>
      </c>
      <c r="R234" s="282">
        <f t="shared" si="54"/>
        <v>351.97725972540053</v>
      </c>
      <c r="S234" s="109"/>
      <c r="T234" s="446">
        <f t="shared" si="55"/>
        <v>1164.4652173913043</v>
      </c>
      <c r="U234" s="123">
        <f t="shared" si="56"/>
        <v>957.61942219679634</v>
      </c>
      <c r="V234" s="568">
        <f t="shared" si="57"/>
        <v>428.00434782608704</v>
      </c>
      <c r="W234" s="561">
        <f t="shared" si="46"/>
        <v>1164.4652173913043</v>
      </c>
      <c r="X234" s="552" t="str">
        <f t="shared" si="58"/>
        <v/>
      </c>
      <c r="Y234" s="554" t="str">
        <f>regioNat_Kreisregionen_t_N!W233</f>
        <v>Gesund</v>
      </c>
      <c r="Z234" s="573">
        <f t="shared" si="60"/>
        <v>428.03199999999998</v>
      </c>
      <c r="AA234" s="574">
        <f t="shared" si="59"/>
        <v>-2.7652173912940725E-2</v>
      </c>
    </row>
    <row r="235" spans="1:27" ht="15" customHeight="1" x14ac:dyDescent="0.25">
      <c r="A235" s="98">
        <v>9773</v>
      </c>
      <c r="B235" s="21" t="s">
        <v>174</v>
      </c>
      <c r="C235" s="102" t="s">
        <v>132</v>
      </c>
      <c r="D235" s="124">
        <v>793</v>
      </c>
      <c r="E235" s="111">
        <v>1118</v>
      </c>
      <c r="F235" s="446">
        <f t="shared" si="47"/>
        <v>340.26086956521738</v>
      </c>
      <c r="G235" s="119">
        <f t="shared" si="48"/>
        <v>429.08054169636489</v>
      </c>
      <c r="H235" s="486">
        <v>8.48</v>
      </c>
      <c r="I235" s="487">
        <v>3146.7999999999997</v>
      </c>
      <c r="J235" s="488">
        <f t="shared" si="49"/>
        <v>957.72173913043468</v>
      </c>
      <c r="K235" s="489">
        <f t="shared" si="50"/>
        <v>1207.7197214759581</v>
      </c>
      <c r="L235" s="480">
        <v>0</v>
      </c>
      <c r="M235" s="480">
        <f t="shared" si="51"/>
        <v>0</v>
      </c>
      <c r="N235" s="490">
        <f t="shared" si="52"/>
        <v>0</v>
      </c>
      <c r="O235" s="111">
        <v>10.58</v>
      </c>
      <c r="P235" s="121">
        <v>917.1</v>
      </c>
      <c r="Q235" s="446">
        <f t="shared" si="53"/>
        <v>279.11739130434779</v>
      </c>
      <c r="R235" s="282">
        <f t="shared" si="54"/>
        <v>351.97653380119522</v>
      </c>
      <c r="S235" s="109"/>
      <c r="T235" s="446">
        <f t="shared" si="55"/>
        <v>61.143478260869585</v>
      </c>
      <c r="U235" s="123">
        <f t="shared" si="56"/>
        <v>77.104007895169715</v>
      </c>
      <c r="V235" s="568">
        <f t="shared" si="57"/>
        <v>279.11739130434779</v>
      </c>
      <c r="W235" s="561">
        <f t="shared" si="46"/>
        <v>61.143478260869585</v>
      </c>
      <c r="X235" s="552" t="str">
        <f t="shared" si="58"/>
        <v/>
      </c>
      <c r="Y235" s="554" t="str">
        <f>regioNat_Kreisregionen_t_N!W234</f>
        <v>Oeko</v>
      </c>
      <c r="Z235" s="573">
        <f t="shared" si="60"/>
        <v>279.13599999999997</v>
      </c>
      <c r="AA235" s="574">
        <f t="shared" si="59"/>
        <v>-1.8608695652176266E-2</v>
      </c>
    </row>
    <row r="236" spans="1:27" ht="15" customHeight="1" x14ac:dyDescent="0.25">
      <c r="A236" s="98">
        <v>9774</v>
      </c>
      <c r="B236" s="21" t="s">
        <v>175</v>
      </c>
      <c r="C236" s="102" t="s">
        <v>132</v>
      </c>
      <c r="D236" s="124">
        <v>760</v>
      </c>
      <c r="E236" s="111">
        <v>1784.8999999999999</v>
      </c>
      <c r="F236" s="446">
        <f t="shared" si="47"/>
        <v>543.23043478260865</v>
      </c>
      <c r="G236" s="119">
        <f t="shared" si="48"/>
        <v>714.77688787185343</v>
      </c>
      <c r="H236" s="486">
        <v>8.9499999999999993</v>
      </c>
      <c r="I236" s="487">
        <v>3015.8999999999996</v>
      </c>
      <c r="J236" s="488">
        <f t="shared" si="49"/>
        <v>917.88260869565204</v>
      </c>
      <c r="K236" s="489">
        <f t="shared" si="50"/>
        <v>1207.7402745995423</v>
      </c>
      <c r="L236" s="480">
        <v>0</v>
      </c>
      <c r="M236" s="480">
        <f t="shared" si="51"/>
        <v>0</v>
      </c>
      <c r="N236" s="490">
        <f t="shared" si="52"/>
        <v>0</v>
      </c>
      <c r="O236" s="111">
        <v>15.87</v>
      </c>
      <c r="P236" s="121">
        <v>878.9</v>
      </c>
      <c r="Q236" s="446">
        <f t="shared" si="53"/>
        <v>267.49130434782609</v>
      </c>
      <c r="R236" s="282">
        <f t="shared" si="54"/>
        <v>351.96224256292908</v>
      </c>
      <c r="S236" s="109"/>
      <c r="T236" s="446">
        <f t="shared" si="55"/>
        <v>275.73913043478257</v>
      </c>
      <c r="U236" s="123">
        <f t="shared" si="56"/>
        <v>362.81464530892441</v>
      </c>
      <c r="V236" s="568">
        <f t="shared" si="57"/>
        <v>267.49130434782609</v>
      </c>
      <c r="W236" s="561">
        <f t="shared" si="46"/>
        <v>275.73913043478257</v>
      </c>
      <c r="X236" s="552" t="str">
        <f t="shared" si="58"/>
        <v/>
      </c>
      <c r="Y236" s="554" t="str">
        <f>regioNat_Kreisregionen_t_N!W235</f>
        <v>Oeko</v>
      </c>
      <c r="Z236" s="573">
        <f t="shared" si="60"/>
        <v>267.52</v>
      </c>
      <c r="AA236" s="574">
        <f t="shared" si="59"/>
        <v>-2.8695652173894359E-2</v>
      </c>
    </row>
    <row r="237" spans="1:27" ht="15" customHeight="1" x14ac:dyDescent="0.25">
      <c r="A237" s="98">
        <v>9775</v>
      </c>
      <c r="B237" s="21" t="s">
        <v>176</v>
      </c>
      <c r="C237" s="102" t="s">
        <v>132</v>
      </c>
      <c r="D237" s="124">
        <v>515</v>
      </c>
      <c r="E237" s="111">
        <v>2597.1000000000004</v>
      </c>
      <c r="F237" s="446">
        <f t="shared" si="47"/>
        <v>790.42173913043496</v>
      </c>
      <c r="G237" s="119">
        <f t="shared" si="48"/>
        <v>1534.7994934571552</v>
      </c>
      <c r="H237" s="486">
        <v>11.07</v>
      </c>
      <c r="I237" s="487">
        <v>2043.6999999999998</v>
      </c>
      <c r="J237" s="488">
        <f t="shared" si="49"/>
        <v>621.99565217391296</v>
      </c>
      <c r="K237" s="489">
        <f t="shared" si="50"/>
        <v>1207.7585479105105</v>
      </c>
      <c r="L237" s="480">
        <v>553.4</v>
      </c>
      <c r="M237" s="480">
        <f t="shared" si="51"/>
        <v>168.42608695652171</v>
      </c>
      <c r="N237" s="490">
        <f t="shared" si="52"/>
        <v>327.04094554664408</v>
      </c>
      <c r="O237" s="111">
        <v>20.79</v>
      </c>
      <c r="P237" s="121">
        <v>595.6</v>
      </c>
      <c r="Q237" s="446">
        <f t="shared" si="53"/>
        <v>181.26956521739129</v>
      </c>
      <c r="R237" s="282">
        <f t="shared" si="54"/>
        <v>351.97973828619666</v>
      </c>
      <c r="S237" s="109"/>
      <c r="T237" s="446">
        <f t="shared" si="55"/>
        <v>609.15217391304373</v>
      </c>
      <c r="U237" s="123">
        <f t="shared" si="56"/>
        <v>1182.8197551709586</v>
      </c>
      <c r="V237" s="568">
        <f t="shared" si="57"/>
        <v>181.26956521739129</v>
      </c>
      <c r="W237" s="561">
        <f t="shared" si="46"/>
        <v>609.15217391304373</v>
      </c>
      <c r="X237" s="552" t="str">
        <f t="shared" si="58"/>
        <v/>
      </c>
      <c r="Y237" s="554" t="str">
        <f>regioNat_Kreisregionen_t_N!W236</f>
        <v>Gesund</v>
      </c>
      <c r="Z237" s="573">
        <f t="shared" si="60"/>
        <v>181.28</v>
      </c>
      <c r="AA237" s="574">
        <f t="shared" si="59"/>
        <v>-1.0434782608712112E-2</v>
      </c>
    </row>
    <row r="238" spans="1:27" ht="15" customHeight="1" x14ac:dyDescent="0.25">
      <c r="A238" s="98">
        <v>9776</v>
      </c>
      <c r="B238" s="21" t="s">
        <v>177</v>
      </c>
      <c r="C238" s="102" t="s">
        <v>132</v>
      </c>
      <c r="D238" s="124">
        <v>358</v>
      </c>
      <c r="E238" s="111">
        <v>958.30000000000007</v>
      </c>
      <c r="F238" s="446">
        <f t="shared" si="47"/>
        <v>291.65652173913043</v>
      </c>
      <c r="G238" s="119">
        <f t="shared" si="48"/>
        <v>814.68302161768281</v>
      </c>
      <c r="H238" s="486">
        <v>8.43</v>
      </c>
      <c r="I238" s="487">
        <v>1420.6000000000001</v>
      </c>
      <c r="J238" s="488">
        <f t="shared" si="49"/>
        <v>432.35652173913047</v>
      </c>
      <c r="K238" s="489">
        <f t="shared" si="50"/>
        <v>1207.6997813942191</v>
      </c>
      <c r="L238" s="480">
        <v>0</v>
      </c>
      <c r="M238" s="480">
        <f t="shared" si="51"/>
        <v>0</v>
      </c>
      <c r="N238" s="490">
        <f t="shared" si="52"/>
        <v>0</v>
      </c>
      <c r="O238" s="111">
        <v>13.65</v>
      </c>
      <c r="P238" s="121">
        <v>414</v>
      </c>
      <c r="Q238" s="446">
        <f t="shared" si="53"/>
        <v>126</v>
      </c>
      <c r="R238" s="282">
        <f t="shared" si="54"/>
        <v>351.95530726256987</v>
      </c>
      <c r="S238" s="109"/>
      <c r="T238" s="446">
        <f t="shared" si="55"/>
        <v>165.65652173913043</v>
      </c>
      <c r="U238" s="123">
        <f t="shared" si="56"/>
        <v>462.72771435511288</v>
      </c>
      <c r="V238" s="568">
        <f t="shared" si="57"/>
        <v>126</v>
      </c>
      <c r="W238" s="561">
        <f t="shared" si="46"/>
        <v>165.65652173913043</v>
      </c>
      <c r="X238" s="552" t="str">
        <f t="shared" si="58"/>
        <v/>
      </c>
      <c r="Y238" s="554" t="str">
        <f>regioNat_Kreisregionen_t_N!W237</f>
        <v>Oeko</v>
      </c>
      <c r="Z238" s="573">
        <f t="shared" si="60"/>
        <v>126.01599999999999</v>
      </c>
      <c r="AA238" s="574">
        <f t="shared" si="59"/>
        <v>-1.5999999999991132E-2</v>
      </c>
    </row>
    <row r="239" spans="1:27" ht="15" customHeight="1" x14ac:dyDescent="0.25">
      <c r="A239" s="98">
        <v>9777</v>
      </c>
      <c r="B239" s="21" t="s">
        <v>336</v>
      </c>
      <c r="C239" s="102" t="s">
        <v>132</v>
      </c>
      <c r="D239" s="124">
        <v>1458</v>
      </c>
      <c r="E239" s="111">
        <v>3116.4</v>
      </c>
      <c r="F239" s="446">
        <f t="shared" si="47"/>
        <v>948.46956521739128</v>
      </c>
      <c r="G239" s="119">
        <f t="shared" si="48"/>
        <v>650.52782250849884</v>
      </c>
      <c r="H239" s="486">
        <v>7.38</v>
      </c>
      <c r="I239" s="487">
        <v>5785.7000000000007</v>
      </c>
      <c r="J239" s="488">
        <f t="shared" si="49"/>
        <v>1760.8652173913047</v>
      </c>
      <c r="K239" s="489">
        <f t="shared" si="50"/>
        <v>1207.7264865509633</v>
      </c>
      <c r="L239" s="480">
        <v>0</v>
      </c>
      <c r="M239" s="480">
        <f t="shared" si="51"/>
        <v>0</v>
      </c>
      <c r="N239" s="490">
        <f t="shared" si="52"/>
        <v>0</v>
      </c>
      <c r="O239" s="111">
        <v>13.26</v>
      </c>
      <c r="P239" s="121">
        <v>1686.1999999999998</v>
      </c>
      <c r="Q239" s="446">
        <f t="shared" si="53"/>
        <v>513.19130434782596</v>
      </c>
      <c r="R239" s="282">
        <f t="shared" si="54"/>
        <v>351.98306196695881</v>
      </c>
      <c r="S239" s="109"/>
      <c r="T239" s="446">
        <f t="shared" si="55"/>
        <v>435.27826086956532</v>
      </c>
      <c r="U239" s="123">
        <f t="shared" si="56"/>
        <v>298.54476054153997</v>
      </c>
      <c r="V239" s="568">
        <f t="shared" si="57"/>
        <v>513.19130434782596</v>
      </c>
      <c r="W239" s="561">
        <f t="shared" si="46"/>
        <v>435.27826086956532</v>
      </c>
      <c r="X239" s="552" t="str">
        <f t="shared" si="58"/>
        <v/>
      </c>
      <c r="Y239" s="554" t="str">
        <f>regioNat_Kreisregionen_t_N!W238</f>
        <v>Oeko</v>
      </c>
      <c r="Z239" s="573">
        <f t="shared" si="60"/>
        <v>513.21600000000001</v>
      </c>
      <c r="AA239" s="574">
        <f t="shared" si="59"/>
        <v>-2.469565217404579E-2</v>
      </c>
    </row>
    <row r="240" spans="1:27" ht="15" customHeight="1" x14ac:dyDescent="0.25">
      <c r="A240" s="98">
        <v>9778</v>
      </c>
      <c r="B240" s="21" t="s">
        <v>337</v>
      </c>
      <c r="C240" s="102" t="s">
        <v>132</v>
      </c>
      <c r="D240" s="124">
        <v>1300</v>
      </c>
      <c r="E240" s="111">
        <v>3115</v>
      </c>
      <c r="F240" s="446">
        <f t="shared" si="47"/>
        <v>948.04347826086962</v>
      </c>
      <c r="G240" s="119">
        <f t="shared" si="48"/>
        <v>729.26421404682276</v>
      </c>
      <c r="H240" s="486">
        <v>8.81</v>
      </c>
      <c r="I240" s="487">
        <v>5158.7</v>
      </c>
      <c r="J240" s="488">
        <f t="shared" si="49"/>
        <v>1570.0391304347827</v>
      </c>
      <c r="K240" s="489">
        <f t="shared" si="50"/>
        <v>1207.7224080267558</v>
      </c>
      <c r="L240" s="480">
        <v>0</v>
      </c>
      <c r="M240" s="480">
        <f t="shared" si="51"/>
        <v>0</v>
      </c>
      <c r="N240" s="490">
        <f t="shared" si="52"/>
        <v>0</v>
      </c>
      <c r="O240" s="111">
        <v>15.5</v>
      </c>
      <c r="P240" s="121">
        <v>1503.4</v>
      </c>
      <c r="Q240" s="446">
        <f t="shared" si="53"/>
        <v>457.55652173913046</v>
      </c>
      <c r="R240" s="282">
        <f t="shared" si="54"/>
        <v>351.96655518394647</v>
      </c>
      <c r="S240" s="109"/>
      <c r="T240" s="446">
        <f t="shared" si="55"/>
        <v>490.48695652173916</v>
      </c>
      <c r="U240" s="123">
        <f t="shared" si="56"/>
        <v>377.29765886287623</v>
      </c>
      <c r="V240" s="568">
        <f t="shared" si="57"/>
        <v>457.55652173913046</v>
      </c>
      <c r="W240" s="561">
        <f t="shared" si="46"/>
        <v>490.48695652173916</v>
      </c>
      <c r="X240" s="552" t="str">
        <f t="shared" si="58"/>
        <v/>
      </c>
      <c r="Y240" s="554" t="str">
        <f>regioNat_Kreisregionen_t_N!W239</f>
        <v>Oeko</v>
      </c>
      <c r="Z240" s="573">
        <f t="shared" si="60"/>
        <v>457.59999999999997</v>
      </c>
      <c r="AA240" s="574">
        <f t="shared" si="59"/>
        <v>-4.3478260869505903E-2</v>
      </c>
    </row>
    <row r="241" spans="1:27" ht="15" customHeight="1" x14ac:dyDescent="0.25">
      <c r="A241" s="98">
        <v>9779</v>
      </c>
      <c r="B241" s="21" t="s">
        <v>178</v>
      </c>
      <c r="C241" s="102" t="s">
        <v>132</v>
      </c>
      <c r="D241" s="124">
        <v>1276</v>
      </c>
      <c r="E241" s="111">
        <v>2297.4</v>
      </c>
      <c r="F241" s="446">
        <f t="shared" si="47"/>
        <v>699.20869565217401</v>
      </c>
      <c r="G241" s="119">
        <f t="shared" si="48"/>
        <v>547.96919721957215</v>
      </c>
      <c r="H241" s="486">
        <v>8.51</v>
      </c>
      <c r="I241" s="487">
        <v>5063.5</v>
      </c>
      <c r="J241" s="488">
        <f t="shared" si="49"/>
        <v>1541.0652173913043</v>
      </c>
      <c r="K241" s="489">
        <f t="shared" si="50"/>
        <v>1207.7313615919311</v>
      </c>
      <c r="L241" s="480">
        <v>0</v>
      </c>
      <c r="M241" s="480">
        <f t="shared" si="51"/>
        <v>0</v>
      </c>
      <c r="N241" s="490">
        <f t="shared" si="52"/>
        <v>0</v>
      </c>
      <c r="O241" s="111">
        <v>11.95</v>
      </c>
      <c r="P241" s="121">
        <v>1475.7</v>
      </c>
      <c r="Q241" s="446">
        <f t="shared" si="53"/>
        <v>449.1260869565217</v>
      </c>
      <c r="R241" s="282">
        <f t="shared" si="54"/>
        <v>351.97969197219572</v>
      </c>
      <c r="S241" s="109"/>
      <c r="T241" s="446">
        <f t="shared" si="55"/>
        <v>250.08260869565231</v>
      </c>
      <c r="U241" s="123">
        <f t="shared" si="56"/>
        <v>195.98950524737643</v>
      </c>
      <c r="V241" s="568">
        <f t="shared" si="57"/>
        <v>449.1260869565217</v>
      </c>
      <c r="W241" s="561">
        <f t="shared" si="46"/>
        <v>250.08260869565231</v>
      </c>
      <c r="X241" s="552" t="str">
        <f t="shared" si="58"/>
        <v/>
      </c>
      <c r="Y241" s="554" t="str">
        <f>regioNat_Kreisregionen_t_N!W240</f>
        <v>Oeko</v>
      </c>
      <c r="Z241" s="573">
        <f t="shared" si="60"/>
        <v>449.15199999999999</v>
      </c>
      <c r="AA241" s="574">
        <f t="shared" si="59"/>
        <v>-2.5913043478283271E-2</v>
      </c>
    </row>
    <row r="242" spans="1:27" ht="15" customHeight="1" x14ac:dyDescent="0.25">
      <c r="A242" s="98">
        <v>9780</v>
      </c>
      <c r="B242" s="21" t="s">
        <v>338</v>
      </c>
      <c r="C242" s="102" t="s">
        <v>132</v>
      </c>
      <c r="D242" s="124">
        <v>1665</v>
      </c>
      <c r="E242" s="111">
        <v>2981.7</v>
      </c>
      <c r="F242" s="446">
        <f t="shared" si="47"/>
        <v>907.47391304347821</v>
      </c>
      <c r="G242" s="119">
        <f t="shared" si="48"/>
        <v>545.02937720329021</v>
      </c>
      <c r="H242" s="486">
        <v>6.01</v>
      </c>
      <c r="I242" s="487">
        <v>6607.2</v>
      </c>
      <c r="J242" s="488">
        <f t="shared" si="49"/>
        <v>2010.8869565217392</v>
      </c>
      <c r="K242" s="489">
        <f t="shared" si="50"/>
        <v>1207.7399138268702</v>
      </c>
      <c r="L242" s="480">
        <v>0</v>
      </c>
      <c r="M242" s="480">
        <f t="shared" si="51"/>
        <v>0</v>
      </c>
      <c r="N242" s="490">
        <f t="shared" si="52"/>
        <v>0</v>
      </c>
      <c r="O242" s="111">
        <v>18.149999999999999</v>
      </c>
      <c r="P242" s="121">
        <v>1925.6</v>
      </c>
      <c r="Q242" s="446">
        <f t="shared" si="53"/>
        <v>586.05217391304348</v>
      </c>
      <c r="R242" s="282">
        <f t="shared" si="54"/>
        <v>351.98328763546152</v>
      </c>
      <c r="S242" s="109"/>
      <c r="T242" s="446">
        <f t="shared" si="55"/>
        <v>321.42173913043473</v>
      </c>
      <c r="U242" s="123">
        <f t="shared" si="56"/>
        <v>193.04608956782869</v>
      </c>
      <c r="V242" s="568">
        <f t="shared" si="57"/>
        <v>586.05217391304348</v>
      </c>
      <c r="W242" s="561">
        <f t="shared" si="46"/>
        <v>321.42173913043473</v>
      </c>
      <c r="X242" s="552" t="str">
        <f t="shared" si="58"/>
        <v/>
      </c>
      <c r="Y242" s="554" t="str">
        <f>regioNat_Kreisregionen_t_N!W241</f>
        <v>Oeko</v>
      </c>
      <c r="Z242" s="573">
        <f t="shared" si="60"/>
        <v>586.07999999999993</v>
      </c>
      <c r="AA242" s="574">
        <f t="shared" si="59"/>
        <v>-2.7826086956451945E-2</v>
      </c>
    </row>
    <row r="243" spans="1:27" ht="15" customHeight="1" x14ac:dyDescent="0.25">
      <c r="A243" s="98">
        <v>10041</v>
      </c>
      <c r="B243" s="21" t="s">
        <v>179</v>
      </c>
      <c r="C243" s="102" t="s">
        <v>180</v>
      </c>
      <c r="D243" s="124">
        <v>448</v>
      </c>
      <c r="E243" s="111">
        <v>3213.2000000000003</v>
      </c>
      <c r="F243" s="446">
        <f t="shared" si="47"/>
        <v>977.93043478260881</v>
      </c>
      <c r="G243" s="119">
        <f t="shared" si="48"/>
        <v>2182.880434782609</v>
      </c>
      <c r="H243" s="486">
        <v>11</v>
      </c>
      <c r="I243" s="487">
        <v>1777.8</v>
      </c>
      <c r="J243" s="488">
        <f t="shared" si="49"/>
        <v>541.0695652173913</v>
      </c>
      <c r="K243" s="489">
        <f t="shared" si="50"/>
        <v>1207.7445652173913</v>
      </c>
      <c r="L243" s="480">
        <v>1435.4</v>
      </c>
      <c r="M243" s="480">
        <f t="shared" si="51"/>
        <v>436.86086956521746</v>
      </c>
      <c r="N243" s="490">
        <f t="shared" si="52"/>
        <v>975.1358695652176</v>
      </c>
      <c r="O243" s="111">
        <v>18.02</v>
      </c>
      <c r="P243" s="121">
        <v>518.1</v>
      </c>
      <c r="Q243" s="446">
        <f t="shared" si="53"/>
        <v>157.68260869565219</v>
      </c>
      <c r="R243" s="282">
        <f t="shared" si="54"/>
        <v>351.97010869565219</v>
      </c>
      <c r="S243" s="109"/>
      <c r="T243" s="446">
        <f t="shared" si="55"/>
        <v>820.24782608695659</v>
      </c>
      <c r="U243" s="123">
        <f t="shared" si="56"/>
        <v>1830.9103260869565</v>
      </c>
      <c r="V243" s="568">
        <f t="shared" si="57"/>
        <v>157.68260869565219</v>
      </c>
      <c r="W243" s="561">
        <f t="shared" si="46"/>
        <v>820.24782608695659</v>
      </c>
      <c r="X243" s="552" t="str">
        <f t="shared" si="58"/>
        <v/>
      </c>
      <c r="Y243" s="554" t="str">
        <f>regioNat_Kreisregionen_t_N!W242</f>
        <v>Gesund</v>
      </c>
      <c r="Z243" s="573">
        <f t="shared" si="60"/>
        <v>157.696</v>
      </c>
      <c r="AA243" s="574">
        <f t="shared" si="59"/>
        <v>-1.3391304347805999E-2</v>
      </c>
    </row>
    <row r="244" spans="1:27" ht="15" customHeight="1" x14ac:dyDescent="0.25">
      <c r="A244" s="98">
        <v>10042</v>
      </c>
      <c r="B244" s="21" t="s">
        <v>181</v>
      </c>
      <c r="C244" s="102" t="s">
        <v>180</v>
      </c>
      <c r="D244" s="124">
        <v>574</v>
      </c>
      <c r="E244" s="111">
        <v>1431.4</v>
      </c>
      <c r="F244" s="446">
        <f t="shared" si="47"/>
        <v>435.64347826086959</v>
      </c>
      <c r="G244" s="119">
        <f t="shared" si="48"/>
        <v>758.96076352067871</v>
      </c>
      <c r="H244" s="486">
        <v>7.08</v>
      </c>
      <c r="I244" s="487">
        <v>2277.8000000000002</v>
      </c>
      <c r="J244" s="488">
        <f t="shared" si="49"/>
        <v>693.24347826086967</v>
      </c>
      <c r="K244" s="489">
        <f t="shared" si="50"/>
        <v>1207.741251325557</v>
      </c>
      <c r="L244" s="480">
        <v>0</v>
      </c>
      <c r="M244" s="480">
        <f t="shared" si="51"/>
        <v>0</v>
      </c>
      <c r="N244" s="490">
        <f t="shared" si="52"/>
        <v>0</v>
      </c>
      <c r="O244" s="111">
        <v>15.25</v>
      </c>
      <c r="P244" s="121">
        <v>663.8</v>
      </c>
      <c r="Q244" s="446">
        <f t="shared" si="53"/>
        <v>202.02608695652171</v>
      </c>
      <c r="R244" s="282">
        <f t="shared" si="54"/>
        <v>351.96182396606565</v>
      </c>
      <c r="S244" s="109"/>
      <c r="T244" s="446">
        <f t="shared" si="55"/>
        <v>233.61739130434788</v>
      </c>
      <c r="U244" s="123">
        <f t="shared" si="56"/>
        <v>406.998939554613</v>
      </c>
      <c r="V244" s="568">
        <f t="shared" si="57"/>
        <v>202.02608695652171</v>
      </c>
      <c r="W244" s="561">
        <f t="shared" si="46"/>
        <v>233.61739130434788</v>
      </c>
      <c r="X244" s="552" t="str">
        <f t="shared" si="58"/>
        <v/>
      </c>
      <c r="Y244" s="554" t="str">
        <f>regioNat_Kreisregionen_t_N!W243</f>
        <v>Oeko</v>
      </c>
      <c r="Z244" s="573">
        <f t="shared" si="60"/>
        <v>202.048</v>
      </c>
      <c r="AA244" s="574">
        <f t="shared" si="59"/>
        <v>-2.1913043478292593E-2</v>
      </c>
    </row>
    <row r="245" spans="1:27" ht="15" customHeight="1" x14ac:dyDescent="0.25">
      <c r="A245" s="98">
        <v>10043</v>
      </c>
      <c r="B245" s="21" t="s">
        <v>182</v>
      </c>
      <c r="C245" s="102" t="s">
        <v>180</v>
      </c>
      <c r="D245" s="124">
        <v>248</v>
      </c>
      <c r="E245" s="111">
        <v>1338.8</v>
      </c>
      <c r="F245" s="446">
        <f t="shared" si="47"/>
        <v>407.46086956521742</v>
      </c>
      <c r="G245" s="119">
        <f t="shared" si="48"/>
        <v>1642.9873772791027</v>
      </c>
      <c r="H245" s="486">
        <v>9.67</v>
      </c>
      <c r="I245" s="487">
        <v>984.1</v>
      </c>
      <c r="J245" s="488">
        <f t="shared" si="49"/>
        <v>299.50869565217391</v>
      </c>
      <c r="K245" s="489">
        <f t="shared" si="50"/>
        <v>1207.6963534361851</v>
      </c>
      <c r="L245" s="480">
        <v>354.6</v>
      </c>
      <c r="M245" s="480">
        <f t="shared" si="51"/>
        <v>107.9217391304348</v>
      </c>
      <c r="N245" s="490">
        <f t="shared" si="52"/>
        <v>435.1683029453016</v>
      </c>
      <c r="O245" s="111">
        <v>14.27</v>
      </c>
      <c r="P245" s="121">
        <v>286.8</v>
      </c>
      <c r="Q245" s="446">
        <f t="shared" si="53"/>
        <v>87.286956521739143</v>
      </c>
      <c r="R245" s="282">
        <f t="shared" si="54"/>
        <v>351.96353436185143</v>
      </c>
      <c r="S245" s="109"/>
      <c r="T245" s="446">
        <f t="shared" si="55"/>
        <v>320.17391304347825</v>
      </c>
      <c r="U245" s="123">
        <f t="shared" si="56"/>
        <v>1291.0238429172509</v>
      </c>
      <c r="V245" s="568">
        <f t="shared" si="57"/>
        <v>87.286956521739143</v>
      </c>
      <c r="W245" s="561">
        <f t="shared" si="46"/>
        <v>320.17391304347825</v>
      </c>
      <c r="X245" s="552" t="str">
        <f t="shared" si="58"/>
        <v/>
      </c>
      <c r="Y245" s="554" t="str">
        <f>regioNat_Kreisregionen_t_N!W244</f>
        <v>Gesund</v>
      </c>
      <c r="Z245" s="573">
        <f t="shared" si="60"/>
        <v>87.295999999999992</v>
      </c>
      <c r="AA245" s="574">
        <f t="shared" si="59"/>
        <v>-9.0434782608497244E-3</v>
      </c>
    </row>
    <row r="246" spans="1:27" ht="15" customHeight="1" x14ac:dyDescent="0.25">
      <c r="A246" s="98">
        <v>10044</v>
      </c>
      <c r="B246" s="21" t="s">
        <v>183</v>
      </c>
      <c r="C246" s="102" t="s">
        <v>180</v>
      </c>
      <c r="D246" s="124">
        <v>483</v>
      </c>
      <c r="E246" s="111">
        <v>4469.2999999999993</v>
      </c>
      <c r="F246" s="446">
        <f t="shared" si="47"/>
        <v>1360.2217391304346</v>
      </c>
      <c r="G246" s="119">
        <f t="shared" si="48"/>
        <v>2816.1940768746058</v>
      </c>
      <c r="H246" s="486">
        <v>9.6199999999999992</v>
      </c>
      <c r="I246" s="487">
        <v>1916.7</v>
      </c>
      <c r="J246" s="488">
        <f t="shared" si="49"/>
        <v>583.34347826086957</v>
      </c>
      <c r="K246" s="489">
        <f t="shared" si="50"/>
        <v>1207.750472589792</v>
      </c>
      <c r="L246" s="480">
        <v>2552.6</v>
      </c>
      <c r="M246" s="480">
        <f t="shared" si="51"/>
        <v>776.87826086956522</v>
      </c>
      <c r="N246" s="490">
        <f t="shared" si="52"/>
        <v>1608.443604284814</v>
      </c>
      <c r="O246" s="111">
        <v>15.57</v>
      </c>
      <c r="P246" s="121">
        <v>558.6</v>
      </c>
      <c r="Q246" s="446">
        <f t="shared" si="53"/>
        <v>170.00869565217391</v>
      </c>
      <c r="R246" s="282">
        <f t="shared" si="54"/>
        <v>351.98487712665406</v>
      </c>
      <c r="S246" s="109"/>
      <c r="T246" s="446">
        <f t="shared" si="55"/>
        <v>1190.2130434782607</v>
      </c>
      <c r="U246" s="123">
        <f t="shared" si="56"/>
        <v>2464.209199747952</v>
      </c>
      <c r="V246" s="568">
        <f t="shared" si="57"/>
        <v>170.00869565217391</v>
      </c>
      <c r="W246" s="561">
        <f t="shared" si="46"/>
        <v>1190.2130434782607</v>
      </c>
      <c r="X246" s="552" t="str">
        <f t="shared" si="58"/>
        <v/>
      </c>
      <c r="Y246" s="554" t="str">
        <f>regioNat_Kreisregionen_t_N!W245</f>
        <v>Gesund</v>
      </c>
      <c r="Z246" s="573">
        <f t="shared" si="60"/>
        <v>170.01599999999999</v>
      </c>
      <c r="AA246" s="574">
        <f t="shared" si="59"/>
        <v>-7.3043478260785832E-3</v>
      </c>
    </row>
    <row r="247" spans="1:27" ht="15" customHeight="1" x14ac:dyDescent="0.25">
      <c r="A247" s="98">
        <v>10045</v>
      </c>
      <c r="B247" s="21" t="s">
        <v>184</v>
      </c>
      <c r="C247" s="102" t="s">
        <v>180</v>
      </c>
      <c r="D247" s="124">
        <v>436</v>
      </c>
      <c r="E247" s="111">
        <v>1459.8999999999999</v>
      </c>
      <c r="F247" s="446">
        <f t="shared" si="47"/>
        <v>444.31739130434778</v>
      </c>
      <c r="G247" s="119">
        <f t="shared" si="48"/>
        <v>1019.0765855604307</v>
      </c>
      <c r="H247" s="486">
        <v>8.0500000000000007</v>
      </c>
      <c r="I247" s="487">
        <v>1730.2</v>
      </c>
      <c r="J247" s="488">
        <f t="shared" si="49"/>
        <v>526.5826086956522</v>
      </c>
      <c r="K247" s="489">
        <f t="shared" si="50"/>
        <v>1207.7582768248903</v>
      </c>
      <c r="L247" s="480">
        <v>0</v>
      </c>
      <c r="M247" s="480">
        <f t="shared" si="51"/>
        <v>0</v>
      </c>
      <c r="N247" s="490">
        <f t="shared" si="52"/>
        <v>0</v>
      </c>
      <c r="O247" s="111">
        <v>13.09</v>
      </c>
      <c r="P247" s="121">
        <v>504.2</v>
      </c>
      <c r="Q247" s="446">
        <f t="shared" si="53"/>
        <v>153.45217391304348</v>
      </c>
      <c r="R247" s="282">
        <f t="shared" si="54"/>
        <v>351.95452732349423</v>
      </c>
      <c r="S247" s="109"/>
      <c r="T247" s="446">
        <f t="shared" si="55"/>
        <v>290.86521739130433</v>
      </c>
      <c r="U247" s="123">
        <f t="shared" si="56"/>
        <v>667.12205823693648</v>
      </c>
      <c r="V247" s="568">
        <f t="shared" si="57"/>
        <v>153.45217391304348</v>
      </c>
      <c r="W247" s="561">
        <f t="shared" si="46"/>
        <v>290.86521739130433</v>
      </c>
      <c r="X247" s="552" t="str">
        <f t="shared" si="58"/>
        <v/>
      </c>
      <c r="Y247" s="554" t="str">
        <f>regioNat_Kreisregionen_t_N!W246</f>
        <v>Oeko</v>
      </c>
      <c r="Z247" s="573">
        <f t="shared" si="60"/>
        <v>153.47199999999998</v>
      </c>
      <c r="AA247" s="574">
        <f t="shared" si="59"/>
        <v>-1.9826086956499012E-2</v>
      </c>
    </row>
    <row r="248" spans="1:27" ht="15" customHeight="1" x14ac:dyDescent="0.25">
      <c r="A248" s="98">
        <v>10046</v>
      </c>
      <c r="B248" s="21" t="s">
        <v>185</v>
      </c>
      <c r="C248" s="102" t="s">
        <v>180</v>
      </c>
      <c r="D248" s="124">
        <v>474</v>
      </c>
      <c r="E248" s="111">
        <v>875.5</v>
      </c>
      <c r="F248" s="446">
        <f t="shared" si="47"/>
        <v>266.45652173913044</v>
      </c>
      <c r="G248" s="119">
        <f t="shared" si="48"/>
        <v>562.14456063107684</v>
      </c>
      <c r="H248" s="486">
        <v>6.66</v>
      </c>
      <c r="I248" s="487">
        <v>1881</v>
      </c>
      <c r="J248" s="488">
        <f t="shared" si="49"/>
        <v>572.47826086956525</v>
      </c>
      <c r="K248" s="489">
        <f t="shared" si="50"/>
        <v>1207.7600440286187</v>
      </c>
      <c r="L248" s="480">
        <v>0</v>
      </c>
      <c r="M248" s="480">
        <f t="shared" si="51"/>
        <v>0</v>
      </c>
      <c r="N248" s="490">
        <f t="shared" si="52"/>
        <v>0</v>
      </c>
      <c r="O248" s="111">
        <v>9.36</v>
      </c>
      <c r="P248" s="121">
        <v>548.20000000000005</v>
      </c>
      <c r="Q248" s="446">
        <f t="shared" si="53"/>
        <v>166.8434782608696</v>
      </c>
      <c r="R248" s="282">
        <f t="shared" si="54"/>
        <v>351.99046046596959</v>
      </c>
      <c r="S248" s="109"/>
      <c r="T248" s="446">
        <f t="shared" si="55"/>
        <v>0</v>
      </c>
      <c r="U248" s="123">
        <f t="shared" si="56"/>
        <v>0</v>
      </c>
      <c r="V248" s="568">
        <f t="shared" si="57"/>
        <v>266.45652173913044</v>
      </c>
      <c r="W248" s="561">
        <f t="shared" si="46"/>
        <v>99.613043478260835</v>
      </c>
      <c r="X248" s="552" t="str">
        <f t="shared" si="58"/>
        <v/>
      </c>
      <c r="Y248" s="554" t="str">
        <f>regioNat_Kreisregionen_t_N!W247</f>
        <v>Oeko</v>
      </c>
      <c r="Z248" s="573">
        <f t="shared" si="60"/>
        <v>166.84799999999998</v>
      </c>
      <c r="AA248" s="574">
        <f t="shared" si="59"/>
        <v>-4.5217391303822296E-3</v>
      </c>
    </row>
    <row r="249" spans="1:27" ht="15" customHeight="1" x14ac:dyDescent="0.25">
      <c r="A249" s="98">
        <v>11000</v>
      </c>
      <c r="B249" s="21" t="s">
        <v>186</v>
      </c>
      <c r="C249" s="102" t="s">
        <v>187</v>
      </c>
      <c r="D249" s="124">
        <v>899</v>
      </c>
      <c r="E249" s="111">
        <v>20240.100000000002</v>
      </c>
      <c r="F249" s="446">
        <f t="shared" si="47"/>
        <v>6160.0304347826095</v>
      </c>
      <c r="G249" s="119">
        <f t="shared" si="48"/>
        <v>6852.0916960874411</v>
      </c>
      <c r="H249" s="486">
        <v>15.73</v>
      </c>
      <c r="I249" s="487">
        <v>3567.5</v>
      </c>
      <c r="J249" s="488">
        <f t="shared" si="49"/>
        <v>1085.7608695652175</v>
      </c>
      <c r="K249" s="489">
        <f t="shared" si="50"/>
        <v>1207.7429027421774</v>
      </c>
      <c r="L249" s="480">
        <v>16672.7</v>
      </c>
      <c r="M249" s="480">
        <f t="shared" si="51"/>
        <v>5074.3</v>
      </c>
      <c r="N249" s="490">
        <f t="shared" si="52"/>
        <v>5644.3826473859854</v>
      </c>
      <c r="O249" s="111">
        <v>27.8</v>
      </c>
      <c r="P249" s="121">
        <v>1039.7</v>
      </c>
      <c r="Q249" s="446">
        <f t="shared" si="53"/>
        <v>316.4304347826087</v>
      </c>
      <c r="R249" s="282">
        <f t="shared" si="54"/>
        <v>351.98046138221213</v>
      </c>
      <c r="S249" s="109"/>
      <c r="T249" s="446">
        <f t="shared" si="55"/>
        <v>5843.6</v>
      </c>
      <c r="U249" s="123">
        <f t="shared" si="56"/>
        <v>6500.1112347052285</v>
      </c>
      <c r="V249" s="568">
        <f t="shared" si="57"/>
        <v>316.4304347826087</v>
      </c>
      <c r="W249" s="561">
        <f t="shared" si="46"/>
        <v>5843.6</v>
      </c>
      <c r="X249" s="552" t="str">
        <f t="shared" si="58"/>
        <v/>
      </c>
      <c r="Y249" s="554" t="str">
        <f>regioNat_Kreisregionen_t_N!W248</f>
        <v>Gesund</v>
      </c>
      <c r="Z249" s="573">
        <f t="shared" si="60"/>
        <v>316.44799999999998</v>
      </c>
      <c r="AA249" s="574">
        <f t="shared" si="59"/>
        <v>-1.7565217391279475E-2</v>
      </c>
    </row>
    <row r="250" spans="1:27" ht="15" customHeight="1" x14ac:dyDescent="0.25">
      <c r="A250" s="98">
        <v>12060</v>
      </c>
      <c r="B250" s="21" t="s">
        <v>188</v>
      </c>
      <c r="C250" s="102" t="s">
        <v>189</v>
      </c>
      <c r="D250" s="124">
        <v>1493</v>
      </c>
      <c r="E250" s="111">
        <v>2229</v>
      </c>
      <c r="F250" s="446">
        <f t="shared" si="47"/>
        <v>678.39130434782612</v>
      </c>
      <c r="G250" s="119">
        <f t="shared" si="48"/>
        <v>454.38131570517487</v>
      </c>
      <c r="H250" s="486">
        <v>6.56</v>
      </c>
      <c r="I250" s="487">
        <v>5924.5999999999995</v>
      </c>
      <c r="J250" s="488">
        <f t="shared" si="49"/>
        <v>1803.1391304347824</v>
      </c>
      <c r="K250" s="489">
        <f t="shared" si="50"/>
        <v>1207.7288214566527</v>
      </c>
      <c r="L250" s="480">
        <v>0</v>
      </c>
      <c r="M250" s="480">
        <f t="shared" si="51"/>
        <v>0</v>
      </c>
      <c r="N250" s="490">
        <f t="shared" si="52"/>
        <v>0</v>
      </c>
      <c r="O250" s="111">
        <v>15.93</v>
      </c>
      <c r="P250" s="121">
        <v>1726.6</v>
      </c>
      <c r="Q250" s="446">
        <f t="shared" si="53"/>
        <v>525.4869565217391</v>
      </c>
      <c r="R250" s="282">
        <f t="shared" si="54"/>
        <v>351.96715105273887</v>
      </c>
      <c r="S250" s="109"/>
      <c r="T250" s="446">
        <f t="shared" si="55"/>
        <v>152.90434782608702</v>
      </c>
      <c r="U250" s="123">
        <f t="shared" si="56"/>
        <v>102.41416465243606</v>
      </c>
      <c r="V250" s="568">
        <f t="shared" si="57"/>
        <v>525.4869565217391</v>
      </c>
      <c r="W250" s="561">
        <f t="shared" si="46"/>
        <v>152.90434782608702</v>
      </c>
      <c r="X250" s="552" t="str">
        <f t="shared" si="58"/>
        <v/>
      </c>
      <c r="Y250" s="554" t="str">
        <f>regioNat_Kreisregionen_t_N!W249</f>
        <v>Oeko</v>
      </c>
      <c r="Z250" s="573">
        <f t="shared" si="60"/>
        <v>525.53599999999994</v>
      </c>
      <c r="AA250" s="574">
        <f t="shared" si="59"/>
        <v>-4.9043478260841766E-2</v>
      </c>
    </row>
    <row r="251" spans="1:27" ht="15" customHeight="1" x14ac:dyDescent="0.25">
      <c r="A251" s="98">
        <v>12061</v>
      </c>
      <c r="B251" s="21" t="s">
        <v>190</v>
      </c>
      <c r="C251" s="102" t="s">
        <v>189</v>
      </c>
      <c r="D251" s="124">
        <v>2279</v>
      </c>
      <c r="E251" s="111">
        <v>3232.2000000000003</v>
      </c>
      <c r="F251" s="446">
        <f t="shared" si="47"/>
        <v>983.71304347826094</v>
      </c>
      <c r="G251" s="119">
        <f t="shared" si="48"/>
        <v>431.64240608962746</v>
      </c>
      <c r="H251" s="486">
        <v>6.45</v>
      </c>
      <c r="I251" s="487">
        <v>9043.6999999999989</v>
      </c>
      <c r="J251" s="488">
        <f t="shared" si="49"/>
        <v>2752.4304347826082</v>
      </c>
      <c r="K251" s="489">
        <f t="shared" si="50"/>
        <v>1207.7360398344047</v>
      </c>
      <c r="L251" s="480">
        <v>0</v>
      </c>
      <c r="M251" s="480">
        <f t="shared" si="51"/>
        <v>0</v>
      </c>
      <c r="N251" s="490">
        <f t="shared" si="52"/>
        <v>0</v>
      </c>
      <c r="O251" s="111">
        <v>15.95</v>
      </c>
      <c r="P251" s="121">
        <v>2635.7</v>
      </c>
      <c r="Q251" s="446">
        <f t="shared" si="53"/>
        <v>802.16956521739121</v>
      </c>
      <c r="R251" s="282">
        <f t="shared" si="54"/>
        <v>351.98313524238318</v>
      </c>
      <c r="S251" s="109"/>
      <c r="T251" s="446">
        <f t="shared" si="55"/>
        <v>181.54347826086973</v>
      </c>
      <c r="U251" s="123">
        <f t="shared" si="56"/>
        <v>79.659270847244287</v>
      </c>
      <c r="V251" s="568">
        <f t="shared" si="57"/>
        <v>802.16956521739121</v>
      </c>
      <c r="W251" s="561">
        <f t="shared" si="46"/>
        <v>181.54347826086973</v>
      </c>
      <c r="X251" s="552" t="str">
        <f t="shared" si="58"/>
        <v/>
      </c>
      <c r="Y251" s="554" t="str">
        <f>regioNat_Kreisregionen_t_N!W250</f>
        <v>Oeko</v>
      </c>
      <c r="Z251" s="573">
        <f t="shared" si="60"/>
        <v>802.20799999999997</v>
      </c>
      <c r="AA251" s="574">
        <f t="shared" si="59"/>
        <v>-3.8434782608760543E-2</v>
      </c>
    </row>
    <row r="252" spans="1:27" ht="15" customHeight="1" x14ac:dyDescent="0.25">
      <c r="A252" s="98">
        <v>12062</v>
      </c>
      <c r="B252" s="21" t="s">
        <v>191</v>
      </c>
      <c r="C252" s="102" t="s">
        <v>189</v>
      </c>
      <c r="D252" s="124">
        <v>1910</v>
      </c>
      <c r="E252" s="111">
        <v>1574.7</v>
      </c>
      <c r="F252" s="446">
        <f t="shared" si="47"/>
        <v>479.25652173913039</v>
      </c>
      <c r="G252" s="119">
        <f t="shared" si="48"/>
        <v>250.91964488959707</v>
      </c>
      <c r="H252" s="486">
        <v>6.41</v>
      </c>
      <c r="I252" s="487">
        <v>7579.4</v>
      </c>
      <c r="J252" s="488">
        <f t="shared" si="49"/>
        <v>2306.7739130434779</v>
      </c>
      <c r="K252" s="489">
        <f t="shared" si="50"/>
        <v>1207.7350330070565</v>
      </c>
      <c r="L252" s="480">
        <v>0</v>
      </c>
      <c r="M252" s="480">
        <f t="shared" si="51"/>
        <v>0</v>
      </c>
      <c r="N252" s="490">
        <f t="shared" si="52"/>
        <v>0</v>
      </c>
      <c r="O252" s="111">
        <v>8.7200000000000006</v>
      </c>
      <c r="P252" s="121">
        <v>2208.8999999999996</v>
      </c>
      <c r="Q252" s="446">
        <f t="shared" si="53"/>
        <v>672.27391304347816</v>
      </c>
      <c r="R252" s="282">
        <f t="shared" si="54"/>
        <v>351.97587070339171</v>
      </c>
      <c r="S252" s="109"/>
      <c r="T252" s="446">
        <f t="shared" si="55"/>
        <v>0</v>
      </c>
      <c r="U252" s="123">
        <f t="shared" si="56"/>
        <v>0</v>
      </c>
      <c r="V252" s="568">
        <f t="shared" si="57"/>
        <v>479.25652173913039</v>
      </c>
      <c r="W252" s="561">
        <f t="shared" si="46"/>
        <v>-193.01739130434777</v>
      </c>
      <c r="X252" s="552" t="str">
        <f t="shared" si="58"/>
        <v/>
      </c>
      <c r="Y252" s="554" t="str">
        <f>regioNat_Kreisregionen_t_N!W251</f>
        <v>Oeko</v>
      </c>
      <c r="Z252" s="573">
        <f t="shared" si="60"/>
        <v>672.31999999999994</v>
      </c>
      <c r="AA252" s="574">
        <f t="shared" si="59"/>
        <v>-4.6086956521776301E-2</v>
      </c>
    </row>
    <row r="253" spans="1:27" ht="15" customHeight="1" x14ac:dyDescent="0.25">
      <c r="A253" s="98">
        <v>12063</v>
      </c>
      <c r="B253" s="21" t="s">
        <v>192</v>
      </c>
      <c r="C253" s="102" t="s">
        <v>189</v>
      </c>
      <c r="D253" s="124">
        <v>1732</v>
      </c>
      <c r="E253" s="111">
        <v>2272.1</v>
      </c>
      <c r="F253" s="446">
        <f t="shared" si="47"/>
        <v>691.50869565217386</v>
      </c>
      <c r="G253" s="119">
        <f t="shared" si="48"/>
        <v>399.25444321719044</v>
      </c>
      <c r="H253" s="486">
        <v>7.15</v>
      </c>
      <c r="I253" s="487">
        <v>6873</v>
      </c>
      <c r="J253" s="488">
        <f t="shared" si="49"/>
        <v>2091.782608695652</v>
      </c>
      <c r="K253" s="489">
        <f t="shared" si="50"/>
        <v>1207.7266793854803</v>
      </c>
      <c r="L253" s="480">
        <v>0</v>
      </c>
      <c r="M253" s="480">
        <f t="shared" si="51"/>
        <v>0</v>
      </c>
      <c r="N253" s="490">
        <f t="shared" si="52"/>
        <v>0</v>
      </c>
      <c r="O253" s="111">
        <v>13.74</v>
      </c>
      <c r="P253" s="121">
        <v>2003</v>
      </c>
      <c r="Q253" s="446">
        <f t="shared" si="53"/>
        <v>609.60869565217388</v>
      </c>
      <c r="R253" s="282">
        <f t="shared" si="54"/>
        <v>351.96806908324123</v>
      </c>
      <c r="S253" s="109"/>
      <c r="T253" s="446">
        <f t="shared" si="55"/>
        <v>81.899999999999977</v>
      </c>
      <c r="U253" s="123">
        <f t="shared" si="56"/>
        <v>47.286374133949174</v>
      </c>
      <c r="V253" s="568">
        <f t="shared" si="57"/>
        <v>609.60869565217388</v>
      </c>
      <c r="W253" s="561">
        <f t="shared" si="46"/>
        <v>81.899999999999977</v>
      </c>
      <c r="X253" s="552" t="str">
        <f t="shared" si="58"/>
        <v/>
      </c>
      <c r="Y253" s="554" t="str">
        <f>regioNat_Kreisregionen_t_N!W252</f>
        <v>Oeko</v>
      </c>
      <c r="Z253" s="573">
        <f t="shared" si="60"/>
        <v>609.66399999999999</v>
      </c>
      <c r="AA253" s="574">
        <f t="shared" si="59"/>
        <v>-5.5304347826108824E-2</v>
      </c>
    </row>
    <row r="254" spans="1:27" ht="15" customHeight="1" x14ac:dyDescent="0.25">
      <c r="A254" s="98">
        <v>12064</v>
      </c>
      <c r="B254" s="21" t="s">
        <v>193</v>
      </c>
      <c r="C254" s="102" t="s">
        <v>189</v>
      </c>
      <c r="D254" s="124">
        <v>2215</v>
      </c>
      <c r="E254" s="111">
        <v>3731.1</v>
      </c>
      <c r="F254" s="446">
        <f t="shared" si="47"/>
        <v>1135.5521739130436</v>
      </c>
      <c r="G254" s="119">
        <f t="shared" si="48"/>
        <v>512.66463833545981</v>
      </c>
      <c r="H254" s="486">
        <v>6.41</v>
      </c>
      <c r="I254" s="487">
        <v>8789.7000000000007</v>
      </c>
      <c r="J254" s="488">
        <f t="shared" si="49"/>
        <v>2675.1260869565222</v>
      </c>
      <c r="K254" s="489">
        <f t="shared" si="50"/>
        <v>1207.7318677004614</v>
      </c>
      <c r="L254" s="480">
        <v>0</v>
      </c>
      <c r="M254" s="480">
        <f t="shared" si="51"/>
        <v>0</v>
      </c>
      <c r="N254" s="490">
        <f t="shared" si="52"/>
        <v>0</v>
      </c>
      <c r="O254" s="111">
        <v>14.03</v>
      </c>
      <c r="P254" s="121">
        <v>2561.6</v>
      </c>
      <c r="Q254" s="446">
        <f t="shared" si="53"/>
        <v>779.61739130434785</v>
      </c>
      <c r="R254" s="282">
        <f t="shared" si="54"/>
        <v>351.9717342231819</v>
      </c>
      <c r="S254" s="109"/>
      <c r="T254" s="446">
        <f t="shared" si="55"/>
        <v>355.93478260869574</v>
      </c>
      <c r="U254" s="123">
        <f t="shared" si="56"/>
        <v>160.692904112278</v>
      </c>
      <c r="V254" s="568">
        <f t="shared" si="57"/>
        <v>779.61739130434785</v>
      </c>
      <c r="W254" s="561">
        <f t="shared" si="46"/>
        <v>355.93478260869574</v>
      </c>
      <c r="X254" s="552" t="str">
        <f t="shared" si="58"/>
        <v/>
      </c>
      <c r="Y254" s="554" t="str">
        <f>regioNat_Kreisregionen_t_N!W253</f>
        <v>Oeko</v>
      </c>
      <c r="Z254" s="573">
        <f t="shared" si="60"/>
        <v>779.68</v>
      </c>
      <c r="AA254" s="574">
        <f t="shared" si="59"/>
        <v>-6.2608695652102142E-2</v>
      </c>
    </row>
    <row r="255" spans="1:27" ht="15" customHeight="1" x14ac:dyDescent="0.25">
      <c r="A255" s="98">
        <v>12065</v>
      </c>
      <c r="B255" s="21" t="s">
        <v>194</v>
      </c>
      <c r="C255" s="102" t="s">
        <v>189</v>
      </c>
      <c r="D255" s="124">
        <v>1805</v>
      </c>
      <c r="E255" s="111">
        <v>2510</v>
      </c>
      <c r="F255" s="446">
        <f t="shared" si="47"/>
        <v>763.91304347826087</v>
      </c>
      <c r="G255" s="119">
        <f t="shared" si="48"/>
        <v>423.2205227026376</v>
      </c>
      <c r="H255" s="486">
        <v>6.18</v>
      </c>
      <c r="I255" s="487">
        <v>7162.7</v>
      </c>
      <c r="J255" s="488">
        <f t="shared" si="49"/>
        <v>2179.9521739130437</v>
      </c>
      <c r="K255" s="489">
        <f t="shared" si="50"/>
        <v>1207.7297362399133</v>
      </c>
      <c r="L255" s="480">
        <v>0</v>
      </c>
      <c r="M255" s="480">
        <f t="shared" si="51"/>
        <v>0</v>
      </c>
      <c r="N255" s="490">
        <f t="shared" si="52"/>
        <v>0</v>
      </c>
      <c r="O255" s="111">
        <v>12.98</v>
      </c>
      <c r="P255" s="121">
        <v>2087.5</v>
      </c>
      <c r="Q255" s="446">
        <f t="shared" si="53"/>
        <v>635.32608695652175</v>
      </c>
      <c r="R255" s="282">
        <f t="shared" si="54"/>
        <v>351.98121161026137</v>
      </c>
      <c r="S255" s="109"/>
      <c r="T255" s="446">
        <f t="shared" si="55"/>
        <v>128.58695652173913</v>
      </c>
      <c r="U255" s="123">
        <f t="shared" si="56"/>
        <v>71.239311092376241</v>
      </c>
      <c r="V255" s="568">
        <f t="shared" si="57"/>
        <v>635.32608695652175</v>
      </c>
      <c r="W255" s="561">
        <f t="shared" si="46"/>
        <v>128.58695652173913</v>
      </c>
      <c r="X255" s="552" t="str">
        <f t="shared" si="58"/>
        <v/>
      </c>
      <c r="Y255" s="554" t="str">
        <f>regioNat_Kreisregionen_t_N!W254</f>
        <v>Oeko</v>
      </c>
      <c r="Z255" s="573">
        <f t="shared" si="60"/>
        <v>635.36</v>
      </c>
      <c r="AA255" s="574">
        <f t="shared" si="59"/>
        <v>-3.3913043478264626E-2</v>
      </c>
    </row>
    <row r="256" spans="1:27" ht="15" customHeight="1" x14ac:dyDescent="0.25">
      <c r="A256" s="98">
        <v>12066</v>
      </c>
      <c r="B256" s="21" t="s">
        <v>195</v>
      </c>
      <c r="C256" s="102" t="s">
        <v>189</v>
      </c>
      <c r="D256" s="124">
        <v>1225</v>
      </c>
      <c r="E256" s="111">
        <v>3049.3</v>
      </c>
      <c r="F256" s="446">
        <f t="shared" si="47"/>
        <v>928.04782608695666</v>
      </c>
      <c r="G256" s="119">
        <f t="shared" si="48"/>
        <v>757.59006211180133</v>
      </c>
      <c r="H256" s="486">
        <v>6.57</v>
      </c>
      <c r="I256" s="487">
        <v>4861.1000000000004</v>
      </c>
      <c r="J256" s="488">
        <f t="shared" si="49"/>
        <v>1479.4652173913046</v>
      </c>
      <c r="K256" s="489">
        <f t="shared" si="50"/>
        <v>1207.7267080745344</v>
      </c>
      <c r="L256" s="480">
        <v>0</v>
      </c>
      <c r="M256" s="480">
        <f t="shared" si="51"/>
        <v>0</v>
      </c>
      <c r="N256" s="490">
        <f t="shared" si="52"/>
        <v>0</v>
      </c>
      <c r="O256" s="111">
        <v>9.2899999999999991</v>
      </c>
      <c r="P256" s="121">
        <v>1416.7</v>
      </c>
      <c r="Q256" s="446">
        <f t="shared" si="53"/>
        <v>431.16956521739127</v>
      </c>
      <c r="R256" s="282">
        <f t="shared" si="54"/>
        <v>351.9751552795031</v>
      </c>
      <c r="S256" s="109"/>
      <c r="T256" s="446">
        <f t="shared" si="55"/>
        <v>0</v>
      </c>
      <c r="U256" s="123">
        <f t="shared" si="56"/>
        <v>0</v>
      </c>
      <c r="V256" s="568">
        <f t="shared" si="57"/>
        <v>928.04782608695666</v>
      </c>
      <c r="W256" s="561">
        <f t="shared" si="46"/>
        <v>496.87826086956539</v>
      </c>
      <c r="X256" s="552" t="str">
        <f t="shared" si="58"/>
        <v/>
      </c>
      <c r="Y256" s="554" t="str">
        <f>regioNat_Kreisregionen_t_N!W255</f>
        <v>Oeko</v>
      </c>
      <c r="Z256" s="573">
        <f t="shared" si="60"/>
        <v>431.2</v>
      </c>
      <c r="AA256" s="574">
        <f t="shared" si="59"/>
        <v>-3.0434782608722344E-2</v>
      </c>
    </row>
    <row r="257" spans="1:27" ht="15" customHeight="1" x14ac:dyDescent="0.25">
      <c r="A257" s="98">
        <v>12067</v>
      </c>
      <c r="B257" s="21" t="s">
        <v>339</v>
      </c>
      <c r="C257" s="102" t="s">
        <v>189</v>
      </c>
      <c r="D257" s="124">
        <v>2447</v>
      </c>
      <c r="E257" s="111">
        <v>5257.9000000000005</v>
      </c>
      <c r="F257" s="446">
        <f t="shared" si="47"/>
        <v>1600.2304347826089</v>
      </c>
      <c r="G257" s="119">
        <f t="shared" si="48"/>
        <v>653.95604200351806</v>
      </c>
      <c r="H257" s="486">
        <v>6.28</v>
      </c>
      <c r="I257" s="487">
        <v>9710.2999999999993</v>
      </c>
      <c r="J257" s="488">
        <f t="shared" si="49"/>
        <v>2955.3086956521734</v>
      </c>
      <c r="K257" s="489">
        <f t="shared" si="50"/>
        <v>1207.7272969563437</v>
      </c>
      <c r="L257" s="480">
        <v>0</v>
      </c>
      <c r="M257" s="480">
        <f t="shared" si="51"/>
        <v>0</v>
      </c>
      <c r="N257" s="490">
        <f t="shared" si="52"/>
        <v>0</v>
      </c>
      <c r="O257" s="111">
        <v>11.11</v>
      </c>
      <c r="P257" s="121">
        <v>2829.8999999999996</v>
      </c>
      <c r="Q257" s="446">
        <f t="shared" si="53"/>
        <v>861.27391304347805</v>
      </c>
      <c r="R257" s="282">
        <f t="shared" si="54"/>
        <v>351.97135800714261</v>
      </c>
      <c r="S257" s="109"/>
      <c r="T257" s="446">
        <f t="shared" si="55"/>
        <v>738.95652173913084</v>
      </c>
      <c r="U257" s="123">
        <f t="shared" si="56"/>
        <v>301.98468399637551</v>
      </c>
      <c r="V257" s="568">
        <f t="shared" si="57"/>
        <v>861.27391304347805</v>
      </c>
      <c r="W257" s="561">
        <f t="shared" si="46"/>
        <v>738.95652173913084</v>
      </c>
      <c r="X257" s="552" t="str">
        <f t="shared" si="58"/>
        <v/>
      </c>
      <c r="Y257" s="554" t="str">
        <f>regioNat_Kreisregionen_t_N!W256</f>
        <v>Oeko</v>
      </c>
      <c r="Z257" s="573">
        <f t="shared" si="60"/>
        <v>861.34399999999994</v>
      </c>
      <c r="AA257" s="574">
        <f t="shared" si="59"/>
        <v>-7.0086956521890897E-2</v>
      </c>
    </row>
    <row r="258" spans="1:27" ht="15" customHeight="1" x14ac:dyDescent="0.25">
      <c r="A258" s="98">
        <v>12068</v>
      </c>
      <c r="B258" s="21" t="s">
        <v>196</v>
      </c>
      <c r="C258" s="102" t="s">
        <v>189</v>
      </c>
      <c r="D258" s="124">
        <v>2526</v>
      </c>
      <c r="E258" s="111">
        <v>3729.9</v>
      </c>
      <c r="F258" s="446">
        <f t="shared" si="47"/>
        <v>1135.1869565217391</v>
      </c>
      <c r="G258" s="119">
        <f t="shared" si="48"/>
        <v>449.40101208303213</v>
      </c>
      <c r="H258" s="486">
        <v>6.07</v>
      </c>
      <c r="I258" s="487">
        <v>10023.799999999999</v>
      </c>
      <c r="J258" s="488">
        <f t="shared" si="49"/>
        <v>3050.7217391304343</v>
      </c>
      <c r="K258" s="489">
        <f t="shared" si="50"/>
        <v>1207.7283211126025</v>
      </c>
      <c r="L258" s="480">
        <v>0</v>
      </c>
      <c r="M258" s="480">
        <f t="shared" si="51"/>
        <v>0</v>
      </c>
      <c r="N258" s="490">
        <f t="shared" si="52"/>
        <v>0</v>
      </c>
      <c r="O258" s="111">
        <v>8.91</v>
      </c>
      <c r="P258" s="121">
        <v>2921.3</v>
      </c>
      <c r="Q258" s="446">
        <f t="shared" si="53"/>
        <v>889.09130434782617</v>
      </c>
      <c r="R258" s="282">
        <f t="shared" si="54"/>
        <v>351.97597163413548</v>
      </c>
      <c r="S258" s="109"/>
      <c r="T258" s="446">
        <f t="shared" si="55"/>
        <v>0</v>
      </c>
      <c r="U258" s="123">
        <f t="shared" si="56"/>
        <v>0</v>
      </c>
      <c r="V258" s="568">
        <f t="shared" si="57"/>
        <v>1135.1869565217391</v>
      </c>
      <c r="W258" s="561">
        <f t="shared" si="46"/>
        <v>246.09565217391298</v>
      </c>
      <c r="X258" s="552" t="str">
        <f t="shared" si="58"/>
        <v/>
      </c>
      <c r="Y258" s="554" t="str">
        <f>regioNat_Kreisregionen_t_N!W257</f>
        <v>Oeko</v>
      </c>
      <c r="Z258" s="573">
        <f t="shared" si="60"/>
        <v>889.15199999999993</v>
      </c>
      <c r="AA258" s="574">
        <f t="shared" si="59"/>
        <v>-6.0695652173762937E-2</v>
      </c>
    </row>
    <row r="259" spans="1:27" ht="15" customHeight="1" x14ac:dyDescent="0.25">
      <c r="A259" s="98">
        <v>12069</v>
      </c>
      <c r="B259" s="21" t="s">
        <v>340</v>
      </c>
      <c r="C259" s="102" t="s">
        <v>189</v>
      </c>
      <c r="D259" s="124">
        <v>3010</v>
      </c>
      <c r="E259" s="111">
        <v>7136</v>
      </c>
      <c r="F259" s="446">
        <f t="shared" si="47"/>
        <v>2171.8260869565215</v>
      </c>
      <c r="G259" s="119">
        <f t="shared" si="48"/>
        <v>721.53690596562183</v>
      </c>
      <c r="H259" s="486">
        <v>7.36</v>
      </c>
      <c r="I259" s="487">
        <v>11944.5</v>
      </c>
      <c r="J259" s="488">
        <f t="shared" si="49"/>
        <v>3635.282608695652</v>
      </c>
      <c r="K259" s="489">
        <f t="shared" si="50"/>
        <v>1207.7350859453993</v>
      </c>
      <c r="L259" s="480">
        <v>0</v>
      </c>
      <c r="M259" s="480">
        <f t="shared" si="51"/>
        <v>0</v>
      </c>
      <c r="N259" s="490">
        <f t="shared" si="52"/>
        <v>0</v>
      </c>
      <c r="O259" s="111">
        <v>16.86</v>
      </c>
      <c r="P259" s="121">
        <v>3481</v>
      </c>
      <c r="Q259" s="446">
        <f t="shared" si="53"/>
        <v>1059.4347826086957</v>
      </c>
      <c r="R259" s="282">
        <f t="shared" si="54"/>
        <v>351.97168857431757</v>
      </c>
      <c r="S259" s="109"/>
      <c r="T259" s="446">
        <f t="shared" si="55"/>
        <v>1112.3913043478258</v>
      </c>
      <c r="U259" s="123">
        <f t="shared" si="56"/>
        <v>369.56521739130426</v>
      </c>
      <c r="V259" s="568">
        <f t="shared" si="57"/>
        <v>1059.4347826086957</v>
      </c>
      <c r="W259" s="561">
        <f t="shared" si="46"/>
        <v>1112.3913043478258</v>
      </c>
      <c r="X259" s="552" t="str">
        <f t="shared" si="58"/>
        <v/>
      </c>
      <c r="Y259" s="554" t="str">
        <f>regioNat_Kreisregionen_t_N!W258</f>
        <v>Oeko</v>
      </c>
      <c r="Z259" s="573">
        <f t="shared" si="60"/>
        <v>1059.52</v>
      </c>
      <c r="AA259" s="574">
        <f t="shared" si="59"/>
        <v>-8.5217391304240664E-2</v>
      </c>
    </row>
    <row r="260" spans="1:27" ht="15" customHeight="1" x14ac:dyDescent="0.25">
      <c r="A260" s="98">
        <v>12070</v>
      </c>
      <c r="B260" s="21" t="s">
        <v>197</v>
      </c>
      <c r="C260" s="102" t="s">
        <v>189</v>
      </c>
      <c r="D260" s="124">
        <v>2145</v>
      </c>
      <c r="E260" s="111">
        <v>1846.1000000000001</v>
      </c>
      <c r="F260" s="446">
        <f t="shared" si="47"/>
        <v>561.85652173913047</v>
      </c>
      <c r="G260" s="119">
        <f t="shared" si="48"/>
        <v>261.937772372555</v>
      </c>
      <c r="H260" s="486">
        <v>5.59</v>
      </c>
      <c r="I260" s="487">
        <v>8511.9000000000015</v>
      </c>
      <c r="J260" s="488">
        <f t="shared" si="49"/>
        <v>2590.5782608695658</v>
      </c>
      <c r="K260" s="489">
        <f t="shared" si="50"/>
        <v>1207.7287929461845</v>
      </c>
      <c r="L260" s="480">
        <v>0</v>
      </c>
      <c r="M260" s="480">
        <f t="shared" si="51"/>
        <v>0</v>
      </c>
      <c r="N260" s="490">
        <f t="shared" si="52"/>
        <v>0</v>
      </c>
      <c r="O260" s="111">
        <v>6.5</v>
      </c>
      <c r="P260" s="121">
        <v>2480.7000000000003</v>
      </c>
      <c r="Q260" s="446">
        <f t="shared" si="53"/>
        <v>754.99565217391307</v>
      </c>
      <c r="R260" s="282">
        <f t="shared" si="54"/>
        <v>351.97932502280332</v>
      </c>
      <c r="S260" s="109"/>
      <c r="T260" s="446">
        <f t="shared" si="55"/>
        <v>0</v>
      </c>
      <c r="U260" s="123">
        <f t="shared" si="56"/>
        <v>0</v>
      </c>
      <c r="V260" s="568">
        <f t="shared" si="57"/>
        <v>561.85652173913047</v>
      </c>
      <c r="W260" s="561">
        <f t="shared" si="46"/>
        <v>-193.1391304347826</v>
      </c>
      <c r="X260" s="552" t="str">
        <f t="shared" si="58"/>
        <v/>
      </c>
      <c r="Y260" s="554" t="str">
        <f>regioNat_Kreisregionen_t_N!W259</f>
        <v>Oeko</v>
      </c>
      <c r="Z260" s="573">
        <f t="shared" si="60"/>
        <v>755.04</v>
      </c>
      <c r="AA260" s="574">
        <f t="shared" si="59"/>
        <v>-4.4347826086891473E-2</v>
      </c>
    </row>
    <row r="261" spans="1:27" ht="15" customHeight="1" x14ac:dyDescent="0.25">
      <c r="A261" s="98">
        <v>12071</v>
      </c>
      <c r="B261" s="21" t="s">
        <v>341</v>
      </c>
      <c r="C261" s="102" t="s">
        <v>189</v>
      </c>
      <c r="D261" s="124">
        <v>1862</v>
      </c>
      <c r="E261" s="111">
        <v>17903.7</v>
      </c>
      <c r="F261" s="446">
        <f t="shared" si="47"/>
        <v>5448.9521739130441</v>
      </c>
      <c r="G261" s="119">
        <f t="shared" si="48"/>
        <v>2926.3975155279509</v>
      </c>
      <c r="H261" s="486">
        <v>7.29</v>
      </c>
      <c r="I261" s="487">
        <v>7388.9</v>
      </c>
      <c r="J261" s="488">
        <f t="shared" si="49"/>
        <v>2248.7956521739129</v>
      </c>
      <c r="K261" s="489">
        <f t="shared" si="50"/>
        <v>1207.7312847335731</v>
      </c>
      <c r="L261" s="480">
        <v>10514.8</v>
      </c>
      <c r="M261" s="480">
        <f t="shared" si="51"/>
        <v>3200.1565217391299</v>
      </c>
      <c r="N261" s="490">
        <f t="shared" si="52"/>
        <v>1718.666230794377</v>
      </c>
      <c r="O261" s="111">
        <v>13.64</v>
      </c>
      <c r="P261" s="121">
        <v>2153.4</v>
      </c>
      <c r="Q261" s="446">
        <f t="shared" si="53"/>
        <v>655.38260869565227</v>
      </c>
      <c r="R261" s="282">
        <f t="shared" si="54"/>
        <v>351.9777705132397</v>
      </c>
      <c r="S261" s="109"/>
      <c r="T261" s="446">
        <f t="shared" si="55"/>
        <v>4793.5695652173918</v>
      </c>
      <c r="U261" s="123">
        <f t="shared" si="56"/>
        <v>2574.4197450147112</v>
      </c>
      <c r="V261" s="568">
        <f t="shared" si="57"/>
        <v>655.38260869565227</v>
      </c>
      <c r="W261" s="561">
        <f t="shared" si="46"/>
        <v>4793.5695652173918</v>
      </c>
      <c r="X261" s="552" t="str">
        <f t="shared" si="58"/>
        <v/>
      </c>
      <c r="Y261" s="554" t="str">
        <f>regioNat_Kreisregionen_t_N!W260</f>
        <v>Oeko</v>
      </c>
      <c r="Z261" s="573">
        <f t="shared" si="60"/>
        <v>655.42399999999998</v>
      </c>
      <c r="AA261" s="574">
        <f t="shared" si="59"/>
        <v>-4.1391304347712321E-2</v>
      </c>
    </row>
    <row r="262" spans="1:27" ht="15" customHeight="1" x14ac:dyDescent="0.25">
      <c r="A262" s="98">
        <v>12072</v>
      </c>
      <c r="B262" s="21" t="s">
        <v>198</v>
      </c>
      <c r="C262" s="102" t="s">
        <v>189</v>
      </c>
      <c r="D262" s="124">
        <v>2105</v>
      </c>
      <c r="E262" s="111">
        <v>3702.9</v>
      </c>
      <c r="F262" s="446">
        <f t="shared" si="47"/>
        <v>1126.9695652173912</v>
      </c>
      <c r="G262" s="119">
        <f t="shared" si="48"/>
        <v>535.37746566146848</v>
      </c>
      <c r="H262" s="486">
        <v>6.96</v>
      </c>
      <c r="I262" s="487">
        <v>8353.1999999999989</v>
      </c>
      <c r="J262" s="488">
        <f t="shared" si="49"/>
        <v>2542.2782608695647</v>
      </c>
      <c r="K262" s="489">
        <f t="shared" si="50"/>
        <v>1207.7331405556126</v>
      </c>
      <c r="L262" s="480">
        <v>0</v>
      </c>
      <c r="M262" s="480">
        <f t="shared" si="51"/>
        <v>0</v>
      </c>
      <c r="N262" s="490">
        <f t="shared" si="52"/>
        <v>0</v>
      </c>
      <c r="O262" s="111">
        <v>12.43</v>
      </c>
      <c r="P262" s="121">
        <v>2434.4</v>
      </c>
      <c r="Q262" s="446">
        <f t="shared" si="53"/>
        <v>740.90434782608691</v>
      </c>
      <c r="R262" s="282">
        <f t="shared" si="54"/>
        <v>351.97356191263037</v>
      </c>
      <c r="S262" s="109"/>
      <c r="T262" s="446">
        <f t="shared" si="55"/>
        <v>386.06521739130426</v>
      </c>
      <c r="U262" s="123">
        <f t="shared" si="56"/>
        <v>183.40390374883813</v>
      </c>
      <c r="V262" s="568">
        <f t="shared" si="57"/>
        <v>740.90434782608691</v>
      </c>
      <c r="W262" s="561">
        <f t="shared" ref="W262:W307" si="61">F262-Q262</f>
        <v>386.06521739130426</v>
      </c>
      <c r="X262" s="552" t="str">
        <f t="shared" si="58"/>
        <v/>
      </c>
      <c r="Y262" s="554" t="str">
        <f>regioNat_Kreisregionen_t_N!W261</f>
        <v>Oeko</v>
      </c>
      <c r="Z262" s="573">
        <f t="shared" si="60"/>
        <v>740.95999999999992</v>
      </c>
      <c r="AA262" s="574">
        <f t="shared" si="59"/>
        <v>-5.5652173913017577E-2</v>
      </c>
    </row>
    <row r="263" spans="1:27" ht="15" customHeight="1" x14ac:dyDescent="0.25">
      <c r="A263" s="98">
        <v>12073</v>
      </c>
      <c r="B263" s="21" t="s">
        <v>199</v>
      </c>
      <c r="C263" s="102" t="s">
        <v>189</v>
      </c>
      <c r="D263" s="124">
        <v>3103</v>
      </c>
      <c r="E263" s="111">
        <v>4321.7999999999993</v>
      </c>
      <c r="F263" s="446">
        <f t="shared" ref="F263:F307" si="62">E263 * 14/46</f>
        <v>1315.3304347826086</v>
      </c>
      <c r="G263" s="119">
        <f t="shared" ref="G263:G307" si="63">F263 / D263 * 1000</f>
        <v>423.88992419678004</v>
      </c>
      <c r="H263" s="486">
        <v>4.82</v>
      </c>
      <c r="I263" s="487">
        <v>12313.5</v>
      </c>
      <c r="J263" s="488">
        <f t="shared" ref="J263:J307" si="64">I263 * 14/46</f>
        <v>3747.586956521739</v>
      </c>
      <c r="K263" s="489">
        <f t="shared" ref="K263:K307" si="65" xml:space="preserve"> J263 / D263 * 1000</f>
        <v>1207.7302470260197</v>
      </c>
      <c r="L263" s="480">
        <v>0</v>
      </c>
      <c r="M263" s="480">
        <f t="shared" ref="M263:M307" si="66">L263 * 14/46</f>
        <v>0</v>
      </c>
      <c r="N263" s="490">
        <f t="shared" ref="N263:N307" si="67">M263 / D263 * 1000</f>
        <v>0</v>
      </c>
      <c r="O263" s="111">
        <v>6.72</v>
      </c>
      <c r="P263" s="121">
        <v>3588.6</v>
      </c>
      <c r="Q263" s="446">
        <f t="shared" ref="Q263:Q307" si="68">P263 * 14/46</f>
        <v>1092.1826086956521</v>
      </c>
      <c r="R263" s="282">
        <f t="shared" ref="R263:R307" si="69">Q263 / D263 * 1000</f>
        <v>351.97634827446092</v>
      </c>
      <c r="S263" s="109"/>
      <c r="T263" s="446">
        <f t="shared" ref="T263:T307" si="70" xml:space="preserve"> IF(O263 &gt; 10, MAX(F263 - Q263, 0), 0)</f>
        <v>0</v>
      </c>
      <c r="U263" s="123">
        <f t="shared" ref="U263:U307" si="71">T263 / D263 * 1000</f>
        <v>0</v>
      </c>
      <c r="V263" s="568">
        <f t="shared" ref="V263:V307" si="72">IF(T263 = 0, F263, Q263)</f>
        <v>1315.3304347826086</v>
      </c>
      <c r="W263" s="561">
        <f t="shared" si="61"/>
        <v>223.14782608695646</v>
      </c>
      <c r="X263" s="552" t="str">
        <f t="shared" ref="X263:X307" si="73">IF(AND(O263 &gt; 10, T263 = 0), 1, "")</f>
        <v/>
      </c>
      <c r="Y263" s="554" t="str">
        <f>regioNat_Kreisregionen_t_N!W262</f>
        <v>Oeko</v>
      </c>
      <c r="Z263" s="573">
        <f t="shared" si="60"/>
        <v>1092.2559999999999</v>
      </c>
      <c r="AA263" s="574">
        <f t="shared" ref="AA263:AA307" si="74">Q263-Z263</f>
        <v>-7.3391304347751429E-2</v>
      </c>
    </row>
    <row r="264" spans="1:27" ht="15" customHeight="1" x14ac:dyDescent="0.25">
      <c r="A264" s="98">
        <v>13071</v>
      </c>
      <c r="B264" s="21" t="s">
        <v>200</v>
      </c>
      <c r="C264" s="102" t="s">
        <v>201</v>
      </c>
      <c r="D264" s="124">
        <v>5499</v>
      </c>
      <c r="E264" s="111">
        <v>5305.9000000000005</v>
      </c>
      <c r="F264" s="446">
        <f t="shared" si="62"/>
        <v>1614.8391304347826</v>
      </c>
      <c r="G264" s="119">
        <f t="shared" si="63"/>
        <v>293.66050744404123</v>
      </c>
      <c r="H264" s="486">
        <v>4.5199999999999996</v>
      </c>
      <c r="I264" s="487">
        <v>21821.5</v>
      </c>
      <c r="J264" s="488">
        <f t="shared" si="64"/>
        <v>6641.326086956522</v>
      </c>
      <c r="K264" s="489">
        <f t="shared" si="65"/>
        <v>1207.7334218869835</v>
      </c>
      <c r="L264" s="480">
        <v>0</v>
      </c>
      <c r="M264" s="480">
        <f t="shared" si="66"/>
        <v>0</v>
      </c>
      <c r="N264" s="490">
        <f t="shared" si="67"/>
        <v>0</v>
      </c>
      <c r="O264" s="111">
        <v>7.67</v>
      </c>
      <c r="P264" s="121">
        <v>6359.6</v>
      </c>
      <c r="Q264" s="446">
        <f t="shared" si="68"/>
        <v>1935.5304347826088</v>
      </c>
      <c r="R264" s="282">
        <f t="shared" si="69"/>
        <v>351.97862061876867</v>
      </c>
      <c r="S264" s="109"/>
      <c r="T264" s="446">
        <f t="shared" si="70"/>
        <v>0</v>
      </c>
      <c r="U264" s="123">
        <f t="shared" si="71"/>
        <v>0</v>
      </c>
      <c r="V264" s="568">
        <f t="shared" si="72"/>
        <v>1614.8391304347826</v>
      </c>
      <c r="W264" s="561">
        <f t="shared" si="61"/>
        <v>-320.69130434782619</v>
      </c>
      <c r="X264" s="552" t="str">
        <f t="shared" si="73"/>
        <v/>
      </c>
      <c r="Y264" s="554" t="str">
        <f>regioNat_Kreisregionen_t_N!W263</f>
        <v>Oeko</v>
      </c>
      <c r="Z264" s="573">
        <f t="shared" si="60"/>
        <v>1935.6479999999999</v>
      </c>
      <c r="AA264" s="574">
        <f t="shared" si="74"/>
        <v>-0.11756521739107484</v>
      </c>
    </row>
    <row r="265" spans="1:27" ht="15" customHeight="1" x14ac:dyDescent="0.25">
      <c r="A265" s="98">
        <v>13072</v>
      </c>
      <c r="B265" s="21" t="s">
        <v>342</v>
      </c>
      <c r="C265" s="102" t="s">
        <v>201</v>
      </c>
      <c r="D265" s="124">
        <v>3672</v>
      </c>
      <c r="E265" s="111">
        <v>6471.5</v>
      </c>
      <c r="F265" s="446">
        <f t="shared" si="62"/>
        <v>1969.5869565217392</v>
      </c>
      <c r="G265" s="119">
        <f t="shared" si="63"/>
        <v>536.37989012029936</v>
      </c>
      <c r="H265" s="486">
        <v>5.71</v>
      </c>
      <c r="I265" s="487">
        <v>14571.5</v>
      </c>
      <c r="J265" s="488">
        <f t="shared" si="64"/>
        <v>4434.804347826087</v>
      </c>
      <c r="K265" s="489">
        <f t="shared" si="65"/>
        <v>1207.7353888415271</v>
      </c>
      <c r="L265" s="480">
        <v>0</v>
      </c>
      <c r="M265" s="480">
        <f t="shared" si="66"/>
        <v>0</v>
      </c>
      <c r="N265" s="490">
        <f t="shared" si="67"/>
        <v>0</v>
      </c>
      <c r="O265" s="111">
        <v>14</v>
      </c>
      <c r="P265" s="121">
        <v>4246.6000000000004</v>
      </c>
      <c r="Q265" s="446">
        <f t="shared" si="68"/>
        <v>1292.4434782608698</v>
      </c>
      <c r="R265" s="282">
        <f t="shared" si="69"/>
        <v>351.97262479871182</v>
      </c>
      <c r="S265" s="109"/>
      <c r="T265" s="446">
        <f t="shared" si="70"/>
        <v>677.14347826086941</v>
      </c>
      <c r="U265" s="123">
        <f t="shared" si="71"/>
        <v>184.40726532158752</v>
      </c>
      <c r="V265" s="568">
        <f t="shared" si="72"/>
        <v>1292.4434782608698</v>
      </c>
      <c r="W265" s="561">
        <f t="shared" si="61"/>
        <v>677.14347826086941</v>
      </c>
      <c r="X265" s="552" t="str">
        <f t="shared" si="73"/>
        <v/>
      </c>
      <c r="Y265" s="554" t="str">
        <f>regioNat_Kreisregionen_t_N!W264</f>
        <v>Oeko</v>
      </c>
      <c r="Z265" s="573">
        <f t="shared" si="60"/>
        <v>1292.5439999999999</v>
      </c>
      <c r="AA265" s="574">
        <f t="shared" si="74"/>
        <v>-0.10052173913004481</v>
      </c>
    </row>
    <row r="266" spans="1:27" ht="15" customHeight="1" x14ac:dyDescent="0.25">
      <c r="A266" s="98">
        <v>13073</v>
      </c>
      <c r="B266" s="21" t="s">
        <v>202</v>
      </c>
      <c r="C266" s="102" t="s">
        <v>201</v>
      </c>
      <c r="D266" s="124">
        <v>3645</v>
      </c>
      <c r="E266" s="111">
        <v>3263.3</v>
      </c>
      <c r="F266" s="446">
        <f t="shared" si="62"/>
        <v>993.17826086956529</v>
      </c>
      <c r="G266" s="119">
        <f t="shared" si="63"/>
        <v>272.47688912745275</v>
      </c>
      <c r="H266" s="486">
        <v>4.87</v>
      </c>
      <c r="I266" s="487">
        <v>14464.3</v>
      </c>
      <c r="J266" s="488">
        <f t="shared" si="64"/>
        <v>4402.1782608695648</v>
      </c>
      <c r="K266" s="489">
        <f t="shared" si="65"/>
        <v>1207.7306614182619</v>
      </c>
      <c r="L266" s="480">
        <v>0</v>
      </c>
      <c r="M266" s="480">
        <f t="shared" si="66"/>
        <v>0</v>
      </c>
      <c r="N266" s="490">
        <f t="shared" si="67"/>
        <v>0</v>
      </c>
      <c r="O266" s="111">
        <v>7.36</v>
      </c>
      <c r="P266" s="121">
        <v>4215.3999999999996</v>
      </c>
      <c r="Q266" s="446">
        <f t="shared" si="68"/>
        <v>1282.9478260869564</v>
      </c>
      <c r="R266" s="282">
        <f t="shared" si="69"/>
        <v>351.97471223236113</v>
      </c>
      <c r="S266" s="109"/>
      <c r="T266" s="446">
        <f t="shared" si="70"/>
        <v>0</v>
      </c>
      <c r="U266" s="123">
        <f t="shared" si="71"/>
        <v>0</v>
      </c>
      <c r="V266" s="568">
        <f t="shared" si="72"/>
        <v>993.17826086956529</v>
      </c>
      <c r="W266" s="561">
        <f t="shared" si="61"/>
        <v>-289.76956521739112</v>
      </c>
      <c r="X266" s="552" t="str">
        <f t="shared" si="73"/>
        <v/>
      </c>
      <c r="Y266" s="554" t="str">
        <f>regioNat_Kreisregionen_t_N!W265</f>
        <v>Oeko</v>
      </c>
      <c r="Z266" s="573">
        <f t="shared" ref="Z266:Z307" si="75">D266*0.352</f>
        <v>1283.04</v>
      </c>
      <c r="AA266" s="574">
        <f t="shared" si="74"/>
        <v>-9.2173913043552602E-2</v>
      </c>
    </row>
    <row r="267" spans="1:27" ht="15" customHeight="1" x14ac:dyDescent="0.25">
      <c r="A267" s="98">
        <v>13074</v>
      </c>
      <c r="B267" s="21" t="s">
        <v>203</v>
      </c>
      <c r="C267" s="102" t="s">
        <v>201</v>
      </c>
      <c r="D267" s="124">
        <v>2193</v>
      </c>
      <c r="E267" s="111">
        <v>3648.8</v>
      </c>
      <c r="F267" s="446">
        <f t="shared" si="62"/>
        <v>1110.504347826087</v>
      </c>
      <c r="G267" s="119">
        <f t="shared" si="63"/>
        <v>506.38593152124355</v>
      </c>
      <c r="H267" s="486">
        <v>6.45</v>
      </c>
      <c r="I267" s="487">
        <v>8702.4000000000015</v>
      </c>
      <c r="J267" s="488">
        <f t="shared" si="64"/>
        <v>2648.5565217391309</v>
      </c>
      <c r="K267" s="489">
        <f t="shared" si="65"/>
        <v>1207.7321120561473</v>
      </c>
      <c r="L267" s="480">
        <v>0</v>
      </c>
      <c r="M267" s="480">
        <f t="shared" si="66"/>
        <v>0</v>
      </c>
      <c r="N267" s="490">
        <f t="shared" si="67"/>
        <v>0</v>
      </c>
      <c r="O267" s="111">
        <v>9.51</v>
      </c>
      <c r="P267" s="121">
        <v>2536.1999999999998</v>
      </c>
      <c r="Q267" s="446">
        <f t="shared" si="68"/>
        <v>771.88695652173908</v>
      </c>
      <c r="R267" s="282">
        <f t="shared" si="69"/>
        <v>351.97763635282217</v>
      </c>
      <c r="S267" s="109"/>
      <c r="T267" s="446">
        <f t="shared" si="70"/>
        <v>0</v>
      </c>
      <c r="U267" s="123">
        <f t="shared" si="71"/>
        <v>0</v>
      </c>
      <c r="V267" s="568">
        <f t="shared" si="72"/>
        <v>1110.504347826087</v>
      </c>
      <c r="W267" s="561">
        <f t="shared" si="61"/>
        <v>338.61739130434796</v>
      </c>
      <c r="X267" s="552" t="str">
        <f t="shared" si="73"/>
        <v/>
      </c>
      <c r="Y267" s="554" t="str">
        <f>regioNat_Kreisregionen_t_N!W266</f>
        <v>Oeko</v>
      </c>
      <c r="Z267" s="573">
        <f t="shared" si="75"/>
        <v>771.93599999999992</v>
      </c>
      <c r="AA267" s="574">
        <f t="shared" si="74"/>
        <v>-4.9043478260841766E-2</v>
      </c>
    </row>
    <row r="268" spans="1:27" ht="15" customHeight="1" x14ac:dyDescent="0.25">
      <c r="A268" s="98">
        <v>13075</v>
      </c>
      <c r="B268" s="21" t="s">
        <v>204</v>
      </c>
      <c r="C268" s="102" t="s">
        <v>201</v>
      </c>
      <c r="D268" s="124">
        <v>4052</v>
      </c>
      <c r="E268" s="111">
        <v>5617.5</v>
      </c>
      <c r="F268" s="446">
        <f t="shared" si="62"/>
        <v>1709.6739130434783</v>
      </c>
      <c r="G268" s="119">
        <f t="shared" si="63"/>
        <v>421.93334477874589</v>
      </c>
      <c r="H268" s="486">
        <v>4.71</v>
      </c>
      <c r="I268" s="487">
        <v>16079.4</v>
      </c>
      <c r="J268" s="488">
        <f t="shared" si="64"/>
        <v>4893.7304347826084</v>
      </c>
      <c r="K268" s="489">
        <f t="shared" si="65"/>
        <v>1207.7320915060732</v>
      </c>
      <c r="L268" s="480">
        <v>0</v>
      </c>
      <c r="M268" s="480">
        <f t="shared" si="66"/>
        <v>0</v>
      </c>
      <c r="N268" s="490">
        <f t="shared" si="67"/>
        <v>0</v>
      </c>
      <c r="O268" s="111">
        <v>6.23</v>
      </c>
      <c r="P268" s="121">
        <v>4686.0999999999995</v>
      </c>
      <c r="Q268" s="446">
        <f t="shared" si="68"/>
        <v>1426.2043478260869</v>
      </c>
      <c r="R268" s="282">
        <f t="shared" si="69"/>
        <v>351.97540666981416</v>
      </c>
      <c r="S268" s="109"/>
      <c r="T268" s="446">
        <f t="shared" si="70"/>
        <v>0</v>
      </c>
      <c r="U268" s="123">
        <f t="shared" si="71"/>
        <v>0</v>
      </c>
      <c r="V268" s="568">
        <f t="shared" si="72"/>
        <v>1709.6739130434783</v>
      </c>
      <c r="W268" s="561">
        <f t="shared" si="61"/>
        <v>283.46956521739139</v>
      </c>
      <c r="X268" s="552" t="str">
        <f t="shared" si="73"/>
        <v/>
      </c>
      <c r="Y268" s="554" t="str">
        <f>regioNat_Kreisregionen_t_N!W267</f>
        <v>Oeko</v>
      </c>
      <c r="Z268" s="573">
        <f t="shared" si="75"/>
        <v>1426.3039999999999</v>
      </c>
      <c r="AA268" s="574">
        <f t="shared" si="74"/>
        <v>-9.9652173913000297E-2</v>
      </c>
    </row>
    <row r="269" spans="1:27" ht="15" customHeight="1" x14ac:dyDescent="0.25">
      <c r="A269" s="98">
        <v>13076</v>
      </c>
      <c r="B269" s="21" t="s">
        <v>343</v>
      </c>
      <c r="C269" s="102" t="s">
        <v>201</v>
      </c>
      <c r="D269" s="124">
        <v>4900</v>
      </c>
      <c r="E269" s="111">
        <v>5833.1</v>
      </c>
      <c r="F269" s="446">
        <f t="shared" si="62"/>
        <v>1775.2913043478263</v>
      </c>
      <c r="G269" s="119">
        <f t="shared" si="63"/>
        <v>362.304347826087</v>
      </c>
      <c r="H269" s="486">
        <v>5.71</v>
      </c>
      <c r="I269" s="487">
        <v>19444.5</v>
      </c>
      <c r="J269" s="488">
        <f t="shared" si="64"/>
        <v>5917.891304347826</v>
      </c>
      <c r="K269" s="489">
        <f t="shared" si="65"/>
        <v>1207.7329192546583</v>
      </c>
      <c r="L269" s="480">
        <v>0</v>
      </c>
      <c r="M269" s="480">
        <f t="shared" si="66"/>
        <v>0</v>
      </c>
      <c r="N269" s="490">
        <f t="shared" si="67"/>
        <v>0</v>
      </c>
      <c r="O269" s="111">
        <v>9.56</v>
      </c>
      <c r="P269" s="121">
        <v>5666.8</v>
      </c>
      <c r="Q269" s="446">
        <f t="shared" si="68"/>
        <v>1724.6782608695651</v>
      </c>
      <c r="R269" s="282">
        <f t="shared" si="69"/>
        <v>351.9751552795031</v>
      </c>
      <c r="S269" s="109"/>
      <c r="T269" s="446">
        <f t="shared" si="70"/>
        <v>0</v>
      </c>
      <c r="U269" s="123">
        <f t="shared" si="71"/>
        <v>0</v>
      </c>
      <c r="V269" s="568">
        <f t="shared" si="72"/>
        <v>1775.2913043478263</v>
      </c>
      <c r="W269" s="561">
        <f t="shared" si="61"/>
        <v>50.613043478261261</v>
      </c>
      <c r="X269" s="552" t="str">
        <f t="shared" si="73"/>
        <v/>
      </c>
      <c r="Y269" s="554" t="str">
        <f>regioNat_Kreisregionen_t_N!W268</f>
        <v>Oeko</v>
      </c>
      <c r="Z269" s="573">
        <f t="shared" si="75"/>
        <v>1724.8</v>
      </c>
      <c r="AA269" s="574">
        <f t="shared" si="74"/>
        <v>-0.12173913043488938</v>
      </c>
    </row>
    <row r="270" spans="1:27" ht="15" customHeight="1" x14ac:dyDescent="0.25">
      <c r="A270" s="98">
        <v>14521</v>
      </c>
      <c r="B270" s="21" t="s">
        <v>344</v>
      </c>
      <c r="C270" s="102" t="s">
        <v>205</v>
      </c>
      <c r="D270" s="124">
        <v>2113</v>
      </c>
      <c r="E270" s="111">
        <v>4833.2</v>
      </c>
      <c r="F270" s="446">
        <f t="shared" si="62"/>
        <v>1470.9739130434784</v>
      </c>
      <c r="G270" s="119">
        <f t="shared" si="63"/>
        <v>696.15424185682843</v>
      </c>
      <c r="H270" s="486">
        <v>6.97</v>
      </c>
      <c r="I270" s="487">
        <v>8384.9</v>
      </c>
      <c r="J270" s="488">
        <f t="shared" si="64"/>
        <v>2551.9260869565214</v>
      </c>
      <c r="K270" s="489">
        <f t="shared" si="65"/>
        <v>1207.7264964299677</v>
      </c>
      <c r="L270" s="480">
        <v>0</v>
      </c>
      <c r="M270" s="480">
        <f t="shared" si="66"/>
        <v>0</v>
      </c>
      <c r="N270" s="490">
        <f t="shared" si="67"/>
        <v>0</v>
      </c>
      <c r="O270" s="111">
        <v>16.2</v>
      </c>
      <c r="P270" s="121">
        <v>2443.7000000000003</v>
      </c>
      <c r="Q270" s="446">
        <f t="shared" si="68"/>
        <v>743.7347826086957</v>
      </c>
      <c r="R270" s="282">
        <f t="shared" si="69"/>
        <v>351.98049342579071</v>
      </c>
      <c r="S270" s="109"/>
      <c r="T270" s="446">
        <f t="shared" si="70"/>
        <v>727.23913043478274</v>
      </c>
      <c r="U270" s="123">
        <f t="shared" si="71"/>
        <v>344.17374843103778</v>
      </c>
      <c r="V270" s="568">
        <f t="shared" si="72"/>
        <v>743.7347826086957</v>
      </c>
      <c r="W270" s="561">
        <f t="shared" si="61"/>
        <v>727.23913043478274</v>
      </c>
      <c r="X270" s="552" t="str">
        <f t="shared" si="73"/>
        <v/>
      </c>
      <c r="Y270" s="554" t="str">
        <f>regioNat_Kreisregionen_t_N!W269</f>
        <v>Oeko</v>
      </c>
      <c r="Z270" s="573">
        <f t="shared" si="75"/>
        <v>743.77599999999995</v>
      </c>
      <c r="AA270" s="574">
        <f t="shared" si="74"/>
        <v>-4.1217391304257944E-2</v>
      </c>
    </row>
    <row r="271" spans="1:27" ht="15" customHeight="1" x14ac:dyDescent="0.25">
      <c r="A271" s="98">
        <v>14522</v>
      </c>
      <c r="B271" s="21" t="s">
        <v>206</v>
      </c>
      <c r="C271" s="102" t="s">
        <v>205</v>
      </c>
      <c r="D271" s="124">
        <v>2128</v>
      </c>
      <c r="E271" s="111">
        <v>4197.3999999999996</v>
      </c>
      <c r="F271" s="446">
        <f t="shared" si="62"/>
        <v>1277.4695652173912</v>
      </c>
      <c r="G271" s="119">
        <f t="shared" si="63"/>
        <v>600.31464530892447</v>
      </c>
      <c r="H271" s="486">
        <v>7.57</v>
      </c>
      <c r="I271" s="487">
        <v>8444.5</v>
      </c>
      <c r="J271" s="488">
        <f t="shared" si="64"/>
        <v>2570.0652173913045</v>
      </c>
      <c r="K271" s="489">
        <f t="shared" si="65"/>
        <v>1207.737414187643</v>
      </c>
      <c r="L271" s="480">
        <v>0</v>
      </c>
      <c r="M271" s="480">
        <f t="shared" si="66"/>
        <v>0</v>
      </c>
      <c r="N271" s="490">
        <f t="shared" si="67"/>
        <v>0</v>
      </c>
      <c r="O271" s="111">
        <v>12.44</v>
      </c>
      <c r="P271" s="121">
        <v>2461</v>
      </c>
      <c r="Q271" s="446">
        <f t="shared" si="68"/>
        <v>749</v>
      </c>
      <c r="R271" s="282">
        <f t="shared" si="69"/>
        <v>351.9736842105263</v>
      </c>
      <c r="S271" s="109"/>
      <c r="T271" s="446">
        <f t="shared" si="70"/>
        <v>528.46956521739116</v>
      </c>
      <c r="U271" s="123">
        <f t="shared" si="71"/>
        <v>248.34096109839808</v>
      </c>
      <c r="V271" s="568">
        <f t="shared" si="72"/>
        <v>749</v>
      </c>
      <c r="W271" s="561">
        <f t="shared" si="61"/>
        <v>528.46956521739116</v>
      </c>
      <c r="X271" s="552" t="str">
        <f t="shared" si="73"/>
        <v/>
      </c>
      <c r="Y271" s="554" t="str">
        <f>regioNat_Kreisregionen_t_N!W270</f>
        <v>Oeko</v>
      </c>
      <c r="Z271" s="573">
        <f t="shared" si="75"/>
        <v>749.05599999999993</v>
      </c>
      <c r="AA271" s="574">
        <f t="shared" si="74"/>
        <v>-5.5999999999926331E-2</v>
      </c>
    </row>
    <row r="272" spans="1:27" ht="15" customHeight="1" x14ac:dyDescent="0.25">
      <c r="A272" s="98">
        <v>14523</v>
      </c>
      <c r="B272" s="21" t="s">
        <v>207</v>
      </c>
      <c r="C272" s="102" t="s">
        <v>205</v>
      </c>
      <c r="D272" s="124">
        <v>1459</v>
      </c>
      <c r="E272" s="111">
        <v>2425</v>
      </c>
      <c r="F272" s="446">
        <f t="shared" si="62"/>
        <v>738.04347826086962</v>
      </c>
      <c r="G272" s="119">
        <f t="shared" si="63"/>
        <v>505.85570819799153</v>
      </c>
      <c r="H272" s="486">
        <v>6.48</v>
      </c>
      <c r="I272" s="487">
        <v>5789.7</v>
      </c>
      <c r="J272" s="488">
        <f t="shared" si="64"/>
        <v>1762.0826086956522</v>
      </c>
      <c r="K272" s="489">
        <f t="shared" si="65"/>
        <v>1207.7331108263552</v>
      </c>
      <c r="L272" s="480">
        <v>0</v>
      </c>
      <c r="M272" s="480">
        <f t="shared" si="66"/>
        <v>0</v>
      </c>
      <c r="N272" s="490">
        <f t="shared" si="67"/>
        <v>0</v>
      </c>
      <c r="O272" s="111">
        <v>9.8800000000000008</v>
      </c>
      <c r="P272" s="121">
        <v>1687.3</v>
      </c>
      <c r="Q272" s="446">
        <f t="shared" si="68"/>
        <v>513.52608695652179</v>
      </c>
      <c r="R272" s="282">
        <f t="shared" si="69"/>
        <v>351.97127275978193</v>
      </c>
      <c r="S272" s="109"/>
      <c r="T272" s="446">
        <f t="shared" si="70"/>
        <v>0</v>
      </c>
      <c r="U272" s="123">
        <f t="shared" si="71"/>
        <v>0</v>
      </c>
      <c r="V272" s="568">
        <f t="shared" si="72"/>
        <v>738.04347826086962</v>
      </c>
      <c r="W272" s="561">
        <f t="shared" si="61"/>
        <v>224.51739130434783</v>
      </c>
      <c r="X272" s="552" t="str">
        <f t="shared" si="73"/>
        <v/>
      </c>
      <c r="Y272" s="554" t="str">
        <f>regioNat_Kreisregionen_t_N!W271</f>
        <v>Oeko</v>
      </c>
      <c r="Z272" s="573">
        <f t="shared" si="75"/>
        <v>513.56799999999998</v>
      </c>
      <c r="AA272" s="574">
        <f t="shared" si="74"/>
        <v>-4.1913043478189138E-2</v>
      </c>
    </row>
    <row r="273" spans="1:27" ht="15" customHeight="1" x14ac:dyDescent="0.25">
      <c r="A273" s="98">
        <v>14524</v>
      </c>
      <c r="B273" s="21" t="s">
        <v>208</v>
      </c>
      <c r="C273" s="102" t="s">
        <v>205</v>
      </c>
      <c r="D273" s="124">
        <v>951</v>
      </c>
      <c r="E273" s="111">
        <v>3075.8999999999996</v>
      </c>
      <c r="F273" s="446">
        <f t="shared" si="62"/>
        <v>936.14347826086941</v>
      </c>
      <c r="G273" s="119">
        <f t="shared" si="63"/>
        <v>984.37800027431069</v>
      </c>
      <c r="H273" s="486">
        <v>8.7100000000000009</v>
      </c>
      <c r="I273" s="487">
        <v>3773.8</v>
      </c>
      <c r="J273" s="488">
        <f t="shared" si="64"/>
        <v>1148.5478260869565</v>
      </c>
      <c r="K273" s="489">
        <f t="shared" si="65"/>
        <v>1207.7264207013211</v>
      </c>
      <c r="L273" s="480">
        <v>0</v>
      </c>
      <c r="M273" s="480">
        <f t="shared" si="66"/>
        <v>0</v>
      </c>
      <c r="N273" s="490">
        <f t="shared" si="67"/>
        <v>0</v>
      </c>
      <c r="O273" s="111">
        <v>13.67</v>
      </c>
      <c r="P273" s="121">
        <v>1099.8000000000002</v>
      </c>
      <c r="Q273" s="446">
        <f t="shared" si="68"/>
        <v>334.72173913043486</v>
      </c>
      <c r="R273" s="282">
        <f t="shared" si="69"/>
        <v>351.96817994788103</v>
      </c>
      <c r="S273" s="109"/>
      <c r="T273" s="446">
        <f t="shared" si="70"/>
        <v>601.42173913043462</v>
      </c>
      <c r="U273" s="123">
        <f t="shared" si="71"/>
        <v>632.40982032642967</v>
      </c>
      <c r="V273" s="568">
        <f t="shared" si="72"/>
        <v>334.72173913043486</v>
      </c>
      <c r="W273" s="561">
        <f t="shared" si="61"/>
        <v>601.42173913043462</v>
      </c>
      <c r="X273" s="552" t="str">
        <f t="shared" si="73"/>
        <v/>
      </c>
      <c r="Y273" s="554" t="str">
        <f>regioNat_Kreisregionen_t_N!W272</f>
        <v>Oeko</v>
      </c>
      <c r="Z273" s="573">
        <f t="shared" si="75"/>
        <v>334.75199999999995</v>
      </c>
      <c r="AA273" s="574">
        <f t="shared" si="74"/>
        <v>-3.0260869565097437E-2</v>
      </c>
    </row>
    <row r="274" spans="1:27" ht="15" customHeight="1" x14ac:dyDescent="0.25">
      <c r="A274" s="98">
        <v>14625</v>
      </c>
      <c r="B274" s="21" t="s">
        <v>209</v>
      </c>
      <c r="C274" s="102" t="s">
        <v>205</v>
      </c>
      <c r="D274" s="124">
        <v>2418</v>
      </c>
      <c r="E274" s="111">
        <v>3983.1</v>
      </c>
      <c r="F274" s="446">
        <f t="shared" si="62"/>
        <v>1212.2478260869566</v>
      </c>
      <c r="G274" s="119">
        <f t="shared" si="63"/>
        <v>501.34318696731037</v>
      </c>
      <c r="H274" s="486">
        <v>6.54</v>
      </c>
      <c r="I274" s="487">
        <v>9595.2999999999993</v>
      </c>
      <c r="J274" s="488">
        <f t="shared" si="64"/>
        <v>2920.3086956521734</v>
      </c>
      <c r="K274" s="489">
        <f t="shared" si="65"/>
        <v>1207.7372604020568</v>
      </c>
      <c r="L274" s="480">
        <v>0</v>
      </c>
      <c r="M274" s="480">
        <f t="shared" si="66"/>
        <v>0</v>
      </c>
      <c r="N274" s="490">
        <f t="shared" si="67"/>
        <v>0</v>
      </c>
      <c r="O274" s="111">
        <v>10.82</v>
      </c>
      <c r="P274" s="121">
        <v>2796.4</v>
      </c>
      <c r="Q274" s="446">
        <f t="shared" si="68"/>
        <v>851.07826086956516</v>
      </c>
      <c r="R274" s="282">
        <f t="shared" si="69"/>
        <v>351.97612112058113</v>
      </c>
      <c r="S274" s="109"/>
      <c r="T274" s="446">
        <f t="shared" si="70"/>
        <v>361.16956521739144</v>
      </c>
      <c r="U274" s="123">
        <f t="shared" si="71"/>
        <v>149.3670658467293</v>
      </c>
      <c r="V274" s="568">
        <f t="shared" si="72"/>
        <v>851.07826086956516</v>
      </c>
      <c r="W274" s="561">
        <f t="shared" si="61"/>
        <v>361.16956521739144</v>
      </c>
      <c r="X274" s="552" t="str">
        <f t="shared" si="73"/>
        <v/>
      </c>
      <c r="Y274" s="554" t="str">
        <f>regioNat_Kreisregionen_t_N!W273</f>
        <v>Oeko</v>
      </c>
      <c r="Z274" s="573">
        <f t="shared" si="75"/>
        <v>851.13599999999997</v>
      </c>
      <c r="AA274" s="574">
        <f t="shared" si="74"/>
        <v>-5.7739130434811159E-2</v>
      </c>
    </row>
    <row r="275" spans="1:27" ht="15" customHeight="1" x14ac:dyDescent="0.25">
      <c r="A275" s="98">
        <v>14626</v>
      </c>
      <c r="B275" s="21" t="s">
        <v>210</v>
      </c>
      <c r="C275" s="102" t="s">
        <v>205</v>
      </c>
      <c r="D275" s="124">
        <v>2227</v>
      </c>
      <c r="E275" s="111">
        <v>12779.199999999999</v>
      </c>
      <c r="F275" s="446">
        <f t="shared" si="62"/>
        <v>3889.3217391304347</v>
      </c>
      <c r="G275" s="119">
        <f t="shared" si="63"/>
        <v>1746.4399367446945</v>
      </c>
      <c r="H275" s="486">
        <v>6.45</v>
      </c>
      <c r="I275" s="487">
        <v>8837.3000000000011</v>
      </c>
      <c r="J275" s="488">
        <f t="shared" si="64"/>
        <v>2689.6130434782613</v>
      </c>
      <c r="K275" s="489">
        <f t="shared" si="65"/>
        <v>1207.7292516741184</v>
      </c>
      <c r="L275" s="480">
        <v>3941.9</v>
      </c>
      <c r="M275" s="480">
        <f t="shared" si="66"/>
        <v>1199.7086956521739</v>
      </c>
      <c r="N275" s="490">
        <f t="shared" si="67"/>
        <v>538.71068507057646</v>
      </c>
      <c r="O275" s="111">
        <v>11.86</v>
      </c>
      <c r="P275" s="121">
        <v>2575.5</v>
      </c>
      <c r="Q275" s="446">
        <f t="shared" si="68"/>
        <v>783.8478260869565</v>
      </c>
      <c r="R275" s="282">
        <f t="shared" si="69"/>
        <v>351.97477597079325</v>
      </c>
      <c r="S275" s="109"/>
      <c r="T275" s="446">
        <f t="shared" si="70"/>
        <v>3105.4739130434782</v>
      </c>
      <c r="U275" s="123">
        <f t="shared" si="71"/>
        <v>1394.4651607739013</v>
      </c>
      <c r="V275" s="568">
        <f t="shared" si="72"/>
        <v>783.8478260869565</v>
      </c>
      <c r="W275" s="561">
        <f t="shared" si="61"/>
        <v>3105.4739130434782</v>
      </c>
      <c r="X275" s="552" t="str">
        <f t="shared" si="73"/>
        <v/>
      </c>
      <c r="Y275" s="554" t="str">
        <f>regioNat_Kreisregionen_t_N!W274</f>
        <v>Oeko</v>
      </c>
      <c r="Z275" s="573">
        <f t="shared" si="75"/>
        <v>783.904</v>
      </c>
      <c r="AA275" s="574">
        <f t="shared" si="74"/>
        <v>-5.6173913043494395E-2</v>
      </c>
    </row>
    <row r="276" spans="1:27" ht="15" customHeight="1" x14ac:dyDescent="0.25">
      <c r="A276" s="98">
        <v>14627</v>
      </c>
      <c r="B276" s="21" t="s">
        <v>211</v>
      </c>
      <c r="C276" s="102" t="s">
        <v>205</v>
      </c>
      <c r="D276" s="124">
        <v>1461</v>
      </c>
      <c r="E276" s="111">
        <v>3525.3</v>
      </c>
      <c r="F276" s="446">
        <f t="shared" si="62"/>
        <v>1072.917391304348</v>
      </c>
      <c r="G276" s="119">
        <f t="shared" si="63"/>
        <v>734.37193107758253</v>
      </c>
      <c r="H276" s="486">
        <v>7.68</v>
      </c>
      <c r="I276" s="487">
        <v>5797.6</v>
      </c>
      <c r="J276" s="488">
        <f t="shared" si="64"/>
        <v>1764.4869565217393</v>
      </c>
      <c r="K276" s="489">
        <f t="shared" si="65"/>
        <v>1207.7255006993423</v>
      </c>
      <c r="L276" s="480">
        <v>0</v>
      </c>
      <c r="M276" s="480">
        <f t="shared" si="66"/>
        <v>0</v>
      </c>
      <c r="N276" s="490">
        <f t="shared" si="67"/>
        <v>0</v>
      </c>
      <c r="O276" s="111">
        <v>15.97</v>
      </c>
      <c r="P276" s="121">
        <v>1689.6</v>
      </c>
      <c r="Q276" s="446">
        <f t="shared" si="68"/>
        <v>514.22608695652173</v>
      </c>
      <c r="R276" s="282">
        <f t="shared" si="69"/>
        <v>351.96857423444334</v>
      </c>
      <c r="S276" s="109"/>
      <c r="T276" s="446">
        <f t="shared" si="70"/>
        <v>558.6913043478263</v>
      </c>
      <c r="U276" s="123">
        <f t="shared" si="71"/>
        <v>382.40335684313914</v>
      </c>
      <c r="V276" s="568">
        <f t="shared" si="72"/>
        <v>514.22608695652173</v>
      </c>
      <c r="W276" s="561">
        <f t="shared" si="61"/>
        <v>558.6913043478263</v>
      </c>
      <c r="X276" s="552" t="str">
        <f t="shared" si="73"/>
        <v/>
      </c>
      <c r="Y276" s="554" t="str">
        <f>regioNat_Kreisregionen_t_N!W275</f>
        <v>Oeko</v>
      </c>
      <c r="Z276" s="573">
        <f t="shared" si="75"/>
        <v>514.27199999999993</v>
      </c>
      <c r="AA276" s="574">
        <f t="shared" si="74"/>
        <v>-4.5913043478208238E-2</v>
      </c>
    </row>
    <row r="277" spans="1:27" ht="15" customHeight="1" x14ac:dyDescent="0.25">
      <c r="A277" s="98">
        <v>14628</v>
      </c>
      <c r="B277" s="21" t="s">
        <v>345</v>
      </c>
      <c r="C277" s="102" t="s">
        <v>205</v>
      </c>
      <c r="D277" s="124">
        <v>2046</v>
      </c>
      <c r="E277" s="111">
        <v>6513</v>
      </c>
      <c r="F277" s="446">
        <f t="shared" si="62"/>
        <v>1982.2173913043478</v>
      </c>
      <c r="G277" s="119">
        <f t="shared" si="63"/>
        <v>968.82570444982787</v>
      </c>
      <c r="H277" s="486">
        <v>6.73</v>
      </c>
      <c r="I277" s="487">
        <v>8119.0999999999995</v>
      </c>
      <c r="J277" s="488">
        <f t="shared" si="64"/>
        <v>2471.0304347826086</v>
      </c>
      <c r="K277" s="489">
        <f t="shared" si="65"/>
        <v>1207.737260402057</v>
      </c>
      <c r="L277" s="480">
        <v>0</v>
      </c>
      <c r="M277" s="480">
        <f t="shared" si="66"/>
        <v>0</v>
      </c>
      <c r="N277" s="490">
        <f t="shared" si="67"/>
        <v>0</v>
      </c>
      <c r="O277" s="111">
        <v>19.16</v>
      </c>
      <c r="P277" s="121">
        <v>2366.2000000000003</v>
      </c>
      <c r="Q277" s="446">
        <f t="shared" si="68"/>
        <v>720.14782608695657</v>
      </c>
      <c r="R277" s="282">
        <f t="shared" si="69"/>
        <v>351.97840962216844</v>
      </c>
      <c r="S277" s="109"/>
      <c r="T277" s="446">
        <f t="shared" si="70"/>
        <v>1262.0695652173913</v>
      </c>
      <c r="U277" s="123">
        <f t="shared" si="71"/>
        <v>616.84729482765943</v>
      </c>
      <c r="V277" s="568">
        <f t="shared" si="72"/>
        <v>720.14782608695657</v>
      </c>
      <c r="W277" s="561">
        <f t="shared" si="61"/>
        <v>1262.0695652173913</v>
      </c>
      <c r="X277" s="552" t="str">
        <f t="shared" si="73"/>
        <v/>
      </c>
      <c r="Y277" s="554" t="str">
        <f>regioNat_Kreisregionen_t_N!W276</f>
        <v>Oeko</v>
      </c>
      <c r="Z277" s="573">
        <f t="shared" si="75"/>
        <v>720.19200000000001</v>
      </c>
      <c r="AA277" s="574">
        <f t="shared" si="74"/>
        <v>-4.4173913043437096E-2</v>
      </c>
    </row>
    <row r="278" spans="1:27" ht="15" customHeight="1" x14ac:dyDescent="0.25">
      <c r="A278" s="98">
        <v>14729</v>
      </c>
      <c r="B278" s="21" t="s">
        <v>346</v>
      </c>
      <c r="C278" s="102" t="s">
        <v>205</v>
      </c>
      <c r="D278" s="124">
        <v>1957</v>
      </c>
      <c r="E278" s="111">
        <v>11531.599999999999</v>
      </c>
      <c r="F278" s="446">
        <f t="shared" si="62"/>
        <v>3509.6173913043472</v>
      </c>
      <c r="G278" s="119">
        <f t="shared" si="63"/>
        <v>1793.3660660727376</v>
      </c>
      <c r="H278" s="486">
        <v>8.8000000000000007</v>
      </c>
      <c r="I278" s="487">
        <v>7765.9000000000005</v>
      </c>
      <c r="J278" s="488">
        <f t="shared" si="64"/>
        <v>2363.5347826086959</v>
      </c>
      <c r="K278" s="489">
        <f t="shared" si="65"/>
        <v>1207.7336651040857</v>
      </c>
      <c r="L278" s="480">
        <v>3765.7</v>
      </c>
      <c r="M278" s="480">
        <f t="shared" si="66"/>
        <v>1146.082608695652</v>
      </c>
      <c r="N278" s="490">
        <f t="shared" si="67"/>
        <v>585.63240096865195</v>
      </c>
      <c r="O278" s="111">
        <v>17.260000000000002</v>
      </c>
      <c r="P278" s="121">
        <v>2263.3000000000002</v>
      </c>
      <c r="Q278" s="446">
        <f t="shared" si="68"/>
        <v>688.83043478260879</v>
      </c>
      <c r="R278" s="282">
        <f t="shared" si="69"/>
        <v>351.9828486369999</v>
      </c>
      <c r="S278" s="109"/>
      <c r="T278" s="446">
        <f t="shared" si="70"/>
        <v>2820.7869565217384</v>
      </c>
      <c r="U278" s="123">
        <f t="shared" si="71"/>
        <v>1441.3832174357376</v>
      </c>
      <c r="V278" s="568">
        <f t="shared" si="72"/>
        <v>688.83043478260879</v>
      </c>
      <c r="W278" s="561">
        <f t="shared" si="61"/>
        <v>2820.7869565217384</v>
      </c>
      <c r="X278" s="552" t="str">
        <f t="shared" si="73"/>
        <v/>
      </c>
      <c r="Y278" s="554" t="str">
        <f>regioNat_Kreisregionen_t_N!W277</f>
        <v>Gesund</v>
      </c>
      <c r="Z278" s="573">
        <f t="shared" si="75"/>
        <v>688.86399999999992</v>
      </c>
      <c r="AA278" s="574">
        <f t="shared" si="74"/>
        <v>-3.3565217391128499E-2</v>
      </c>
    </row>
    <row r="279" spans="1:27" ht="15" customHeight="1" x14ac:dyDescent="0.25">
      <c r="A279" s="98">
        <v>14730</v>
      </c>
      <c r="B279" s="92" t="s">
        <v>212</v>
      </c>
      <c r="C279" s="102" t="s">
        <v>205</v>
      </c>
      <c r="D279" s="124">
        <v>2029</v>
      </c>
      <c r="E279" s="263">
        <v>3911.2</v>
      </c>
      <c r="F279" s="446">
        <f t="shared" si="62"/>
        <v>1190.3652173913042</v>
      </c>
      <c r="G279" s="119">
        <f t="shared" si="63"/>
        <v>586.67580945850386</v>
      </c>
      <c r="H279" s="486">
        <v>7.58</v>
      </c>
      <c r="I279" s="487">
        <v>8051.6</v>
      </c>
      <c r="J279" s="488">
        <f t="shared" si="64"/>
        <v>2450.4869565217391</v>
      </c>
      <c r="K279" s="489">
        <f t="shared" si="65"/>
        <v>1207.7313733473331</v>
      </c>
      <c r="L279" s="480">
        <v>0</v>
      </c>
      <c r="M279" s="480">
        <f t="shared" si="66"/>
        <v>0</v>
      </c>
      <c r="N279" s="490">
        <f t="shared" si="67"/>
        <v>0</v>
      </c>
      <c r="O279" s="263">
        <v>16.68</v>
      </c>
      <c r="P279" s="264">
        <v>2346.5</v>
      </c>
      <c r="Q279" s="446">
        <f t="shared" si="68"/>
        <v>714.1521739130435</v>
      </c>
      <c r="R279" s="282">
        <f t="shared" si="69"/>
        <v>351.97248591081495</v>
      </c>
      <c r="S279" s="266"/>
      <c r="T279" s="446">
        <f t="shared" si="70"/>
        <v>476.21304347826072</v>
      </c>
      <c r="U279" s="123">
        <f t="shared" si="71"/>
        <v>234.70332354768885</v>
      </c>
      <c r="V279" s="568">
        <f t="shared" si="72"/>
        <v>714.1521739130435</v>
      </c>
      <c r="W279" s="561">
        <f t="shared" si="61"/>
        <v>476.21304347826072</v>
      </c>
      <c r="X279" s="552" t="str">
        <f t="shared" si="73"/>
        <v/>
      </c>
      <c r="Y279" s="554" t="str">
        <f>regioNat_Kreisregionen_t_N!W278</f>
        <v>Oeko</v>
      </c>
      <c r="Z279" s="573">
        <f t="shared" si="75"/>
        <v>714.20799999999997</v>
      </c>
      <c r="AA279" s="574">
        <f t="shared" si="74"/>
        <v>-5.5826086956471954E-2</v>
      </c>
    </row>
    <row r="280" spans="1:27" ht="15" customHeight="1" x14ac:dyDescent="0.25">
      <c r="A280" s="98">
        <v>15081</v>
      </c>
      <c r="B280" s="92" t="s">
        <v>213</v>
      </c>
      <c r="C280" s="102" t="s">
        <v>214</v>
      </c>
      <c r="D280" s="124">
        <v>2299</v>
      </c>
      <c r="E280" s="263">
        <v>2336</v>
      </c>
      <c r="F280" s="446">
        <f t="shared" si="62"/>
        <v>710.95652173913038</v>
      </c>
      <c r="G280" s="119">
        <f t="shared" si="63"/>
        <v>309.24598596743385</v>
      </c>
      <c r="H280" s="486">
        <v>5.97</v>
      </c>
      <c r="I280" s="487">
        <v>9123</v>
      </c>
      <c r="J280" s="488">
        <f t="shared" si="64"/>
        <v>2776.5652173913045</v>
      </c>
      <c r="K280" s="489">
        <f t="shared" si="65"/>
        <v>1207.7273672863437</v>
      </c>
      <c r="L280" s="480">
        <v>0</v>
      </c>
      <c r="M280" s="480">
        <f t="shared" si="66"/>
        <v>0</v>
      </c>
      <c r="N280" s="490">
        <f t="shared" si="67"/>
        <v>0</v>
      </c>
      <c r="O280" s="263">
        <v>8.0399999999999991</v>
      </c>
      <c r="P280" s="264">
        <v>2658.7999999999997</v>
      </c>
      <c r="Q280" s="446">
        <f t="shared" si="68"/>
        <v>809.19999999999993</v>
      </c>
      <c r="R280" s="282">
        <f t="shared" si="69"/>
        <v>351.97912135711175</v>
      </c>
      <c r="S280" s="266"/>
      <c r="T280" s="446">
        <f t="shared" si="70"/>
        <v>0</v>
      </c>
      <c r="U280" s="123">
        <f t="shared" si="71"/>
        <v>0</v>
      </c>
      <c r="V280" s="568">
        <f t="shared" si="72"/>
        <v>710.95652173913038</v>
      </c>
      <c r="W280" s="561">
        <f t="shared" si="61"/>
        <v>-98.243478260869551</v>
      </c>
      <c r="X280" s="552" t="str">
        <f t="shared" si="73"/>
        <v/>
      </c>
      <c r="Y280" s="554" t="str">
        <f>regioNat_Kreisregionen_t_N!W279</f>
        <v>Oeko</v>
      </c>
      <c r="Z280" s="573">
        <f t="shared" si="75"/>
        <v>809.24799999999993</v>
      </c>
      <c r="AA280" s="574">
        <f t="shared" si="74"/>
        <v>-4.8000000000001819E-2</v>
      </c>
    </row>
    <row r="281" spans="1:27" ht="15" customHeight="1" x14ac:dyDescent="0.25">
      <c r="A281" s="98">
        <v>15083</v>
      </c>
      <c r="B281" s="92" t="s">
        <v>347</v>
      </c>
      <c r="C281" s="102" t="s">
        <v>214</v>
      </c>
      <c r="D281" s="124">
        <v>2580</v>
      </c>
      <c r="E281" s="263">
        <v>7058.0031749999998</v>
      </c>
      <c r="F281" s="446">
        <f t="shared" si="62"/>
        <v>2148.0879228260869</v>
      </c>
      <c r="G281" s="119">
        <f t="shared" si="63"/>
        <v>832.5922181496461</v>
      </c>
      <c r="H281" s="486">
        <v>7.38</v>
      </c>
      <c r="I281" s="487">
        <v>10238.054505999999</v>
      </c>
      <c r="J281" s="488">
        <f t="shared" si="64"/>
        <v>3115.9296322608689</v>
      </c>
      <c r="K281" s="489">
        <f t="shared" si="65"/>
        <v>1207.7246636670034</v>
      </c>
      <c r="L281" s="480">
        <v>0</v>
      </c>
      <c r="M281" s="480">
        <f t="shared" si="66"/>
        <v>0</v>
      </c>
      <c r="N281" s="490">
        <f t="shared" si="67"/>
        <v>0</v>
      </c>
      <c r="O281" s="263">
        <v>16.510000000000002</v>
      </c>
      <c r="P281" s="264">
        <v>2983.7308250000001</v>
      </c>
      <c r="Q281" s="446">
        <f t="shared" si="68"/>
        <v>908.09199021739141</v>
      </c>
      <c r="R281" s="282">
        <f t="shared" si="69"/>
        <v>351.97363961914397</v>
      </c>
      <c r="S281" s="266"/>
      <c r="T281" s="446">
        <f t="shared" si="70"/>
        <v>1239.9959326086955</v>
      </c>
      <c r="U281" s="123">
        <f t="shared" si="71"/>
        <v>480.61857853050213</v>
      </c>
      <c r="V281" s="568">
        <f t="shared" si="72"/>
        <v>908.09199021739141</v>
      </c>
      <c r="W281" s="561">
        <f t="shared" si="61"/>
        <v>1239.9959326086955</v>
      </c>
      <c r="X281" s="552" t="str">
        <f t="shared" si="73"/>
        <v/>
      </c>
      <c r="Y281" s="554" t="str">
        <f>regioNat_Kreisregionen_t_N!W280</f>
        <v>Oeko</v>
      </c>
      <c r="Z281" s="573">
        <f t="shared" si="75"/>
        <v>908.16</v>
      </c>
      <c r="AA281" s="574">
        <f t="shared" si="74"/>
        <v>-6.8009782608555724E-2</v>
      </c>
    </row>
    <row r="282" spans="1:27" ht="15" customHeight="1" x14ac:dyDescent="0.25">
      <c r="A282" s="98">
        <v>15084</v>
      </c>
      <c r="B282" s="92" t="s">
        <v>215</v>
      </c>
      <c r="C282" s="102" t="s">
        <v>214</v>
      </c>
      <c r="D282" s="124">
        <v>1417</v>
      </c>
      <c r="E282" s="263">
        <v>5247</v>
      </c>
      <c r="F282" s="446">
        <f t="shared" si="62"/>
        <v>1596.9130434782608</v>
      </c>
      <c r="G282" s="119">
        <f t="shared" si="63"/>
        <v>1126.9675677334233</v>
      </c>
      <c r="H282" s="486">
        <v>7.59</v>
      </c>
      <c r="I282" s="487">
        <v>5623</v>
      </c>
      <c r="J282" s="488">
        <f t="shared" si="64"/>
        <v>1711.3478260869565</v>
      </c>
      <c r="K282" s="489">
        <f t="shared" si="65"/>
        <v>1207.726059341536</v>
      </c>
      <c r="L282" s="480">
        <v>0</v>
      </c>
      <c r="M282" s="480">
        <f t="shared" si="66"/>
        <v>0</v>
      </c>
      <c r="N282" s="490">
        <f t="shared" si="67"/>
        <v>0</v>
      </c>
      <c r="O282" s="263">
        <v>13.43</v>
      </c>
      <c r="P282" s="264">
        <v>1638.8</v>
      </c>
      <c r="Q282" s="446">
        <f t="shared" si="68"/>
        <v>498.76521739130436</v>
      </c>
      <c r="R282" s="282">
        <f t="shared" si="69"/>
        <v>351.98674480684855</v>
      </c>
      <c r="S282" s="266"/>
      <c r="T282" s="446">
        <f t="shared" si="70"/>
        <v>1098.1478260869565</v>
      </c>
      <c r="U282" s="123">
        <f t="shared" si="71"/>
        <v>774.98082292657477</v>
      </c>
      <c r="V282" s="568">
        <f t="shared" si="72"/>
        <v>498.76521739130436</v>
      </c>
      <c r="W282" s="561">
        <f t="shared" si="61"/>
        <v>1098.1478260869565</v>
      </c>
      <c r="X282" s="552" t="str">
        <f t="shared" si="73"/>
        <v/>
      </c>
      <c r="Y282" s="554" t="str">
        <f>regioNat_Kreisregionen_t_N!W281</f>
        <v>Oeko</v>
      </c>
      <c r="Z282" s="573">
        <f t="shared" si="75"/>
        <v>498.78399999999999</v>
      </c>
      <c r="AA282" s="574">
        <f t="shared" si="74"/>
        <v>-1.8782608695630643E-2</v>
      </c>
    </row>
    <row r="283" spans="1:27" ht="15" customHeight="1" x14ac:dyDescent="0.25">
      <c r="A283" s="98">
        <v>15085</v>
      </c>
      <c r="B283" s="92" t="s">
        <v>216</v>
      </c>
      <c r="C283" s="102" t="s">
        <v>214</v>
      </c>
      <c r="D283" s="124">
        <v>2103</v>
      </c>
      <c r="E283" s="263">
        <v>3128.1</v>
      </c>
      <c r="F283" s="446">
        <f t="shared" si="62"/>
        <v>952.03043478260872</v>
      </c>
      <c r="G283" s="119">
        <f t="shared" si="63"/>
        <v>452.70111021522052</v>
      </c>
      <c r="H283" s="486">
        <v>5.78</v>
      </c>
      <c r="I283" s="487">
        <v>8345.2999999999993</v>
      </c>
      <c r="J283" s="488">
        <f t="shared" si="64"/>
        <v>2539.8739130434778</v>
      </c>
      <c r="K283" s="489">
        <f t="shared" si="65"/>
        <v>1207.73842750522</v>
      </c>
      <c r="L283" s="480">
        <v>0</v>
      </c>
      <c r="M283" s="480">
        <f t="shared" si="66"/>
        <v>0</v>
      </c>
      <c r="N283" s="490">
        <f t="shared" si="67"/>
        <v>0</v>
      </c>
      <c r="O283" s="263">
        <v>8.6</v>
      </c>
      <c r="P283" s="264">
        <v>2432.1000000000004</v>
      </c>
      <c r="Q283" s="446">
        <f t="shared" si="68"/>
        <v>740.2043478260872</v>
      </c>
      <c r="R283" s="282">
        <f t="shared" si="69"/>
        <v>351.97543881411656</v>
      </c>
      <c r="S283" s="266"/>
      <c r="T283" s="446">
        <f t="shared" si="70"/>
        <v>0</v>
      </c>
      <c r="U283" s="123">
        <f t="shared" si="71"/>
        <v>0</v>
      </c>
      <c r="V283" s="568">
        <f t="shared" si="72"/>
        <v>952.03043478260872</v>
      </c>
      <c r="W283" s="561">
        <f t="shared" si="61"/>
        <v>211.82608695652152</v>
      </c>
      <c r="X283" s="552" t="str">
        <f t="shared" si="73"/>
        <v/>
      </c>
      <c r="Y283" s="554" t="str">
        <f>regioNat_Kreisregionen_t_N!W282</f>
        <v>Oeko</v>
      </c>
      <c r="Z283" s="573">
        <f t="shared" si="75"/>
        <v>740.25599999999997</v>
      </c>
      <c r="AA283" s="574">
        <f t="shared" si="74"/>
        <v>-5.1652173912771104E-2</v>
      </c>
    </row>
    <row r="284" spans="1:27" ht="15" customHeight="1" x14ac:dyDescent="0.25">
      <c r="A284" s="98">
        <v>15086</v>
      </c>
      <c r="B284" s="92" t="s">
        <v>369</v>
      </c>
      <c r="C284" s="102" t="s">
        <v>214</v>
      </c>
      <c r="D284" s="124">
        <v>1586</v>
      </c>
      <c r="E284" s="263">
        <v>4338.7191000000003</v>
      </c>
      <c r="F284" s="446">
        <f t="shared" si="62"/>
        <v>1320.4797260869566</v>
      </c>
      <c r="G284" s="119">
        <f t="shared" si="63"/>
        <v>832.58494709139768</v>
      </c>
      <c r="H284" s="486">
        <v>7.38</v>
      </c>
      <c r="I284" s="487">
        <v>6293.5707919999995</v>
      </c>
      <c r="J284" s="488">
        <f t="shared" si="64"/>
        <v>1915.434588869565</v>
      </c>
      <c r="K284" s="489">
        <f t="shared" si="65"/>
        <v>1207.714116563408</v>
      </c>
      <c r="L284" s="480">
        <v>0</v>
      </c>
      <c r="M284" s="480">
        <f t="shared" si="66"/>
        <v>0</v>
      </c>
      <c r="N284" s="490">
        <f t="shared" si="67"/>
        <v>0</v>
      </c>
      <c r="O284" s="263">
        <v>16.510000000000002</v>
      </c>
      <c r="P284" s="264">
        <v>1834.1689000000001</v>
      </c>
      <c r="Q284" s="446">
        <f t="shared" si="68"/>
        <v>558.22531739130432</v>
      </c>
      <c r="R284" s="282">
        <f t="shared" si="69"/>
        <v>351.97056582049453</v>
      </c>
      <c r="S284" s="266"/>
      <c r="T284" s="446">
        <f t="shared" si="70"/>
        <v>762.25440869565227</v>
      </c>
      <c r="U284" s="123">
        <f t="shared" si="71"/>
        <v>480.61438127090304</v>
      </c>
      <c r="V284" s="568">
        <f t="shared" si="72"/>
        <v>558.22531739130432</v>
      </c>
      <c r="W284" s="561">
        <f t="shared" si="61"/>
        <v>762.25440869565227</v>
      </c>
      <c r="X284" s="552" t="str">
        <f t="shared" si="73"/>
        <v/>
      </c>
      <c r="Y284" s="554" t="str">
        <f>regioNat_Kreisregionen_t_N!W283</f>
        <v>Oeko</v>
      </c>
      <c r="Z284" s="573">
        <f t="shared" si="75"/>
        <v>558.27199999999993</v>
      </c>
      <c r="AA284" s="574">
        <f t="shared" si="74"/>
        <v>-4.668260869561891E-2</v>
      </c>
    </row>
    <row r="285" spans="1:27" ht="15" customHeight="1" x14ac:dyDescent="0.25">
      <c r="A285" s="98">
        <v>15087</v>
      </c>
      <c r="B285" s="92" t="s">
        <v>217</v>
      </c>
      <c r="C285" s="102" t="s">
        <v>214</v>
      </c>
      <c r="D285" s="124">
        <v>1459</v>
      </c>
      <c r="E285" s="263">
        <v>2500</v>
      </c>
      <c r="F285" s="446">
        <f t="shared" si="62"/>
        <v>760.86956521739125</v>
      </c>
      <c r="G285" s="119">
        <f t="shared" si="63"/>
        <v>521.50073010102221</v>
      </c>
      <c r="H285" s="486">
        <v>5.85</v>
      </c>
      <c r="I285" s="487">
        <v>5789.7</v>
      </c>
      <c r="J285" s="488">
        <f t="shared" si="64"/>
        <v>1762.0826086956522</v>
      </c>
      <c r="K285" s="489">
        <f t="shared" si="65"/>
        <v>1207.7331108263552</v>
      </c>
      <c r="L285" s="480">
        <v>0</v>
      </c>
      <c r="M285" s="480">
        <f t="shared" si="66"/>
        <v>0</v>
      </c>
      <c r="N285" s="490">
        <f t="shared" si="67"/>
        <v>0</v>
      </c>
      <c r="O285" s="263">
        <v>8.69</v>
      </c>
      <c r="P285" s="264">
        <v>1687.3</v>
      </c>
      <c r="Q285" s="446">
        <f t="shared" si="68"/>
        <v>513.52608695652179</v>
      </c>
      <c r="R285" s="282">
        <f t="shared" si="69"/>
        <v>351.97127275978193</v>
      </c>
      <c r="S285" s="266"/>
      <c r="T285" s="446">
        <f t="shared" si="70"/>
        <v>0</v>
      </c>
      <c r="U285" s="123">
        <f t="shared" si="71"/>
        <v>0</v>
      </c>
      <c r="V285" s="568">
        <f t="shared" si="72"/>
        <v>760.86956521739125</v>
      </c>
      <c r="W285" s="561">
        <f t="shared" si="61"/>
        <v>247.34347826086946</v>
      </c>
      <c r="X285" s="552" t="str">
        <f t="shared" si="73"/>
        <v/>
      </c>
      <c r="Y285" s="554" t="str">
        <f>regioNat_Kreisregionen_t_N!W284</f>
        <v>Oeko</v>
      </c>
      <c r="Z285" s="573">
        <f t="shared" si="75"/>
        <v>513.56799999999998</v>
      </c>
      <c r="AA285" s="574">
        <f t="shared" si="74"/>
        <v>-4.1913043478189138E-2</v>
      </c>
    </row>
    <row r="286" spans="1:27" ht="15" customHeight="1" x14ac:dyDescent="0.25">
      <c r="A286" s="98">
        <v>15088</v>
      </c>
      <c r="B286" s="92" t="s">
        <v>348</v>
      </c>
      <c r="C286" s="102" t="s">
        <v>214</v>
      </c>
      <c r="D286" s="124">
        <v>1575</v>
      </c>
      <c r="E286" s="263">
        <v>7246.5</v>
      </c>
      <c r="F286" s="446">
        <f t="shared" si="62"/>
        <v>2205.4565217391305</v>
      </c>
      <c r="G286" s="119">
        <f t="shared" si="63"/>
        <v>1400.2898550724638</v>
      </c>
      <c r="H286" s="486">
        <v>8.39</v>
      </c>
      <c r="I286" s="487">
        <v>6250</v>
      </c>
      <c r="J286" s="488">
        <f t="shared" si="64"/>
        <v>1902.1739130434783</v>
      </c>
      <c r="K286" s="489">
        <f t="shared" si="65"/>
        <v>1207.7294685990339</v>
      </c>
      <c r="L286" s="480">
        <v>996.5</v>
      </c>
      <c r="M286" s="480">
        <f t="shared" si="66"/>
        <v>303.28260869565219</v>
      </c>
      <c r="N286" s="490">
        <f t="shared" si="67"/>
        <v>192.56038647342996</v>
      </c>
      <c r="O286" s="263">
        <v>14.84</v>
      </c>
      <c r="P286" s="264">
        <v>1821.5</v>
      </c>
      <c r="Q286" s="446">
        <f t="shared" si="68"/>
        <v>554.36956521739125</v>
      </c>
      <c r="R286" s="282">
        <f t="shared" si="69"/>
        <v>351.9806763285024</v>
      </c>
      <c r="S286" s="266"/>
      <c r="T286" s="446">
        <f t="shared" si="70"/>
        <v>1651.0869565217392</v>
      </c>
      <c r="U286" s="123">
        <f t="shared" si="71"/>
        <v>1048.3091787439614</v>
      </c>
      <c r="V286" s="568">
        <f t="shared" si="72"/>
        <v>554.36956521739125</v>
      </c>
      <c r="W286" s="561">
        <f t="shared" si="61"/>
        <v>1651.0869565217392</v>
      </c>
      <c r="X286" s="552" t="str">
        <f t="shared" si="73"/>
        <v/>
      </c>
      <c r="Y286" s="554" t="str">
        <f>regioNat_Kreisregionen_t_N!W285</f>
        <v>Oeko</v>
      </c>
      <c r="Z286" s="573">
        <f t="shared" si="75"/>
        <v>554.4</v>
      </c>
      <c r="AA286" s="574">
        <f t="shared" si="74"/>
        <v>-3.0434782608722344E-2</v>
      </c>
    </row>
    <row r="287" spans="1:27" ht="15" customHeight="1" x14ac:dyDescent="0.25">
      <c r="A287" s="98">
        <v>15089</v>
      </c>
      <c r="B287" s="92" t="s">
        <v>370</v>
      </c>
      <c r="C287" s="102" t="s">
        <v>214</v>
      </c>
      <c r="D287" s="124">
        <v>1435</v>
      </c>
      <c r="E287" s="263">
        <v>3925.7777249999999</v>
      </c>
      <c r="F287" s="446">
        <f t="shared" si="62"/>
        <v>1194.8019163043477</v>
      </c>
      <c r="G287" s="119">
        <f t="shared" si="63"/>
        <v>832.61457582184516</v>
      </c>
      <c r="H287" s="486">
        <v>7.38</v>
      </c>
      <c r="I287" s="487">
        <v>5694.574701999999</v>
      </c>
      <c r="J287" s="488">
        <f t="shared" si="64"/>
        <v>1733.131431043478</v>
      </c>
      <c r="K287" s="489">
        <f t="shared" si="65"/>
        <v>1207.7570948038174</v>
      </c>
      <c r="L287" s="480">
        <v>0</v>
      </c>
      <c r="M287" s="480">
        <f t="shared" si="66"/>
        <v>0</v>
      </c>
      <c r="N287" s="490">
        <f t="shared" si="67"/>
        <v>0</v>
      </c>
      <c r="O287" s="263">
        <v>16.510000000000002</v>
      </c>
      <c r="P287" s="265">
        <v>1659.600275</v>
      </c>
      <c r="Q287" s="446">
        <f t="shared" si="68"/>
        <v>505.0957358695652</v>
      </c>
      <c r="R287" s="282">
        <f t="shared" si="69"/>
        <v>351.98309119830327</v>
      </c>
      <c r="S287" s="254"/>
      <c r="T287" s="446">
        <f t="shared" si="70"/>
        <v>689.70618043478248</v>
      </c>
      <c r="U287" s="123">
        <f t="shared" si="71"/>
        <v>480.63148462354178</v>
      </c>
      <c r="V287" s="568">
        <f t="shared" si="72"/>
        <v>505.0957358695652</v>
      </c>
      <c r="W287" s="561">
        <f t="shared" si="61"/>
        <v>689.70618043478248</v>
      </c>
      <c r="X287" s="552" t="str">
        <f t="shared" si="73"/>
        <v/>
      </c>
      <c r="Y287" s="554" t="str">
        <f>regioNat_Kreisregionen_t_N!W286</f>
        <v>Oeko</v>
      </c>
      <c r="Z287" s="573">
        <f t="shared" si="75"/>
        <v>505.11999999999995</v>
      </c>
      <c r="AA287" s="574">
        <f t="shared" si="74"/>
        <v>-2.4264130434744402E-2</v>
      </c>
    </row>
    <row r="288" spans="1:27" ht="15" customHeight="1" x14ac:dyDescent="0.25">
      <c r="A288" s="98">
        <v>15090</v>
      </c>
      <c r="B288" s="92" t="s">
        <v>218</v>
      </c>
      <c r="C288" s="102" t="s">
        <v>214</v>
      </c>
      <c r="D288" s="124">
        <v>2428</v>
      </c>
      <c r="E288" s="263">
        <v>3216.4</v>
      </c>
      <c r="F288" s="446">
        <f t="shared" si="62"/>
        <v>978.90434782608691</v>
      </c>
      <c r="G288" s="119">
        <f t="shared" si="63"/>
        <v>403.17312513430272</v>
      </c>
      <c r="H288" s="486">
        <v>6.1</v>
      </c>
      <c r="I288" s="487">
        <v>9634.9</v>
      </c>
      <c r="J288" s="488">
        <f t="shared" si="64"/>
        <v>2932.3608695652174</v>
      </c>
      <c r="K288" s="489">
        <f t="shared" si="65"/>
        <v>1207.726882028508</v>
      </c>
      <c r="L288" s="480">
        <v>0</v>
      </c>
      <c r="M288" s="480">
        <f t="shared" si="66"/>
        <v>0</v>
      </c>
      <c r="N288" s="490">
        <f t="shared" si="67"/>
        <v>0</v>
      </c>
      <c r="O288" s="263">
        <v>7.66</v>
      </c>
      <c r="P288" s="264">
        <v>2808</v>
      </c>
      <c r="Q288" s="446">
        <f t="shared" si="68"/>
        <v>854.60869565217388</v>
      </c>
      <c r="R288" s="282">
        <f t="shared" si="69"/>
        <v>351.98051715493153</v>
      </c>
      <c r="S288" s="266"/>
      <c r="T288" s="446">
        <f t="shared" si="70"/>
        <v>0</v>
      </c>
      <c r="U288" s="123">
        <f t="shared" si="71"/>
        <v>0</v>
      </c>
      <c r="V288" s="568">
        <f t="shared" si="72"/>
        <v>978.90434782608691</v>
      </c>
      <c r="W288" s="561">
        <f t="shared" si="61"/>
        <v>124.29565217391303</v>
      </c>
      <c r="X288" s="552" t="str">
        <f t="shared" si="73"/>
        <v/>
      </c>
      <c r="Y288" s="554" t="str">
        <f>regioNat_Kreisregionen_t_N!W287</f>
        <v>Oeko</v>
      </c>
      <c r="Z288" s="573">
        <f t="shared" si="75"/>
        <v>854.65599999999995</v>
      </c>
      <c r="AA288" s="574">
        <f t="shared" si="74"/>
        <v>-4.7304347826070625E-2</v>
      </c>
    </row>
    <row r="289" spans="1:27" ht="15" customHeight="1" x14ac:dyDescent="0.25">
      <c r="A289" s="98">
        <v>15091</v>
      </c>
      <c r="B289" s="21" t="s">
        <v>349</v>
      </c>
      <c r="C289" s="102" t="s">
        <v>214</v>
      </c>
      <c r="D289" s="124">
        <v>3650</v>
      </c>
      <c r="E289" s="263">
        <v>7201.7</v>
      </c>
      <c r="F289" s="446">
        <f t="shared" si="62"/>
        <v>2191.8217391304347</v>
      </c>
      <c r="G289" s="119">
        <f t="shared" si="63"/>
        <v>600.49910661107799</v>
      </c>
      <c r="H289" s="486">
        <v>6.97</v>
      </c>
      <c r="I289" s="487">
        <v>14484.199999999999</v>
      </c>
      <c r="J289" s="488">
        <f t="shared" si="64"/>
        <v>4408.2347826086952</v>
      </c>
      <c r="K289" s="489">
        <f t="shared" si="65"/>
        <v>1207.7355568790947</v>
      </c>
      <c r="L289" s="480">
        <v>0</v>
      </c>
      <c r="M289" s="480">
        <f t="shared" si="66"/>
        <v>0</v>
      </c>
      <c r="N289" s="490">
        <f t="shared" si="67"/>
        <v>0</v>
      </c>
      <c r="O289" s="263">
        <v>13.11</v>
      </c>
      <c r="P289" s="264">
        <v>4221.2</v>
      </c>
      <c r="Q289" s="446">
        <f t="shared" si="68"/>
        <v>1284.7130434782607</v>
      </c>
      <c r="R289" s="282">
        <f t="shared" si="69"/>
        <v>351.97617629541389</v>
      </c>
      <c r="S289" s="266"/>
      <c r="T289" s="446">
        <f t="shared" si="70"/>
        <v>907.10869565217399</v>
      </c>
      <c r="U289" s="123">
        <f t="shared" si="71"/>
        <v>248.5229303156641</v>
      </c>
      <c r="V289" s="568">
        <f t="shared" si="72"/>
        <v>1284.7130434782607</v>
      </c>
      <c r="W289" s="561">
        <f t="shared" si="61"/>
        <v>907.10869565217399</v>
      </c>
      <c r="X289" s="552" t="str">
        <f t="shared" si="73"/>
        <v/>
      </c>
      <c r="Y289" s="554" t="str">
        <f>regioNat_Kreisregionen_t_N!W288</f>
        <v>Oeko</v>
      </c>
      <c r="Z289" s="573">
        <f t="shared" si="75"/>
        <v>1284.8</v>
      </c>
      <c r="AA289" s="574">
        <f t="shared" si="74"/>
        <v>-8.6956521739239179E-2</v>
      </c>
    </row>
    <row r="290" spans="1:27" ht="15" customHeight="1" x14ac:dyDescent="0.25">
      <c r="A290" s="98">
        <v>16051</v>
      </c>
      <c r="B290" s="21" t="s">
        <v>219</v>
      </c>
      <c r="C290" s="102" t="s">
        <v>220</v>
      </c>
      <c r="D290" s="124">
        <v>272</v>
      </c>
      <c r="E290" s="263">
        <v>1644.5</v>
      </c>
      <c r="F290" s="446">
        <f t="shared" si="62"/>
        <v>500.5</v>
      </c>
      <c r="G290" s="119">
        <f t="shared" si="63"/>
        <v>1840.0735294117646</v>
      </c>
      <c r="H290" s="486">
        <v>10.210000000000001</v>
      </c>
      <c r="I290" s="487">
        <v>1079.3999999999999</v>
      </c>
      <c r="J290" s="488">
        <f t="shared" si="64"/>
        <v>328.51304347826084</v>
      </c>
      <c r="K290" s="489">
        <f t="shared" si="65"/>
        <v>1207.7685421994884</v>
      </c>
      <c r="L290" s="480">
        <v>565.1</v>
      </c>
      <c r="M290" s="480">
        <f t="shared" si="66"/>
        <v>171.98695652173913</v>
      </c>
      <c r="N290" s="490">
        <f t="shared" si="67"/>
        <v>632.30498721227627</v>
      </c>
      <c r="O290" s="111">
        <v>15.09</v>
      </c>
      <c r="P290" s="121">
        <v>314.59999999999997</v>
      </c>
      <c r="Q290" s="446">
        <f t="shared" si="68"/>
        <v>95.747826086956508</v>
      </c>
      <c r="R290" s="282">
        <f t="shared" si="69"/>
        <v>352.01406649616365</v>
      </c>
      <c r="S290" s="266"/>
      <c r="T290" s="446">
        <f t="shared" si="70"/>
        <v>404.75217391304352</v>
      </c>
      <c r="U290" s="123">
        <f t="shared" si="71"/>
        <v>1488.0594629156012</v>
      </c>
      <c r="V290" s="568">
        <f t="shared" si="72"/>
        <v>95.747826086956508</v>
      </c>
      <c r="W290" s="561">
        <f t="shared" si="61"/>
        <v>404.75217391304352</v>
      </c>
      <c r="X290" s="552" t="str">
        <f t="shared" si="73"/>
        <v/>
      </c>
      <c r="Y290" s="554" t="str">
        <f>regioNat_Kreisregionen_t_N!W289</f>
        <v>Gesund</v>
      </c>
      <c r="Z290" s="573">
        <f t="shared" si="75"/>
        <v>95.744</v>
      </c>
      <c r="AA290" s="574">
        <f t="shared" si="74"/>
        <v>3.8260869565078792E-3</v>
      </c>
    </row>
    <row r="291" spans="1:27" ht="15" customHeight="1" x14ac:dyDescent="0.25">
      <c r="A291" s="98">
        <v>16061</v>
      </c>
      <c r="B291" s="21" t="s">
        <v>221</v>
      </c>
      <c r="C291" s="102" t="s">
        <v>220</v>
      </c>
      <c r="D291" s="124">
        <v>937</v>
      </c>
      <c r="E291" s="263">
        <v>2136.6999999999998</v>
      </c>
      <c r="F291" s="446">
        <f t="shared" si="62"/>
        <v>650.29999999999995</v>
      </c>
      <c r="G291" s="119">
        <f t="shared" si="63"/>
        <v>694.02347918890075</v>
      </c>
      <c r="H291" s="486">
        <v>5.81</v>
      </c>
      <c r="I291" s="487">
        <v>3718.3</v>
      </c>
      <c r="J291" s="488">
        <f t="shared" si="64"/>
        <v>1131.6565217391305</v>
      </c>
      <c r="K291" s="489">
        <f t="shared" si="65"/>
        <v>1207.7444202125191</v>
      </c>
      <c r="L291" s="480">
        <v>0</v>
      </c>
      <c r="M291" s="480">
        <f t="shared" si="66"/>
        <v>0</v>
      </c>
      <c r="N291" s="490">
        <f t="shared" si="67"/>
        <v>0</v>
      </c>
      <c r="O291" s="111">
        <v>7.95</v>
      </c>
      <c r="P291" s="121">
        <v>1083.5999999999999</v>
      </c>
      <c r="Q291" s="446">
        <f t="shared" si="68"/>
        <v>329.79130434782604</v>
      </c>
      <c r="R291" s="282">
        <f t="shared" si="69"/>
        <v>351.96510602756246</v>
      </c>
      <c r="S291" s="266"/>
      <c r="T291" s="446">
        <f t="shared" si="70"/>
        <v>0</v>
      </c>
      <c r="U291" s="123">
        <f t="shared" si="71"/>
        <v>0</v>
      </c>
      <c r="V291" s="568">
        <f t="shared" si="72"/>
        <v>650.29999999999995</v>
      </c>
      <c r="W291" s="561">
        <f t="shared" si="61"/>
        <v>320.50869565217391</v>
      </c>
      <c r="X291" s="552" t="str">
        <f t="shared" si="73"/>
        <v/>
      </c>
      <c r="Y291" s="554" t="str">
        <f>regioNat_Kreisregionen_t_N!W290</f>
        <v>Oeko</v>
      </c>
      <c r="Z291" s="573">
        <f t="shared" si="75"/>
        <v>329.82399999999996</v>
      </c>
      <c r="AA291" s="574">
        <f t="shared" si="74"/>
        <v>-3.2695652173913459E-2</v>
      </c>
    </row>
    <row r="292" spans="1:27" ht="15" customHeight="1" x14ac:dyDescent="0.25">
      <c r="A292" s="98">
        <v>16062</v>
      </c>
      <c r="B292" s="21" t="s">
        <v>222</v>
      </c>
      <c r="C292" s="102" t="s">
        <v>220</v>
      </c>
      <c r="D292" s="124">
        <v>717</v>
      </c>
      <c r="E292" s="111">
        <v>1043.5</v>
      </c>
      <c r="F292" s="446">
        <f t="shared" si="62"/>
        <v>317.58695652173913</v>
      </c>
      <c r="G292" s="119">
        <f t="shared" si="63"/>
        <v>442.93857255472682</v>
      </c>
      <c r="H292" s="486">
        <v>6.83</v>
      </c>
      <c r="I292" s="487">
        <v>2845.2000000000003</v>
      </c>
      <c r="J292" s="488">
        <f t="shared" si="64"/>
        <v>865.93043478260881</v>
      </c>
      <c r="K292" s="489">
        <f t="shared" si="65"/>
        <v>1207.7132981626344</v>
      </c>
      <c r="L292" s="480">
        <v>0</v>
      </c>
      <c r="M292" s="480">
        <f t="shared" si="66"/>
        <v>0</v>
      </c>
      <c r="N292" s="490">
        <f t="shared" si="67"/>
        <v>0</v>
      </c>
      <c r="O292" s="111">
        <v>11.25</v>
      </c>
      <c r="P292" s="121">
        <v>829.2</v>
      </c>
      <c r="Q292" s="446">
        <f t="shared" si="68"/>
        <v>252.36521739130438</v>
      </c>
      <c r="R292" s="282">
        <f t="shared" si="69"/>
        <v>351.9738038930326</v>
      </c>
      <c r="S292" s="109"/>
      <c r="T292" s="446">
        <f t="shared" si="70"/>
        <v>65.221739130434742</v>
      </c>
      <c r="U292" s="123">
        <f t="shared" si="71"/>
        <v>90.964768661694194</v>
      </c>
      <c r="V292" s="568">
        <f t="shared" si="72"/>
        <v>252.36521739130438</v>
      </c>
      <c r="W292" s="561">
        <f t="shared" si="61"/>
        <v>65.221739130434742</v>
      </c>
      <c r="X292" s="552" t="str">
        <f t="shared" si="73"/>
        <v/>
      </c>
      <c r="Y292" s="554" t="str">
        <f>regioNat_Kreisregionen_t_N!W291</f>
        <v>Oeko</v>
      </c>
      <c r="Z292" s="573">
        <f t="shared" si="75"/>
        <v>252.38399999999999</v>
      </c>
      <c r="AA292" s="574">
        <f t="shared" si="74"/>
        <v>-1.8782608695602221E-2</v>
      </c>
    </row>
    <row r="293" spans="1:27" ht="15" customHeight="1" x14ac:dyDescent="0.25">
      <c r="A293" s="98">
        <v>16063</v>
      </c>
      <c r="B293" s="21" t="s">
        <v>223</v>
      </c>
      <c r="C293" s="102" t="s">
        <v>220</v>
      </c>
      <c r="D293" s="124">
        <v>1374</v>
      </c>
      <c r="E293" s="111">
        <v>2918.1</v>
      </c>
      <c r="F293" s="446">
        <f t="shared" si="62"/>
        <v>888.11739130434785</v>
      </c>
      <c r="G293" s="119">
        <f t="shared" si="63"/>
        <v>646.37364723751671</v>
      </c>
      <c r="H293" s="486">
        <v>6.35</v>
      </c>
      <c r="I293" s="487">
        <v>5452.4</v>
      </c>
      <c r="J293" s="488">
        <f t="shared" si="64"/>
        <v>1659.4260869565217</v>
      </c>
      <c r="K293" s="489">
        <f t="shared" si="65"/>
        <v>1207.733687741282</v>
      </c>
      <c r="L293" s="480">
        <v>0</v>
      </c>
      <c r="M293" s="480">
        <f t="shared" si="66"/>
        <v>0</v>
      </c>
      <c r="N293" s="490">
        <f t="shared" si="67"/>
        <v>0</v>
      </c>
      <c r="O293" s="111">
        <v>10.43</v>
      </c>
      <c r="P293" s="121">
        <v>1589</v>
      </c>
      <c r="Q293" s="446">
        <f t="shared" si="68"/>
        <v>483.60869565217394</v>
      </c>
      <c r="R293" s="282">
        <f t="shared" si="69"/>
        <v>351.97139421555602</v>
      </c>
      <c r="S293" s="109"/>
      <c r="T293" s="446">
        <f t="shared" si="70"/>
        <v>404.50869565217391</v>
      </c>
      <c r="U293" s="123">
        <f t="shared" si="71"/>
        <v>294.40225302196063</v>
      </c>
      <c r="V293" s="568">
        <f t="shared" si="72"/>
        <v>483.60869565217394</v>
      </c>
      <c r="W293" s="561">
        <f t="shared" si="61"/>
        <v>404.50869565217391</v>
      </c>
      <c r="X293" s="552" t="str">
        <f t="shared" si="73"/>
        <v/>
      </c>
      <c r="Y293" s="554" t="str">
        <f>regioNat_Kreisregionen_t_N!W292</f>
        <v>Oeko</v>
      </c>
      <c r="Z293" s="573">
        <f t="shared" si="75"/>
        <v>483.64799999999997</v>
      </c>
      <c r="AA293" s="574">
        <f t="shared" si="74"/>
        <v>-3.9304347826032426E-2</v>
      </c>
    </row>
    <row r="294" spans="1:27" ht="15" customHeight="1" x14ac:dyDescent="0.25">
      <c r="A294" s="98">
        <v>16064</v>
      </c>
      <c r="B294" s="21" t="s">
        <v>224</v>
      </c>
      <c r="C294" s="102" t="s">
        <v>220</v>
      </c>
      <c r="D294" s="124">
        <v>977</v>
      </c>
      <c r="E294" s="111">
        <v>1357.5</v>
      </c>
      <c r="F294" s="446">
        <f t="shared" si="62"/>
        <v>413.1521739130435</v>
      </c>
      <c r="G294" s="119">
        <f t="shared" si="63"/>
        <v>422.87837657425126</v>
      </c>
      <c r="H294" s="486">
        <v>6.09</v>
      </c>
      <c r="I294" s="487">
        <v>3877</v>
      </c>
      <c r="J294" s="488">
        <f t="shared" si="64"/>
        <v>1179.9565217391305</v>
      </c>
      <c r="K294" s="489">
        <f t="shared" si="65"/>
        <v>1207.7344132437365</v>
      </c>
      <c r="L294" s="480">
        <v>0</v>
      </c>
      <c r="M294" s="480">
        <f t="shared" si="66"/>
        <v>0</v>
      </c>
      <c r="N294" s="490">
        <f t="shared" si="67"/>
        <v>0</v>
      </c>
      <c r="O294" s="111">
        <v>8.5</v>
      </c>
      <c r="P294" s="121">
        <v>1129.8999999999999</v>
      </c>
      <c r="Q294" s="446">
        <f t="shared" si="68"/>
        <v>343.88260869565215</v>
      </c>
      <c r="R294" s="282">
        <f t="shared" si="69"/>
        <v>351.97810511325707</v>
      </c>
      <c r="S294" s="109"/>
      <c r="T294" s="446">
        <f t="shared" si="70"/>
        <v>0</v>
      </c>
      <c r="U294" s="123">
        <f t="shared" si="71"/>
        <v>0</v>
      </c>
      <c r="V294" s="568">
        <f t="shared" si="72"/>
        <v>413.1521739130435</v>
      </c>
      <c r="W294" s="561">
        <f t="shared" si="61"/>
        <v>69.269565217391346</v>
      </c>
      <c r="X294" s="552" t="str">
        <f t="shared" si="73"/>
        <v/>
      </c>
      <c r="Y294" s="554" t="str">
        <f>regioNat_Kreisregionen_t_N!W293</f>
        <v>Oeko</v>
      </c>
      <c r="Z294" s="573">
        <f t="shared" si="75"/>
        <v>343.904</v>
      </c>
      <c r="AA294" s="574">
        <f t="shared" si="74"/>
        <v>-2.1391304347844198E-2</v>
      </c>
    </row>
    <row r="295" spans="1:27" ht="15" customHeight="1" x14ac:dyDescent="0.25">
      <c r="A295" s="98">
        <v>16065</v>
      </c>
      <c r="B295" s="21" t="s">
        <v>225</v>
      </c>
      <c r="C295" s="102" t="s">
        <v>220</v>
      </c>
      <c r="D295" s="124">
        <v>1038</v>
      </c>
      <c r="E295" s="111">
        <v>905.69999999999993</v>
      </c>
      <c r="F295" s="446">
        <f t="shared" si="62"/>
        <v>275.64782608695651</v>
      </c>
      <c r="G295" s="119">
        <f t="shared" si="63"/>
        <v>265.55667253078661</v>
      </c>
      <c r="H295" s="486">
        <v>5.25</v>
      </c>
      <c r="I295" s="487">
        <v>4119.1000000000004</v>
      </c>
      <c r="J295" s="488">
        <f t="shared" si="64"/>
        <v>1253.6391304347828</v>
      </c>
      <c r="K295" s="489">
        <f t="shared" si="65"/>
        <v>1207.7448270084612</v>
      </c>
      <c r="L295" s="480">
        <v>0</v>
      </c>
      <c r="M295" s="480">
        <f t="shared" si="66"/>
        <v>0</v>
      </c>
      <c r="N295" s="490">
        <f t="shared" si="67"/>
        <v>0</v>
      </c>
      <c r="O295" s="111">
        <v>6.48</v>
      </c>
      <c r="P295" s="121">
        <v>1200.3999999999999</v>
      </c>
      <c r="Q295" s="446">
        <f t="shared" si="68"/>
        <v>365.33913043478259</v>
      </c>
      <c r="R295" s="282">
        <f t="shared" si="69"/>
        <v>351.96448018765182</v>
      </c>
      <c r="S295" s="109"/>
      <c r="T295" s="446">
        <f t="shared" si="70"/>
        <v>0</v>
      </c>
      <c r="U295" s="123">
        <f t="shared" si="71"/>
        <v>0</v>
      </c>
      <c r="V295" s="568">
        <f t="shared" si="72"/>
        <v>275.64782608695651</v>
      </c>
      <c r="W295" s="561">
        <f t="shared" si="61"/>
        <v>-89.691304347826076</v>
      </c>
      <c r="X295" s="552" t="str">
        <f t="shared" si="73"/>
        <v/>
      </c>
      <c r="Y295" s="554" t="str">
        <f>regioNat_Kreisregionen_t_N!W294</f>
        <v>Oeko</v>
      </c>
      <c r="Z295" s="573">
        <f t="shared" si="75"/>
        <v>365.37599999999998</v>
      </c>
      <c r="AA295" s="574">
        <f t="shared" si="74"/>
        <v>-3.6869565217386935E-2</v>
      </c>
    </row>
    <row r="296" spans="1:27" ht="15" customHeight="1" x14ac:dyDescent="0.25">
      <c r="A296" s="98">
        <v>16066</v>
      </c>
      <c r="B296" s="21" t="s">
        <v>226</v>
      </c>
      <c r="C296" s="102" t="s">
        <v>220</v>
      </c>
      <c r="D296" s="124">
        <v>1251</v>
      </c>
      <c r="E296" s="111">
        <v>1348.5</v>
      </c>
      <c r="F296" s="446">
        <f t="shared" si="62"/>
        <v>410.41304347826087</v>
      </c>
      <c r="G296" s="119">
        <f t="shared" si="63"/>
        <v>328.06798039829005</v>
      </c>
      <c r="H296" s="486">
        <v>5.31</v>
      </c>
      <c r="I296" s="487">
        <v>4964.2999999999993</v>
      </c>
      <c r="J296" s="488">
        <f t="shared" si="64"/>
        <v>1510.8739130434778</v>
      </c>
      <c r="K296" s="489">
        <f t="shared" si="65"/>
        <v>1207.7329440795186</v>
      </c>
      <c r="L296" s="480">
        <v>0</v>
      </c>
      <c r="M296" s="480">
        <f t="shared" si="66"/>
        <v>0</v>
      </c>
      <c r="N296" s="490">
        <f t="shared" si="67"/>
        <v>0</v>
      </c>
      <c r="O296" s="111">
        <v>7.04</v>
      </c>
      <c r="P296" s="121">
        <v>1446.8000000000002</v>
      </c>
      <c r="Q296" s="446">
        <f t="shared" si="68"/>
        <v>440.33043478260879</v>
      </c>
      <c r="R296" s="282">
        <f t="shared" si="69"/>
        <v>351.9827616167936</v>
      </c>
      <c r="S296" s="109"/>
      <c r="T296" s="446">
        <f t="shared" si="70"/>
        <v>0</v>
      </c>
      <c r="U296" s="123">
        <f t="shared" si="71"/>
        <v>0</v>
      </c>
      <c r="V296" s="568">
        <f t="shared" si="72"/>
        <v>410.41304347826087</v>
      </c>
      <c r="W296" s="561">
        <f t="shared" si="61"/>
        <v>-29.917391304347916</v>
      </c>
      <c r="X296" s="552" t="str">
        <f t="shared" si="73"/>
        <v/>
      </c>
      <c r="Y296" s="554" t="str">
        <f>regioNat_Kreisregionen_t_N!W295</f>
        <v>Oeko</v>
      </c>
      <c r="Z296" s="573">
        <f t="shared" si="75"/>
        <v>440.35199999999998</v>
      </c>
      <c r="AA296" s="574">
        <f t="shared" si="74"/>
        <v>-2.1565217391184888E-2</v>
      </c>
    </row>
    <row r="297" spans="1:27" ht="15" customHeight="1" x14ac:dyDescent="0.25">
      <c r="A297" s="98">
        <v>16067</v>
      </c>
      <c r="B297" s="21" t="s">
        <v>227</v>
      </c>
      <c r="C297" s="102" t="s">
        <v>220</v>
      </c>
      <c r="D297" s="124">
        <v>932</v>
      </c>
      <c r="E297" s="111">
        <v>1557.8000000000002</v>
      </c>
      <c r="F297" s="446">
        <f t="shared" si="62"/>
        <v>474.11304347826098</v>
      </c>
      <c r="G297" s="119">
        <f t="shared" si="63"/>
        <v>508.70498227281223</v>
      </c>
      <c r="H297" s="486">
        <v>6.42</v>
      </c>
      <c r="I297" s="487">
        <v>3698.4</v>
      </c>
      <c r="J297" s="488">
        <f t="shared" si="64"/>
        <v>1125.5999999999999</v>
      </c>
      <c r="K297" s="489">
        <f t="shared" si="65"/>
        <v>1207.7253218884118</v>
      </c>
      <c r="L297" s="480">
        <v>0</v>
      </c>
      <c r="M297" s="480">
        <f t="shared" si="66"/>
        <v>0</v>
      </c>
      <c r="N297" s="490">
        <f t="shared" si="67"/>
        <v>0</v>
      </c>
      <c r="O297" s="111">
        <v>13.19</v>
      </c>
      <c r="P297" s="121">
        <v>1077.9000000000001</v>
      </c>
      <c r="Q297" s="446">
        <f t="shared" si="68"/>
        <v>328.05652173913046</v>
      </c>
      <c r="R297" s="282">
        <f t="shared" si="69"/>
        <v>351.99197611494685</v>
      </c>
      <c r="S297" s="109"/>
      <c r="T297" s="446">
        <f t="shared" si="70"/>
        <v>146.05652173913052</v>
      </c>
      <c r="U297" s="123">
        <f t="shared" si="71"/>
        <v>156.71300615786535</v>
      </c>
      <c r="V297" s="568">
        <f t="shared" si="72"/>
        <v>328.05652173913046</v>
      </c>
      <c r="W297" s="561">
        <f t="shared" si="61"/>
        <v>146.05652173913052</v>
      </c>
      <c r="X297" s="552" t="str">
        <f t="shared" si="73"/>
        <v/>
      </c>
      <c r="Y297" s="554" t="str">
        <f>regioNat_Kreisregionen_t_N!W296</f>
        <v>Oeko</v>
      </c>
      <c r="Z297" s="573">
        <f t="shared" si="75"/>
        <v>328.06399999999996</v>
      </c>
      <c r="AA297" s="574">
        <f t="shared" si="74"/>
        <v>-7.4782608695045383E-3</v>
      </c>
    </row>
    <row r="298" spans="1:27" ht="15" customHeight="1" x14ac:dyDescent="0.25">
      <c r="A298" s="98">
        <v>16068</v>
      </c>
      <c r="B298" s="21" t="s">
        <v>228</v>
      </c>
      <c r="C298" s="102" t="s">
        <v>220</v>
      </c>
      <c r="D298" s="124">
        <v>808</v>
      </c>
      <c r="E298" s="111">
        <v>1089.9000000000001</v>
      </c>
      <c r="F298" s="446">
        <f t="shared" si="62"/>
        <v>331.70869565217396</v>
      </c>
      <c r="G298" s="119">
        <f t="shared" si="63"/>
        <v>410.53056392595789</v>
      </c>
      <c r="H298" s="486">
        <v>6.58</v>
      </c>
      <c r="I298" s="487">
        <v>3206.4</v>
      </c>
      <c r="J298" s="488">
        <f t="shared" si="64"/>
        <v>975.8608695652174</v>
      </c>
      <c r="K298" s="489">
        <f t="shared" si="65"/>
        <v>1207.7486009470513</v>
      </c>
      <c r="L298" s="480">
        <v>0</v>
      </c>
      <c r="M298" s="480">
        <f t="shared" si="66"/>
        <v>0</v>
      </c>
      <c r="N298" s="490">
        <f t="shared" si="67"/>
        <v>0</v>
      </c>
      <c r="O298" s="111">
        <v>11.44</v>
      </c>
      <c r="P298" s="121">
        <v>934.4</v>
      </c>
      <c r="Q298" s="446">
        <f t="shared" si="68"/>
        <v>284.38260869565221</v>
      </c>
      <c r="R298" s="282">
        <f t="shared" si="69"/>
        <v>351.95867412828244</v>
      </c>
      <c r="S298" s="109"/>
      <c r="T298" s="446">
        <f t="shared" si="70"/>
        <v>47.326086956521749</v>
      </c>
      <c r="U298" s="123">
        <f t="shared" si="71"/>
        <v>58.571889797675432</v>
      </c>
      <c r="V298" s="568">
        <f t="shared" si="72"/>
        <v>284.38260869565221</v>
      </c>
      <c r="W298" s="561">
        <f t="shared" si="61"/>
        <v>47.326086956521749</v>
      </c>
      <c r="X298" s="552" t="str">
        <f t="shared" si="73"/>
        <v/>
      </c>
      <c r="Y298" s="554" t="str">
        <f>regioNat_Kreisregionen_t_N!W297</f>
        <v>Oeko</v>
      </c>
      <c r="Z298" s="573">
        <f t="shared" si="75"/>
        <v>284.416</v>
      </c>
      <c r="AA298" s="574">
        <f t="shared" si="74"/>
        <v>-3.3391304347787809E-2</v>
      </c>
    </row>
    <row r="299" spans="1:27" ht="15" customHeight="1" x14ac:dyDescent="0.25">
      <c r="A299" s="98">
        <v>16069</v>
      </c>
      <c r="B299" s="21" t="s">
        <v>350</v>
      </c>
      <c r="C299" s="102" t="s">
        <v>220</v>
      </c>
      <c r="D299" s="124">
        <v>1080</v>
      </c>
      <c r="E299" s="111">
        <v>1371.8</v>
      </c>
      <c r="F299" s="446">
        <f t="shared" si="62"/>
        <v>417.50434782608698</v>
      </c>
      <c r="G299" s="119">
        <f t="shared" si="63"/>
        <v>386.57809983896948</v>
      </c>
      <c r="H299" s="486">
        <v>5.03</v>
      </c>
      <c r="I299" s="487">
        <v>4285.7000000000007</v>
      </c>
      <c r="J299" s="488">
        <f t="shared" si="64"/>
        <v>1304.3434782608697</v>
      </c>
      <c r="K299" s="489">
        <f t="shared" si="65"/>
        <v>1207.7254428341387</v>
      </c>
      <c r="L299" s="480">
        <v>0</v>
      </c>
      <c r="M299" s="480">
        <f t="shared" si="66"/>
        <v>0</v>
      </c>
      <c r="N299" s="490">
        <f t="shared" si="67"/>
        <v>0</v>
      </c>
      <c r="O299" s="111">
        <v>9.39</v>
      </c>
      <c r="P299" s="121">
        <v>1249</v>
      </c>
      <c r="Q299" s="446">
        <f t="shared" si="68"/>
        <v>380.13043478260869</v>
      </c>
      <c r="R299" s="282">
        <f t="shared" si="69"/>
        <v>351.97262479871176</v>
      </c>
      <c r="S299" s="109"/>
      <c r="T299" s="446">
        <f t="shared" si="70"/>
        <v>0</v>
      </c>
      <c r="U299" s="123">
        <f t="shared" si="71"/>
        <v>0</v>
      </c>
      <c r="V299" s="568">
        <f t="shared" si="72"/>
        <v>417.50434782608698</v>
      </c>
      <c r="W299" s="561">
        <f t="shared" si="61"/>
        <v>37.373913043478296</v>
      </c>
      <c r="X299" s="552" t="str">
        <f t="shared" si="73"/>
        <v/>
      </c>
      <c r="Y299" s="554" t="str">
        <f>regioNat_Kreisregionen_t_N!W298</f>
        <v>Oeko</v>
      </c>
      <c r="Z299" s="573">
        <f t="shared" si="75"/>
        <v>380.15999999999997</v>
      </c>
      <c r="AA299" s="574">
        <f t="shared" si="74"/>
        <v>-2.956521739127993E-2</v>
      </c>
    </row>
    <row r="300" spans="1:27" ht="15" customHeight="1" x14ac:dyDescent="0.25">
      <c r="A300" s="98">
        <v>16070</v>
      </c>
      <c r="B300" s="21" t="s">
        <v>229</v>
      </c>
      <c r="C300" s="102" t="s">
        <v>220</v>
      </c>
      <c r="D300" s="124">
        <v>810</v>
      </c>
      <c r="E300" s="111">
        <v>1557.9</v>
      </c>
      <c r="F300" s="446">
        <f t="shared" si="62"/>
        <v>474.14347826086959</v>
      </c>
      <c r="G300" s="119">
        <f t="shared" si="63"/>
        <v>585.36231884057975</v>
      </c>
      <c r="H300" s="486">
        <v>5.51</v>
      </c>
      <c r="I300" s="487">
        <v>3214.3</v>
      </c>
      <c r="J300" s="488">
        <f t="shared" si="64"/>
        <v>978.26521739130442</v>
      </c>
      <c r="K300" s="489">
        <f t="shared" si="65"/>
        <v>1207.7348362855612</v>
      </c>
      <c r="L300" s="480">
        <v>0</v>
      </c>
      <c r="M300" s="480">
        <f t="shared" si="66"/>
        <v>0</v>
      </c>
      <c r="N300" s="490">
        <f t="shared" si="67"/>
        <v>0</v>
      </c>
      <c r="O300" s="111">
        <v>11.33</v>
      </c>
      <c r="P300" s="121">
        <v>936.8</v>
      </c>
      <c r="Q300" s="446">
        <f t="shared" si="68"/>
        <v>285.11304347826086</v>
      </c>
      <c r="R300" s="282">
        <f t="shared" si="69"/>
        <v>351.99141170155661</v>
      </c>
      <c r="S300" s="109"/>
      <c r="T300" s="446">
        <f t="shared" si="70"/>
        <v>189.03043478260872</v>
      </c>
      <c r="U300" s="123">
        <f t="shared" si="71"/>
        <v>233.3709071390231</v>
      </c>
      <c r="V300" s="568">
        <f t="shared" si="72"/>
        <v>285.11304347826086</v>
      </c>
      <c r="W300" s="561">
        <f t="shared" si="61"/>
        <v>189.03043478260872</v>
      </c>
      <c r="X300" s="552" t="str">
        <f t="shared" si="73"/>
        <v/>
      </c>
      <c r="Y300" s="554" t="str">
        <f>regioNat_Kreisregionen_t_N!W299</f>
        <v>Oeko</v>
      </c>
      <c r="Z300" s="573">
        <f t="shared" si="75"/>
        <v>285.12</v>
      </c>
      <c r="AA300" s="574">
        <f t="shared" si="74"/>
        <v>-6.956521739141408E-3</v>
      </c>
    </row>
    <row r="301" spans="1:27" ht="15" customHeight="1" x14ac:dyDescent="0.25">
      <c r="A301" s="98">
        <v>16071</v>
      </c>
      <c r="B301" s="21" t="s">
        <v>351</v>
      </c>
      <c r="C301" s="102" t="s">
        <v>220</v>
      </c>
      <c r="D301" s="124">
        <v>888</v>
      </c>
      <c r="E301" s="111">
        <v>2002.2000000000003</v>
      </c>
      <c r="F301" s="446">
        <f t="shared" si="62"/>
        <v>609.36521739130444</v>
      </c>
      <c r="G301" s="119">
        <f t="shared" si="63"/>
        <v>686.22209165687445</v>
      </c>
      <c r="H301" s="486">
        <v>7.29</v>
      </c>
      <c r="I301" s="487">
        <v>3523.8</v>
      </c>
      <c r="J301" s="488">
        <f t="shared" si="64"/>
        <v>1072.4608695652175</v>
      </c>
      <c r="K301" s="489">
        <f t="shared" si="65"/>
        <v>1207.7262044653351</v>
      </c>
      <c r="L301" s="480">
        <v>0</v>
      </c>
      <c r="M301" s="480">
        <f t="shared" si="66"/>
        <v>0</v>
      </c>
      <c r="N301" s="490">
        <f t="shared" si="67"/>
        <v>0</v>
      </c>
      <c r="O301" s="111">
        <v>11.78</v>
      </c>
      <c r="P301" s="121">
        <v>1027</v>
      </c>
      <c r="Q301" s="446">
        <f t="shared" si="68"/>
        <v>312.56521739130437</v>
      </c>
      <c r="R301" s="282">
        <f t="shared" si="69"/>
        <v>351.98785742264005</v>
      </c>
      <c r="S301" s="109"/>
      <c r="T301" s="446">
        <f t="shared" si="70"/>
        <v>296.80000000000007</v>
      </c>
      <c r="U301" s="123">
        <f t="shared" si="71"/>
        <v>334.23423423423429</v>
      </c>
      <c r="V301" s="568">
        <f t="shared" si="72"/>
        <v>312.56521739130437</v>
      </c>
      <c r="W301" s="561">
        <f t="shared" si="61"/>
        <v>296.80000000000007</v>
      </c>
      <c r="X301" s="552" t="str">
        <f t="shared" si="73"/>
        <v/>
      </c>
      <c r="Y301" s="554" t="str">
        <f>regioNat_Kreisregionen_t_N!W300</f>
        <v>Oeko</v>
      </c>
      <c r="Z301" s="573">
        <f t="shared" si="75"/>
        <v>312.57599999999996</v>
      </c>
      <c r="AA301" s="574">
        <f t="shared" si="74"/>
        <v>-1.0782608695592444E-2</v>
      </c>
    </row>
    <row r="302" spans="1:27" ht="15" customHeight="1" x14ac:dyDescent="0.25">
      <c r="A302" s="98">
        <v>16072</v>
      </c>
      <c r="B302" s="21" t="s">
        <v>230</v>
      </c>
      <c r="C302" s="102" t="s">
        <v>220</v>
      </c>
      <c r="D302" s="124">
        <v>462</v>
      </c>
      <c r="E302" s="111">
        <v>813.30000000000007</v>
      </c>
      <c r="F302" s="446">
        <f t="shared" si="62"/>
        <v>247.52608695652177</v>
      </c>
      <c r="G302" s="119">
        <f t="shared" si="63"/>
        <v>535.77075098814225</v>
      </c>
      <c r="H302" s="486">
        <v>5.0199999999999996</v>
      </c>
      <c r="I302" s="487">
        <v>1833.3</v>
      </c>
      <c r="J302" s="488">
        <f t="shared" si="64"/>
        <v>557.96086956521742</v>
      </c>
      <c r="K302" s="489">
        <f t="shared" si="65"/>
        <v>1207.707509881423</v>
      </c>
      <c r="L302" s="480">
        <v>0</v>
      </c>
      <c r="M302" s="480">
        <f t="shared" si="66"/>
        <v>0</v>
      </c>
      <c r="N302" s="490">
        <f t="shared" si="67"/>
        <v>0</v>
      </c>
      <c r="O302" s="111">
        <v>7.71</v>
      </c>
      <c r="P302" s="121">
        <v>534.29999999999995</v>
      </c>
      <c r="Q302" s="446">
        <f t="shared" si="68"/>
        <v>162.61304347826083</v>
      </c>
      <c r="R302" s="282">
        <f t="shared" si="69"/>
        <v>351.97628458498014</v>
      </c>
      <c r="S302" s="109"/>
      <c r="T302" s="446">
        <f t="shared" si="70"/>
        <v>0</v>
      </c>
      <c r="U302" s="123">
        <f t="shared" si="71"/>
        <v>0</v>
      </c>
      <c r="V302" s="568">
        <f t="shared" si="72"/>
        <v>247.52608695652177</v>
      </c>
      <c r="W302" s="561">
        <f t="shared" si="61"/>
        <v>84.913043478260931</v>
      </c>
      <c r="X302" s="552" t="str">
        <f t="shared" si="73"/>
        <v/>
      </c>
      <c r="Y302" s="554" t="str">
        <f>regioNat_Kreisregionen_t_N!W301</f>
        <v>Oeko</v>
      </c>
      <c r="Z302" s="573">
        <f t="shared" si="75"/>
        <v>162.624</v>
      </c>
      <c r="AA302" s="574">
        <f t="shared" si="74"/>
        <v>-1.0956521739160507E-2</v>
      </c>
    </row>
    <row r="303" spans="1:27" ht="15" customHeight="1" x14ac:dyDescent="0.25">
      <c r="A303" s="98">
        <v>16073</v>
      </c>
      <c r="B303" s="21" t="s">
        <v>231</v>
      </c>
      <c r="C303" s="102" t="s">
        <v>220</v>
      </c>
      <c r="D303" s="124">
        <v>1004</v>
      </c>
      <c r="E303" s="111">
        <v>1095.6999999999998</v>
      </c>
      <c r="F303" s="559">
        <f>E303 * 14/46</f>
        <v>333.47391304347821</v>
      </c>
      <c r="G303" s="119">
        <f t="shared" si="63"/>
        <v>332.14533171661174</v>
      </c>
      <c r="H303" s="486">
        <v>5.75</v>
      </c>
      <c r="I303" s="487">
        <v>3984.1000000000004</v>
      </c>
      <c r="J303" s="488">
        <f t="shared" si="64"/>
        <v>1212.5521739130436</v>
      </c>
      <c r="K303" s="489">
        <f t="shared" si="65"/>
        <v>1207.7212887580115</v>
      </c>
      <c r="L303" s="480">
        <v>0</v>
      </c>
      <c r="M303" s="480">
        <f t="shared" si="66"/>
        <v>0</v>
      </c>
      <c r="N303" s="490">
        <f t="shared" si="67"/>
        <v>0</v>
      </c>
      <c r="O303" s="111">
        <v>11.91</v>
      </c>
      <c r="P303" s="121">
        <v>1161.0999999999999</v>
      </c>
      <c r="Q303" s="446">
        <f t="shared" si="68"/>
        <v>353.37826086956517</v>
      </c>
      <c r="R303" s="282">
        <f t="shared" si="69"/>
        <v>351.9703793521565</v>
      </c>
      <c r="S303" s="109"/>
      <c r="T303" s="446">
        <f t="shared" si="70"/>
        <v>0</v>
      </c>
      <c r="U303" s="123">
        <f t="shared" si="71"/>
        <v>0</v>
      </c>
      <c r="V303" s="569">
        <f>IF(T303 = 0, F303, Q303)</f>
        <v>333.47391304347821</v>
      </c>
      <c r="W303" s="561">
        <f t="shared" si="61"/>
        <v>-19.904347826086962</v>
      </c>
      <c r="X303" s="552">
        <f t="shared" si="73"/>
        <v>1</v>
      </c>
      <c r="Y303" s="554" t="str">
        <f>regioNat_Kreisregionen_t_N!W302</f>
        <v>Oeko</v>
      </c>
      <c r="Z303" s="573">
        <f t="shared" si="75"/>
        <v>353.40799999999996</v>
      </c>
      <c r="AA303" s="574">
        <f t="shared" si="74"/>
        <v>-2.973913043479115E-2</v>
      </c>
    </row>
    <row r="304" spans="1:27" ht="15" customHeight="1" x14ac:dyDescent="0.25">
      <c r="A304" s="98">
        <v>16074</v>
      </c>
      <c r="B304" s="21" t="s">
        <v>352</v>
      </c>
      <c r="C304" s="102" t="s">
        <v>220</v>
      </c>
      <c r="D304" s="124">
        <v>935</v>
      </c>
      <c r="E304" s="111">
        <v>3202.4</v>
      </c>
      <c r="F304" s="446">
        <f t="shared" si="62"/>
        <v>974.64347826086953</v>
      </c>
      <c r="G304" s="119">
        <f t="shared" si="63"/>
        <v>1042.3994419902347</v>
      </c>
      <c r="H304" s="486">
        <v>7.52</v>
      </c>
      <c r="I304" s="487">
        <v>3710.3</v>
      </c>
      <c r="J304" s="488">
        <f t="shared" si="64"/>
        <v>1129.2217391304348</v>
      </c>
      <c r="K304" s="489">
        <f t="shared" si="65"/>
        <v>1207.7237851662403</v>
      </c>
      <c r="L304" s="480">
        <v>0</v>
      </c>
      <c r="M304" s="480">
        <f t="shared" si="66"/>
        <v>0</v>
      </c>
      <c r="N304" s="490">
        <f t="shared" si="67"/>
        <v>0</v>
      </c>
      <c r="O304" s="111">
        <v>12.81</v>
      </c>
      <c r="P304" s="121">
        <v>1081.3</v>
      </c>
      <c r="Q304" s="446">
        <f t="shared" si="68"/>
        <v>329.09130434782605</v>
      </c>
      <c r="R304" s="282">
        <f t="shared" si="69"/>
        <v>351.96930946291553</v>
      </c>
      <c r="S304" s="109"/>
      <c r="T304" s="446">
        <f t="shared" si="70"/>
        <v>645.55217391304348</v>
      </c>
      <c r="U304" s="123">
        <f t="shared" si="71"/>
        <v>690.43013252731919</v>
      </c>
      <c r="V304" s="568">
        <f t="shared" si="72"/>
        <v>329.09130434782605</v>
      </c>
      <c r="W304" s="561">
        <f t="shared" si="61"/>
        <v>645.55217391304348</v>
      </c>
      <c r="X304" s="552" t="str">
        <f t="shared" si="73"/>
        <v/>
      </c>
      <c r="Y304" s="554" t="str">
        <f>regioNat_Kreisregionen_t_N!W303</f>
        <v>Oeko</v>
      </c>
      <c r="Z304" s="573">
        <f t="shared" si="75"/>
        <v>329.12</v>
      </c>
      <c r="AA304" s="574">
        <f t="shared" si="74"/>
        <v>-2.8695652173951203E-2</v>
      </c>
    </row>
    <row r="305" spans="1:27" ht="15" customHeight="1" x14ac:dyDescent="0.25">
      <c r="A305" s="98">
        <v>16075</v>
      </c>
      <c r="B305" s="21" t="s">
        <v>232</v>
      </c>
      <c r="C305" s="102" t="s">
        <v>220</v>
      </c>
      <c r="D305" s="124">
        <v>1154</v>
      </c>
      <c r="E305" s="111">
        <v>2336.1999999999998</v>
      </c>
      <c r="F305" s="446">
        <f t="shared" si="62"/>
        <v>711.01739130434771</v>
      </c>
      <c r="G305" s="119">
        <f t="shared" si="63"/>
        <v>616.1329214075804</v>
      </c>
      <c r="H305" s="486">
        <v>5.9</v>
      </c>
      <c r="I305" s="487">
        <v>4579.3999999999996</v>
      </c>
      <c r="J305" s="488">
        <f t="shared" si="64"/>
        <v>1393.7304347826084</v>
      </c>
      <c r="K305" s="489">
        <f t="shared" si="65"/>
        <v>1207.7386783211512</v>
      </c>
      <c r="L305" s="480">
        <v>0</v>
      </c>
      <c r="M305" s="480">
        <f t="shared" si="66"/>
        <v>0</v>
      </c>
      <c r="N305" s="490">
        <f t="shared" si="67"/>
        <v>0</v>
      </c>
      <c r="O305" s="111">
        <v>9.36</v>
      </c>
      <c r="P305" s="121">
        <v>1334.6</v>
      </c>
      <c r="Q305" s="446">
        <f t="shared" si="68"/>
        <v>406.18260869565211</v>
      </c>
      <c r="R305" s="282">
        <f t="shared" si="69"/>
        <v>351.97799713661362</v>
      </c>
      <c r="S305" s="109"/>
      <c r="T305" s="446">
        <f t="shared" si="70"/>
        <v>0</v>
      </c>
      <c r="U305" s="123">
        <f t="shared" si="71"/>
        <v>0</v>
      </c>
      <c r="V305" s="568">
        <f t="shared" si="72"/>
        <v>711.01739130434771</v>
      </c>
      <c r="W305" s="561">
        <f t="shared" si="61"/>
        <v>304.8347826086956</v>
      </c>
      <c r="X305" s="552" t="str">
        <f t="shared" si="73"/>
        <v/>
      </c>
      <c r="Y305" s="554" t="str">
        <f>regioNat_Kreisregionen_t_N!W304</f>
        <v>Oeko</v>
      </c>
      <c r="Z305" s="573">
        <f t="shared" si="75"/>
        <v>406.20799999999997</v>
      </c>
      <c r="AA305" s="574">
        <f t="shared" si="74"/>
        <v>-2.5391304347863297E-2</v>
      </c>
    </row>
    <row r="306" spans="1:27" ht="15" customHeight="1" x14ac:dyDescent="0.25">
      <c r="A306" s="98">
        <v>16076</v>
      </c>
      <c r="B306" s="21" t="s">
        <v>353</v>
      </c>
      <c r="C306" s="102" t="s">
        <v>220</v>
      </c>
      <c r="D306" s="124">
        <v>992</v>
      </c>
      <c r="E306" s="111">
        <v>1884.5</v>
      </c>
      <c r="F306" s="446">
        <f t="shared" si="62"/>
        <v>573.54347826086962</v>
      </c>
      <c r="G306" s="119">
        <f t="shared" si="63"/>
        <v>578.16882889200576</v>
      </c>
      <c r="H306" s="486">
        <v>7.68</v>
      </c>
      <c r="I306" s="487">
        <v>3936.5</v>
      </c>
      <c r="J306" s="488">
        <f t="shared" si="64"/>
        <v>1198.0652173913043</v>
      </c>
      <c r="K306" s="489">
        <f t="shared" si="65"/>
        <v>1207.7270336605891</v>
      </c>
      <c r="L306" s="480">
        <v>0</v>
      </c>
      <c r="M306" s="480">
        <f t="shared" si="66"/>
        <v>0</v>
      </c>
      <c r="N306" s="490">
        <f t="shared" si="67"/>
        <v>0</v>
      </c>
      <c r="O306" s="111">
        <v>11.47</v>
      </c>
      <c r="P306" s="121">
        <v>1147.2</v>
      </c>
      <c r="Q306" s="446">
        <f t="shared" si="68"/>
        <v>349.14782608695657</v>
      </c>
      <c r="R306" s="282">
        <f t="shared" si="69"/>
        <v>351.96353436185143</v>
      </c>
      <c r="S306" s="109"/>
      <c r="T306" s="446">
        <f t="shared" si="70"/>
        <v>224.39565217391305</v>
      </c>
      <c r="U306" s="123">
        <f t="shared" si="71"/>
        <v>226.20529453015428</v>
      </c>
      <c r="V306" s="568">
        <f t="shared" si="72"/>
        <v>349.14782608695657</v>
      </c>
      <c r="W306" s="561">
        <f t="shared" si="61"/>
        <v>224.39565217391305</v>
      </c>
      <c r="X306" s="552" t="str">
        <f t="shared" si="73"/>
        <v/>
      </c>
      <c r="Y306" s="554" t="str">
        <f>regioNat_Kreisregionen_t_N!W305</f>
        <v>Oeko</v>
      </c>
      <c r="Z306" s="573">
        <f t="shared" si="75"/>
        <v>349.18399999999997</v>
      </c>
      <c r="AA306" s="574">
        <f t="shared" si="74"/>
        <v>-3.6173913043398898E-2</v>
      </c>
    </row>
    <row r="307" spans="1:27" ht="15" customHeight="1" thickBot="1" x14ac:dyDescent="0.3">
      <c r="A307" s="103">
        <v>16077</v>
      </c>
      <c r="B307" s="78" t="s">
        <v>233</v>
      </c>
      <c r="C307" s="104" t="s">
        <v>220</v>
      </c>
      <c r="D307" s="127">
        <v>570</v>
      </c>
      <c r="E307" s="112">
        <v>1036.5999999999999</v>
      </c>
      <c r="F307" s="446">
        <f t="shared" si="62"/>
        <v>315.4869565217391</v>
      </c>
      <c r="G307" s="119">
        <f t="shared" si="63"/>
        <v>553.48588863462999</v>
      </c>
      <c r="H307" s="491">
        <v>8.43</v>
      </c>
      <c r="I307" s="492">
        <v>2261.8999999999996</v>
      </c>
      <c r="J307" s="488">
        <f t="shared" si="64"/>
        <v>688.40434782608679</v>
      </c>
      <c r="K307" s="489">
        <f t="shared" si="65"/>
        <v>1207.7269260106787</v>
      </c>
      <c r="L307" s="493">
        <v>0</v>
      </c>
      <c r="M307" s="480">
        <f t="shared" si="66"/>
        <v>0</v>
      </c>
      <c r="N307" s="490">
        <f t="shared" si="67"/>
        <v>0</v>
      </c>
      <c r="O307" s="112">
        <v>10.76</v>
      </c>
      <c r="P307" s="122">
        <v>659.2</v>
      </c>
      <c r="Q307" s="446">
        <f t="shared" si="68"/>
        <v>200.62608695652176</v>
      </c>
      <c r="R307" s="282">
        <f t="shared" si="69"/>
        <v>351.97559115179257</v>
      </c>
      <c r="S307" s="110"/>
      <c r="T307" s="446">
        <f t="shared" si="70"/>
        <v>114.86086956521734</v>
      </c>
      <c r="U307" s="123">
        <f t="shared" si="71"/>
        <v>201.51029748283744</v>
      </c>
      <c r="V307" s="568">
        <f t="shared" si="72"/>
        <v>200.62608695652176</v>
      </c>
      <c r="W307" s="561">
        <f t="shared" si="61"/>
        <v>114.86086956521734</v>
      </c>
      <c r="X307" s="552" t="str">
        <f t="shared" si="73"/>
        <v/>
      </c>
      <c r="Y307" s="554" t="str">
        <f>regioNat_Kreisregionen_t_N!W306</f>
        <v>Oeko</v>
      </c>
      <c r="Z307" s="573">
        <f t="shared" si="75"/>
        <v>200.64</v>
      </c>
      <c r="AA307" s="574">
        <f t="shared" si="74"/>
        <v>-1.3913043478225973E-2</v>
      </c>
    </row>
    <row r="308" spans="1:27" x14ac:dyDescent="0.25">
      <c r="E308" s="107"/>
      <c r="F308" s="109"/>
      <c r="G308" s="109"/>
      <c r="O308" s="108"/>
      <c r="P308" s="108"/>
      <c r="Q308" s="108"/>
      <c r="R308" s="108"/>
      <c r="S308" s="108"/>
      <c r="T308" s="108"/>
    </row>
    <row r="309" spans="1:27" s="536" customFormat="1" x14ac:dyDescent="0.25">
      <c r="A309" s="535" t="s">
        <v>380</v>
      </c>
      <c r="C309" s="537"/>
      <c r="D309" s="518">
        <f>SUM(D6:D307)</f>
        <v>361469</v>
      </c>
      <c r="E309" s="518"/>
      <c r="F309" s="538">
        <f t="shared" ref="F309:Q309" si="76">SUM(F6:F307)</f>
        <v>343381.07391304325</v>
      </c>
      <c r="G309" s="518"/>
      <c r="H309" s="539"/>
      <c r="I309" s="539"/>
      <c r="J309" s="539"/>
      <c r="K309" s="539"/>
      <c r="L309" s="539"/>
      <c r="M309" s="539"/>
      <c r="N309" s="539"/>
      <c r="O309" s="518"/>
      <c r="P309" s="518"/>
      <c r="Q309" s="538">
        <f t="shared" si="76"/>
        <v>127228.40869565222</v>
      </c>
      <c r="R309" s="518"/>
      <c r="S309" s="518"/>
      <c r="T309" s="538">
        <f>SUM(T6:T307)</f>
        <v>211022.91304347815</v>
      </c>
      <c r="U309" s="518"/>
      <c r="V309" s="570">
        <f>SUM(V6:V307)</f>
        <v>132358.1608695653</v>
      </c>
      <c r="W309" s="562">
        <f>SUM(W6:W307)</f>
        <v>216152.66521739119</v>
      </c>
      <c r="X309" s="518"/>
      <c r="Y309" s="557"/>
    </row>
    <row r="310" spans="1:27" x14ac:dyDescent="0.25">
      <c r="H310" s="494"/>
      <c r="I310" s="494"/>
      <c r="J310" s="494"/>
      <c r="L310" s="494"/>
      <c r="M310" s="494"/>
      <c r="N310" s="494"/>
      <c r="O310" s="167"/>
      <c r="P310" s="167"/>
      <c r="Q310" s="167"/>
      <c r="S310" s="167"/>
      <c r="T310" s="532">
        <f t="shared" ref="T310" si="77">COUNTIFS(T6:T307, "&gt;0")</f>
        <v>250</v>
      </c>
      <c r="U310" s="93" t="s">
        <v>508</v>
      </c>
      <c r="W310" s="562">
        <f>SUMIFS(W6:W307, W6:W307, "&gt;0")</f>
        <v>217613.68695652162</v>
      </c>
    </row>
    <row r="311" spans="1:27" x14ac:dyDescent="0.25">
      <c r="M311" s="549"/>
      <c r="N311" s="550" t="s">
        <v>513</v>
      </c>
      <c r="O311" s="551">
        <f>COUNTIF(O6:O307,"&lt;=10")</f>
        <v>50</v>
      </c>
      <c r="T311" s="532">
        <f>COUNTIF(T6:T307,"=0")</f>
        <v>52</v>
      </c>
      <c r="U311" s="93" t="s">
        <v>512</v>
      </c>
      <c r="W311" s="562">
        <f t="shared" ref="W311" si="78">COUNTIF(W$6:W$307,"&lt;0")</f>
        <v>12</v>
      </c>
      <c r="X311" s="565">
        <f>SUM(X6:X307)</f>
        <v>2</v>
      </c>
      <c r="Y311" s="557"/>
    </row>
    <row r="312" spans="1:27" x14ac:dyDescent="0.25">
      <c r="Q312" s="540">
        <f>F309-T309</f>
        <v>132358.16086956509</v>
      </c>
      <c r="T312" s="540">
        <f>F309-V309</f>
        <v>211022.91304347795</v>
      </c>
      <c r="V312" s="571">
        <f>F309-T312</f>
        <v>132358.1608695653</v>
      </c>
    </row>
    <row r="313" spans="1:27" x14ac:dyDescent="0.25">
      <c r="V313" s="572"/>
    </row>
    <row r="314" spans="1:27" x14ac:dyDescent="0.25">
      <c r="T314" s="575">
        <f>T309/F309</f>
        <v>0.61454439127567329</v>
      </c>
    </row>
  </sheetData>
  <autoFilter ref="A1:AA307" xr:uid="{10E46D4E-9C01-4468-BD0E-26C711B940A0}"/>
  <mergeCells count="15">
    <mergeCell ref="S3:U4"/>
    <mergeCell ref="H2:N2"/>
    <mergeCell ref="O2:U2"/>
    <mergeCell ref="I3:K4"/>
    <mergeCell ref="P3:R4"/>
    <mergeCell ref="D2:D3"/>
    <mergeCell ref="H3:H4"/>
    <mergeCell ref="O3:O4"/>
    <mergeCell ref="E2:G4"/>
    <mergeCell ref="L3:N4"/>
    <mergeCell ref="Z4:AA5"/>
    <mergeCell ref="W4:W5"/>
    <mergeCell ref="X4:X5"/>
    <mergeCell ref="Y4:Y5"/>
    <mergeCell ref="V3:V4"/>
  </mergeCells>
  <conditionalFormatting sqref="O6">
    <cfRule type="cellIs" priority="5" operator="between">
      <formula>0</formula>
      <formula>10</formula>
    </cfRule>
  </conditionalFormatting>
  <conditionalFormatting sqref="O6:O307">
    <cfRule type="cellIs" dxfId="1" priority="3" operator="lessThan">
      <formula>10</formula>
    </cfRule>
    <cfRule type="cellIs" priority="4" operator="lessThanOrEqual">
      <formula>10</formula>
    </cfRule>
  </conditionalFormatting>
  <conditionalFormatting sqref="AA6:AA307">
    <cfRule type="cellIs" dxfId="0" priority="1" operator="between">
      <formula>0.1</formula>
      <formula>-0.1</formula>
    </cfRule>
  </conditionalFormatting>
  <pageMargins left="0.7" right="0.7" top="0.78740157499999996" bottom="0.78740157499999996" header="0.3" footer="0.3"/>
  <pageSetup paperSize="9" orientation="portrait" r:id="rId1"/>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6DF5C4-2714-4180-A398-F2BB844E579E}">
  <sheetPr codeName="Tabelle2">
    <tabColor rgb="FFCE1F5E"/>
  </sheetPr>
  <dimension ref="A1:BG1170"/>
  <sheetViews>
    <sheetView zoomScaleNormal="100" workbookViewId="0">
      <pane ySplit="4" topLeftCell="A319" activePane="bottomLeft" state="frozen"/>
      <selection pane="bottomLeft" activeCell="AL327" sqref="AL327"/>
    </sheetView>
  </sheetViews>
  <sheetFormatPr baseColWidth="10" defaultRowHeight="15" x14ac:dyDescent="0.25"/>
  <cols>
    <col min="2" max="2" width="17" style="20" bestFit="1" customWidth="1"/>
    <col min="3" max="3" width="34.7109375" style="20" bestFit="1" customWidth="1"/>
    <col min="4" max="4" width="18.28515625" style="20" customWidth="1"/>
    <col min="5" max="10" width="8.7109375" style="20" customWidth="1"/>
    <col min="11" max="15" width="8.7109375" style="270" hidden="1" customWidth="1"/>
    <col min="16" max="16" width="9.7109375" style="270" hidden="1" customWidth="1"/>
    <col min="17" max="21" width="8.7109375" style="270" hidden="1" customWidth="1"/>
    <col min="22" max="22" width="9.5703125" style="270" hidden="1" customWidth="1"/>
    <col min="23" max="25" width="8.7109375" style="270" hidden="1" customWidth="1"/>
    <col min="26" max="27" width="8.7109375" hidden="1" customWidth="1"/>
    <col min="28" max="28" width="9.7109375" hidden="1" customWidth="1"/>
    <col min="29" max="29" width="12.7109375" style="174" hidden="1" customWidth="1"/>
    <col min="30" max="30" width="12.42578125" hidden="1" customWidth="1"/>
    <col min="31" max="31" width="13" hidden="1" customWidth="1"/>
    <col min="32" max="32" width="13.42578125" hidden="1" customWidth="1"/>
    <col min="33" max="36" width="7.28515625" hidden="1" customWidth="1"/>
    <col min="37" max="37" width="7.28515625" customWidth="1"/>
  </cols>
  <sheetData>
    <row r="1" spans="1:59" ht="16.5" customHeight="1" x14ac:dyDescent="0.25">
      <c r="A1" s="631"/>
      <c r="B1" s="633"/>
      <c r="C1" s="634"/>
      <c r="D1" s="634"/>
      <c r="E1" s="634"/>
      <c r="F1" s="634"/>
      <c r="G1" s="634"/>
      <c r="H1" s="634"/>
      <c r="I1" s="634"/>
      <c r="J1" s="634"/>
      <c r="K1" s="635"/>
      <c r="L1" s="635"/>
      <c r="M1" s="635"/>
      <c r="N1" s="635"/>
      <c r="O1" s="635"/>
      <c r="P1" s="635"/>
      <c r="Q1" s="636"/>
      <c r="R1" s="635"/>
      <c r="S1" s="635"/>
      <c r="T1" s="635"/>
      <c r="U1" s="635"/>
      <c r="V1" s="635"/>
      <c r="W1" s="635"/>
      <c r="X1" s="637"/>
      <c r="Y1" s="635"/>
      <c r="Z1" s="631"/>
      <c r="AA1" s="638"/>
      <c r="AB1" s="631"/>
      <c r="AK1" s="647"/>
      <c r="AL1" s="647"/>
      <c r="AM1" s="647"/>
      <c r="AN1" s="647"/>
      <c r="AO1" s="647"/>
      <c r="AP1" s="647"/>
      <c r="AQ1" s="647"/>
      <c r="AR1" s="647"/>
      <c r="AS1" s="647"/>
      <c r="AT1" s="647"/>
      <c r="AU1" s="647"/>
      <c r="AV1" s="647"/>
      <c r="AW1" s="647"/>
      <c r="AX1" s="647"/>
      <c r="AY1" s="647"/>
      <c r="AZ1" s="647"/>
      <c r="BA1" s="647"/>
      <c r="BB1" s="647"/>
      <c r="BC1" s="647"/>
      <c r="BD1" s="647"/>
      <c r="BE1" s="647"/>
      <c r="BF1" s="647"/>
      <c r="BG1" s="647"/>
    </row>
    <row r="2" spans="1:59" s="450" customFormat="1" ht="45.75" customHeight="1" x14ac:dyDescent="0.25">
      <c r="A2" s="632"/>
      <c r="B2" s="707" t="s">
        <v>753</v>
      </c>
      <c r="C2" s="707"/>
      <c r="D2" s="707"/>
      <c r="E2" s="707"/>
      <c r="F2" s="707"/>
      <c r="G2" s="707"/>
      <c r="H2" s="707"/>
      <c r="I2" s="707"/>
      <c r="J2" s="707"/>
      <c r="K2" s="682"/>
      <c r="L2" s="682"/>
      <c r="M2" s="682"/>
      <c r="N2" s="682"/>
      <c r="O2" s="682"/>
      <c r="P2" s="682"/>
      <c r="Q2" s="683"/>
      <c r="R2" s="683"/>
      <c r="S2" s="683"/>
      <c r="T2" s="683"/>
      <c r="U2" s="683"/>
      <c r="V2" s="683"/>
      <c r="W2" s="683"/>
      <c r="X2" s="682"/>
      <c r="Y2" s="683"/>
      <c r="Z2" s="622"/>
      <c r="AA2" s="684"/>
      <c r="AB2" s="638"/>
      <c r="AC2" s="517"/>
      <c r="AD2" s="517"/>
      <c r="AE2" s="517"/>
      <c r="AF2" s="404"/>
      <c r="AG2" s="404"/>
      <c r="AK2" s="648"/>
      <c r="AL2" s="648"/>
      <c r="AM2" s="648"/>
      <c r="AN2" s="648"/>
      <c r="AO2" s="648"/>
      <c r="AP2" s="648"/>
      <c r="AQ2" s="648"/>
      <c r="AR2" s="648"/>
      <c r="AS2" s="648"/>
      <c r="AT2" s="648"/>
      <c r="AU2" s="648"/>
      <c r="AV2" s="648"/>
      <c r="AW2" s="648"/>
      <c r="AX2" s="648"/>
      <c r="AY2" s="648"/>
      <c r="AZ2" s="648"/>
      <c r="BA2" s="648"/>
      <c r="BB2" s="648"/>
      <c r="BC2" s="648"/>
      <c r="BD2" s="648"/>
      <c r="BE2" s="648"/>
      <c r="BF2" s="648"/>
      <c r="BG2" s="648"/>
    </row>
    <row r="3" spans="1:59" ht="27.75" customHeight="1" x14ac:dyDescent="0.25">
      <c r="A3" s="631"/>
      <c r="B3" s="708" t="s">
        <v>538</v>
      </c>
      <c r="C3" s="695" t="s">
        <v>591</v>
      </c>
      <c r="D3" s="676" t="s">
        <v>571</v>
      </c>
      <c r="E3" s="714" t="str">
        <f>W3</f>
        <v xml:space="preserve"> Erforderliche Verminderung</v>
      </c>
      <c r="F3" s="715"/>
      <c r="G3" s="715"/>
      <c r="H3" s="715"/>
      <c r="I3" s="715"/>
      <c r="J3" s="716"/>
      <c r="K3" s="710" t="s">
        <v>573</v>
      </c>
      <c r="L3" s="710"/>
      <c r="M3" s="710"/>
      <c r="N3" s="710"/>
      <c r="O3" s="710"/>
      <c r="P3" s="711"/>
      <c r="Q3" s="712" t="s">
        <v>420</v>
      </c>
      <c r="R3" s="713"/>
      <c r="S3" s="713"/>
      <c r="T3" s="713"/>
      <c r="U3" s="713"/>
      <c r="V3" s="711"/>
      <c r="W3" s="712" t="s">
        <v>537</v>
      </c>
      <c r="X3" s="713"/>
      <c r="Y3" s="713"/>
      <c r="Z3" s="713"/>
      <c r="AA3" s="713"/>
      <c r="AB3" s="711"/>
      <c r="AC3" s="274"/>
      <c r="AD3" s="176"/>
      <c r="AE3" s="176"/>
      <c r="AF3" s="496"/>
      <c r="AH3" s="701" t="s">
        <v>507</v>
      </c>
      <c r="AI3" s="701"/>
      <c r="AJ3" s="513" t="s">
        <v>494</v>
      </c>
      <c r="AK3" s="647"/>
      <c r="AL3" s="647"/>
      <c r="AM3" s="647"/>
      <c r="AN3" s="647"/>
      <c r="AO3" s="647"/>
      <c r="AP3" s="647"/>
      <c r="AQ3" s="647"/>
      <c r="AR3" s="647"/>
      <c r="AS3" s="647"/>
      <c r="AT3" s="647"/>
      <c r="AU3" s="647"/>
      <c r="AV3" s="647"/>
      <c r="AW3" s="647"/>
      <c r="AX3" s="647"/>
      <c r="AY3" s="647"/>
      <c r="AZ3" s="647"/>
      <c r="BA3" s="647"/>
      <c r="BB3" s="647"/>
      <c r="BC3" s="647"/>
      <c r="BD3" s="647"/>
      <c r="BE3" s="647"/>
      <c r="BF3" s="647"/>
      <c r="BG3" s="647"/>
    </row>
    <row r="4" spans="1:59" ht="21.75" customHeight="1" x14ac:dyDescent="0.25">
      <c r="A4" s="631"/>
      <c r="B4" s="708"/>
      <c r="C4" s="695"/>
      <c r="D4" s="676"/>
      <c r="E4" s="685" t="s">
        <v>577</v>
      </c>
      <c r="F4" s="676" t="s">
        <v>578</v>
      </c>
      <c r="G4" s="685" t="s">
        <v>579</v>
      </c>
      <c r="H4" s="685" t="s">
        <v>580</v>
      </c>
      <c r="I4" s="685" t="s">
        <v>581</v>
      </c>
      <c r="J4" s="689" t="s">
        <v>536</v>
      </c>
      <c r="K4" s="580" t="s">
        <v>541</v>
      </c>
      <c r="L4" s="580" t="s">
        <v>574</v>
      </c>
      <c r="M4" s="580" t="s">
        <v>543</v>
      </c>
      <c r="N4" s="580" t="s">
        <v>544</v>
      </c>
      <c r="O4" s="581" t="s">
        <v>545</v>
      </c>
      <c r="P4" s="582" t="s">
        <v>536</v>
      </c>
      <c r="Q4" s="580" t="s">
        <v>546</v>
      </c>
      <c r="R4" s="580" t="s">
        <v>575</v>
      </c>
      <c r="S4" s="580" t="s">
        <v>548</v>
      </c>
      <c r="T4" s="580" t="s">
        <v>549</v>
      </c>
      <c r="U4" s="581" t="s">
        <v>545</v>
      </c>
      <c r="V4" s="582" t="s">
        <v>536</v>
      </c>
      <c r="W4" s="580" t="s">
        <v>550</v>
      </c>
      <c r="X4" s="580" t="s">
        <v>551</v>
      </c>
      <c r="Y4" s="580" t="s">
        <v>552</v>
      </c>
      <c r="Z4" s="580" t="s">
        <v>549</v>
      </c>
      <c r="AA4" s="583" t="s">
        <v>545</v>
      </c>
      <c r="AB4" s="584" t="s">
        <v>536</v>
      </c>
      <c r="AC4" s="578" t="s">
        <v>471</v>
      </c>
      <c r="AD4" s="578" t="s">
        <v>528</v>
      </c>
      <c r="AE4" s="578" t="s">
        <v>484</v>
      </c>
      <c r="AF4" s="578" t="s">
        <v>529</v>
      </c>
      <c r="AG4" s="273"/>
      <c r="AH4" s="546" t="s">
        <v>509</v>
      </c>
      <c r="AI4" s="547" t="s">
        <v>527</v>
      </c>
      <c r="AJ4" s="578"/>
      <c r="AK4" s="649"/>
      <c r="AL4" s="647"/>
      <c r="AM4" s="647"/>
      <c r="AN4" s="647"/>
      <c r="AO4" s="647"/>
      <c r="AP4" s="647"/>
      <c r="AQ4" s="647"/>
      <c r="AR4" s="647"/>
      <c r="AS4" s="647"/>
      <c r="AT4" s="647"/>
      <c r="AU4" s="647"/>
      <c r="AV4" s="647"/>
      <c r="AW4" s="647"/>
      <c r="AX4" s="647"/>
      <c r="AY4" s="647"/>
      <c r="AZ4" s="647"/>
      <c r="BA4" s="647"/>
      <c r="BB4" s="647"/>
      <c r="BC4" s="647"/>
      <c r="BD4" s="647"/>
      <c r="BE4" s="647"/>
      <c r="BF4" s="647"/>
      <c r="BG4" s="647"/>
    </row>
    <row r="5" spans="1:59" x14ac:dyDescent="0.25">
      <c r="A5" s="631"/>
      <c r="B5" s="593">
        <v>1051</v>
      </c>
      <c r="C5" s="592" t="s">
        <v>0</v>
      </c>
      <c r="D5" s="688" t="s">
        <v>583</v>
      </c>
      <c r="E5" s="686">
        <v>21.664990373820924</v>
      </c>
      <c r="F5" s="686">
        <v>22.882102883450237</v>
      </c>
      <c r="G5" s="686">
        <v>6.951405153577352</v>
      </c>
      <c r="H5" s="686">
        <v>0.54550339202896958</v>
      </c>
      <c r="I5" s="686">
        <v>10.126260471090228</v>
      </c>
      <c r="J5" s="690">
        <v>62.170262273967708</v>
      </c>
      <c r="K5" s="585">
        <f>regioNat_Kreisregionen_t_N!D5/Terr_Oeko!$D6*1000/100</f>
        <v>25.076281260409004</v>
      </c>
      <c r="L5" s="585">
        <f>regioNat_Kreisregionen_t_N!E5/Terr_Oeko!$D6*1000/100</f>
        <v>8.484837830255394</v>
      </c>
      <c r="M5" s="585">
        <f>regioNat_Kreisregionen_t_N!F5/Terr_Oeko!$D6*1000/100</f>
        <v>2.9611945871911405</v>
      </c>
      <c r="N5" s="585">
        <f>regioNat_Kreisregionen_t_N!G5/Terr_Oeko!$D6*1000/100</f>
        <v>21.828237818307976</v>
      </c>
      <c r="O5" s="586">
        <f>regioNat_Kreisregionen_t_N!H5/Terr_Oeko!$D6*1000/100</f>
        <v>52.330748938068055</v>
      </c>
      <c r="P5" s="587">
        <f t="shared" ref="P5:P6" si="0">SUM(K5:O5)</f>
        <v>110.68130043423156</v>
      </c>
      <c r="Q5" s="588">
        <f>regioNat_Kreisregionen_t_N!J5/Terr_Oeko!$D6*1000/100</f>
        <v>3.4112908865880791</v>
      </c>
      <c r="R5" s="588">
        <f>regioNat_Kreisregionen_t_N!K5/Terr_Oeko!$D6*1000/100</f>
        <v>1.5334326766780406</v>
      </c>
      <c r="S5" s="588">
        <f>regioNat_Kreisregionen_t_N!L5/Terr_Oeko!$D6*1000/100</f>
        <v>2.4156911951621707</v>
      </c>
      <c r="T5" s="588">
        <f>regioNat_Kreisregionen_t_N!M5/Terr_Oeko!$D6*1000/100</f>
        <v>11.701977347217703</v>
      </c>
      <c r="U5" s="586">
        <f>regioNat_Kreisregionen_t_N!N5/Terr_Oeko!$D6*1000/100</f>
        <v>29.448646054617814</v>
      </c>
      <c r="V5" s="587">
        <f t="shared" ref="V5:V6" si="1">MAX(Q5, 0) + MAX(R5, 0) + SUM(S5:U5)</f>
        <v>48.511038160263809</v>
      </c>
      <c r="W5" s="588">
        <f>regioNat_Kreisregionen_t_N!P5/Terr_Oeko!$D6*1000/100</f>
        <v>21.664990373820924</v>
      </c>
      <c r="X5" s="588">
        <f>regioNat_Kreisregionen_t_N!Q5/Terr_Oeko!$D6*1000/100</f>
        <v>6.951405153577352</v>
      </c>
      <c r="Y5" s="588">
        <f>regioNat_Kreisregionen_t_N!R5/Terr_Oeko!$D6*1000/100</f>
        <v>0.54550339202896958</v>
      </c>
      <c r="Z5" s="588">
        <f>regioNat_Kreisregionen_t_N!S5/Terr_Oeko!$D6*1000/100</f>
        <v>10.126260471090228</v>
      </c>
      <c r="AA5" s="586">
        <f>regioNat_Kreisregionen_t_N!T5/Terr_Oeko!$D6*1000/100</f>
        <v>22.882102883450237</v>
      </c>
      <c r="AB5" s="589">
        <f t="shared" ref="AB5:AB6" si="2">SUM(W5:AA5)</f>
        <v>62.170262273967708</v>
      </c>
      <c r="AC5" s="275" t="str">
        <f>IF(Terr_Oeko!AB6 &gt; Vegetation!M6, "Oeko", "Veg")</f>
        <v>Veg</v>
      </c>
      <c r="AD5" s="276" t="str">
        <f>IF(Gesundheit!T6 &gt; Terr_Oeko!AH6, "Gesund", "Oeko")</f>
        <v>Oeko</v>
      </c>
      <c r="AE5" s="500">
        <f>IF(W5&gt;K5, K5-W5, 0)</f>
        <v>0</v>
      </c>
      <c r="AF5" s="500">
        <f>IF(X5&gt;L5, L5-X5, 0)</f>
        <v>0</v>
      </c>
      <c r="AG5" s="354"/>
      <c r="AH5" s="542">
        <f>K5-W5</f>
        <v>3.4112908865880804</v>
      </c>
      <c r="AI5" s="542">
        <f>L5-X5</f>
        <v>1.533432676678042</v>
      </c>
      <c r="AJ5" s="354">
        <f>Q5-AH5</f>
        <v>0</v>
      </c>
      <c r="AK5" s="650"/>
      <c r="AL5" s="647"/>
      <c r="AM5" s="647"/>
      <c r="AN5" s="647"/>
      <c r="AO5" s="647"/>
      <c r="AP5" s="647"/>
      <c r="AQ5" s="647"/>
      <c r="AR5" s="647"/>
      <c r="AS5" s="647"/>
      <c r="AT5" s="647"/>
      <c r="AU5" s="647"/>
      <c r="AV5" s="647"/>
      <c r="AW5" s="647"/>
      <c r="AX5" s="647"/>
      <c r="AY5" s="647"/>
      <c r="AZ5" s="647"/>
      <c r="BA5" s="647"/>
      <c r="BB5" s="647"/>
      <c r="BC5" s="647"/>
      <c r="BD5" s="647"/>
      <c r="BE5" s="647"/>
      <c r="BF5" s="647"/>
      <c r="BG5" s="647"/>
    </row>
    <row r="6" spans="1:59" x14ac:dyDescent="0.25">
      <c r="A6" s="631"/>
      <c r="B6" s="594">
        <v>1053</v>
      </c>
      <c r="C6" s="595" t="s">
        <v>2</v>
      </c>
      <c r="D6" s="687" t="s">
        <v>583</v>
      </c>
      <c r="E6" s="687">
        <v>14.682009576508269</v>
      </c>
      <c r="F6" s="687">
        <v>8.5061132195054174</v>
      </c>
      <c r="G6" s="687">
        <v>5.7372753684450242</v>
      </c>
      <c r="H6" s="687">
        <v>0.41828861639582837</v>
      </c>
      <c r="I6" s="687">
        <v>2.6820313128929918</v>
      </c>
      <c r="J6" s="691">
        <v>32.025718093747528</v>
      </c>
      <c r="K6" s="596">
        <f>regioNat_Kreisregionen_t_N!D6/Terr_Oeko!$D7*1000/100</f>
        <v>16.993785607835829</v>
      </c>
      <c r="L6" s="596">
        <f>regioNat_Kreisregionen_t_N!E6/Terr_Oeko!$D7*1000/100</f>
        <v>7.002879275958044</v>
      </c>
      <c r="M6" s="596">
        <f>regioNat_Kreisregionen_t_N!F6/Terr_Oeko!$D7*1000/100</f>
        <v>2.3264957933928851</v>
      </c>
      <c r="N6" s="596">
        <f>regioNat_Kreisregionen_t_N!G6/Terr_Oeko!$D7*1000/100</f>
        <v>11.976015815047269</v>
      </c>
      <c r="O6" s="597">
        <f>regioNat_Kreisregionen_t_N!H6/Terr_Oeko!$D7*1000/100</f>
        <v>30.36699716897764</v>
      </c>
      <c r="P6" s="598">
        <f t="shared" si="0"/>
        <v>68.666173661211673</v>
      </c>
      <c r="Q6" s="599">
        <f>regioNat_Kreisregionen_t_N!J6/Terr_Oeko!$D7*1000/100</f>
        <v>2.3117760313275606</v>
      </c>
      <c r="R6" s="599">
        <f>regioNat_Kreisregionen_t_N!K6/Terr_Oeko!$D7*1000/100</f>
        <v>1.2656039075130203</v>
      </c>
      <c r="S6" s="599">
        <f>regioNat_Kreisregionen_t_N!L6/Terr_Oeko!$D7*1000/100</f>
        <v>1.9082071769970568</v>
      </c>
      <c r="T6" s="599">
        <f>regioNat_Kreisregionen_t_N!M6/Terr_Oeko!$D7*1000/100</f>
        <v>9.2939845021544016</v>
      </c>
      <c r="U6" s="597">
        <f>regioNat_Kreisregionen_t_N!N6/Terr_Oeko!$D7*1000/100</f>
        <v>21.860883949472221</v>
      </c>
      <c r="V6" s="598">
        <f t="shared" si="1"/>
        <v>36.640455567464258</v>
      </c>
      <c r="W6" s="599">
        <f>regioNat_Kreisregionen_t_N!P6/Terr_Oeko!$D7*1000/100</f>
        <v>14.682009576508269</v>
      </c>
      <c r="X6" s="599">
        <f>regioNat_Kreisregionen_t_N!Q6/Terr_Oeko!$D7*1000/100</f>
        <v>5.7372753684450242</v>
      </c>
      <c r="Y6" s="599">
        <f>regioNat_Kreisregionen_t_N!R6/Terr_Oeko!$D7*1000/100</f>
        <v>0.41828861639582837</v>
      </c>
      <c r="Z6" s="599">
        <f>regioNat_Kreisregionen_t_N!S6/Terr_Oeko!$D7*1000/100</f>
        <v>2.6820313128929918</v>
      </c>
      <c r="AA6" s="597">
        <f>regioNat_Kreisregionen_t_N!T6/Terr_Oeko!$D7*1000/100</f>
        <v>8.5061132195054174</v>
      </c>
      <c r="AB6" s="600">
        <f t="shared" si="2"/>
        <v>32.025718093747528</v>
      </c>
      <c r="AC6" s="275" t="str">
        <f>IF(Terr_Oeko!AB7 &gt; Vegetation!M7, "Oeko", "Veg")</f>
        <v>Veg</v>
      </c>
      <c r="AD6" s="276" t="str">
        <f>IF(Gesundheit!T7 &gt; Terr_Oeko!AH7, "Gesund", "Oeko")</f>
        <v>Oeko</v>
      </c>
      <c r="AE6" s="500">
        <f t="shared" ref="AE6:AF69" si="3">IF(W6&gt;K6, K6-W6, 0)</f>
        <v>0</v>
      </c>
      <c r="AF6" s="500">
        <f t="shared" si="3"/>
        <v>0</v>
      </c>
      <c r="AG6" s="354"/>
      <c r="AH6" s="542">
        <f t="shared" ref="AH6:AI68" si="4">K6-W6</f>
        <v>2.3117760313275593</v>
      </c>
      <c r="AI6" s="542">
        <f t="shared" si="4"/>
        <v>1.2656039075130199</v>
      </c>
      <c r="AJ6" s="354">
        <f t="shared" ref="AJ6:AJ69" si="5">Q6-AH6</f>
        <v>0</v>
      </c>
      <c r="AK6" s="650"/>
      <c r="AL6" s="647"/>
      <c r="AM6" s="647"/>
      <c r="AN6" s="647"/>
      <c r="AO6" s="647"/>
      <c r="AP6" s="647"/>
      <c r="AQ6" s="647"/>
      <c r="AR6" s="647"/>
      <c r="AS6" s="647"/>
      <c r="AT6" s="647"/>
      <c r="AU6" s="647"/>
      <c r="AV6" s="647"/>
      <c r="AW6" s="647"/>
      <c r="AX6" s="647"/>
      <c r="AY6" s="647"/>
      <c r="AZ6" s="647"/>
      <c r="BA6" s="647"/>
      <c r="BB6" s="647"/>
      <c r="BC6" s="647"/>
      <c r="BD6" s="647"/>
      <c r="BE6" s="647"/>
      <c r="BF6" s="647"/>
      <c r="BG6" s="647"/>
    </row>
    <row r="7" spans="1:59" x14ac:dyDescent="0.25">
      <c r="A7" s="631"/>
      <c r="B7" s="593">
        <v>1054</v>
      </c>
      <c r="C7" s="592" t="s">
        <v>3</v>
      </c>
      <c r="D7" s="688" t="s">
        <v>583</v>
      </c>
      <c r="E7" s="686">
        <v>24.032033415299797</v>
      </c>
      <c r="F7" s="686">
        <v>23.9096426586927</v>
      </c>
      <c r="G7" s="686">
        <v>4.2916676234588182</v>
      </c>
      <c r="H7" s="686">
        <v>0.47013871464244372</v>
      </c>
      <c r="I7" s="686">
        <v>9.1620426816170593</v>
      </c>
      <c r="J7" s="690">
        <v>61.865525093710815</v>
      </c>
      <c r="K7" s="585">
        <f>regioNat_Kreisregionen_t_N!D7/Terr_Oeko!$D8*1000/100</f>
        <v>27.816030322810722</v>
      </c>
      <c r="L7" s="585">
        <f>regioNat_Kreisregionen_t_N!E7/Terr_Oeko!$D8*1000/100</f>
        <v>5.2383802989336781</v>
      </c>
      <c r="M7" s="585">
        <f>regioNat_Kreisregionen_t_N!F7/Terr_Oeko!$D8*1000/100</f>
        <v>2.7728496178488573</v>
      </c>
      <c r="N7" s="585">
        <f>regioNat_Kreisregionen_t_N!G7/Terr_Oeko!$D8*1000/100</f>
        <v>21.890899954596986</v>
      </c>
      <c r="O7" s="586">
        <f>regioNat_Kreisregionen_t_N!H7/Terr_Oeko!$D8*1000/100</f>
        <v>49.53490536462261</v>
      </c>
      <c r="P7" s="587">
        <f t="shared" ref="P7:P15" si="6">SUM(K7:O7)</f>
        <v>107.25306555881286</v>
      </c>
      <c r="Q7" s="588">
        <f>regioNat_Kreisregionen_t_N!J7/Terr_Oeko!$D8*1000/100</f>
        <v>3.7839969075109252</v>
      </c>
      <c r="R7" s="588">
        <f>regioNat_Kreisregionen_t_N!K7/Terr_Oeko!$D8*1000/100</f>
        <v>0.94671267547485916</v>
      </c>
      <c r="S7" s="588">
        <f>regioNat_Kreisregionen_t_N!L7/Terr_Oeko!$D8*1000/100</f>
        <v>2.3027109032064139</v>
      </c>
      <c r="T7" s="588">
        <f>regioNat_Kreisregionen_t_N!M7/Terr_Oeko!$D8*1000/100</f>
        <v>12.728857272979894</v>
      </c>
      <c r="U7" s="586">
        <f>regioNat_Kreisregionen_t_N!N7/Terr_Oeko!$D8*1000/100</f>
        <v>25.625262705929909</v>
      </c>
      <c r="V7" s="587">
        <f t="shared" ref="V7:V15" si="7">MAX(Q7, 0) + MAX(R7, 0) + SUM(S7:U7)</f>
        <v>45.387540465101999</v>
      </c>
      <c r="W7" s="588">
        <f>regioNat_Kreisregionen_t_N!P7/Terr_Oeko!$D8*1000/100</f>
        <v>24.032033415299797</v>
      </c>
      <c r="X7" s="588">
        <f>regioNat_Kreisregionen_t_N!Q7/Terr_Oeko!$D8*1000/100</f>
        <v>4.2916676234588182</v>
      </c>
      <c r="Y7" s="588">
        <f>regioNat_Kreisregionen_t_N!R7/Terr_Oeko!$D8*1000/100</f>
        <v>0.47013871464244372</v>
      </c>
      <c r="Z7" s="588">
        <f>regioNat_Kreisregionen_t_N!S7/Terr_Oeko!$D8*1000/100</f>
        <v>9.1620426816170593</v>
      </c>
      <c r="AA7" s="586">
        <f>regioNat_Kreisregionen_t_N!T7/Terr_Oeko!$D8*1000/100</f>
        <v>23.9096426586927</v>
      </c>
      <c r="AB7" s="589">
        <f t="shared" ref="AB7:AB15" si="8">SUM(W7:AA7)</f>
        <v>61.865525093710815</v>
      </c>
      <c r="AC7" s="275" t="str">
        <f>IF(Terr_Oeko!AB8 &gt; Vegetation!M8, "Oeko", "Veg")</f>
        <v>Veg</v>
      </c>
      <c r="AD7" s="276" t="str">
        <f>IF(Gesundheit!T8 &gt; Terr_Oeko!AH8, "Gesund", "Oeko")</f>
        <v>Oeko</v>
      </c>
      <c r="AE7" s="500">
        <f t="shared" si="3"/>
        <v>0</v>
      </c>
      <c r="AF7" s="500">
        <f t="shared" si="3"/>
        <v>0</v>
      </c>
      <c r="AG7" s="352"/>
      <c r="AH7" s="542">
        <f t="shared" si="4"/>
        <v>3.7839969075109252</v>
      </c>
      <c r="AI7" s="542">
        <f t="shared" si="4"/>
        <v>0.94671267547485982</v>
      </c>
      <c r="AJ7" s="354">
        <f t="shared" si="5"/>
        <v>0</v>
      </c>
      <c r="AK7" s="651"/>
      <c r="AL7" s="647"/>
      <c r="AM7" s="647"/>
      <c r="AN7" s="647"/>
      <c r="AO7" s="647"/>
      <c r="AP7" s="647"/>
      <c r="AQ7" s="647"/>
      <c r="AR7" s="647"/>
      <c r="AS7" s="647"/>
      <c r="AT7" s="647"/>
      <c r="AU7" s="647"/>
      <c r="AV7" s="647"/>
      <c r="AW7" s="647"/>
      <c r="AX7" s="647"/>
      <c r="AY7" s="647"/>
      <c r="AZ7" s="647"/>
      <c r="BA7" s="647"/>
      <c r="BB7" s="647"/>
      <c r="BC7" s="647"/>
      <c r="BD7" s="647"/>
      <c r="BE7" s="647"/>
      <c r="BF7" s="647"/>
      <c r="BG7" s="647"/>
    </row>
    <row r="8" spans="1:59" x14ac:dyDescent="0.25">
      <c r="A8" s="631"/>
      <c r="B8" s="594" t="s">
        <v>585</v>
      </c>
      <c r="C8" s="595" t="s">
        <v>586</v>
      </c>
      <c r="D8" s="687" t="s">
        <v>583</v>
      </c>
      <c r="E8" s="687">
        <v>13.117051500015497</v>
      </c>
      <c r="F8" s="687">
        <v>6.8209184908822884</v>
      </c>
      <c r="G8" s="687">
        <v>7.8075861890987186</v>
      </c>
      <c r="H8" s="687">
        <v>0.4990398848795134</v>
      </c>
      <c r="I8" s="687">
        <v>2.539532199981076</v>
      </c>
      <c r="J8" s="691">
        <v>30.784128264857092</v>
      </c>
      <c r="K8" s="596">
        <f>regioNat_Kreisregionen_t_N!D8/Terr_Oeko!$D9*1000/100</f>
        <v>15.18241490285267</v>
      </c>
      <c r="L8" s="596">
        <f>regioNat_Kreisregionen_t_N!E8/Terr_Oeko!$D9*1000/100</f>
        <v>9.5298865764071561</v>
      </c>
      <c r="M8" s="596">
        <f>regioNat_Kreisregionen_t_N!F8/Terr_Oeko!$D9*1000/100</f>
        <v>2.5963663082530264</v>
      </c>
      <c r="N8" s="596">
        <f>regioNat_Kreisregionen_t_N!G8/Terr_Oeko!$D9*1000/100</f>
        <v>11.439147699111498</v>
      </c>
      <c r="O8" s="597">
        <f>regioNat_Kreisregionen_t_N!H8/Terr_Oeko!$D9*1000/100</f>
        <v>25.509538167599668</v>
      </c>
      <c r="P8" s="598">
        <f t="shared" si="6"/>
        <v>64.257353654224019</v>
      </c>
      <c r="Q8" s="599">
        <f>regioNat_Kreisregionen_t_N!J8/Terr_Oeko!$D9*1000/100</f>
        <v>2.0653634028371726</v>
      </c>
      <c r="R8" s="599">
        <f>regioNat_Kreisregionen_t_N!K8/Terr_Oeko!$D9*1000/100</f>
        <v>1.7223003873084384</v>
      </c>
      <c r="S8" s="599">
        <f>regioNat_Kreisregionen_t_N!L8/Terr_Oeko!$D9*1000/100</f>
        <v>2.0973264233735129</v>
      </c>
      <c r="T8" s="599">
        <f>regioNat_Kreisregionen_t_N!M8/Terr_Oeko!$D9*1000/100</f>
        <v>8.8996154991304088</v>
      </c>
      <c r="U8" s="597">
        <f>regioNat_Kreisregionen_t_N!N8/Terr_Oeko!$D9*1000/100</f>
        <v>18.68861967671738</v>
      </c>
      <c r="V8" s="598">
        <f t="shared" si="7"/>
        <v>33.47322538936691</v>
      </c>
      <c r="W8" s="599">
        <f>regioNat_Kreisregionen_t_N!P8/Terr_Oeko!$D9*1000/100</f>
        <v>13.117051500015497</v>
      </c>
      <c r="X8" s="599">
        <f>regioNat_Kreisregionen_t_N!Q8/Terr_Oeko!$D9*1000/100</f>
        <v>7.8075861890987186</v>
      </c>
      <c r="Y8" s="599">
        <f>regioNat_Kreisregionen_t_N!R8/Terr_Oeko!$D9*1000/100</f>
        <v>0.4990398848795134</v>
      </c>
      <c r="Z8" s="599">
        <f>regioNat_Kreisregionen_t_N!S8/Terr_Oeko!$D9*1000/100</f>
        <v>2.539532199981076</v>
      </c>
      <c r="AA8" s="597">
        <f>regioNat_Kreisregionen_t_N!T8/Terr_Oeko!$D9*1000/100</f>
        <v>6.8209184908822884</v>
      </c>
      <c r="AB8" s="600">
        <f t="shared" si="8"/>
        <v>30.784128264857092</v>
      </c>
      <c r="AC8" s="275" t="str">
        <f>IF(Terr_Oeko!AB9 &gt; Vegetation!M9, "Oeko", "Veg")</f>
        <v>Veg</v>
      </c>
      <c r="AD8" s="276" t="str">
        <f>IF(Gesundheit!T9 &gt; Terr_Oeko!AH9, "Gesund", "Oeko")</f>
        <v>Oeko</v>
      </c>
      <c r="AE8" s="500">
        <f t="shared" si="3"/>
        <v>0</v>
      </c>
      <c r="AF8" s="500">
        <f t="shared" si="3"/>
        <v>0</v>
      </c>
      <c r="AG8" s="352"/>
      <c r="AH8" s="542">
        <f t="shared" si="4"/>
        <v>2.065363402837173</v>
      </c>
      <c r="AI8" s="542">
        <f t="shared" si="4"/>
        <v>1.7223003873084375</v>
      </c>
      <c r="AJ8" s="354">
        <f t="shared" si="5"/>
        <v>0</v>
      </c>
      <c r="AK8" s="651"/>
      <c r="AL8" s="647"/>
      <c r="AM8" s="647"/>
      <c r="AN8" s="647"/>
      <c r="AO8" s="647"/>
      <c r="AP8" s="647"/>
      <c r="AQ8" s="647"/>
      <c r="AR8" s="647"/>
      <c r="AS8" s="647"/>
      <c r="AT8" s="647"/>
      <c r="AU8" s="647"/>
      <c r="AV8" s="647"/>
      <c r="AW8" s="647"/>
      <c r="AX8" s="647"/>
      <c r="AY8" s="647"/>
      <c r="AZ8" s="647"/>
      <c r="BA8" s="647"/>
      <c r="BB8" s="647"/>
      <c r="BC8" s="647"/>
      <c r="BD8" s="647"/>
      <c r="BE8" s="647"/>
      <c r="BF8" s="647"/>
      <c r="BG8" s="647"/>
    </row>
    <row r="9" spans="1:59" x14ac:dyDescent="0.25">
      <c r="A9" s="631"/>
      <c r="B9" s="593">
        <v>1056</v>
      </c>
      <c r="C9" s="592" t="s">
        <v>4</v>
      </c>
      <c r="D9" s="688" t="s">
        <v>583</v>
      </c>
      <c r="E9" s="686">
        <v>18.610620483077234</v>
      </c>
      <c r="F9" s="686">
        <v>16.382709607708669</v>
      </c>
      <c r="G9" s="686">
        <v>12.420819566682253</v>
      </c>
      <c r="H9" s="686">
        <v>0.64526594235103485</v>
      </c>
      <c r="I9" s="686">
        <v>11.847089630726909</v>
      </c>
      <c r="J9" s="690">
        <v>59.906505230546102</v>
      </c>
      <c r="K9" s="585">
        <f>regioNat_Kreisregionen_t_N!D9/Terr_Oeko!$D10*1000/100</f>
        <v>21.54098135341415</v>
      </c>
      <c r="L9" s="585">
        <f>regioNat_Kreisregionen_t_N!E9/Terr_Oeko!$D10*1000/100</f>
        <v>15.160767846760677</v>
      </c>
      <c r="M9" s="585">
        <f>regioNat_Kreisregionen_t_N!F9/Terr_Oeko!$D10*1000/100</f>
        <v>2.9167634781111809</v>
      </c>
      <c r="N9" s="585">
        <f>regioNat_Kreisregionen_t_N!G9/Terr_Oeko!$D10*1000/100</f>
        <v>24.648615631505091</v>
      </c>
      <c r="O9" s="586">
        <f>regioNat_Kreisregionen_t_N!H9/Terr_Oeko!$D10*1000/100</f>
        <v>40.860771873611114</v>
      </c>
      <c r="P9" s="587">
        <f t="shared" si="6"/>
        <v>105.12790018340222</v>
      </c>
      <c r="Q9" s="588">
        <f>regioNat_Kreisregionen_t_N!J9/Terr_Oeko!$D10*1000/100</f>
        <v>2.9303608703369162</v>
      </c>
      <c r="R9" s="588">
        <f>regioNat_Kreisregionen_t_N!K9/Terr_Oeko!$D10*1000/100</f>
        <v>2.7399482800784232</v>
      </c>
      <c r="S9" s="588">
        <f>regioNat_Kreisregionen_t_N!L9/Terr_Oeko!$D10*1000/100</f>
        <v>2.2714975357601461</v>
      </c>
      <c r="T9" s="588">
        <f>regioNat_Kreisregionen_t_N!M9/Terr_Oeko!$D10*1000/100</f>
        <v>12.801526000777976</v>
      </c>
      <c r="U9" s="586">
        <f>regioNat_Kreisregionen_t_N!N9/Terr_Oeko!$D10*1000/100</f>
        <v>24.478062265902444</v>
      </c>
      <c r="V9" s="587">
        <f t="shared" si="7"/>
        <v>45.22139495285591</v>
      </c>
      <c r="W9" s="588">
        <f>regioNat_Kreisregionen_t_N!P9/Terr_Oeko!$D10*1000/100</f>
        <v>18.610620483077234</v>
      </c>
      <c r="X9" s="588">
        <f>regioNat_Kreisregionen_t_N!Q9/Terr_Oeko!$D10*1000/100</f>
        <v>12.420819566682253</v>
      </c>
      <c r="Y9" s="588">
        <f>regioNat_Kreisregionen_t_N!R9/Terr_Oeko!$D10*1000/100</f>
        <v>0.64526594235103485</v>
      </c>
      <c r="Z9" s="588">
        <f>regioNat_Kreisregionen_t_N!S9/Terr_Oeko!$D10*1000/100</f>
        <v>11.847089630726909</v>
      </c>
      <c r="AA9" s="586">
        <f>regioNat_Kreisregionen_t_N!T9/Terr_Oeko!$D10*1000/100</f>
        <v>16.382709607708669</v>
      </c>
      <c r="AB9" s="589">
        <f t="shared" si="8"/>
        <v>59.906505230546102</v>
      </c>
      <c r="AC9" s="275" t="str">
        <f>IF(Terr_Oeko!AB10 &gt; Vegetation!M10, "Oeko", "Veg")</f>
        <v>Veg</v>
      </c>
      <c r="AD9" s="276" t="str">
        <f>IF(Gesundheit!T10 &gt; Terr_Oeko!AH10, "Gesund", "Oeko")</f>
        <v>Oeko</v>
      </c>
      <c r="AE9" s="500">
        <f t="shared" si="3"/>
        <v>0</v>
      </c>
      <c r="AF9" s="500">
        <f t="shared" si="3"/>
        <v>0</v>
      </c>
      <c r="AG9" s="352"/>
      <c r="AH9" s="542">
        <f t="shared" si="4"/>
        <v>2.9303608703369157</v>
      </c>
      <c r="AI9" s="542">
        <f t="shared" si="4"/>
        <v>2.7399482800784245</v>
      </c>
      <c r="AJ9" s="354">
        <f t="shared" si="5"/>
        <v>0</v>
      </c>
      <c r="AK9" s="651"/>
      <c r="AL9" s="647"/>
      <c r="AM9" s="647"/>
      <c r="AN9" s="647"/>
      <c r="AO9" s="647"/>
      <c r="AP9" s="647"/>
      <c r="AQ9" s="647"/>
      <c r="AR9" s="647"/>
      <c r="AS9" s="647"/>
      <c r="AT9" s="647"/>
      <c r="AU9" s="647"/>
      <c r="AV9" s="647"/>
      <c r="AW9" s="647"/>
      <c r="AX9" s="647"/>
      <c r="AY9" s="647"/>
      <c r="AZ9" s="647"/>
      <c r="BA9" s="647"/>
      <c r="BB9" s="647"/>
      <c r="BC9" s="647"/>
      <c r="BD9" s="647"/>
      <c r="BE9" s="647"/>
      <c r="BF9" s="647"/>
      <c r="BG9" s="647"/>
    </row>
    <row r="10" spans="1:59" x14ac:dyDescent="0.25">
      <c r="A10" s="631"/>
      <c r="B10" s="594">
        <v>1057</v>
      </c>
      <c r="C10" s="595" t="s">
        <v>5</v>
      </c>
      <c r="D10" s="687" t="s">
        <v>583</v>
      </c>
      <c r="E10" s="687">
        <v>19.454874509830216</v>
      </c>
      <c r="F10" s="687">
        <v>10.350349616838045</v>
      </c>
      <c r="G10" s="687">
        <v>5.2138555665920769</v>
      </c>
      <c r="H10" s="687">
        <v>0.46927879176119441</v>
      </c>
      <c r="I10" s="687">
        <v>1.6792158372260595</v>
      </c>
      <c r="J10" s="691">
        <v>37.167574322247589</v>
      </c>
      <c r="K10" s="596">
        <f>regioNat_Kreisregionen_t_N!D10/Terr_Oeko!$D11*1000/100</f>
        <v>22.518168560276358</v>
      </c>
      <c r="L10" s="596">
        <f>regioNat_Kreisregionen_t_N!E10/Terr_Oeko!$D11*1000/100</f>
        <v>6.3639966273785467</v>
      </c>
      <c r="M10" s="596">
        <f>regioNat_Kreisregionen_t_N!F10/Terr_Oeko!$D11*1000/100</f>
        <v>2.7376301942738648</v>
      </c>
      <c r="N10" s="596">
        <f>regioNat_Kreisregionen_t_N!G10/Terr_Oeko!$D11*1000/100</f>
        <v>12.913142835857993</v>
      </c>
      <c r="O10" s="597">
        <f>regioNat_Kreisregionen_t_N!H10/Terr_Oeko!$D11*1000/100</f>
        <v>36.114213857523872</v>
      </c>
      <c r="P10" s="598">
        <f t="shared" si="6"/>
        <v>80.647152075310629</v>
      </c>
      <c r="Q10" s="599">
        <f>regioNat_Kreisregionen_t_N!J10/Terr_Oeko!$D11*1000/100</f>
        <v>3.0632940504461397</v>
      </c>
      <c r="R10" s="599">
        <f>regioNat_Kreisregionen_t_N!K10/Terr_Oeko!$D11*1000/100</f>
        <v>1.1501410607864699</v>
      </c>
      <c r="S10" s="599">
        <f>regioNat_Kreisregionen_t_N!L10/Terr_Oeko!$D11*1000/100</f>
        <v>2.2683514025126708</v>
      </c>
      <c r="T10" s="599">
        <f>regioNat_Kreisregionen_t_N!M10/Terr_Oeko!$D11*1000/100</f>
        <v>11.233926998631954</v>
      </c>
      <c r="U10" s="597">
        <f>regioNat_Kreisregionen_t_N!N10/Terr_Oeko!$D11*1000/100</f>
        <v>25.76386424068583</v>
      </c>
      <c r="V10" s="598">
        <f t="shared" si="7"/>
        <v>43.479577753063069</v>
      </c>
      <c r="W10" s="599">
        <f>regioNat_Kreisregionen_t_N!P10/Terr_Oeko!$D11*1000/100</f>
        <v>19.454874509830216</v>
      </c>
      <c r="X10" s="599">
        <f>regioNat_Kreisregionen_t_N!Q10/Terr_Oeko!$D11*1000/100</f>
        <v>5.2138555665920769</v>
      </c>
      <c r="Y10" s="599">
        <f>regioNat_Kreisregionen_t_N!R10/Terr_Oeko!$D11*1000/100</f>
        <v>0.46927879176119441</v>
      </c>
      <c r="Z10" s="599">
        <f>regioNat_Kreisregionen_t_N!S10/Terr_Oeko!$D11*1000/100</f>
        <v>1.6792158372260595</v>
      </c>
      <c r="AA10" s="597">
        <f>regioNat_Kreisregionen_t_N!T10/Terr_Oeko!$D11*1000/100</f>
        <v>10.350349616838045</v>
      </c>
      <c r="AB10" s="600">
        <f t="shared" si="8"/>
        <v>37.167574322247589</v>
      </c>
      <c r="AC10" s="275" t="str">
        <f>IF(Terr_Oeko!AB11 &gt; Vegetation!M11, "Oeko", "Veg")</f>
        <v>Veg</v>
      </c>
      <c r="AD10" s="276" t="str">
        <f>IF(Gesundheit!T11 &gt; Terr_Oeko!AH11, "Gesund", "Oeko")</f>
        <v>Oeko</v>
      </c>
      <c r="AE10" s="500">
        <f t="shared" si="3"/>
        <v>0</v>
      </c>
      <c r="AF10" s="500">
        <f t="shared" si="3"/>
        <v>0</v>
      </c>
      <c r="AG10" s="352"/>
      <c r="AH10" s="542">
        <f t="shared" si="4"/>
        <v>3.0632940504461423</v>
      </c>
      <c r="AI10" s="542">
        <f t="shared" si="4"/>
        <v>1.1501410607864697</v>
      </c>
      <c r="AJ10" s="354">
        <f t="shared" si="5"/>
        <v>0</v>
      </c>
      <c r="AK10" s="651"/>
      <c r="AL10" s="647"/>
      <c r="AM10" s="647"/>
      <c r="AN10" s="647"/>
      <c r="AO10" s="647"/>
      <c r="AP10" s="647"/>
      <c r="AQ10" s="647"/>
      <c r="AR10" s="647"/>
      <c r="AS10" s="647"/>
      <c r="AT10" s="647"/>
      <c r="AU10" s="647"/>
      <c r="AV10" s="647"/>
      <c r="AW10" s="647"/>
      <c r="AX10" s="647"/>
      <c r="AY10" s="647"/>
      <c r="AZ10" s="647"/>
      <c r="BA10" s="647"/>
      <c r="BB10" s="647"/>
      <c r="BC10" s="647"/>
      <c r="BD10" s="647"/>
      <c r="BE10" s="647"/>
      <c r="BF10" s="647"/>
      <c r="BG10" s="647"/>
    </row>
    <row r="11" spans="1:59" x14ac:dyDescent="0.25">
      <c r="A11" s="631"/>
      <c r="B11" s="593" t="s">
        <v>587</v>
      </c>
      <c r="C11" s="592" t="s">
        <v>588</v>
      </c>
      <c r="D11" s="688" t="s">
        <v>583</v>
      </c>
      <c r="E11" s="686">
        <v>23.465328938402653</v>
      </c>
      <c r="F11" s="686">
        <v>18.119035228780842</v>
      </c>
      <c r="G11" s="686">
        <v>8.6303722007053327</v>
      </c>
      <c r="H11" s="686">
        <v>0.58519553834475657</v>
      </c>
      <c r="I11" s="686">
        <v>5.9044692770209179</v>
      </c>
      <c r="J11" s="690">
        <v>56.704401183254504</v>
      </c>
      <c r="K11" s="585">
        <f>regioNat_Kreisregionen_t_N!D11/Terr_Oeko!$D12*1000/100</f>
        <v>27.160094612293282</v>
      </c>
      <c r="L11" s="585">
        <f>regioNat_Kreisregionen_t_N!E11/Terr_Oeko!$D12*1000/100</f>
        <v>10.534173583601964</v>
      </c>
      <c r="M11" s="585">
        <f>regioNat_Kreisregionen_t_N!F11/Terr_Oeko!$D12*1000/100</f>
        <v>3.0829758852010309</v>
      </c>
      <c r="N11" s="585">
        <f>regioNat_Kreisregionen_t_N!G11/Terr_Oeko!$D12*1000/100</f>
        <v>19.607154793918721</v>
      </c>
      <c r="O11" s="586">
        <f>regioNat_Kreisregionen_t_N!H11/Terr_Oeko!$D12*1000/100</f>
        <v>47.58470371957813</v>
      </c>
      <c r="P11" s="587">
        <f t="shared" si="6"/>
        <v>107.96910259459312</v>
      </c>
      <c r="Q11" s="588">
        <f>regioNat_Kreisregionen_t_N!J11/Terr_Oeko!$D12*1000/100</f>
        <v>3.6947656738906307</v>
      </c>
      <c r="R11" s="588">
        <f>regioNat_Kreisregionen_t_N!K11/Terr_Oeko!$D12*1000/100</f>
        <v>1.9038013828966311</v>
      </c>
      <c r="S11" s="588">
        <f>regioNat_Kreisregionen_t_N!L11/Terr_Oeko!$D12*1000/100</f>
        <v>2.4977803468562745</v>
      </c>
      <c r="T11" s="588">
        <f>regioNat_Kreisregionen_t_N!M11/Terr_Oeko!$D12*1000/100</f>
        <v>13.702685516897667</v>
      </c>
      <c r="U11" s="586">
        <f>regioNat_Kreisregionen_t_N!N11/Terr_Oeko!$D12*1000/100</f>
        <v>29.465668490797292</v>
      </c>
      <c r="V11" s="587">
        <f t="shared" si="7"/>
        <v>51.264701411338493</v>
      </c>
      <c r="W11" s="588">
        <f>regioNat_Kreisregionen_t_N!P11/Terr_Oeko!$D12*1000/100</f>
        <v>23.465328938402653</v>
      </c>
      <c r="X11" s="588">
        <f>regioNat_Kreisregionen_t_N!Q11/Terr_Oeko!$D12*1000/100</f>
        <v>8.6303722007053327</v>
      </c>
      <c r="Y11" s="588">
        <f>regioNat_Kreisregionen_t_N!R11/Terr_Oeko!$D12*1000/100</f>
        <v>0.58519553834475657</v>
      </c>
      <c r="Z11" s="588">
        <f>regioNat_Kreisregionen_t_N!S11/Terr_Oeko!$D12*1000/100</f>
        <v>5.9044692770209179</v>
      </c>
      <c r="AA11" s="586">
        <f>regioNat_Kreisregionen_t_N!T11/Terr_Oeko!$D12*1000/100</f>
        <v>18.119035228780842</v>
      </c>
      <c r="AB11" s="589">
        <f t="shared" si="8"/>
        <v>56.704401183254504</v>
      </c>
      <c r="AC11" s="275" t="str">
        <f>IF(Terr_Oeko!AB12 &gt; Vegetation!M12, "Oeko", "Veg")</f>
        <v>Veg</v>
      </c>
      <c r="AD11" s="276" t="str">
        <f>IF(Gesundheit!T12 &gt; Terr_Oeko!AH12, "Gesund", "Oeko")</f>
        <v>Oeko</v>
      </c>
      <c r="AE11" s="500">
        <f t="shared" si="3"/>
        <v>0</v>
      </c>
      <c r="AF11" s="500">
        <f t="shared" si="3"/>
        <v>0</v>
      </c>
      <c r="AG11" s="352"/>
      <c r="AH11" s="542">
        <f t="shared" si="4"/>
        <v>3.6947656738906289</v>
      </c>
      <c r="AI11" s="542">
        <f t="shared" si="4"/>
        <v>1.9038013828966314</v>
      </c>
      <c r="AJ11" s="354">
        <f t="shared" si="5"/>
        <v>0</v>
      </c>
      <c r="AK11" s="651"/>
      <c r="AL11" s="647"/>
      <c r="AM11" s="647"/>
      <c r="AN11" s="647"/>
      <c r="AO11" s="647"/>
      <c r="AP11" s="647"/>
      <c r="AQ11" s="647"/>
      <c r="AR11" s="647"/>
      <c r="AS11" s="647"/>
      <c r="AT11" s="647"/>
      <c r="AU11" s="647"/>
      <c r="AV11" s="647"/>
      <c r="AW11" s="647"/>
      <c r="AX11" s="647"/>
      <c r="AY11" s="647"/>
      <c r="AZ11" s="647"/>
      <c r="BA11" s="647"/>
      <c r="BB11" s="647"/>
      <c r="BC11" s="647"/>
      <c r="BD11" s="647"/>
      <c r="BE11" s="647"/>
      <c r="BF11" s="647"/>
      <c r="BG11" s="647"/>
    </row>
    <row r="12" spans="1:59" x14ac:dyDescent="0.25">
      <c r="A12" s="631"/>
      <c r="B12" s="594" t="s">
        <v>589</v>
      </c>
      <c r="C12" s="595" t="s">
        <v>590</v>
      </c>
      <c r="D12" s="687" t="s">
        <v>583</v>
      </c>
      <c r="E12" s="687">
        <v>29.919611952551477</v>
      </c>
      <c r="F12" s="687">
        <v>27.458500585229189</v>
      </c>
      <c r="G12" s="687">
        <v>5.9488548551776184</v>
      </c>
      <c r="H12" s="687">
        <v>0.57356364049190101</v>
      </c>
      <c r="I12" s="687">
        <v>8.0928563703297201</v>
      </c>
      <c r="J12" s="691">
        <v>71.993387403779906</v>
      </c>
      <c r="K12" s="596">
        <f>regioNat_Kreisregionen_t_N!D12/Terr_Oeko!$D13*1000/100</f>
        <v>34.630645644369828</v>
      </c>
      <c r="L12" s="596">
        <f>regioNat_Kreisregionen_t_N!E12/Terr_Oeko!$D13*1000/100</f>
        <v>7.2611317577905652</v>
      </c>
      <c r="M12" s="596">
        <f>regioNat_Kreisregionen_t_N!F12/Terr_Oeko!$D13*1000/100</f>
        <v>3.3526053044158606</v>
      </c>
      <c r="N12" s="596">
        <f>regioNat_Kreisregionen_t_N!G12/Terr_Oeko!$D13*1000/100</f>
        <v>20.882454136338364</v>
      </c>
      <c r="O12" s="597">
        <f>regioNat_Kreisregionen_t_N!H12/Terr_Oeko!$D13*1000/100</f>
        <v>59.946210263223378</v>
      </c>
      <c r="P12" s="598">
        <f t="shared" si="6"/>
        <v>126.07304710613799</v>
      </c>
      <c r="Q12" s="599">
        <f>regioNat_Kreisregionen_t_N!J12/Terr_Oeko!$D13*1000/100</f>
        <v>4.7110336918183551</v>
      </c>
      <c r="R12" s="599">
        <f>regioNat_Kreisregionen_t_N!K12/Terr_Oeko!$D13*1000/100</f>
        <v>1.3122769026129477</v>
      </c>
      <c r="S12" s="599">
        <f>regioNat_Kreisregionen_t_N!L12/Terr_Oeko!$D13*1000/100</f>
        <v>2.7790416639239597</v>
      </c>
      <c r="T12" s="599">
        <f>regioNat_Kreisregionen_t_N!M12/Terr_Oeko!$D13*1000/100</f>
        <v>12.789597766008574</v>
      </c>
      <c r="U12" s="597">
        <f>regioNat_Kreisregionen_t_N!N12/Terr_Oeko!$D13*1000/100</f>
        <v>32.487709677994182</v>
      </c>
      <c r="V12" s="598">
        <f t="shared" si="7"/>
        <v>54.079659702358022</v>
      </c>
      <c r="W12" s="599">
        <f>regioNat_Kreisregionen_t_N!P12/Terr_Oeko!$D13*1000/100</f>
        <v>29.919611952551477</v>
      </c>
      <c r="X12" s="599">
        <f>regioNat_Kreisregionen_t_N!Q12/Terr_Oeko!$D13*1000/100</f>
        <v>5.9488548551776184</v>
      </c>
      <c r="Y12" s="599">
        <f>regioNat_Kreisregionen_t_N!R12/Terr_Oeko!$D13*1000/100</f>
        <v>0.57356364049190101</v>
      </c>
      <c r="Z12" s="599">
        <f>regioNat_Kreisregionen_t_N!S12/Terr_Oeko!$D13*1000/100</f>
        <v>8.0928563703297201</v>
      </c>
      <c r="AA12" s="597">
        <f>regioNat_Kreisregionen_t_N!T12/Terr_Oeko!$D13*1000/100</f>
        <v>27.458500585229189</v>
      </c>
      <c r="AB12" s="600">
        <f t="shared" si="8"/>
        <v>71.993387403779906</v>
      </c>
      <c r="AC12" s="275" t="str">
        <f>IF(Terr_Oeko!AB13 &gt; Vegetation!M13, "Oeko", "Veg")</f>
        <v>Veg</v>
      </c>
      <c r="AD12" s="276" t="str">
        <f>IF(Gesundheit!T13 &gt; Terr_Oeko!AH13, "Gesund", "Oeko")</f>
        <v>Oeko</v>
      </c>
      <c r="AE12" s="500">
        <f t="shared" si="3"/>
        <v>0</v>
      </c>
      <c r="AF12" s="500">
        <f t="shared" si="3"/>
        <v>0</v>
      </c>
      <c r="AG12" s="352"/>
      <c r="AH12" s="542">
        <f t="shared" si="4"/>
        <v>4.7110336918183506</v>
      </c>
      <c r="AI12" s="542">
        <f t="shared" si="4"/>
        <v>1.3122769026129468</v>
      </c>
      <c r="AJ12" s="354">
        <f t="shared" si="5"/>
        <v>0</v>
      </c>
      <c r="AK12" s="651"/>
      <c r="AL12" s="647"/>
      <c r="AM12" s="647"/>
      <c r="AN12" s="647"/>
      <c r="AO12" s="647"/>
      <c r="AP12" s="647"/>
      <c r="AQ12" s="647"/>
      <c r="AR12" s="647"/>
      <c r="AS12" s="647"/>
      <c r="AT12" s="647"/>
      <c r="AU12" s="647"/>
      <c r="AV12" s="647"/>
      <c r="AW12" s="647"/>
      <c r="AX12" s="647"/>
      <c r="AY12" s="647"/>
      <c r="AZ12" s="647"/>
      <c r="BA12" s="647"/>
      <c r="BB12" s="647"/>
      <c r="BC12" s="647"/>
      <c r="BD12" s="647"/>
      <c r="BE12" s="647"/>
      <c r="BF12" s="647"/>
      <c r="BG12" s="647"/>
    </row>
    <row r="13" spans="1:59" x14ac:dyDescent="0.25">
      <c r="A13" s="631"/>
      <c r="B13" s="593">
        <v>1060</v>
      </c>
      <c r="C13" s="592" t="s">
        <v>6</v>
      </c>
      <c r="D13" s="688" t="s">
        <v>583</v>
      </c>
      <c r="E13" s="686">
        <v>20.805658336079194</v>
      </c>
      <c r="F13" s="686">
        <v>11.057579585741768</v>
      </c>
      <c r="G13" s="686">
        <v>6.9491943614663354</v>
      </c>
      <c r="H13" s="686">
        <v>0.5076925097822641</v>
      </c>
      <c r="I13" s="686">
        <v>6.2863150342747529</v>
      </c>
      <c r="J13" s="690">
        <v>45.606439827344317</v>
      </c>
      <c r="K13" s="585">
        <f>regioNat_Kreisregionen_t_N!D13/Terr_Oeko!$D14*1000/100</f>
        <v>24.081641913579162</v>
      </c>
      <c r="L13" s="585">
        <f>regioNat_Kreisregionen_t_N!E13/Terr_Oeko!$D14*1000/100</f>
        <v>8.4821393524478186</v>
      </c>
      <c r="M13" s="585">
        <f>regioNat_Kreisregionen_t_N!F13/Terr_Oeko!$D14*1000/100</f>
        <v>2.7671534089411791</v>
      </c>
      <c r="N13" s="585">
        <f>regioNat_Kreisregionen_t_N!G13/Terr_Oeko!$D14*1000/100</f>
        <v>16.601236867328673</v>
      </c>
      <c r="O13" s="586">
        <f>regioNat_Kreisregionen_t_N!H13/Terr_Oeko!$D14*1000/100</f>
        <v>38.231572157813204</v>
      </c>
      <c r="P13" s="587">
        <f t="shared" si="6"/>
        <v>90.163743700110032</v>
      </c>
      <c r="Q13" s="588">
        <f>regioNat_Kreisregionen_t_N!J13/Terr_Oeko!$D14*1000/100</f>
        <v>3.275983577499967</v>
      </c>
      <c r="R13" s="588">
        <f>regioNat_Kreisregionen_t_N!K13/Terr_Oeko!$D14*1000/100</f>
        <v>1.532944990981483</v>
      </c>
      <c r="S13" s="588">
        <f>regioNat_Kreisregionen_t_N!L13/Terr_Oeko!$D14*1000/100</f>
        <v>2.2594608991589151</v>
      </c>
      <c r="T13" s="588">
        <f>regioNat_Kreisregionen_t_N!M13/Terr_Oeko!$D14*1000/100</f>
        <v>10.314921833053905</v>
      </c>
      <c r="U13" s="586">
        <f>regioNat_Kreisregionen_t_N!N13/Terr_Oeko!$D14*1000/100</f>
        <v>27.173992572071437</v>
      </c>
      <c r="V13" s="587">
        <f t="shared" si="7"/>
        <v>44.557303872765708</v>
      </c>
      <c r="W13" s="588">
        <f>regioNat_Kreisregionen_t_N!P13/Terr_Oeko!$D14*1000/100</f>
        <v>20.805658336079194</v>
      </c>
      <c r="X13" s="588">
        <f>regioNat_Kreisregionen_t_N!Q13/Terr_Oeko!$D14*1000/100</f>
        <v>6.9491943614663354</v>
      </c>
      <c r="Y13" s="588">
        <f>regioNat_Kreisregionen_t_N!R13/Terr_Oeko!$D14*1000/100</f>
        <v>0.5076925097822641</v>
      </c>
      <c r="Z13" s="588">
        <f>regioNat_Kreisregionen_t_N!S13/Terr_Oeko!$D14*1000/100</f>
        <v>6.2863150342747529</v>
      </c>
      <c r="AA13" s="586">
        <f>regioNat_Kreisregionen_t_N!T13/Terr_Oeko!$D14*1000/100</f>
        <v>11.057579585741768</v>
      </c>
      <c r="AB13" s="589">
        <f t="shared" si="8"/>
        <v>45.606439827344317</v>
      </c>
      <c r="AC13" s="275" t="str">
        <f>IF(Terr_Oeko!AB14 &gt; Vegetation!M14, "Oeko", "Veg")</f>
        <v>Veg</v>
      </c>
      <c r="AD13" s="276" t="str">
        <f>IF(Gesundheit!T14 &gt; Terr_Oeko!AH14, "Gesund", "Oeko")</f>
        <v>Oeko</v>
      </c>
      <c r="AE13" s="500">
        <f t="shared" si="3"/>
        <v>0</v>
      </c>
      <c r="AF13" s="500">
        <f t="shared" si="3"/>
        <v>0</v>
      </c>
      <c r="AG13" s="352"/>
      <c r="AH13" s="542">
        <f t="shared" si="4"/>
        <v>3.2759835774999679</v>
      </c>
      <c r="AI13" s="542">
        <f t="shared" si="4"/>
        <v>1.5329449909814832</v>
      </c>
      <c r="AJ13" s="354">
        <f t="shared" si="5"/>
        <v>0</v>
      </c>
      <c r="AK13" s="651"/>
      <c r="AL13" s="647"/>
      <c r="AM13" s="647"/>
      <c r="AN13" s="647"/>
      <c r="AO13" s="647"/>
      <c r="AP13" s="647"/>
      <c r="AQ13" s="647"/>
      <c r="AR13" s="647"/>
      <c r="AS13" s="647"/>
      <c r="AT13" s="647"/>
      <c r="AU13" s="647"/>
      <c r="AV13" s="647"/>
      <c r="AW13" s="647"/>
      <c r="AX13" s="647"/>
      <c r="AY13" s="647"/>
      <c r="AZ13" s="647"/>
      <c r="BA13" s="647"/>
      <c r="BB13" s="647"/>
      <c r="BC13" s="647"/>
      <c r="BD13" s="647"/>
      <c r="BE13" s="647"/>
      <c r="BF13" s="647"/>
      <c r="BG13" s="647"/>
    </row>
    <row r="14" spans="1:59" x14ac:dyDescent="0.25">
      <c r="A14" s="631"/>
      <c r="B14" s="594">
        <v>1061</v>
      </c>
      <c r="C14" s="595" t="s">
        <v>7</v>
      </c>
      <c r="D14" s="687" t="s">
        <v>583</v>
      </c>
      <c r="E14" s="687">
        <v>29.546878697850175</v>
      </c>
      <c r="F14" s="687">
        <v>26.62334431371438</v>
      </c>
      <c r="G14" s="687">
        <v>7.5738286105476327</v>
      </c>
      <c r="H14" s="687">
        <v>0.55428475688208834</v>
      </c>
      <c r="I14" s="687">
        <v>9.9755929363166445</v>
      </c>
      <c r="J14" s="691">
        <v>74.273929315310923</v>
      </c>
      <c r="K14" s="596">
        <f>regioNat_Kreisregionen_t_N!D14/Terr_Oeko!$D15*1000/100</f>
        <v>34.199223161888973</v>
      </c>
      <c r="L14" s="596">
        <f>regioNat_Kreisregionen_t_N!E14/Terr_Oeko!$D15*1000/100</f>
        <v>9.2445636666097855</v>
      </c>
      <c r="M14" s="596">
        <f>regioNat_Kreisregionen_t_N!F14/Terr_Oeko!$D15*1000/100</f>
        <v>3.1525053681502708</v>
      </c>
      <c r="N14" s="596">
        <f>regioNat_Kreisregionen_t_N!G14/Terr_Oeko!$D15*1000/100</f>
        <v>20.678201274508606</v>
      </c>
      <c r="O14" s="597">
        <f>regioNat_Kreisregionen_t_N!H14/Terr_Oeko!$D15*1000/100</f>
        <v>56.295637857743621</v>
      </c>
      <c r="P14" s="598">
        <f t="shared" si="6"/>
        <v>123.57013132890125</v>
      </c>
      <c r="Q14" s="599">
        <f>regioNat_Kreisregionen_t_N!J14/Terr_Oeko!$D15*1000/100</f>
        <v>4.6523444640388032</v>
      </c>
      <c r="R14" s="599">
        <f>regioNat_Kreisregionen_t_N!K14/Terr_Oeko!$D15*1000/100</f>
        <v>1.6707350560621514</v>
      </c>
      <c r="S14" s="599">
        <f>regioNat_Kreisregionen_t_N!L14/Terr_Oeko!$D15*1000/100</f>
        <v>2.5982206112681818</v>
      </c>
      <c r="T14" s="599">
        <f>regioNat_Kreisregionen_t_N!M14/Terr_Oeko!$D15*1000/100</f>
        <v>10.702608338191991</v>
      </c>
      <c r="U14" s="597">
        <f>regioNat_Kreisregionen_t_N!N14/Terr_Oeko!$D15*1000/100</f>
        <v>29.672293544029245</v>
      </c>
      <c r="V14" s="598">
        <f t="shared" si="7"/>
        <v>49.296202013590374</v>
      </c>
      <c r="W14" s="599">
        <f>regioNat_Kreisregionen_t_N!P14/Terr_Oeko!$D15*1000/100</f>
        <v>29.546878697850175</v>
      </c>
      <c r="X14" s="599">
        <f>regioNat_Kreisregionen_t_N!Q14/Terr_Oeko!$D15*1000/100</f>
        <v>7.5738286105476327</v>
      </c>
      <c r="Y14" s="599">
        <f>regioNat_Kreisregionen_t_N!R14/Terr_Oeko!$D15*1000/100</f>
        <v>0.55428475688208834</v>
      </c>
      <c r="Z14" s="599">
        <f>regioNat_Kreisregionen_t_N!S14/Terr_Oeko!$D15*1000/100</f>
        <v>9.9755929363166445</v>
      </c>
      <c r="AA14" s="597">
        <f>regioNat_Kreisregionen_t_N!T14/Terr_Oeko!$D15*1000/100</f>
        <v>26.62334431371438</v>
      </c>
      <c r="AB14" s="600">
        <f t="shared" si="8"/>
        <v>74.273929315310923</v>
      </c>
      <c r="AC14" s="275" t="str">
        <f>IF(Terr_Oeko!AB15 &gt; Vegetation!M15, "Oeko", "Veg")</f>
        <v>Veg</v>
      </c>
      <c r="AD14" s="276" t="str">
        <f>IF(Gesundheit!T15 &gt; Terr_Oeko!AH15, "Gesund", "Oeko")</f>
        <v>Oeko</v>
      </c>
      <c r="AE14" s="500">
        <f t="shared" si="3"/>
        <v>0</v>
      </c>
      <c r="AF14" s="500">
        <f t="shared" si="3"/>
        <v>0</v>
      </c>
      <c r="AG14" s="352"/>
      <c r="AH14" s="542">
        <f t="shared" si="4"/>
        <v>4.6523444640387979</v>
      </c>
      <c r="AI14" s="542">
        <f t="shared" si="4"/>
        <v>1.6707350560621528</v>
      </c>
      <c r="AJ14" s="354">
        <f t="shared" si="5"/>
        <v>0</v>
      </c>
      <c r="AK14" s="651"/>
      <c r="AL14" s="647"/>
      <c r="AM14" s="647"/>
      <c r="AN14" s="647"/>
      <c r="AO14" s="647"/>
      <c r="AP14" s="647"/>
      <c r="AQ14" s="647"/>
      <c r="AR14" s="647"/>
      <c r="AS14" s="647"/>
      <c r="AT14" s="647"/>
      <c r="AU14" s="647"/>
      <c r="AV14" s="647"/>
      <c r="AW14" s="647"/>
      <c r="AX14" s="647"/>
      <c r="AY14" s="647"/>
      <c r="AZ14" s="647"/>
      <c r="BA14" s="647"/>
      <c r="BB14" s="647"/>
      <c r="BC14" s="647"/>
      <c r="BD14" s="647"/>
      <c r="BE14" s="647"/>
      <c r="BF14" s="647"/>
      <c r="BG14" s="647"/>
    </row>
    <row r="15" spans="1:59" x14ac:dyDescent="0.25">
      <c r="A15" s="631"/>
      <c r="B15" s="593">
        <v>1062</v>
      </c>
      <c r="C15" s="592" t="s">
        <v>8</v>
      </c>
      <c r="D15" s="688" t="s">
        <v>583</v>
      </c>
      <c r="E15" s="686">
        <v>19.421842981541662</v>
      </c>
      <c r="F15" s="686">
        <v>8.9305673238370531</v>
      </c>
      <c r="G15" s="686">
        <v>12.41335707152939</v>
      </c>
      <c r="H15" s="686">
        <v>0.64496460829920199</v>
      </c>
      <c r="I15" s="686">
        <v>3.1422069902156182</v>
      </c>
      <c r="J15" s="690">
        <v>44.552938975422926</v>
      </c>
      <c r="K15" s="585">
        <f>regioNat_Kreisregionen_t_N!D15/Terr_Oeko!$D16*1000/100</f>
        <v>22.479936007224975</v>
      </c>
      <c r="L15" s="585">
        <f>regioNat_Kreisregionen_t_N!E15/Terr_Oeko!$D16*1000/100</f>
        <v>15.151659175954956</v>
      </c>
      <c r="M15" s="585">
        <f>regioNat_Kreisregionen_t_N!F15/Terr_Oeko!$D16*1000/100</f>
        <v>3.1582281464586504</v>
      </c>
      <c r="N15" s="585">
        <f>regioNat_Kreisregionen_t_N!G15/Terr_Oeko!$D16*1000/100</f>
        <v>12.87373934069759</v>
      </c>
      <c r="O15" s="586">
        <f>regioNat_Kreisregionen_t_N!H15/Terr_Oeko!$D16*1000/100</f>
        <v>36.996009171886115</v>
      </c>
      <c r="P15" s="587">
        <f t="shared" si="6"/>
        <v>90.659571842222277</v>
      </c>
      <c r="Q15" s="588">
        <f>regioNat_Kreisregionen_t_N!J15/Terr_Oeko!$D16*1000/100</f>
        <v>3.0580930256833079</v>
      </c>
      <c r="R15" s="588">
        <f>regioNat_Kreisregionen_t_N!K15/Terr_Oeko!$D16*1000/100</f>
        <v>2.7383021044255655</v>
      </c>
      <c r="S15" s="588">
        <f>regioNat_Kreisregionen_t_N!L15/Terr_Oeko!$D16*1000/100</f>
        <v>2.5132635381594484</v>
      </c>
      <c r="T15" s="588">
        <f>regioNat_Kreisregionen_t_N!M15/Terr_Oeko!$D16*1000/100</f>
        <v>9.7315323504820022</v>
      </c>
      <c r="U15" s="586">
        <f>regioNat_Kreisregionen_t_N!N15/Terr_Oeko!$D16*1000/100</f>
        <v>28.065441848049062</v>
      </c>
      <c r="V15" s="587">
        <f t="shared" si="7"/>
        <v>46.106632866799387</v>
      </c>
      <c r="W15" s="588">
        <f>regioNat_Kreisregionen_t_N!P15/Terr_Oeko!$D16*1000/100</f>
        <v>19.421842981541662</v>
      </c>
      <c r="X15" s="588">
        <f>regioNat_Kreisregionen_t_N!Q15/Terr_Oeko!$D16*1000/100</f>
        <v>12.41335707152939</v>
      </c>
      <c r="Y15" s="588">
        <f>regioNat_Kreisregionen_t_N!R15/Terr_Oeko!$D16*1000/100</f>
        <v>0.64496460829920199</v>
      </c>
      <c r="Z15" s="588">
        <f>regioNat_Kreisregionen_t_N!S15/Terr_Oeko!$D16*1000/100</f>
        <v>3.1422069902156182</v>
      </c>
      <c r="AA15" s="586">
        <f>regioNat_Kreisregionen_t_N!T15/Terr_Oeko!$D16*1000/100</f>
        <v>8.9305673238370531</v>
      </c>
      <c r="AB15" s="589">
        <f t="shared" si="8"/>
        <v>44.552938975422926</v>
      </c>
      <c r="AC15" s="275" t="str">
        <f>IF(Terr_Oeko!AB16 &gt; Vegetation!M16, "Oeko", "Veg")</f>
        <v>Veg</v>
      </c>
      <c r="AD15" s="276" t="str">
        <f>IF(Gesundheit!T16 &gt; Terr_Oeko!AH16, "Gesund", "Oeko")</f>
        <v>Oeko</v>
      </c>
      <c r="AE15" s="500">
        <f t="shared" si="3"/>
        <v>0</v>
      </c>
      <c r="AF15" s="500">
        <f t="shared" si="3"/>
        <v>0</v>
      </c>
      <c r="AG15" s="352"/>
      <c r="AH15" s="542">
        <f t="shared" si="4"/>
        <v>3.0580930256833128</v>
      </c>
      <c r="AI15" s="542">
        <f t="shared" si="4"/>
        <v>2.738302104425566</v>
      </c>
      <c r="AJ15" s="354">
        <f t="shared" si="5"/>
        <v>-4.8849813083506888E-15</v>
      </c>
      <c r="AK15" s="651"/>
      <c r="AL15" s="647"/>
      <c r="AM15" s="647"/>
      <c r="AN15" s="647"/>
      <c r="AO15" s="647"/>
      <c r="AP15" s="647"/>
      <c r="AQ15" s="647"/>
      <c r="AR15" s="647"/>
      <c r="AS15" s="647"/>
      <c r="AT15" s="647"/>
      <c r="AU15" s="647"/>
      <c r="AV15" s="647"/>
      <c r="AW15" s="647"/>
      <c r="AX15" s="647"/>
      <c r="AY15" s="647"/>
      <c r="AZ15" s="647"/>
      <c r="BA15" s="647"/>
      <c r="BB15" s="647"/>
      <c r="BC15" s="647"/>
      <c r="BD15" s="647"/>
      <c r="BE15" s="647"/>
      <c r="BF15" s="647"/>
      <c r="BG15" s="647"/>
    </row>
    <row r="16" spans="1:59" x14ac:dyDescent="0.25">
      <c r="A16" s="631"/>
      <c r="B16" s="594">
        <v>2000</v>
      </c>
      <c r="C16" s="595" t="s">
        <v>9</v>
      </c>
      <c r="D16" s="687" t="s">
        <v>584</v>
      </c>
      <c r="E16" s="687">
        <v>41.821636337339314</v>
      </c>
      <c r="F16" s="687">
        <v>9.1990960110003073</v>
      </c>
      <c r="G16" s="687">
        <v>87.55151412620539</v>
      </c>
      <c r="H16" s="687">
        <v>3.455638210935398</v>
      </c>
      <c r="I16" s="687">
        <v>25.856559285999069</v>
      </c>
      <c r="J16" s="691">
        <v>167.8844439714795</v>
      </c>
      <c r="K16" s="596">
        <f>regioNat_Kreisregionen_t_N!D16/Terr_Oeko!$D17*1000/100</f>
        <v>48.124032678660512</v>
      </c>
      <c r="L16" s="596">
        <f>regioNat_Kreisregionen_t_N!E16/Terr_Oeko!$D17*1000/100</f>
        <v>86.074736559141527</v>
      </c>
      <c r="M16" s="596">
        <f>regioNat_Kreisregionen_t_N!F16/Terr_Oeko!$D17*1000/100</f>
        <v>12.279493310239756</v>
      </c>
      <c r="N16" s="596">
        <f>regioNat_Kreisregionen_t_N!G16/Terr_Oeko!$D17*1000/100</f>
        <v>40.890234460823692</v>
      </c>
      <c r="O16" s="597">
        <f>regioNat_Kreisregionen_t_N!H16/Terr_Oeko!$D17*1000/100</f>
        <v>17.592524665401012</v>
      </c>
      <c r="P16" s="598">
        <f t="shared" ref="P16" si="9">SUM(K16:O16)</f>
        <v>204.96102167426648</v>
      </c>
      <c r="Q16" s="599">
        <f>regioNat_Kreisregionen_t_N!J16/Terr_Oeko!$D17*1000/100</f>
        <v>6.3023963413212041</v>
      </c>
      <c r="R16" s="599">
        <f>regioNat_Kreisregionen_t_N!K16/Terr_Oeko!$D17*1000/100</f>
        <v>0</v>
      </c>
      <c r="S16" s="599">
        <f>regioNat_Kreisregionen_t_N!L16/Terr_Oeko!$D17*1000/100</f>
        <v>8.8238550993043585</v>
      </c>
      <c r="T16" s="599">
        <f>regioNat_Kreisregionen_t_N!M16/Terr_Oeko!$D17*1000/100</f>
        <v>15.03367517482468</v>
      </c>
      <c r="U16" s="597">
        <f>regioNat_Kreisregionen_t_N!N16/Terr_Oeko!$D17*1000/100</f>
        <v>8.3934286544007062</v>
      </c>
      <c r="V16" s="598">
        <f t="shared" ref="V16" si="10">MAX(Q16, 0) + MAX(R16, 0) + SUM(S16:U16)</f>
        <v>38.553355269850954</v>
      </c>
      <c r="W16" s="599">
        <f>regioNat_Kreisregionen_t_N!P16/Terr_Oeko!$D17*1000/100</f>
        <v>41.821636337339314</v>
      </c>
      <c r="X16" s="599">
        <f>regioNat_Kreisregionen_t_N!Q16/Terr_Oeko!$D17*1000/100</f>
        <v>87.55151412620539</v>
      </c>
      <c r="Y16" s="599">
        <f>regioNat_Kreisregionen_t_N!R16/Terr_Oeko!$D17*1000/100</f>
        <v>3.455638210935398</v>
      </c>
      <c r="Z16" s="599">
        <f>regioNat_Kreisregionen_t_N!S16/Terr_Oeko!$D17*1000/100</f>
        <v>25.856559285999069</v>
      </c>
      <c r="AA16" s="597">
        <f>regioNat_Kreisregionen_t_N!T16/Terr_Oeko!$D17*1000/100</f>
        <v>9.1990960110003073</v>
      </c>
      <c r="AB16" s="600">
        <f t="shared" ref="AB16" si="11">SUM(W16:AA16)</f>
        <v>167.8844439714795</v>
      </c>
      <c r="AC16" s="275" t="str">
        <f>IF(Terr_Oeko!AB17 &gt; Vegetation!M17, "Oeko", "Veg")</f>
        <v>Veg</v>
      </c>
      <c r="AD16" s="276" t="str">
        <f>IF(Gesundheit!T17 &gt; Terr_Oeko!AH17, "Gesund", "Oeko")</f>
        <v>Gesund</v>
      </c>
      <c r="AE16" s="500">
        <f t="shared" si="3"/>
        <v>0</v>
      </c>
      <c r="AF16" s="500">
        <f t="shared" si="3"/>
        <v>-1.4767775670638628</v>
      </c>
      <c r="AG16" s="531" t="s">
        <v>506</v>
      </c>
      <c r="AH16" s="542">
        <f t="shared" si="4"/>
        <v>6.3023963413211987</v>
      </c>
      <c r="AI16" s="542">
        <f t="shared" si="4"/>
        <v>-1.4767775670638628</v>
      </c>
      <c r="AJ16" s="354">
        <f t="shared" si="5"/>
        <v>0</v>
      </c>
      <c r="AK16" s="651"/>
      <c r="AL16" s="647"/>
      <c r="AM16" s="647"/>
      <c r="AN16" s="647"/>
      <c r="AO16" s="647"/>
      <c r="AP16" s="647"/>
      <c r="AQ16" s="647"/>
      <c r="AR16" s="647"/>
      <c r="AS16" s="647"/>
      <c r="AT16" s="647"/>
      <c r="AU16" s="647"/>
      <c r="AV16" s="647"/>
      <c r="AW16" s="647"/>
      <c r="AX16" s="647"/>
      <c r="AY16" s="647"/>
      <c r="AZ16" s="647"/>
      <c r="BA16" s="647"/>
      <c r="BB16" s="647"/>
      <c r="BC16" s="647"/>
      <c r="BD16" s="647"/>
      <c r="BE16" s="647"/>
      <c r="BF16" s="647"/>
      <c r="BG16" s="647"/>
    </row>
    <row r="17" spans="1:59" x14ac:dyDescent="0.25">
      <c r="A17" s="631"/>
      <c r="B17" s="593">
        <v>3151</v>
      </c>
      <c r="C17" s="592" t="s">
        <v>11</v>
      </c>
      <c r="D17" s="688" t="s">
        <v>583</v>
      </c>
      <c r="E17" s="686">
        <v>7.2844270390157995</v>
      </c>
      <c r="F17" s="686">
        <v>12.521206641342415</v>
      </c>
      <c r="G17" s="686">
        <v>3.7734371439879646</v>
      </c>
      <c r="H17" s="686">
        <v>0.24835595573957356</v>
      </c>
      <c r="I17" s="686">
        <v>4.0443769222256494</v>
      </c>
      <c r="J17" s="690">
        <v>27.871803702311404</v>
      </c>
      <c r="K17" s="585">
        <f>regioNat_Kreisregionen_t_N!D17/Terr_Oeko!$D18*1000/100</f>
        <v>7.8223682631400218</v>
      </c>
      <c r="L17" s="585">
        <f>regioNat_Kreisregionen_t_N!E17/Terr_Oeko!$D18*1000/100</f>
        <v>4.1881345393527054</v>
      </c>
      <c r="M17" s="585">
        <f>regioNat_Kreisregionen_t_N!F17/Terr_Oeko!$D18*1000/100</f>
        <v>1.344844679366799</v>
      </c>
      <c r="N17" s="585">
        <f>regioNat_Kreisregionen_t_N!G17/Terr_Oeko!$D18*1000/100</f>
        <v>11.332727605938542</v>
      </c>
      <c r="O17" s="586">
        <f>regioNat_Kreisregionen_t_N!H17/Terr_Oeko!$D18*1000/100</f>
        <v>28.430396814187652</v>
      </c>
      <c r="P17" s="587">
        <f t="shared" ref="P17:P50" si="12">SUM(K17:O17)</f>
        <v>53.118471901985721</v>
      </c>
      <c r="Q17" s="588">
        <f>regioNat_Kreisregionen_t_N!J17/Terr_Oeko!$D18*1000/100</f>
        <v>0.53794122412422263</v>
      </c>
      <c r="R17" s="588">
        <f>regioNat_Kreisregionen_t_N!K17/Terr_Oeko!$D18*1000/100</f>
        <v>0.41469739536473965</v>
      </c>
      <c r="S17" s="588">
        <f>regioNat_Kreisregionen_t_N!L17/Terr_Oeko!$D18*1000/100</f>
        <v>1.0964887236272254</v>
      </c>
      <c r="T17" s="588">
        <f>regioNat_Kreisregionen_t_N!M17/Terr_Oeko!$D18*1000/100</f>
        <v>7.2883506837130811</v>
      </c>
      <c r="U17" s="586">
        <f>regioNat_Kreisregionen_t_N!N17/Terr_Oeko!$D18*1000/100</f>
        <v>15.909190172845237</v>
      </c>
      <c r="V17" s="587">
        <f t="shared" ref="V17:V50" si="13">MAX(Q17, 0) + MAX(R17, 0) + SUM(S17:U17)</f>
        <v>25.246668199674506</v>
      </c>
      <c r="W17" s="588">
        <f>regioNat_Kreisregionen_t_N!P17/Terr_Oeko!$D18*1000/100</f>
        <v>7.2844270390157995</v>
      </c>
      <c r="X17" s="588">
        <f>regioNat_Kreisregionen_t_N!Q17/Terr_Oeko!$D18*1000/100</f>
        <v>3.7734371439879646</v>
      </c>
      <c r="Y17" s="588">
        <f>regioNat_Kreisregionen_t_N!R17/Terr_Oeko!$D18*1000/100</f>
        <v>0.24835595573957356</v>
      </c>
      <c r="Z17" s="588">
        <f>regioNat_Kreisregionen_t_N!S17/Terr_Oeko!$D18*1000/100</f>
        <v>4.0443769222256494</v>
      </c>
      <c r="AA17" s="586">
        <f>regioNat_Kreisregionen_t_N!T17/Terr_Oeko!$D18*1000/100</f>
        <v>12.521206641342415</v>
      </c>
      <c r="AB17" s="589">
        <f t="shared" ref="AB17:AB50" si="14">SUM(W17:AA17)</f>
        <v>27.871803702311404</v>
      </c>
      <c r="AC17" s="275" t="str">
        <f>IF(Terr_Oeko!AB18 &gt; Vegetation!M18, "Oeko", "Veg")</f>
        <v>Veg</v>
      </c>
      <c r="AD17" s="276" t="str">
        <f>IF(Gesundheit!T18 &gt; Terr_Oeko!AH18, "Gesund", "Oeko")</f>
        <v>Oeko</v>
      </c>
      <c r="AE17" s="500">
        <f t="shared" si="3"/>
        <v>0</v>
      </c>
      <c r="AF17" s="500">
        <f t="shared" si="3"/>
        <v>0</v>
      </c>
      <c r="AG17" s="533"/>
      <c r="AH17" s="542">
        <f t="shared" si="4"/>
        <v>0.53794122412422229</v>
      </c>
      <c r="AI17" s="542">
        <f t="shared" si="4"/>
        <v>0.41469739536474082</v>
      </c>
      <c r="AJ17" s="354">
        <f t="shared" si="5"/>
        <v>0</v>
      </c>
      <c r="AK17" s="651"/>
      <c r="AL17" s="647"/>
      <c r="AM17" s="647"/>
      <c r="AN17" s="647"/>
      <c r="AO17" s="647"/>
      <c r="AP17" s="647"/>
      <c r="AQ17" s="647"/>
      <c r="AR17" s="647"/>
      <c r="AS17" s="647"/>
      <c r="AT17" s="647"/>
      <c r="AU17" s="647"/>
      <c r="AV17" s="647"/>
      <c r="AW17" s="647"/>
      <c r="AX17" s="647"/>
      <c r="AY17" s="647"/>
      <c r="AZ17" s="647"/>
      <c r="BA17" s="647"/>
      <c r="BB17" s="647"/>
      <c r="BC17" s="647"/>
      <c r="BD17" s="647"/>
      <c r="BE17" s="647"/>
      <c r="BF17" s="647"/>
      <c r="BG17" s="647"/>
    </row>
    <row r="18" spans="1:59" x14ac:dyDescent="0.25">
      <c r="A18" s="631"/>
      <c r="B18" s="594">
        <v>3153</v>
      </c>
      <c r="C18" s="595" t="s">
        <v>13</v>
      </c>
      <c r="D18" s="687" t="s">
        <v>584</v>
      </c>
      <c r="E18" s="687">
        <v>4.1790429605031791</v>
      </c>
      <c r="F18" s="687">
        <v>1.9940101457962527</v>
      </c>
      <c r="G18" s="687">
        <v>7.0362622617418005</v>
      </c>
      <c r="H18" s="687">
        <v>0.27110189875490248</v>
      </c>
      <c r="I18" s="687">
        <v>3.5100638786777045</v>
      </c>
      <c r="J18" s="691">
        <v>16.99048114547384</v>
      </c>
      <c r="K18" s="596">
        <f>regioNat_Kreisregionen_t_N!D18/Terr_Oeko!$D19*1000/100</f>
        <v>4.4876574162180836</v>
      </c>
      <c r="L18" s="596">
        <f>regioNat_Kreisregionen_t_N!E18/Terr_Oeko!$D19*1000/100</f>
        <v>7.809541243663233</v>
      </c>
      <c r="M18" s="596">
        <f>regioNat_Kreisregionen_t_N!F18/Terr_Oeko!$D19*1000/100</f>
        <v>1.07694550333024</v>
      </c>
      <c r="N18" s="596">
        <f>regioNat_Kreisregionen_t_N!G18/Terr_Oeko!$D19*1000/100</f>
        <v>15.227926988911458</v>
      </c>
      <c r="O18" s="597">
        <f>regioNat_Kreisregionen_t_N!H18/Terr_Oeko!$D19*1000/100</f>
        <v>12.482704180925792</v>
      </c>
      <c r="P18" s="598">
        <f t="shared" si="12"/>
        <v>41.08477533304881</v>
      </c>
      <c r="Q18" s="599">
        <f>regioNat_Kreisregionen_t_N!J18/Terr_Oeko!$D19*1000/100</f>
        <v>0.30861445571490514</v>
      </c>
      <c r="R18" s="599">
        <f>regioNat_Kreisregionen_t_N!K18/Terr_Oeko!$D19*1000/100</f>
        <v>0.77327898192143352</v>
      </c>
      <c r="S18" s="599">
        <f>regioNat_Kreisregionen_t_N!L18/Terr_Oeko!$D19*1000/100</f>
        <v>0.80584360457533732</v>
      </c>
      <c r="T18" s="599">
        <f>regioNat_Kreisregionen_t_N!M18/Terr_Oeko!$D19*1000/100</f>
        <v>11.7178631102338</v>
      </c>
      <c r="U18" s="597">
        <f>regioNat_Kreisregionen_t_N!N18/Terr_Oeko!$D19*1000/100</f>
        <v>10.488694035129541</v>
      </c>
      <c r="V18" s="598">
        <f t="shared" si="13"/>
        <v>24.094294187575017</v>
      </c>
      <c r="W18" s="599">
        <f>regioNat_Kreisregionen_t_N!P18/Terr_Oeko!$D19*1000/100</f>
        <v>4.1790429605031791</v>
      </c>
      <c r="X18" s="599">
        <f>regioNat_Kreisregionen_t_N!Q18/Terr_Oeko!$D19*1000/100</f>
        <v>7.0362622617418005</v>
      </c>
      <c r="Y18" s="599">
        <f>regioNat_Kreisregionen_t_N!R18/Terr_Oeko!$D19*1000/100</f>
        <v>0.27110189875490248</v>
      </c>
      <c r="Z18" s="599">
        <f>regioNat_Kreisregionen_t_N!S18/Terr_Oeko!$D19*1000/100</f>
        <v>3.5100638786777045</v>
      </c>
      <c r="AA18" s="597">
        <f>regioNat_Kreisregionen_t_N!T18/Terr_Oeko!$D19*1000/100</f>
        <v>1.9940101457962527</v>
      </c>
      <c r="AB18" s="600">
        <f t="shared" si="14"/>
        <v>16.99048114547384</v>
      </c>
      <c r="AC18" s="275" t="str">
        <f>IF(Terr_Oeko!AB19 &gt; Vegetation!M19, "Oeko", "Veg")</f>
        <v>Veg</v>
      </c>
      <c r="AD18" s="276" t="str">
        <f>IF(Gesundheit!T19 &gt; Terr_Oeko!AH19, "Gesund", "Oeko")</f>
        <v>Oeko</v>
      </c>
      <c r="AE18" s="500">
        <f t="shared" si="3"/>
        <v>0</v>
      </c>
      <c r="AF18" s="500">
        <f t="shared" si="3"/>
        <v>0</v>
      </c>
      <c r="AG18" s="531"/>
      <c r="AH18" s="542">
        <f t="shared" si="4"/>
        <v>0.30861445571490442</v>
      </c>
      <c r="AI18" s="542">
        <f t="shared" si="4"/>
        <v>0.77327898192143252</v>
      </c>
      <c r="AJ18" s="354">
        <f t="shared" si="5"/>
        <v>7.2164496600635175E-16</v>
      </c>
      <c r="AK18" s="651"/>
      <c r="AL18" s="647"/>
      <c r="AM18" s="647"/>
      <c r="AN18" s="647"/>
      <c r="AO18" s="647"/>
      <c r="AP18" s="647"/>
      <c r="AQ18" s="647"/>
      <c r="AR18" s="647"/>
      <c r="AS18" s="647"/>
      <c r="AT18" s="647"/>
      <c r="AU18" s="647"/>
      <c r="AV18" s="647"/>
      <c r="AW18" s="647"/>
      <c r="AX18" s="647"/>
      <c r="AY18" s="647"/>
      <c r="AZ18" s="647"/>
      <c r="BA18" s="647"/>
      <c r="BB18" s="647"/>
      <c r="BC18" s="647"/>
      <c r="BD18" s="647"/>
      <c r="BE18" s="647"/>
      <c r="BF18" s="647"/>
      <c r="BG18" s="647"/>
    </row>
    <row r="19" spans="1:59" x14ac:dyDescent="0.25">
      <c r="A19" s="631"/>
      <c r="B19" s="593" t="s">
        <v>592</v>
      </c>
      <c r="C19" s="592" t="s">
        <v>593</v>
      </c>
      <c r="D19" s="688" t="s">
        <v>584</v>
      </c>
      <c r="E19" s="686">
        <v>5.6700635594758531</v>
      </c>
      <c r="F19" s="686">
        <v>7.5340517485761094</v>
      </c>
      <c r="G19" s="686">
        <v>13.799798746015078</v>
      </c>
      <c r="H19" s="686">
        <v>1.3116843904447766</v>
      </c>
      <c r="I19" s="686">
        <v>5.4990024066026271</v>
      </c>
      <c r="J19" s="690">
        <v>33.814600851114449</v>
      </c>
      <c r="K19" s="585">
        <f>regioNat_Kreisregionen_t_N!D19/Terr_Oeko!$D20*1000/100</f>
        <v>6.0887870796250381</v>
      </c>
      <c r="L19" s="585">
        <f>regioNat_Kreisregionen_t_N!E19/Terr_Oeko!$D20*1000/100</f>
        <v>15.316384388801742</v>
      </c>
      <c r="M19" s="585">
        <f>regioNat_Kreisregionen_t_N!F19/Terr_Oeko!$D20*1000/100</f>
        <v>3.789802824178401</v>
      </c>
      <c r="N19" s="585">
        <f>regioNat_Kreisregionen_t_N!G19/Terr_Oeko!$D20*1000/100</f>
        <v>10.787276348785612</v>
      </c>
      <c r="O19" s="586">
        <f>regioNat_Kreisregionen_t_N!H19/Terr_Oeko!$D20*1000/100</f>
        <v>20.5381212418643</v>
      </c>
      <c r="P19" s="587">
        <f t="shared" si="12"/>
        <v>56.520371883255095</v>
      </c>
      <c r="Q19" s="588">
        <f>regioNat_Kreisregionen_t_N!J19/Terr_Oeko!$D20*1000/100</f>
        <v>0.41872352014918435</v>
      </c>
      <c r="R19" s="588">
        <f>regioNat_Kreisregionen_t_N!K19/Terr_Oeko!$D20*1000/100</f>
        <v>1.516585642786662</v>
      </c>
      <c r="S19" s="588">
        <f>regioNat_Kreisregionen_t_N!L19/Terr_Oeko!$D20*1000/100</f>
        <v>2.4781184337336244</v>
      </c>
      <c r="T19" s="588">
        <f>regioNat_Kreisregionen_t_N!M19/Terr_Oeko!$D20*1000/100</f>
        <v>5.2882739421829656</v>
      </c>
      <c r="U19" s="586">
        <f>regioNat_Kreisregionen_t_N!N19/Terr_Oeko!$D20*1000/100</f>
        <v>13.004069493288192</v>
      </c>
      <c r="V19" s="587">
        <f t="shared" si="13"/>
        <v>22.705771032140625</v>
      </c>
      <c r="W19" s="588">
        <f>regioNat_Kreisregionen_t_N!P19/Terr_Oeko!$D20*1000/100</f>
        <v>5.6700635594758531</v>
      </c>
      <c r="X19" s="588">
        <f>regioNat_Kreisregionen_t_N!Q19/Terr_Oeko!$D20*1000/100</f>
        <v>13.799798746015078</v>
      </c>
      <c r="Y19" s="588">
        <f>regioNat_Kreisregionen_t_N!R19/Terr_Oeko!$D20*1000/100</f>
        <v>1.3116843904447766</v>
      </c>
      <c r="Z19" s="588">
        <f>regioNat_Kreisregionen_t_N!S19/Terr_Oeko!$D20*1000/100</f>
        <v>5.4990024066026271</v>
      </c>
      <c r="AA19" s="586">
        <f>regioNat_Kreisregionen_t_N!T19/Terr_Oeko!$D20*1000/100</f>
        <v>7.5340517485761094</v>
      </c>
      <c r="AB19" s="589">
        <f t="shared" si="14"/>
        <v>33.814600851114449</v>
      </c>
      <c r="AC19" s="275" t="str">
        <f>IF(Terr_Oeko!AB20 &gt; Vegetation!M20, "Oeko", "Veg")</f>
        <v>Veg</v>
      </c>
      <c r="AD19" s="276" t="str">
        <f>IF(Gesundheit!T20 &gt; Terr_Oeko!AH20, "Gesund", "Oeko")</f>
        <v>Oeko</v>
      </c>
      <c r="AE19" s="500">
        <f t="shared" si="3"/>
        <v>0</v>
      </c>
      <c r="AF19" s="500">
        <f t="shared" si="3"/>
        <v>0</v>
      </c>
      <c r="AG19" s="352"/>
      <c r="AH19" s="542">
        <f t="shared" si="4"/>
        <v>0.41872352014918501</v>
      </c>
      <c r="AI19" s="542">
        <f t="shared" si="4"/>
        <v>1.516585642786664</v>
      </c>
      <c r="AJ19" s="354">
        <f t="shared" si="5"/>
        <v>-6.6613381477509392E-16</v>
      </c>
      <c r="AK19" s="651"/>
      <c r="AL19" s="647"/>
      <c r="AM19" s="647"/>
      <c r="AN19" s="647"/>
      <c r="AO19" s="647"/>
      <c r="AP19" s="647"/>
      <c r="AQ19" s="647"/>
      <c r="AR19" s="647"/>
      <c r="AS19" s="647"/>
      <c r="AT19" s="647"/>
      <c r="AU19" s="647"/>
      <c r="AV19" s="647"/>
      <c r="AW19" s="647"/>
      <c r="AX19" s="647"/>
      <c r="AY19" s="647"/>
      <c r="AZ19" s="647"/>
      <c r="BA19" s="647"/>
      <c r="BB19" s="647"/>
      <c r="BC19" s="647"/>
      <c r="BD19" s="647"/>
      <c r="BE19" s="647"/>
      <c r="BF19" s="647"/>
      <c r="BG19" s="647"/>
    </row>
    <row r="20" spans="1:59" x14ac:dyDescent="0.25">
      <c r="A20" s="631"/>
      <c r="B20" s="594">
        <v>3155</v>
      </c>
      <c r="C20" s="595" t="s">
        <v>14</v>
      </c>
      <c r="D20" s="687" t="s">
        <v>583</v>
      </c>
      <c r="E20" s="687">
        <v>7.493977511521078</v>
      </c>
      <c r="F20" s="687">
        <v>3.6678427555249682</v>
      </c>
      <c r="G20" s="687">
        <v>4.8607598464876585</v>
      </c>
      <c r="H20" s="687">
        <v>0.26278838526673826</v>
      </c>
      <c r="I20" s="687">
        <v>3.0411353556560443</v>
      </c>
      <c r="J20" s="691">
        <v>19.326503854456487</v>
      </c>
      <c r="K20" s="596">
        <f>regioNat_Kreisregionen_t_N!D20/Terr_Oeko!$D21*1000/100</f>
        <v>8.0473936435675757</v>
      </c>
      <c r="L20" s="596">
        <f>regioNat_Kreisregionen_t_N!E20/Terr_Oeko!$D21*1000/100</f>
        <v>5.3949530424823307</v>
      </c>
      <c r="M20" s="596">
        <f>regioNat_Kreisregionen_t_N!F20/Terr_Oeko!$D21*1000/100</f>
        <v>1.3807978524905347</v>
      </c>
      <c r="N20" s="596">
        <f>regioNat_Kreisregionen_t_N!G20/Terr_Oeko!$D21*1000/100</f>
        <v>10.900764948810263</v>
      </c>
      <c r="O20" s="597">
        <f>regioNat_Kreisregionen_t_N!H20/Terr_Oeko!$D21*1000/100</f>
        <v>20.118564212643165</v>
      </c>
      <c r="P20" s="598">
        <f t="shared" si="12"/>
        <v>45.842473699993867</v>
      </c>
      <c r="Q20" s="599">
        <f>regioNat_Kreisregionen_t_N!J20/Terr_Oeko!$D21*1000/100</f>
        <v>0.55341613204649875</v>
      </c>
      <c r="R20" s="599">
        <f>regioNat_Kreisregionen_t_N!K20/Terr_Oeko!$D21*1000/100</f>
        <v>0.53419319599467274</v>
      </c>
      <c r="S20" s="599">
        <f>regioNat_Kreisregionen_t_N!L20/Terr_Oeko!$D21*1000/100</f>
        <v>1.1180094672237961</v>
      </c>
      <c r="T20" s="599">
        <f>regioNat_Kreisregionen_t_N!M20/Terr_Oeko!$D21*1000/100</f>
        <v>7.8596295931542901</v>
      </c>
      <c r="U20" s="597">
        <f>regioNat_Kreisregionen_t_N!N20/Terr_Oeko!$D21*1000/100</f>
        <v>16.450721457118199</v>
      </c>
      <c r="V20" s="598">
        <f t="shared" si="13"/>
        <v>26.515969845537459</v>
      </c>
      <c r="W20" s="599">
        <f>regioNat_Kreisregionen_t_N!P20/Terr_Oeko!$D21*1000/100</f>
        <v>7.493977511521078</v>
      </c>
      <c r="X20" s="599">
        <f>regioNat_Kreisregionen_t_N!Q20/Terr_Oeko!$D21*1000/100</f>
        <v>4.8607598464876585</v>
      </c>
      <c r="Y20" s="599">
        <f>regioNat_Kreisregionen_t_N!R20/Terr_Oeko!$D21*1000/100</f>
        <v>0.26278838526673826</v>
      </c>
      <c r="Z20" s="599">
        <f>regioNat_Kreisregionen_t_N!S20/Terr_Oeko!$D21*1000/100</f>
        <v>3.0411353556560443</v>
      </c>
      <c r="AA20" s="597">
        <f>regioNat_Kreisregionen_t_N!T20/Terr_Oeko!$D21*1000/100</f>
        <v>3.6678427555249682</v>
      </c>
      <c r="AB20" s="600">
        <f t="shared" si="14"/>
        <v>19.326503854456487</v>
      </c>
      <c r="AC20" s="275" t="str">
        <f>IF(Terr_Oeko!AB21 &gt; Vegetation!M21, "Oeko", "Veg")</f>
        <v>Veg</v>
      </c>
      <c r="AD20" s="276" t="str">
        <f>IF(Gesundheit!T21 &gt; Terr_Oeko!AH21, "Gesund", "Oeko")</f>
        <v>Oeko</v>
      </c>
      <c r="AE20" s="500">
        <f t="shared" si="3"/>
        <v>0</v>
      </c>
      <c r="AF20" s="500">
        <f t="shared" si="3"/>
        <v>0</v>
      </c>
      <c r="AG20" s="352"/>
      <c r="AH20" s="542">
        <f t="shared" si="4"/>
        <v>0.55341613204649764</v>
      </c>
      <c r="AI20" s="542">
        <f t="shared" si="4"/>
        <v>0.53419319599467219</v>
      </c>
      <c r="AJ20" s="354">
        <f t="shared" si="5"/>
        <v>1.1102230246251565E-15</v>
      </c>
      <c r="AK20" s="651"/>
      <c r="AL20" s="647"/>
      <c r="AM20" s="647"/>
      <c r="AN20" s="647"/>
      <c r="AO20" s="647"/>
      <c r="AP20" s="647"/>
      <c r="AQ20" s="647"/>
      <c r="AR20" s="647"/>
      <c r="AS20" s="647"/>
      <c r="AT20" s="647"/>
      <c r="AU20" s="647"/>
      <c r="AV20" s="647"/>
      <c r="AW20" s="647"/>
      <c r="AX20" s="647"/>
      <c r="AY20" s="647"/>
      <c r="AZ20" s="647"/>
      <c r="BA20" s="647"/>
      <c r="BB20" s="647"/>
      <c r="BC20" s="647"/>
      <c r="BD20" s="647"/>
      <c r="BE20" s="647"/>
      <c r="BF20" s="647"/>
      <c r="BG20" s="647"/>
    </row>
    <row r="21" spans="1:59" x14ac:dyDescent="0.25">
      <c r="A21" s="631"/>
      <c r="B21" s="593">
        <v>3157</v>
      </c>
      <c r="C21" s="592" t="s">
        <v>15</v>
      </c>
      <c r="D21" s="688" t="s">
        <v>583</v>
      </c>
      <c r="E21" s="686">
        <v>9.2782057059492473</v>
      </c>
      <c r="F21" s="686">
        <v>11.697573072710911</v>
      </c>
      <c r="G21" s="686">
        <v>12.038872707264764</v>
      </c>
      <c r="H21" s="686">
        <v>0.41735506327713473</v>
      </c>
      <c r="I21" s="686">
        <v>5.9570050422034191</v>
      </c>
      <c r="J21" s="690">
        <v>39.389011591405477</v>
      </c>
      <c r="K21" s="585">
        <f>regioNat_Kreisregionen_t_N!D21/Terr_Oeko!$D22*1000/100</f>
        <v>9.9633837314002438</v>
      </c>
      <c r="L21" s="585">
        <f>regioNat_Kreisregionen_t_N!E21/Terr_Oeko!$D22*1000/100</f>
        <v>13.361934140203864</v>
      </c>
      <c r="M21" s="585">
        <f>regioNat_Kreisregionen_t_N!F21/Terr_Oeko!$D22*1000/100</f>
        <v>2.0128007711595286</v>
      </c>
      <c r="N21" s="585">
        <f>regioNat_Kreisregionen_t_N!G21/Terr_Oeko!$D22*1000/100</f>
        <v>10.735918957164397</v>
      </c>
      <c r="O21" s="586">
        <f>regioNat_Kreisregionen_t_N!H21/Terr_Oeko!$D22*1000/100</f>
        <v>28.689231911107061</v>
      </c>
      <c r="P21" s="587">
        <f t="shared" si="12"/>
        <v>64.763269511035091</v>
      </c>
      <c r="Q21" s="588">
        <f>regioNat_Kreisregionen_t_N!J21/Terr_Oeko!$D22*1000/100</f>
        <v>0.68517802545099671</v>
      </c>
      <c r="R21" s="588">
        <f>regioNat_Kreisregionen_t_N!K21/Terr_Oeko!$D22*1000/100</f>
        <v>1.3230614329391011</v>
      </c>
      <c r="S21" s="588">
        <f>regioNat_Kreisregionen_t_N!L21/Terr_Oeko!$D22*1000/100</f>
        <v>1.595445707882394</v>
      </c>
      <c r="T21" s="588">
        <f>regioNat_Kreisregionen_t_N!M21/Terr_Oeko!$D22*1000/100</f>
        <v>4.7789139149608824</v>
      </c>
      <c r="U21" s="586">
        <f>regioNat_Kreisregionen_t_N!N21/Terr_Oeko!$D22*1000/100</f>
        <v>16.991658838396152</v>
      </c>
      <c r="V21" s="587">
        <f t="shared" si="13"/>
        <v>25.374257919629525</v>
      </c>
      <c r="W21" s="588">
        <f>regioNat_Kreisregionen_t_N!P21/Terr_Oeko!$D22*1000/100</f>
        <v>9.2782057059492473</v>
      </c>
      <c r="X21" s="588">
        <f>regioNat_Kreisregionen_t_N!Q21/Terr_Oeko!$D22*1000/100</f>
        <v>12.038872707264764</v>
      </c>
      <c r="Y21" s="588">
        <f>regioNat_Kreisregionen_t_N!R21/Terr_Oeko!$D22*1000/100</f>
        <v>0.41735506327713473</v>
      </c>
      <c r="Z21" s="588">
        <f>regioNat_Kreisregionen_t_N!S21/Terr_Oeko!$D22*1000/100</f>
        <v>5.9570050422034191</v>
      </c>
      <c r="AA21" s="586">
        <f>regioNat_Kreisregionen_t_N!T21/Terr_Oeko!$D22*1000/100</f>
        <v>11.697573072710911</v>
      </c>
      <c r="AB21" s="589">
        <f t="shared" si="14"/>
        <v>39.389011591405477</v>
      </c>
      <c r="AC21" s="275" t="str">
        <f>IF(Terr_Oeko!AB22 &gt; Vegetation!M22, "Oeko", "Veg")</f>
        <v>Veg</v>
      </c>
      <c r="AD21" s="276" t="str">
        <f>IF(Gesundheit!T22 &gt; Terr_Oeko!AH22, "Gesund", "Oeko")</f>
        <v>Oeko</v>
      </c>
      <c r="AE21" s="500">
        <f t="shared" si="3"/>
        <v>0</v>
      </c>
      <c r="AF21" s="500">
        <f t="shared" si="3"/>
        <v>0</v>
      </c>
      <c r="AG21" s="352"/>
      <c r="AH21" s="542">
        <f t="shared" si="4"/>
        <v>0.68517802545099649</v>
      </c>
      <c r="AI21" s="542">
        <f t="shared" si="4"/>
        <v>1.3230614329391006</v>
      </c>
      <c r="AJ21" s="354">
        <f t="shared" si="5"/>
        <v>0</v>
      </c>
      <c r="AK21" s="651"/>
      <c r="AL21" s="647"/>
      <c r="AM21" s="647"/>
      <c r="AN21" s="647"/>
      <c r="AO21" s="647"/>
      <c r="AP21" s="647"/>
      <c r="AQ21" s="647"/>
      <c r="AR21" s="647"/>
      <c r="AS21" s="647"/>
      <c r="AT21" s="647"/>
      <c r="AU21" s="647"/>
      <c r="AV21" s="647"/>
      <c r="AW21" s="647"/>
      <c r="AX21" s="647"/>
      <c r="AY21" s="647"/>
      <c r="AZ21" s="647"/>
      <c r="BA21" s="647"/>
      <c r="BB21" s="647"/>
      <c r="BC21" s="647"/>
      <c r="BD21" s="647"/>
      <c r="BE21" s="647"/>
      <c r="BF21" s="647"/>
      <c r="BG21" s="647"/>
    </row>
    <row r="22" spans="1:59" x14ac:dyDescent="0.25">
      <c r="A22" s="631"/>
      <c r="B22" s="594" t="s">
        <v>594</v>
      </c>
      <c r="C22" s="595" t="s">
        <v>595</v>
      </c>
      <c r="D22" s="687" t="s">
        <v>584</v>
      </c>
      <c r="E22" s="687">
        <v>5.3089332350932299</v>
      </c>
      <c r="F22" s="687">
        <v>7.7233280477858486</v>
      </c>
      <c r="G22" s="687">
        <v>21.99392809909736</v>
      </c>
      <c r="H22" s="687">
        <v>0.48422768630904123</v>
      </c>
      <c r="I22" s="687">
        <v>6.3595662268239925</v>
      </c>
      <c r="J22" s="691">
        <v>41.869983295109471</v>
      </c>
      <c r="K22" s="596">
        <f>regioNat_Kreisregionen_t_N!D22/Terr_Oeko!$D23*1000/100</f>
        <v>5.7009879606033484</v>
      </c>
      <c r="L22" s="596">
        <f>regioNat_Kreisregionen_t_N!E22/Terr_Oeko!$D23*1000/100</f>
        <v>24.411041290201339</v>
      </c>
      <c r="M22" s="596">
        <f>regioNat_Kreisregionen_t_N!F22/Terr_Oeko!$D23*1000/100</f>
        <v>1.9365649262158997</v>
      </c>
      <c r="N22" s="596">
        <f>regioNat_Kreisregionen_t_N!G22/Terr_Oeko!$D23*1000/100</f>
        <v>12.133292401789268</v>
      </c>
      <c r="O22" s="597">
        <f>regioNat_Kreisregionen_t_N!H22/Terr_Oeko!$D23*1000/100</f>
        <v>21.731277857579101</v>
      </c>
      <c r="P22" s="598">
        <f t="shared" si="12"/>
        <v>65.913164436388968</v>
      </c>
      <c r="Q22" s="599">
        <f>regioNat_Kreisregionen_t_N!J22/Terr_Oeko!$D23*1000/100</f>
        <v>0.39205472551011911</v>
      </c>
      <c r="R22" s="599">
        <f>regioNat_Kreisregionen_t_N!K22/Terr_Oeko!$D23*1000/100</f>
        <v>2.4171131911039758</v>
      </c>
      <c r="S22" s="599">
        <f>regioNat_Kreisregionen_t_N!L22/Terr_Oeko!$D23*1000/100</f>
        <v>1.4523372399068586</v>
      </c>
      <c r="T22" s="599">
        <f>regioNat_Kreisregionen_t_N!M22/Terr_Oeko!$D23*1000/100</f>
        <v>5.7737261749651712</v>
      </c>
      <c r="U22" s="597">
        <f>regioNat_Kreisregionen_t_N!N22/Terr_Oeko!$D23*1000/100</f>
        <v>14.007949809793253</v>
      </c>
      <c r="V22" s="598">
        <f t="shared" si="13"/>
        <v>24.043181141279376</v>
      </c>
      <c r="W22" s="599">
        <f>regioNat_Kreisregionen_t_N!P22/Terr_Oeko!$D23*1000/100</f>
        <v>5.3089332350932299</v>
      </c>
      <c r="X22" s="599">
        <f>regioNat_Kreisregionen_t_N!Q22/Terr_Oeko!$D23*1000/100</f>
        <v>21.99392809909736</v>
      </c>
      <c r="Y22" s="599">
        <f>regioNat_Kreisregionen_t_N!R22/Terr_Oeko!$D23*1000/100</f>
        <v>0.48422768630904123</v>
      </c>
      <c r="Z22" s="599">
        <f>regioNat_Kreisregionen_t_N!S22/Terr_Oeko!$D23*1000/100</f>
        <v>6.3595662268239925</v>
      </c>
      <c r="AA22" s="597">
        <f>regioNat_Kreisregionen_t_N!T22/Terr_Oeko!$D23*1000/100</f>
        <v>7.7233280477858486</v>
      </c>
      <c r="AB22" s="600">
        <f t="shared" si="14"/>
        <v>41.869983295109471</v>
      </c>
      <c r="AC22" s="275" t="str">
        <f>IF(Terr_Oeko!AB23 &gt; Vegetation!M23, "Oeko", "Veg")</f>
        <v>Veg</v>
      </c>
      <c r="AD22" s="276" t="str">
        <f>IF(Gesundheit!T23 &gt; Terr_Oeko!AH23, "Gesund", "Oeko")</f>
        <v>Oeko</v>
      </c>
      <c r="AE22" s="500">
        <f t="shared" si="3"/>
        <v>0</v>
      </c>
      <c r="AF22" s="500">
        <f t="shared" si="3"/>
        <v>0</v>
      </c>
      <c r="AG22" s="352"/>
      <c r="AH22" s="542">
        <f t="shared" si="4"/>
        <v>0.39205472551011855</v>
      </c>
      <c r="AI22" s="542">
        <f t="shared" si="4"/>
        <v>2.4171131911039794</v>
      </c>
      <c r="AJ22" s="354">
        <f t="shared" si="5"/>
        <v>5.5511151231257827E-16</v>
      </c>
      <c r="AK22" s="651"/>
      <c r="AL22" s="647"/>
      <c r="AM22" s="647"/>
      <c r="AN22" s="647"/>
      <c r="AO22" s="647"/>
      <c r="AP22" s="647"/>
      <c r="AQ22" s="647"/>
      <c r="AR22" s="647"/>
      <c r="AS22" s="647"/>
      <c r="AT22" s="647"/>
      <c r="AU22" s="647"/>
      <c r="AV22" s="647"/>
      <c r="AW22" s="647"/>
      <c r="AX22" s="647"/>
      <c r="AY22" s="647"/>
      <c r="AZ22" s="647"/>
      <c r="BA22" s="647"/>
      <c r="BB22" s="647"/>
      <c r="BC22" s="647"/>
      <c r="BD22" s="647"/>
      <c r="BE22" s="647"/>
      <c r="BF22" s="647"/>
      <c r="BG22" s="647"/>
    </row>
    <row r="23" spans="1:59" x14ac:dyDescent="0.25">
      <c r="A23" s="631"/>
      <c r="B23" s="593">
        <v>3159</v>
      </c>
      <c r="C23" s="592" t="s">
        <v>16</v>
      </c>
      <c r="D23" s="688" t="s">
        <v>584</v>
      </c>
      <c r="E23" s="686">
        <v>6.231424935749553</v>
      </c>
      <c r="F23" s="686">
        <v>2.2012946494553463</v>
      </c>
      <c r="G23" s="686">
        <v>6.6482800550617061</v>
      </c>
      <c r="H23" s="686">
        <v>0.29922316488526274</v>
      </c>
      <c r="I23" s="686">
        <v>2.3127638053665236</v>
      </c>
      <c r="J23" s="690">
        <v>17.692986610518393</v>
      </c>
      <c r="K23" s="585">
        <f>regioNat_Kreisregionen_t_N!D23/Terr_Oeko!$D24*1000/100</f>
        <v>6.6916039367912363</v>
      </c>
      <c r="L23" s="585">
        <f>regioNat_Kreisregionen_t_N!E23/Terr_Oeko!$D24*1000/100</f>
        <v>7.3789201365805068</v>
      </c>
      <c r="M23" s="585">
        <f>regioNat_Kreisregionen_t_N!F23/Terr_Oeko!$D24*1000/100</f>
        <v>1.3611182575730654</v>
      </c>
      <c r="N23" s="585">
        <f>regioNat_Kreisregionen_t_N!G23/Terr_Oeko!$D24*1000/100</f>
        <v>10.503754212097896</v>
      </c>
      <c r="O23" s="586">
        <f>regioNat_Kreisregionen_t_N!H23/Terr_Oeko!$D24*1000/100</f>
        <v>18.041729075985419</v>
      </c>
      <c r="P23" s="587">
        <f t="shared" si="12"/>
        <v>43.977125619028122</v>
      </c>
      <c r="Q23" s="588">
        <f>regioNat_Kreisregionen_t_N!J23/Terr_Oeko!$D24*1000/100</f>
        <v>0.46017900104168441</v>
      </c>
      <c r="R23" s="588">
        <f>regioNat_Kreisregionen_t_N!K23/Terr_Oeko!$D24*1000/100</f>
        <v>0.73064008151880055</v>
      </c>
      <c r="S23" s="588">
        <f>regioNat_Kreisregionen_t_N!L23/Terr_Oeko!$D24*1000/100</f>
        <v>1.0618950926878028</v>
      </c>
      <c r="T23" s="588">
        <f>regioNat_Kreisregionen_t_N!M23/Terr_Oeko!$D24*1000/100</f>
        <v>8.1909904067313466</v>
      </c>
      <c r="U23" s="586">
        <f>regioNat_Kreisregionen_t_N!N23/Terr_Oeko!$D24*1000/100</f>
        <v>15.840434426530074</v>
      </c>
      <c r="V23" s="587">
        <f t="shared" si="13"/>
        <v>26.284139008509708</v>
      </c>
      <c r="W23" s="588">
        <f>regioNat_Kreisregionen_t_N!P23/Terr_Oeko!$D24*1000/100</f>
        <v>6.231424935749553</v>
      </c>
      <c r="X23" s="588">
        <f>regioNat_Kreisregionen_t_N!Q23/Terr_Oeko!$D24*1000/100</f>
        <v>6.6482800550617061</v>
      </c>
      <c r="Y23" s="588">
        <f>regioNat_Kreisregionen_t_N!R23/Terr_Oeko!$D24*1000/100</f>
        <v>0.29922316488526274</v>
      </c>
      <c r="Z23" s="588">
        <f>regioNat_Kreisregionen_t_N!S23/Terr_Oeko!$D24*1000/100</f>
        <v>2.3127638053665236</v>
      </c>
      <c r="AA23" s="586">
        <f>regioNat_Kreisregionen_t_N!T23/Terr_Oeko!$D24*1000/100</f>
        <v>2.2012946494553463</v>
      </c>
      <c r="AB23" s="589">
        <f t="shared" si="14"/>
        <v>17.692986610518393</v>
      </c>
      <c r="AC23" s="275" t="str">
        <f>IF(Terr_Oeko!AB24 &gt; Vegetation!M24, "Oeko", "Veg")</f>
        <v>Veg</v>
      </c>
      <c r="AD23" s="276" t="str">
        <f>IF(Gesundheit!T24 &gt; Terr_Oeko!AH24, "Gesund", "Oeko")</f>
        <v>Oeko</v>
      </c>
      <c r="AE23" s="500">
        <f t="shared" si="3"/>
        <v>0</v>
      </c>
      <c r="AF23" s="500">
        <f t="shared" si="3"/>
        <v>0</v>
      </c>
      <c r="AG23" s="352"/>
      <c r="AH23" s="542">
        <f t="shared" si="4"/>
        <v>0.4601790010416833</v>
      </c>
      <c r="AI23" s="542">
        <f t="shared" si="4"/>
        <v>0.73064008151880078</v>
      </c>
      <c r="AJ23" s="354">
        <f t="shared" si="5"/>
        <v>1.1102230246251565E-15</v>
      </c>
      <c r="AK23" s="651"/>
      <c r="AL23" s="647"/>
      <c r="AM23" s="647"/>
      <c r="AN23" s="647"/>
      <c r="AO23" s="647"/>
      <c r="AP23" s="647"/>
      <c r="AQ23" s="647"/>
      <c r="AR23" s="647"/>
      <c r="AS23" s="647"/>
      <c r="AT23" s="647"/>
      <c r="AU23" s="647"/>
      <c r="AV23" s="647"/>
      <c r="AW23" s="647"/>
      <c r="AX23" s="647"/>
      <c r="AY23" s="647"/>
      <c r="AZ23" s="647"/>
      <c r="BA23" s="647"/>
      <c r="BB23" s="647"/>
      <c r="BC23" s="647"/>
      <c r="BD23" s="647"/>
      <c r="BE23" s="647"/>
      <c r="BF23" s="647"/>
      <c r="BG23" s="647"/>
    </row>
    <row r="24" spans="1:59" x14ac:dyDescent="0.25">
      <c r="A24" s="631"/>
      <c r="B24" s="594">
        <v>3241</v>
      </c>
      <c r="C24" s="595" t="s">
        <v>17</v>
      </c>
      <c r="D24" s="687" t="s">
        <v>584</v>
      </c>
      <c r="E24" s="687">
        <v>7.9933461355577444</v>
      </c>
      <c r="F24" s="687">
        <v>9.1087632984632005</v>
      </c>
      <c r="G24" s="687">
        <v>13.385080721293134</v>
      </c>
      <c r="H24" s="687">
        <v>0.46079975445705323</v>
      </c>
      <c r="I24" s="687">
        <v>5.5708227222549587</v>
      </c>
      <c r="J24" s="691">
        <v>36.518812632026091</v>
      </c>
      <c r="K24" s="596">
        <f>regioNat_Kreisregionen_t_N!D24/Terr_Oeko!$D25*1000/100</f>
        <v>8.583639700443463</v>
      </c>
      <c r="L24" s="596">
        <f>regioNat_Kreisregionen_t_N!E24/Terr_Oeko!$D25*1000/100</f>
        <v>14.856089220987057</v>
      </c>
      <c r="M24" s="596">
        <f>regioNat_Kreisregionen_t_N!F24/Terr_Oeko!$D25*1000/100</f>
        <v>1.8374002124823954</v>
      </c>
      <c r="N24" s="596">
        <f>regioNat_Kreisregionen_t_N!G24/Terr_Oeko!$D25*1000/100</f>
        <v>13.920726093700532</v>
      </c>
      <c r="O24" s="597">
        <f>regioNat_Kreisregionen_t_N!H24/Terr_Oeko!$D25*1000/100</f>
        <v>25.122803595997095</v>
      </c>
      <c r="P24" s="598">
        <f t="shared" si="12"/>
        <v>64.320658823610543</v>
      </c>
      <c r="Q24" s="599">
        <f>regioNat_Kreisregionen_t_N!J24/Terr_Oeko!$D25*1000/100</f>
        <v>0.59029356488571949</v>
      </c>
      <c r="R24" s="599">
        <f>regioNat_Kreisregionen_t_N!K24/Terr_Oeko!$D25*1000/100</f>
        <v>1.4710084996939217</v>
      </c>
      <c r="S24" s="599">
        <f>regioNat_Kreisregionen_t_N!L24/Terr_Oeko!$D25*1000/100</f>
        <v>1.3766004580253424</v>
      </c>
      <c r="T24" s="599">
        <f>regioNat_Kreisregionen_t_N!M24/Terr_Oeko!$D25*1000/100</f>
        <v>8.3499033714452171</v>
      </c>
      <c r="U24" s="597">
        <f>regioNat_Kreisregionen_t_N!N24/Terr_Oeko!$D25*1000/100</f>
        <v>16.014040297533889</v>
      </c>
      <c r="V24" s="598">
        <f t="shared" si="13"/>
        <v>27.80184619158409</v>
      </c>
      <c r="W24" s="599">
        <f>regioNat_Kreisregionen_t_N!P24/Terr_Oeko!$D25*1000/100</f>
        <v>7.9933461355577444</v>
      </c>
      <c r="X24" s="599">
        <f>regioNat_Kreisregionen_t_N!Q24/Terr_Oeko!$D25*1000/100</f>
        <v>13.385080721293134</v>
      </c>
      <c r="Y24" s="599">
        <f>regioNat_Kreisregionen_t_N!R24/Terr_Oeko!$D25*1000/100</f>
        <v>0.46079975445705323</v>
      </c>
      <c r="Z24" s="599">
        <f>regioNat_Kreisregionen_t_N!S24/Terr_Oeko!$D25*1000/100</f>
        <v>5.5708227222549587</v>
      </c>
      <c r="AA24" s="597">
        <f>regioNat_Kreisregionen_t_N!T24/Terr_Oeko!$D25*1000/100</f>
        <v>9.1087632984632005</v>
      </c>
      <c r="AB24" s="600">
        <f t="shared" si="14"/>
        <v>36.518812632026091</v>
      </c>
      <c r="AC24" s="275" t="str">
        <f>IF(Terr_Oeko!AB25 &gt; Vegetation!M25, "Oeko", "Veg")</f>
        <v>Veg</v>
      </c>
      <c r="AD24" s="276" t="str">
        <f>IF(Gesundheit!T25 &gt; Terr_Oeko!AH25, "Gesund", "Oeko")</f>
        <v>Oeko</v>
      </c>
      <c r="AE24" s="500">
        <f t="shared" si="3"/>
        <v>0</v>
      </c>
      <c r="AF24" s="500">
        <f t="shared" si="3"/>
        <v>0</v>
      </c>
      <c r="AG24" s="352"/>
      <c r="AH24" s="542">
        <f t="shared" si="4"/>
        <v>0.5902935648857186</v>
      </c>
      <c r="AI24" s="542">
        <f t="shared" si="4"/>
        <v>1.471008499693923</v>
      </c>
      <c r="AJ24" s="354">
        <f t="shared" si="5"/>
        <v>8.8817841970012523E-16</v>
      </c>
      <c r="AK24" s="651"/>
      <c r="AL24" s="647"/>
      <c r="AM24" s="647"/>
      <c r="AN24" s="647"/>
      <c r="AO24" s="647"/>
      <c r="AP24" s="647"/>
      <c r="AQ24" s="647"/>
      <c r="AR24" s="647"/>
      <c r="AS24" s="647"/>
      <c r="AT24" s="647"/>
      <c r="AU24" s="647"/>
      <c r="AV24" s="647"/>
      <c r="AW24" s="647"/>
      <c r="AX24" s="647"/>
      <c r="AY24" s="647"/>
      <c r="AZ24" s="647"/>
      <c r="BA24" s="647"/>
      <c r="BB24" s="647"/>
      <c r="BC24" s="647"/>
      <c r="BD24" s="647"/>
      <c r="BE24" s="647"/>
      <c r="BF24" s="647"/>
      <c r="BG24" s="647"/>
    </row>
    <row r="25" spans="1:59" x14ac:dyDescent="0.25">
      <c r="A25" s="631"/>
      <c r="B25" s="593">
        <v>3251</v>
      </c>
      <c r="C25" s="592" t="s">
        <v>18</v>
      </c>
      <c r="D25" s="688" t="s">
        <v>583</v>
      </c>
      <c r="E25" s="686">
        <v>28.039943399655552</v>
      </c>
      <c r="F25" s="686">
        <v>38.350768317583864</v>
      </c>
      <c r="G25" s="686">
        <v>4.7485343533178321</v>
      </c>
      <c r="H25" s="686">
        <v>0.42780190697838694</v>
      </c>
      <c r="I25" s="686">
        <v>7.0981065896037823</v>
      </c>
      <c r="J25" s="690">
        <v>78.66515456713941</v>
      </c>
      <c r="K25" s="585">
        <f>regioNat_Kreisregionen_t_N!D25/Terr_Oeko!$D26*1000/100</f>
        <v>30.110640435399713</v>
      </c>
      <c r="L25" s="585">
        <f>regioNat_Kreisregionen_t_N!E25/Terr_Oeko!$D26*1000/100</f>
        <v>5.2703940671488487</v>
      </c>
      <c r="M25" s="585">
        <f>regioNat_Kreisregionen_t_N!F25/Terr_Oeko!$D26*1000/100</f>
        <v>2.4207525326949968</v>
      </c>
      <c r="N25" s="585">
        <f>regioNat_Kreisregionen_t_N!G25/Terr_Oeko!$D26*1000/100</f>
        <v>14.175884622876476</v>
      </c>
      <c r="O25" s="586">
        <f>regioNat_Kreisregionen_t_N!H25/Terr_Oeko!$D26*1000/100</f>
        <v>58.472180937372734</v>
      </c>
      <c r="P25" s="587">
        <f t="shared" si="12"/>
        <v>110.44985259549276</v>
      </c>
      <c r="Q25" s="588">
        <f>regioNat_Kreisregionen_t_N!J25/Terr_Oeko!$D26*1000/100</f>
        <v>2.0706970357441623</v>
      </c>
      <c r="R25" s="588">
        <f>regioNat_Kreisregionen_t_N!K25/Terr_Oeko!$D26*1000/100</f>
        <v>0.52185971383101737</v>
      </c>
      <c r="S25" s="588">
        <f>regioNat_Kreisregionen_t_N!L25/Terr_Oeko!$D26*1000/100</f>
        <v>1.9929506257166099</v>
      </c>
      <c r="T25" s="588">
        <f>regioNat_Kreisregionen_t_N!M25/Terr_Oeko!$D26*1000/100</f>
        <v>7.0777780332727263</v>
      </c>
      <c r="U25" s="586">
        <f>regioNat_Kreisregionen_t_N!N25/Terr_Oeko!$D26*1000/100</f>
        <v>20.121412619788863</v>
      </c>
      <c r="V25" s="587">
        <f t="shared" si="13"/>
        <v>31.784698028353382</v>
      </c>
      <c r="W25" s="588">
        <f>regioNat_Kreisregionen_t_N!P25/Terr_Oeko!$D26*1000/100</f>
        <v>28.039943399655552</v>
      </c>
      <c r="X25" s="588">
        <f>regioNat_Kreisregionen_t_N!Q25/Terr_Oeko!$D26*1000/100</f>
        <v>4.7485343533178321</v>
      </c>
      <c r="Y25" s="588">
        <f>regioNat_Kreisregionen_t_N!R25/Terr_Oeko!$D26*1000/100</f>
        <v>0.42780190697838694</v>
      </c>
      <c r="Z25" s="588">
        <f>regioNat_Kreisregionen_t_N!S25/Terr_Oeko!$D26*1000/100</f>
        <v>7.0981065896037823</v>
      </c>
      <c r="AA25" s="586">
        <f>regioNat_Kreisregionen_t_N!T25/Terr_Oeko!$D26*1000/100</f>
        <v>38.350768317583864</v>
      </c>
      <c r="AB25" s="589">
        <f t="shared" si="14"/>
        <v>78.66515456713941</v>
      </c>
      <c r="AC25" s="275" t="str">
        <f>IF(Terr_Oeko!AB26 &gt; Vegetation!M26, "Oeko", "Veg")</f>
        <v>Veg</v>
      </c>
      <c r="AD25" s="276" t="str">
        <f>IF(Gesundheit!T26 &gt; Terr_Oeko!AH26, "Gesund", "Oeko")</f>
        <v>Oeko</v>
      </c>
      <c r="AE25" s="500">
        <f t="shared" si="3"/>
        <v>0</v>
      </c>
      <c r="AF25" s="500">
        <f t="shared" si="3"/>
        <v>0</v>
      </c>
      <c r="AG25" s="352"/>
      <c r="AH25" s="542">
        <f t="shared" si="4"/>
        <v>2.0706970357441605</v>
      </c>
      <c r="AI25" s="542">
        <f t="shared" si="4"/>
        <v>0.52185971383101659</v>
      </c>
      <c r="AJ25" s="354">
        <f t="shared" si="5"/>
        <v>0</v>
      </c>
      <c r="AK25" s="651"/>
      <c r="AL25" s="647"/>
      <c r="AM25" s="647"/>
      <c r="AN25" s="647"/>
      <c r="AO25" s="647"/>
      <c r="AP25" s="647"/>
      <c r="AQ25" s="647"/>
      <c r="AR25" s="647"/>
      <c r="AS25" s="647"/>
      <c r="AT25" s="647"/>
      <c r="AU25" s="647"/>
      <c r="AV25" s="647"/>
      <c r="AW25" s="647"/>
      <c r="AX25" s="647"/>
      <c r="AY25" s="647"/>
      <c r="AZ25" s="647"/>
      <c r="BA25" s="647"/>
      <c r="BB25" s="647"/>
      <c r="BC25" s="647"/>
      <c r="BD25" s="647"/>
      <c r="BE25" s="647"/>
      <c r="BF25" s="647"/>
      <c r="BG25" s="647"/>
    </row>
    <row r="26" spans="1:59" x14ac:dyDescent="0.25">
      <c r="A26" s="631"/>
      <c r="B26" s="594">
        <v>3252</v>
      </c>
      <c r="C26" s="595" t="s">
        <v>19</v>
      </c>
      <c r="D26" s="687" t="s">
        <v>583</v>
      </c>
      <c r="E26" s="687">
        <v>9.2000445200312075</v>
      </c>
      <c r="F26" s="687">
        <v>7.6473267994487939</v>
      </c>
      <c r="G26" s="687">
        <v>5.8408041114631546</v>
      </c>
      <c r="H26" s="687">
        <v>0.32978770736522156</v>
      </c>
      <c r="I26" s="687">
        <v>5.2563986532744034</v>
      </c>
      <c r="J26" s="691">
        <v>28.274361791582784</v>
      </c>
      <c r="K26" s="596">
        <f>regioNat_Kreisregionen_t_N!D26/Terr_Oeko!$D27*1000/100</f>
        <v>9.8794504890381578</v>
      </c>
      <c r="L26" s="596">
        <f>regioNat_Kreisregionen_t_N!E26/Terr_Oeko!$D27*1000/100</f>
        <v>6.4827033029518883</v>
      </c>
      <c r="M26" s="596">
        <f>regioNat_Kreisregionen_t_N!F26/Terr_Oeko!$D27*1000/100</f>
        <v>1.6025361787938022</v>
      </c>
      <c r="N26" s="596">
        <f>regioNat_Kreisregionen_t_N!G26/Terr_Oeko!$D27*1000/100</f>
        <v>15.692167382448288</v>
      </c>
      <c r="O26" s="597">
        <f>regioNat_Kreisregionen_t_N!H26/Terr_Oeko!$D27*1000/100</f>
        <v>30.072010609498342</v>
      </c>
      <c r="P26" s="598">
        <f t="shared" si="12"/>
        <v>63.728867962730476</v>
      </c>
      <c r="Q26" s="599">
        <f>regioNat_Kreisregionen_t_N!J26/Terr_Oeko!$D27*1000/100</f>
        <v>0.67940596900694916</v>
      </c>
      <c r="R26" s="599">
        <f>regioNat_Kreisregionen_t_N!K26/Terr_Oeko!$D27*1000/100</f>
        <v>0.64189919148873353</v>
      </c>
      <c r="S26" s="599">
        <f>regioNat_Kreisregionen_t_N!L26/Terr_Oeko!$D27*1000/100</f>
        <v>1.2727484714285806</v>
      </c>
      <c r="T26" s="599">
        <f>regioNat_Kreisregionen_t_N!M26/Terr_Oeko!$D27*1000/100</f>
        <v>10.435768729173876</v>
      </c>
      <c r="U26" s="597">
        <f>regioNat_Kreisregionen_t_N!N26/Terr_Oeko!$D27*1000/100</f>
        <v>22.424683810049547</v>
      </c>
      <c r="V26" s="598">
        <f t="shared" si="13"/>
        <v>35.454506171147685</v>
      </c>
      <c r="W26" s="599">
        <f>regioNat_Kreisregionen_t_N!P26/Terr_Oeko!$D27*1000/100</f>
        <v>9.2000445200312075</v>
      </c>
      <c r="X26" s="599">
        <f>regioNat_Kreisregionen_t_N!Q26/Terr_Oeko!$D27*1000/100</f>
        <v>5.8408041114631546</v>
      </c>
      <c r="Y26" s="599">
        <f>regioNat_Kreisregionen_t_N!R26/Terr_Oeko!$D27*1000/100</f>
        <v>0.32978770736522156</v>
      </c>
      <c r="Z26" s="599">
        <f>regioNat_Kreisregionen_t_N!S26/Terr_Oeko!$D27*1000/100</f>
        <v>5.2563986532744034</v>
      </c>
      <c r="AA26" s="597">
        <f>regioNat_Kreisregionen_t_N!T26/Terr_Oeko!$D27*1000/100</f>
        <v>7.6473267994487939</v>
      </c>
      <c r="AB26" s="600">
        <f t="shared" si="14"/>
        <v>28.274361791582784</v>
      </c>
      <c r="AC26" s="275" t="str">
        <f>IF(Terr_Oeko!AB27 &gt; Vegetation!M27, "Oeko", "Veg")</f>
        <v>Veg</v>
      </c>
      <c r="AD26" s="276" t="str">
        <f>IF(Gesundheit!T27 &gt; Terr_Oeko!AH27, "Gesund", "Oeko")</f>
        <v>Oeko</v>
      </c>
      <c r="AE26" s="500">
        <f t="shared" si="3"/>
        <v>0</v>
      </c>
      <c r="AF26" s="500">
        <f t="shared" si="3"/>
        <v>0</v>
      </c>
      <c r="AG26" s="352"/>
      <c r="AH26" s="542">
        <f t="shared" si="4"/>
        <v>0.67940596900695027</v>
      </c>
      <c r="AI26" s="542">
        <f t="shared" si="4"/>
        <v>0.64189919148873376</v>
      </c>
      <c r="AJ26" s="354">
        <f t="shared" si="5"/>
        <v>-1.1102230246251565E-15</v>
      </c>
      <c r="AK26" s="651"/>
      <c r="AL26" s="647"/>
      <c r="AM26" s="647"/>
      <c r="AN26" s="647"/>
      <c r="AO26" s="647"/>
      <c r="AP26" s="647"/>
      <c r="AQ26" s="647"/>
      <c r="AR26" s="647"/>
      <c r="AS26" s="647"/>
      <c r="AT26" s="647"/>
      <c r="AU26" s="647"/>
      <c r="AV26" s="647"/>
      <c r="AW26" s="647"/>
      <c r="AX26" s="647"/>
      <c r="AY26" s="647"/>
      <c r="AZ26" s="647"/>
      <c r="BA26" s="647"/>
      <c r="BB26" s="647"/>
      <c r="BC26" s="647"/>
      <c r="BD26" s="647"/>
      <c r="BE26" s="647"/>
      <c r="BF26" s="647"/>
      <c r="BG26" s="647"/>
    </row>
    <row r="27" spans="1:59" x14ac:dyDescent="0.25">
      <c r="A27" s="631"/>
      <c r="B27" s="593">
        <v>3254</v>
      </c>
      <c r="C27" s="592" t="s">
        <v>20</v>
      </c>
      <c r="D27" s="688" t="s">
        <v>584</v>
      </c>
      <c r="E27" s="686">
        <v>6.9918172370323717</v>
      </c>
      <c r="F27" s="686">
        <v>7.2425825044103043</v>
      </c>
      <c r="G27" s="686">
        <v>8.5361423633212414</v>
      </c>
      <c r="H27" s="686">
        <v>0.39198564965094979</v>
      </c>
      <c r="I27" s="686">
        <v>6.0472425762804027</v>
      </c>
      <c r="J27" s="690">
        <v>29.209770330695271</v>
      </c>
      <c r="K27" s="585">
        <f>regioNat_Kreisregionen_t_N!D27/Terr_Oeko!$D28*1000/100</f>
        <v>7.5081497781089617</v>
      </c>
      <c r="L27" s="585">
        <f>regioNat_Kreisregionen_t_N!E27/Terr_Oeko!$D28*1000/100</f>
        <v>9.474256838123587</v>
      </c>
      <c r="M27" s="585">
        <f>regioNat_Kreisregionen_t_N!F27/Terr_Oeko!$D28*1000/100</f>
        <v>1.7662820311695142</v>
      </c>
      <c r="N27" s="585">
        <f>regioNat_Kreisregionen_t_N!G27/Terr_Oeko!$D28*1000/100</f>
        <v>15.37647131470559</v>
      </c>
      <c r="O27" s="586">
        <f>regioNat_Kreisregionen_t_N!H27/Terr_Oeko!$D28*1000/100</f>
        <v>24.385517032637537</v>
      </c>
      <c r="P27" s="587">
        <f t="shared" si="12"/>
        <v>58.510676994745189</v>
      </c>
      <c r="Q27" s="588">
        <f>regioNat_Kreisregionen_t_N!J27/Terr_Oeko!$D28*1000/100</f>
        <v>0.51633254107658877</v>
      </c>
      <c r="R27" s="588">
        <f>regioNat_Kreisregionen_t_N!K27/Terr_Oeko!$D28*1000/100</f>
        <v>0.93811447480234533</v>
      </c>
      <c r="S27" s="588">
        <f>regioNat_Kreisregionen_t_N!L27/Terr_Oeko!$D28*1000/100</f>
        <v>1.3742963815185645</v>
      </c>
      <c r="T27" s="588">
        <f>regioNat_Kreisregionen_t_N!M27/Terr_Oeko!$D28*1000/100</f>
        <v>9.3292287384251136</v>
      </c>
      <c r="U27" s="586">
        <f>regioNat_Kreisregionen_t_N!N27/Terr_Oeko!$D28*1000/100</f>
        <v>17.142934528227229</v>
      </c>
      <c r="V27" s="587">
        <f t="shared" si="13"/>
        <v>29.30090666404984</v>
      </c>
      <c r="W27" s="588">
        <f>regioNat_Kreisregionen_t_N!P27/Terr_Oeko!$D28*1000/100</f>
        <v>6.9918172370323717</v>
      </c>
      <c r="X27" s="588">
        <f>regioNat_Kreisregionen_t_N!Q27/Terr_Oeko!$D28*1000/100</f>
        <v>8.5361423633212414</v>
      </c>
      <c r="Y27" s="588">
        <f>regioNat_Kreisregionen_t_N!R27/Terr_Oeko!$D28*1000/100</f>
        <v>0.39198564965094979</v>
      </c>
      <c r="Z27" s="588">
        <f>regioNat_Kreisregionen_t_N!S27/Terr_Oeko!$D28*1000/100</f>
        <v>6.0472425762804027</v>
      </c>
      <c r="AA27" s="586">
        <f>regioNat_Kreisregionen_t_N!T27/Terr_Oeko!$D28*1000/100</f>
        <v>7.2425825044103043</v>
      </c>
      <c r="AB27" s="589">
        <f t="shared" si="14"/>
        <v>29.209770330695271</v>
      </c>
      <c r="AC27" s="275" t="str">
        <f>IF(Terr_Oeko!AB28 &gt; Vegetation!M28, "Oeko", "Veg")</f>
        <v>Veg</v>
      </c>
      <c r="AD27" s="276" t="str">
        <f>IF(Gesundheit!T28 &gt; Terr_Oeko!AH28, "Gesund", "Oeko")</f>
        <v>Oeko</v>
      </c>
      <c r="AE27" s="500">
        <f t="shared" si="3"/>
        <v>0</v>
      </c>
      <c r="AF27" s="500">
        <f t="shared" si="3"/>
        <v>0</v>
      </c>
      <c r="AG27" s="352"/>
      <c r="AH27" s="542">
        <f t="shared" si="4"/>
        <v>0.51633254107658999</v>
      </c>
      <c r="AI27" s="542">
        <f t="shared" si="4"/>
        <v>0.93811447480234555</v>
      </c>
      <c r="AJ27" s="354">
        <f t="shared" si="5"/>
        <v>-1.2212453270876722E-15</v>
      </c>
      <c r="AK27" s="651"/>
      <c r="AL27" s="647"/>
      <c r="AM27" s="647"/>
      <c r="AN27" s="647"/>
      <c r="AO27" s="647"/>
      <c r="AP27" s="647"/>
      <c r="AQ27" s="647"/>
      <c r="AR27" s="647"/>
      <c r="AS27" s="647"/>
      <c r="AT27" s="647"/>
      <c r="AU27" s="647"/>
      <c r="AV27" s="647"/>
      <c r="AW27" s="647"/>
      <c r="AX27" s="647"/>
      <c r="AY27" s="647"/>
      <c r="AZ27" s="647"/>
      <c r="BA27" s="647"/>
      <c r="BB27" s="647"/>
      <c r="BC27" s="647"/>
      <c r="BD27" s="647"/>
      <c r="BE27" s="647"/>
      <c r="BF27" s="647"/>
      <c r="BG27" s="647"/>
    </row>
    <row r="28" spans="1:59" x14ac:dyDescent="0.25">
      <c r="A28" s="631"/>
      <c r="B28" s="594">
        <v>3255</v>
      </c>
      <c r="C28" s="595" t="s">
        <v>21</v>
      </c>
      <c r="D28" s="687" t="s">
        <v>583</v>
      </c>
      <c r="E28" s="687">
        <v>6.9321841296113051</v>
      </c>
      <c r="F28" s="687">
        <v>1.2655971283284981</v>
      </c>
      <c r="G28" s="687">
        <v>5.4048101297377444</v>
      </c>
      <c r="H28" s="687">
        <v>0.25103169472929204</v>
      </c>
      <c r="I28" s="687">
        <v>1.7329655880639216</v>
      </c>
      <c r="J28" s="691">
        <v>15.586588670470761</v>
      </c>
      <c r="K28" s="596">
        <f>regioNat_Kreisregionen_t_N!D28/Terr_Oeko!$D29*1000/100</f>
        <v>7.4441128779623167</v>
      </c>
      <c r="L28" s="596">
        <f>regioNat_Kreisregionen_t_N!E28/Terr_Oeko!$D29*1000/100</f>
        <v>5.9987939693292569</v>
      </c>
      <c r="M28" s="596">
        <f>regioNat_Kreisregionen_t_N!F28/Terr_Oeko!$D29*1000/100</f>
        <v>1.2426023418486503</v>
      </c>
      <c r="N28" s="596">
        <f>regioNat_Kreisregionen_t_N!G28/Terr_Oeko!$D29*1000/100</f>
        <v>11.543809908429809</v>
      </c>
      <c r="O28" s="597">
        <f>regioNat_Kreisregionen_t_N!H28/Terr_Oeko!$D29*1000/100</f>
        <v>18.451340141347305</v>
      </c>
      <c r="P28" s="598">
        <f t="shared" si="12"/>
        <v>44.680659238917343</v>
      </c>
      <c r="Q28" s="599">
        <f>regioNat_Kreisregionen_t_N!J28/Terr_Oeko!$D29*1000/100</f>
        <v>0.51192874835101154</v>
      </c>
      <c r="R28" s="599">
        <f>regioNat_Kreisregionen_t_N!K28/Terr_Oeko!$D29*1000/100</f>
        <v>0.59398383959151224</v>
      </c>
      <c r="S28" s="599">
        <f>regioNat_Kreisregionen_t_N!L28/Terr_Oeko!$D29*1000/100</f>
        <v>0.99157064711935816</v>
      </c>
      <c r="T28" s="599">
        <f>regioNat_Kreisregionen_t_N!M28/Terr_Oeko!$D29*1000/100</f>
        <v>9.8108443203659572</v>
      </c>
      <c r="U28" s="597">
        <f>regioNat_Kreisregionen_t_N!N28/Terr_Oeko!$D29*1000/100</f>
        <v>17.185743013018808</v>
      </c>
      <c r="V28" s="598">
        <f t="shared" si="13"/>
        <v>29.094070568446647</v>
      </c>
      <c r="W28" s="599">
        <f>regioNat_Kreisregionen_t_N!P28/Terr_Oeko!$D29*1000/100</f>
        <v>6.9321841296113051</v>
      </c>
      <c r="X28" s="599">
        <f>regioNat_Kreisregionen_t_N!Q28/Terr_Oeko!$D29*1000/100</f>
        <v>5.4048101297377444</v>
      </c>
      <c r="Y28" s="599">
        <f>regioNat_Kreisregionen_t_N!R28/Terr_Oeko!$D29*1000/100</f>
        <v>0.25103169472929204</v>
      </c>
      <c r="Z28" s="599">
        <f>regioNat_Kreisregionen_t_N!S28/Terr_Oeko!$D29*1000/100</f>
        <v>1.7329655880639216</v>
      </c>
      <c r="AA28" s="597">
        <f>regioNat_Kreisregionen_t_N!T28/Terr_Oeko!$D29*1000/100</f>
        <v>1.2655971283284981</v>
      </c>
      <c r="AB28" s="600">
        <f t="shared" si="14"/>
        <v>15.586588670470761</v>
      </c>
      <c r="AC28" s="275" t="str">
        <f>IF(Terr_Oeko!AB29 &gt; Vegetation!M29, "Oeko", "Veg")</f>
        <v>Veg</v>
      </c>
      <c r="AD28" s="276" t="str">
        <f>IF(Gesundheit!T29 &gt; Terr_Oeko!AH29, "Gesund", "Oeko")</f>
        <v>Oeko</v>
      </c>
      <c r="AE28" s="500">
        <f t="shared" si="3"/>
        <v>0</v>
      </c>
      <c r="AF28" s="500">
        <f t="shared" si="3"/>
        <v>0</v>
      </c>
      <c r="AG28" s="352"/>
      <c r="AH28" s="542">
        <f t="shared" si="4"/>
        <v>0.51192874835101154</v>
      </c>
      <c r="AI28" s="542">
        <f t="shared" si="4"/>
        <v>0.59398383959151246</v>
      </c>
      <c r="AJ28" s="354">
        <f t="shared" si="5"/>
        <v>0</v>
      </c>
      <c r="AK28" s="651"/>
      <c r="AL28" s="647"/>
      <c r="AM28" s="647"/>
      <c r="AN28" s="647"/>
      <c r="AO28" s="647"/>
      <c r="AP28" s="647"/>
      <c r="AQ28" s="647"/>
      <c r="AR28" s="647"/>
      <c r="AS28" s="647"/>
      <c r="AT28" s="647"/>
      <c r="AU28" s="647"/>
      <c r="AV28" s="647"/>
      <c r="AW28" s="647"/>
      <c r="AX28" s="647"/>
      <c r="AY28" s="647"/>
      <c r="AZ28" s="647"/>
      <c r="BA28" s="647"/>
      <c r="BB28" s="647"/>
      <c r="BC28" s="647"/>
      <c r="BD28" s="647"/>
      <c r="BE28" s="647"/>
      <c r="BF28" s="647"/>
      <c r="BG28" s="647"/>
    </row>
    <row r="29" spans="1:59" x14ac:dyDescent="0.25">
      <c r="A29" s="631"/>
      <c r="B29" s="593">
        <v>3256</v>
      </c>
      <c r="C29" s="592" t="s">
        <v>22</v>
      </c>
      <c r="D29" s="688" t="s">
        <v>583</v>
      </c>
      <c r="E29" s="686">
        <v>17.604081763002615</v>
      </c>
      <c r="F29" s="686">
        <v>24.211046220587178</v>
      </c>
      <c r="G29" s="686">
        <v>4.50895414427118</v>
      </c>
      <c r="H29" s="686">
        <v>0.35460901584512317</v>
      </c>
      <c r="I29" s="686">
        <v>3.6321995747763514</v>
      </c>
      <c r="J29" s="690">
        <v>50.310890718482447</v>
      </c>
      <c r="K29" s="585">
        <f>regioNat_Kreisregionen_t_N!D29/Terr_Oeko!$D30*1000/100</f>
        <v>18.904110062064557</v>
      </c>
      <c r="L29" s="585">
        <f>regioNat_Kreisregionen_t_N!E29/Terr_Oeko!$D30*1000/100</f>
        <v>5.0044842056178895</v>
      </c>
      <c r="M29" s="585">
        <f>regioNat_Kreisregionen_t_N!F29/Terr_Oeko!$D30*1000/100</f>
        <v>1.9547258972880013</v>
      </c>
      <c r="N29" s="585">
        <f>regioNat_Kreisregionen_t_N!G29/Terr_Oeko!$D30*1000/100</f>
        <v>10.632591023556829</v>
      </c>
      <c r="O29" s="586">
        <f>regioNat_Kreisregionen_t_N!H29/Terr_Oeko!$D30*1000/100</f>
        <v>43.756171382181407</v>
      </c>
      <c r="P29" s="587">
        <f t="shared" si="12"/>
        <v>80.25208257070868</v>
      </c>
      <c r="Q29" s="588">
        <f>regioNat_Kreisregionen_t_N!J29/Terr_Oeko!$D30*1000/100</f>
        <v>1.3000282990619434</v>
      </c>
      <c r="R29" s="588">
        <f>regioNat_Kreisregionen_t_N!K29/Terr_Oeko!$D30*1000/100</f>
        <v>0.49553006134670907</v>
      </c>
      <c r="S29" s="588">
        <f>regioNat_Kreisregionen_t_N!L29/Terr_Oeko!$D30*1000/100</f>
        <v>1.6001168814428783</v>
      </c>
      <c r="T29" s="588">
        <f>regioNat_Kreisregionen_t_N!M29/Terr_Oeko!$D30*1000/100</f>
        <v>7.0003914487805607</v>
      </c>
      <c r="U29" s="586">
        <f>regioNat_Kreisregionen_t_N!N29/Terr_Oeko!$D30*1000/100</f>
        <v>19.545125161594232</v>
      </c>
      <c r="V29" s="587">
        <f t="shared" si="13"/>
        <v>29.941191852226321</v>
      </c>
      <c r="W29" s="588">
        <f>regioNat_Kreisregionen_t_N!P29/Terr_Oeko!$D30*1000/100</f>
        <v>17.604081763002615</v>
      </c>
      <c r="X29" s="588">
        <f>regioNat_Kreisregionen_t_N!Q29/Terr_Oeko!$D30*1000/100</f>
        <v>4.50895414427118</v>
      </c>
      <c r="Y29" s="588">
        <f>regioNat_Kreisregionen_t_N!R29/Terr_Oeko!$D30*1000/100</f>
        <v>0.35460901584512317</v>
      </c>
      <c r="Z29" s="588">
        <f>regioNat_Kreisregionen_t_N!S29/Terr_Oeko!$D30*1000/100</f>
        <v>3.6321995747763514</v>
      </c>
      <c r="AA29" s="586">
        <f>regioNat_Kreisregionen_t_N!T29/Terr_Oeko!$D30*1000/100</f>
        <v>24.211046220587178</v>
      </c>
      <c r="AB29" s="589">
        <f t="shared" si="14"/>
        <v>50.310890718482447</v>
      </c>
      <c r="AC29" s="275" t="str">
        <f>IF(Terr_Oeko!AB30 &gt; Vegetation!M30, "Oeko", "Veg")</f>
        <v>Veg</v>
      </c>
      <c r="AD29" s="276" t="str">
        <f>IF(Gesundheit!T30 &gt; Terr_Oeko!AH30, "Gesund", "Oeko")</f>
        <v>Oeko</v>
      </c>
      <c r="AE29" s="500">
        <f t="shared" si="3"/>
        <v>0</v>
      </c>
      <c r="AF29" s="500">
        <f t="shared" si="3"/>
        <v>0</v>
      </c>
      <c r="AG29" s="352"/>
      <c r="AH29" s="542">
        <f t="shared" si="4"/>
        <v>1.3000282990619425</v>
      </c>
      <c r="AI29" s="542">
        <f t="shared" si="4"/>
        <v>0.49553006134670952</v>
      </c>
      <c r="AJ29" s="354">
        <f t="shared" si="5"/>
        <v>0</v>
      </c>
      <c r="AK29" s="651"/>
      <c r="AL29" s="647"/>
      <c r="AM29" s="647"/>
      <c r="AN29" s="647"/>
      <c r="AO29" s="647"/>
      <c r="AP29" s="647"/>
      <c r="AQ29" s="647"/>
      <c r="AR29" s="647"/>
      <c r="AS29" s="647"/>
      <c r="AT29" s="647"/>
      <c r="AU29" s="647"/>
      <c r="AV29" s="647"/>
      <c r="AW29" s="647"/>
      <c r="AX29" s="647"/>
      <c r="AY29" s="647"/>
      <c r="AZ29" s="647"/>
      <c r="BA29" s="647"/>
      <c r="BB29" s="647"/>
      <c r="BC29" s="647"/>
      <c r="BD29" s="647"/>
      <c r="BE29" s="647"/>
      <c r="BF29" s="647"/>
      <c r="BG29" s="647"/>
    </row>
    <row r="30" spans="1:59" x14ac:dyDescent="0.25">
      <c r="A30" s="631"/>
      <c r="B30" s="594">
        <v>3257</v>
      </c>
      <c r="C30" s="595" t="s">
        <v>23</v>
      </c>
      <c r="D30" s="687" t="s">
        <v>583</v>
      </c>
      <c r="E30" s="687">
        <v>10.193020437164426</v>
      </c>
      <c r="F30" s="687">
        <v>10.20394699306582</v>
      </c>
      <c r="G30" s="687">
        <v>9.8873161909108269</v>
      </c>
      <c r="H30" s="687">
        <v>0.34936680003161219</v>
      </c>
      <c r="I30" s="687">
        <v>6.1425877568666998</v>
      </c>
      <c r="J30" s="691">
        <v>36.776238178039378</v>
      </c>
      <c r="K30" s="596">
        <f>regioNat_Kreisregionen_t_N!D30/Terr_Oeko!$D31*1000/100</f>
        <v>10.945755808405416</v>
      </c>
      <c r="L30" s="596">
        <f>regioNat_Kreisregionen_t_N!E30/Terr_Oeko!$D31*1000/100</f>
        <v>10.973923470974063</v>
      </c>
      <c r="M30" s="596">
        <f>regioNat_Kreisregionen_t_N!F30/Terr_Oeko!$D31*1000/100</f>
        <v>1.674382747237793</v>
      </c>
      <c r="N30" s="596">
        <f>regioNat_Kreisregionen_t_N!G30/Terr_Oeko!$D31*1000/100</f>
        <v>15.235695789172867</v>
      </c>
      <c r="O30" s="597">
        <f>regioNat_Kreisregionen_t_N!H30/Terr_Oeko!$D31*1000/100</f>
        <v>28.957483579442378</v>
      </c>
      <c r="P30" s="598">
        <f t="shared" si="12"/>
        <v>67.787241395232513</v>
      </c>
      <c r="Q30" s="599">
        <f>regioNat_Kreisregionen_t_N!J30/Terr_Oeko!$D31*1000/100</f>
        <v>0.75273537124098988</v>
      </c>
      <c r="R30" s="599">
        <f>regioNat_Kreisregionen_t_N!K30/Terr_Oeko!$D31*1000/100</f>
        <v>1.0866072800632329</v>
      </c>
      <c r="S30" s="599">
        <f>regioNat_Kreisregionen_t_N!L30/Terr_Oeko!$D31*1000/100</f>
        <v>1.3250159472061811</v>
      </c>
      <c r="T30" s="599">
        <f>regioNat_Kreisregionen_t_N!M30/Terr_Oeko!$D31*1000/100</f>
        <v>9.0931080323060254</v>
      </c>
      <c r="U30" s="597">
        <f>regioNat_Kreisregionen_t_N!N30/Terr_Oeko!$D31*1000/100</f>
        <v>18.753536586376562</v>
      </c>
      <c r="V30" s="598">
        <f t="shared" si="13"/>
        <v>31.011003217192989</v>
      </c>
      <c r="W30" s="599">
        <f>regioNat_Kreisregionen_t_N!P30/Terr_Oeko!$D31*1000/100</f>
        <v>10.193020437164426</v>
      </c>
      <c r="X30" s="599">
        <f>regioNat_Kreisregionen_t_N!Q30/Terr_Oeko!$D31*1000/100</f>
        <v>9.8873161909108269</v>
      </c>
      <c r="Y30" s="599">
        <f>regioNat_Kreisregionen_t_N!R30/Terr_Oeko!$D31*1000/100</f>
        <v>0.34936680003161219</v>
      </c>
      <c r="Z30" s="599">
        <f>regioNat_Kreisregionen_t_N!S30/Terr_Oeko!$D31*1000/100</f>
        <v>6.1425877568666998</v>
      </c>
      <c r="AA30" s="597">
        <f>regioNat_Kreisregionen_t_N!T30/Terr_Oeko!$D31*1000/100</f>
        <v>10.20394699306582</v>
      </c>
      <c r="AB30" s="600">
        <f t="shared" si="14"/>
        <v>36.776238178039378</v>
      </c>
      <c r="AC30" s="275" t="str">
        <f>IF(Terr_Oeko!AB31 &gt; Vegetation!M31, "Oeko", "Veg")</f>
        <v>Veg</v>
      </c>
      <c r="AD30" s="276" t="str">
        <f>IF(Gesundheit!T31 &gt; Terr_Oeko!AH31, "Gesund", "Oeko")</f>
        <v>Oeko</v>
      </c>
      <c r="AE30" s="500">
        <f t="shared" si="3"/>
        <v>0</v>
      </c>
      <c r="AF30" s="500">
        <f t="shared" si="3"/>
        <v>0</v>
      </c>
      <c r="AG30" s="352"/>
      <c r="AH30" s="542">
        <f t="shared" si="4"/>
        <v>0.75273537124098944</v>
      </c>
      <c r="AI30" s="542">
        <f t="shared" si="4"/>
        <v>1.0866072800632356</v>
      </c>
      <c r="AJ30" s="354">
        <f t="shared" si="5"/>
        <v>0</v>
      </c>
      <c r="AK30" s="651"/>
      <c r="AL30" s="647"/>
      <c r="AM30" s="647"/>
      <c r="AN30" s="647"/>
      <c r="AO30" s="647"/>
      <c r="AP30" s="647"/>
      <c r="AQ30" s="647"/>
      <c r="AR30" s="647"/>
      <c r="AS30" s="647"/>
      <c r="AT30" s="647"/>
      <c r="AU30" s="647"/>
      <c r="AV30" s="647"/>
      <c r="AW30" s="647"/>
      <c r="AX30" s="647"/>
      <c r="AY30" s="647"/>
      <c r="AZ30" s="647"/>
      <c r="BA30" s="647"/>
      <c r="BB30" s="647"/>
      <c r="BC30" s="647"/>
      <c r="BD30" s="647"/>
      <c r="BE30" s="647"/>
      <c r="BF30" s="647"/>
      <c r="BG30" s="647"/>
    </row>
    <row r="31" spans="1:59" x14ac:dyDescent="0.25">
      <c r="A31" s="631"/>
      <c r="B31" s="593">
        <v>3351</v>
      </c>
      <c r="C31" s="592" t="s">
        <v>24</v>
      </c>
      <c r="D31" s="688" t="s">
        <v>583</v>
      </c>
      <c r="E31" s="686">
        <v>9.7037152952084416</v>
      </c>
      <c r="F31" s="686">
        <v>9.7499455408042444</v>
      </c>
      <c r="G31" s="686">
        <v>3.2596347990123342</v>
      </c>
      <c r="H31" s="686">
        <v>0.24263662565730576</v>
      </c>
      <c r="I31" s="686">
        <v>3.079284018245644</v>
      </c>
      <c r="J31" s="690">
        <v>26.035216278927969</v>
      </c>
      <c r="K31" s="585">
        <f>regioNat_Kreisregionen_t_N!D31/Terr_Oeko!$D32*1000/100</f>
        <v>10.420316402817672</v>
      </c>
      <c r="L31" s="585">
        <f>regioNat_Kreisregionen_t_N!E31/Terr_Oeko!$D32*1000/100</f>
        <v>3.6178657723689138</v>
      </c>
      <c r="M31" s="585">
        <f>regioNat_Kreisregionen_t_N!F31/Terr_Oeko!$D32*1000/100</f>
        <v>1.2223577219372093</v>
      </c>
      <c r="N31" s="585">
        <f>regioNat_Kreisregionen_t_N!G31/Terr_Oeko!$D32*1000/100</f>
        <v>11.653805439377654</v>
      </c>
      <c r="O31" s="586">
        <f>regioNat_Kreisregionen_t_N!H31/Terr_Oeko!$D32*1000/100</f>
        <v>24.17936543255675</v>
      </c>
      <c r="P31" s="587">
        <f t="shared" si="12"/>
        <v>51.093710769058198</v>
      </c>
      <c r="Q31" s="588">
        <f>regioNat_Kreisregionen_t_N!J31/Terr_Oeko!$D32*1000/100</f>
        <v>0.71660110760923379</v>
      </c>
      <c r="R31" s="588">
        <f>regioNat_Kreisregionen_t_N!K31/Terr_Oeko!$D32*1000/100</f>
        <v>0.35823097335657977</v>
      </c>
      <c r="S31" s="588">
        <f>regioNat_Kreisregionen_t_N!L31/Terr_Oeko!$D32*1000/100</f>
        <v>0.97972109627990334</v>
      </c>
      <c r="T31" s="588">
        <f>regioNat_Kreisregionen_t_N!M31/Terr_Oeko!$D32*1000/100</f>
        <v>8.5745214211320562</v>
      </c>
      <c r="U31" s="586">
        <f>regioNat_Kreisregionen_t_N!N31/Terr_Oeko!$D32*1000/100</f>
        <v>14.429419891752509</v>
      </c>
      <c r="V31" s="587">
        <f t="shared" si="13"/>
        <v>25.058494490130279</v>
      </c>
      <c r="W31" s="588">
        <f>regioNat_Kreisregionen_t_N!P31/Terr_Oeko!$D32*1000/100</f>
        <v>9.7037152952084416</v>
      </c>
      <c r="X31" s="588">
        <f>regioNat_Kreisregionen_t_N!Q31/Terr_Oeko!$D32*1000/100</f>
        <v>3.2596347990123342</v>
      </c>
      <c r="Y31" s="588">
        <f>regioNat_Kreisregionen_t_N!R31/Terr_Oeko!$D32*1000/100</f>
        <v>0.24263662565730576</v>
      </c>
      <c r="Z31" s="588">
        <f>regioNat_Kreisregionen_t_N!S31/Terr_Oeko!$D32*1000/100</f>
        <v>3.079284018245644</v>
      </c>
      <c r="AA31" s="586">
        <f>regioNat_Kreisregionen_t_N!T31/Terr_Oeko!$D32*1000/100</f>
        <v>9.7499455408042444</v>
      </c>
      <c r="AB31" s="589">
        <f t="shared" si="14"/>
        <v>26.035216278927969</v>
      </c>
      <c r="AC31" s="275" t="str">
        <f>IF(Terr_Oeko!AB32 &gt; Vegetation!M32, "Oeko", "Veg")</f>
        <v>Veg</v>
      </c>
      <c r="AD31" s="276" t="str">
        <f>IF(Gesundheit!T32 &gt; Terr_Oeko!AH32, "Gesund", "Oeko")</f>
        <v>Oeko</v>
      </c>
      <c r="AE31" s="500">
        <f t="shared" si="3"/>
        <v>0</v>
      </c>
      <c r="AF31" s="500">
        <f t="shared" si="3"/>
        <v>0</v>
      </c>
      <c r="AG31" s="352"/>
      <c r="AH31" s="542">
        <f t="shared" si="4"/>
        <v>0.71660110760923068</v>
      </c>
      <c r="AI31" s="542">
        <f t="shared" si="4"/>
        <v>0.35823097335657961</v>
      </c>
      <c r="AJ31" s="354">
        <f t="shared" si="5"/>
        <v>3.1086244689504383E-15</v>
      </c>
      <c r="AK31" s="651"/>
      <c r="AL31" s="647"/>
      <c r="AM31" s="647"/>
      <c r="AN31" s="647"/>
      <c r="AO31" s="647"/>
      <c r="AP31" s="647"/>
      <c r="AQ31" s="647"/>
      <c r="AR31" s="647"/>
      <c r="AS31" s="647"/>
      <c r="AT31" s="647"/>
      <c r="AU31" s="647"/>
      <c r="AV31" s="647"/>
      <c r="AW31" s="647"/>
      <c r="AX31" s="647"/>
      <c r="AY31" s="647"/>
      <c r="AZ31" s="647"/>
      <c r="BA31" s="647"/>
      <c r="BB31" s="647"/>
      <c r="BC31" s="647"/>
      <c r="BD31" s="647"/>
      <c r="BE31" s="647"/>
      <c r="BF31" s="647"/>
      <c r="BG31" s="647"/>
    </row>
    <row r="32" spans="1:59" x14ac:dyDescent="0.25">
      <c r="A32" s="631"/>
      <c r="B32" s="594" t="s">
        <v>596</v>
      </c>
      <c r="C32" s="595" t="s">
        <v>597</v>
      </c>
      <c r="D32" s="687" t="s">
        <v>583</v>
      </c>
      <c r="E32" s="687">
        <v>35.190932016263531</v>
      </c>
      <c r="F32" s="687">
        <v>35.46386021127195</v>
      </c>
      <c r="G32" s="687">
        <v>6.5610074596342676</v>
      </c>
      <c r="H32" s="687">
        <v>0.56732153343900737</v>
      </c>
      <c r="I32" s="687">
        <v>2.4009360165681422</v>
      </c>
      <c r="J32" s="691">
        <v>80.184057237176901</v>
      </c>
      <c r="K32" s="596">
        <f>regioNat_Kreisregionen_t_N!D32/Terr_Oeko!$D33*1000/100</f>
        <v>37.78971609983077</v>
      </c>
      <c r="L32" s="596">
        <f>regioNat_Kreisregionen_t_N!E32/Terr_Oeko!$D33*1000/100</f>
        <v>7.2820563603199284</v>
      </c>
      <c r="M32" s="596">
        <f>regioNat_Kreisregionen_t_N!F32/Terr_Oeko!$D33*1000/100</f>
        <v>3.238399306104776</v>
      </c>
      <c r="N32" s="596">
        <f>regioNat_Kreisregionen_t_N!G32/Terr_Oeko!$D33*1000/100</f>
        <v>13.275050219789028</v>
      </c>
      <c r="O32" s="597">
        <f>regioNat_Kreisregionen_t_N!H32/Terr_Oeko!$D33*1000/100</f>
        <v>61.357304445435702</v>
      </c>
      <c r="P32" s="598">
        <f t="shared" si="12"/>
        <v>122.9425264314802</v>
      </c>
      <c r="Q32" s="599">
        <f>regioNat_Kreisregionen_t_N!J32/Terr_Oeko!$D33*1000/100</f>
        <v>2.5987840835672462</v>
      </c>
      <c r="R32" s="599">
        <f>regioNat_Kreisregionen_t_N!K32/Terr_Oeko!$D33*1000/100</f>
        <v>0.72104890068565941</v>
      </c>
      <c r="S32" s="599">
        <f>regioNat_Kreisregionen_t_N!L32/Terr_Oeko!$D33*1000/100</f>
        <v>2.6710777726657695</v>
      </c>
      <c r="T32" s="599">
        <f>regioNat_Kreisregionen_t_N!M32/Terr_Oeko!$D33*1000/100</f>
        <v>10.874114203220849</v>
      </c>
      <c r="U32" s="597">
        <f>regioNat_Kreisregionen_t_N!N32/Terr_Oeko!$D33*1000/100</f>
        <v>25.893444234163763</v>
      </c>
      <c r="V32" s="598">
        <f t="shared" si="13"/>
        <v>42.758469194303288</v>
      </c>
      <c r="W32" s="599">
        <f>regioNat_Kreisregionen_t_N!P32/Terr_Oeko!$D33*1000/100</f>
        <v>35.190932016263531</v>
      </c>
      <c r="X32" s="599">
        <f>regioNat_Kreisregionen_t_N!Q32/Terr_Oeko!$D33*1000/100</f>
        <v>6.5610074596342676</v>
      </c>
      <c r="Y32" s="599">
        <f>regioNat_Kreisregionen_t_N!R32/Terr_Oeko!$D33*1000/100</f>
        <v>0.56732153343900737</v>
      </c>
      <c r="Z32" s="599">
        <f>regioNat_Kreisregionen_t_N!S32/Terr_Oeko!$D33*1000/100</f>
        <v>2.4009360165681422</v>
      </c>
      <c r="AA32" s="597">
        <f>regioNat_Kreisregionen_t_N!T32/Terr_Oeko!$D33*1000/100</f>
        <v>35.46386021127195</v>
      </c>
      <c r="AB32" s="600">
        <f t="shared" si="14"/>
        <v>80.184057237176901</v>
      </c>
      <c r="AC32" s="275" t="str">
        <f>IF(Terr_Oeko!AB33 &gt; Vegetation!M33, "Oeko", "Veg")</f>
        <v>Veg</v>
      </c>
      <c r="AD32" s="276" t="str">
        <f>IF(Gesundheit!T33 &gt; Terr_Oeko!AH33, "Gesund", "Oeko")</f>
        <v>Oeko</v>
      </c>
      <c r="AE32" s="500">
        <f t="shared" si="3"/>
        <v>0</v>
      </c>
      <c r="AF32" s="500">
        <f t="shared" si="3"/>
        <v>0</v>
      </c>
      <c r="AG32" s="352"/>
      <c r="AH32" s="542">
        <f t="shared" si="4"/>
        <v>2.5987840835672387</v>
      </c>
      <c r="AI32" s="542">
        <f t="shared" si="4"/>
        <v>0.72104890068566085</v>
      </c>
      <c r="AJ32" s="354">
        <f t="shared" si="5"/>
        <v>7.5495165674510645E-15</v>
      </c>
      <c r="AK32" s="651"/>
      <c r="AL32" s="647"/>
      <c r="AM32" s="647"/>
      <c r="AN32" s="647"/>
      <c r="AO32" s="647"/>
      <c r="AP32" s="647"/>
      <c r="AQ32" s="647"/>
      <c r="AR32" s="647"/>
      <c r="AS32" s="647"/>
      <c r="AT32" s="647"/>
      <c r="AU32" s="647"/>
      <c r="AV32" s="647"/>
      <c r="AW32" s="647"/>
      <c r="AX32" s="647"/>
      <c r="AY32" s="647"/>
      <c r="AZ32" s="647"/>
      <c r="BA32" s="647"/>
      <c r="BB32" s="647"/>
      <c r="BC32" s="647"/>
      <c r="BD32" s="647"/>
      <c r="BE32" s="647"/>
      <c r="BF32" s="647"/>
      <c r="BG32" s="647"/>
    </row>
    <row r="33" spans="1:59" x14ac:dyDescent="0.25">
      <c r="A33" s="631"/>
      <c r="B33" s="593">
        <v>3353</v>
      </c>
      <c r="C33" s="592" t="s">
        <v>25</v>
      </c>
      <c r="D33" s="688" t="s">
        <v>583</v>
      </c>
      <c r="E33" s="686">
        <v>11.257580277738432</v>
      </c>
      <c r="F33" s="686">
        <v>11.716323066601573</v>
      </c>
      <c r="G33" s="686">
        <v>7.3204835467130964</v>
      </c>
      <c r="H33" s="686">
        <v>0.31883185032188199</v>
      </c>
      <c r="I33" s="686">
        <v>7.0323449860420881</v>
      </c>
      <c r="J33" s="690">
        <v>37.64556372741707</v>
      </c>
      <c r="K33" s="585">
        <f>regioNat_Kreisregionen_t_N!D33/Terr_Oeko!$D34*1000/100</f>
        <v>12.088931389205058</v>
      </c>
      <c r="L33" s="585">
        <f>regioNat_Kreisregionen_t_N!E33/Terr_Oeko!$D34*1000/100</f>
        <v>8.124998195769626</v>
      </c>
      <c r="M33" s="585">
        <f>regioNat_Kreisregionen_t_N!F33/Terr_Oeko!$D34*1000/100</f>
        <v>1.6099378708661813</v>
      </c>
      <c r="N33" s="585">
        <f>regioNat_Kreisregionen_t_N!G33/Terr_Oeko!$D34*1000/100</f>
        <v>15.121679646945241</v>
      </c>
      <c r="O33" s="586">
        <f>regioNat_Kreisregionen_t_N!H33/Terr_Oeko!$D34*1000/100</f>
        <v>29.795575148942721</v>
      </c>
      <c r="P33" s="587">
        <f t="shared" si="12"/>
        <v>66.741122251728825</v>
      </c>
      <c r="Q33" s="588">
        <f>regioNat_Kreisregionen_t_N!J33/Terr_Oeko!$D34*1000/100</f>
        <v>0.83135111146662566</v>
      </c>
      <c r="R33" s="588">
        <f>regioNat_Kreisregionen_t_N!K33/Terr_Oeko!$D34*1000/100</f>
        <v>0.80451464905652958</v>
      </c>
      <c r="S33" s="588">
        <f>regioNat_Kreisregionen_t_N!L33/Terr_Oeko!$D34*1000/100</f>
        <v>1.2911060205442992</v>
      </c>
      <c r="T33" s="588">
        <f>regioNat_Kreisregionen_t_N!M33/Terr_Oeko!$D34*1000/100</f>
        <v>8.0893346609028871</v>
      </c>
      <c r="U33" s="586">
        <f>regioNat_Kreisregionen_t_N!N33/Terr_Oeko!$D34*1000/100</f>
        <v>18.079252082341149</v>
      </c>
      <c r="V33" s="587">
        <f t="shared" si="13"/>
        <v>29.095558524311492</v>
      </c>
      <c r="W33" s="588">
        <f>regioNat_Kreisregionen_t_N!P33/Terr_Oeko!$D34*1000/100</f>
        <v>11.257580277738432</v>
      </c>
      <c r="X33" s="588">
        <f>regioNat_Kreisregionen_t_N!Q33/Terr_Oeko!$D34*1000/100</f>
        <v>7.3204835467130964</v>
      </c>
      <c r="Y33" s="588">
        <f>regioNat_Kreisregionen_t_N!R33/Terr_Oeko!$D34*1000/100</f>
        <v>0.31883185032188199</v>
      </c>
      <c r="Z33" s="588">
        <f>regioNat_Kreisregionen_t_N!S33/Terr_Oeko!$D34*1000/100</f>
        <v>7.0323449860420881</v>
      </c>
      <c r="AA33" s="586">
        <f>regioNat_Kreisregionen_t_N!T33/Terr_Oeko!$D34*1000/100</f>
        <v>11.716323066601573</v>
      </c>
      <c r="AB33" s="589">
        <f t="shared" si="14"/>
        <v>37.64556372741707</v>
      </c>
      <c r="AC33" s="275" t="str">
        <f>IF(Terr_Oeko!AB34 &gt; Vegetation!M34, "Oeko", "Veg")</f>
        <v>Veg</v>
      </c>
      <c r="AD33" s="276" t="str">
        <f>IF(Gesundheit!T34 &gt; Terr_Oeko!AH34, "Gesund", "Oeko")</f>
        <v>Oeko</v>
      </c>
      <c r="AE33" s="500">
        <f t="shared" si="3"/>
        <v>0</v>
      </c>
      <c r="AF33" s="500">
        <f t="shared" si="3"/>
        <v>0</v>
      </c>
      <c r="AG33" s="352"/>
      <c r="AH33" s="542">
        <f t="shared" si="4"/>
        <v>0.83135111146662588</v>
      </c>
      <c r="AI33" s="542">
        <f t="shared" si="4"/>
        <v>0.80451464905652958</v>
      </c>
      <c r="AJ33" s="354">
        <f t="shared" si="5"/>
        <v>0</v>
      </c>
      <c r="AK33" s="651"/>
      <c r="AL33" s="647"/>
      <c r="AM33" s="647"/>
      <c r="AN33" s="647"/>
      <c r="AO33" s="647"/>
      <c r="AP33" s="647"/>
      <c r="AQ33" s="647"/>
      <c r="AR33" s="647"/>
      <c r="AS33" s="647"/>
      <c r="AT33" s="647"/>
      <c r="AU33" s="647"/>
      <c r="AV33" s="647"/>
      <c r="AW33" s="647"/>
      <c r="AX33" s="647"/>
      <c r="AY33" s="647"/>
      <c r="AZ33" s="647"/>
      <c r="BA33" s="647"/>
      <c r="BB33" s="647"/>
      <c r="BC33" s="647"/>
      <c r="BD33" s="647"/>
      <c r="BE33" s="647"/>
      <c r="BF33" s="647"/>
      <c r="BG33" s="647"/>
    </row>
    <row r="34" spans="1:59" x14ac:dyDescent="0.25">
      <c r="A34" s="631"/>
      <c r="B34" s="594">
        <v>3354</v>
      </c>
      <c r="C34" s="595" t="s">
        <v>26</v>
      </c>
      <c r="D34" s="687" t="s">
        <v>583</v>
      </c>
      <c r="E34" s="687">
        <v>7.6426152859232479</v>
      </c>
      <c r="F34" s="687">
        <v>14.375592519601469</v>
      </c>
      <c r="G34" s="687">
        <v>2.2542435401577423</v>
      </c>
      <c r="H34" s="687">
        <v>0.22335434209791091</v>
      </c>
      <c r="I34" s="687">
        <v>2.3444971882502572</v>
      </c>
      <c r="J34" s="691">
        <v>26.840302876030627</v>
      </c>
      <c r="K34" s="596">
        <f>regioNat_Kreisregionen_t_N!D34/Terr_Oeko!$D35*1000/100</f>
        <v>8.2070080378033641</v>
      </c>
      <c r="L34" s="596">
        <f>regioNat_Kreisregionen_t_N!E34/Terr_Oeko!$D35*1000/100</f>
        <v>2.5019829058738567</v>
      </c>
      <c r="M34" s="596">
        <f>regioNat_Kreisregionen_t_N!F34/Terr_Oeko!$D35*1000/100</f>
        <v>1.3059799734858788</v>
      </c>
      <c r="N34" s="596">
        <f>regioNat_Kreisregionen_t_N!G34/Terr_Oeko!$D35*1000/100</f>
        <v>6.6693964350781654</v>
      </c>
      <c r="O34" s="597">
        <f>regioNat_Kreisregionen_t_N!H34/Terr_Oeko!$D35*1000/100</f>
        <v>25.541770297513626</v>
      </c>
      <c r="P34" s="598">
        <f t="shared" si="12"/>
        <v>44.226137649754889</v>
      </c>
      <c r="Q34" s="599">
        <f>regioNat_Kreisregionen_t_N!J34/Terr_Oeko!$D35*1000/100</f>
        <v>0.56439275188011662</v>
      </c>
      <c r="R34" s="599">
        <f>regioNat_Kreisregionen_t_N!K34/Terr_Oeko!$D35*1000/100</f>
        <v>0.24773936571611452</v>
      </c>
      <c r="S34" s="599">
        <f>regioNat_Kreisregionen_t_N!L34/Terr_Oeko!$D35*1000/100</f>
        <v>1.0826256313879679</v>
      </c>
      <c r="T34" s="599">
        <f>regioNat_Kreisregionen_t_N!M34/Terr_Oeko!$D35*1000/100</f>
        <v>4.3248992468278997</v>
      </c>
      <c r="U34" s="597">
        <f>regioNat_Kreisregionen_t_N!N34/Terr_Oeko!$D35*1000/100</f>
        <v>11.166177777912154</v>
      </c>
      <c r="V34" s="598">
        <f t="shared" si="13"/>
        <v>17.385834773724252</v>
      </c>
      <c r="W34" s="599">
        <f>regioNat_Kreisregionen_t_N!P34/Terr_Oeko!$D35*1000/100</f>
        <v>7.6426152859232479</v>
      </c>
      <c r="X34" s="599">
        <f>regioNat_Kreisregionen_t_N!Q34/Terr_Oeko!$D35*1000/100</f>
        <v>2.2542435401577423</v>
      </c>
      <c r="Y34" s="599">
        <f>regioNat_Kreisregionen_t_N!R34/Terr_Oeko!$D35*1000/100</f>
        <v>0.22335434209791091</v>
      </c>
      <c r="Z34" s="599">
        <f>regioNat_Kreisregionen_t_N!S34/Terr_Oeko!$D35*1000/100</f>
        <v>2.3444971882502572</v>
      </c>
      <c r="AA34" s="597">
        <f>regioNat_Kreisregionen_t_N!T34/Terr_Oeko!$D35*1000/100</f>
        <v>14.375592519601469</v>
      </c>
      <c r="AB34" s="600">
        <f t="shared" si="14"/>
        <v>26.840302876030627</v>
      </c>
      <c r="AC34" s="275" t="str">
        <f>IF(Terr_Oeko!AB35 &gt; Vegetation!M35, "Oeko", "Veg")</f>
        <v>Veg</v>
      </c>
      <c r="AD34" s="276" t="str">
        <f>IF(Gesundheit!T35 &gt; Terr_Oeko!AH35, "Gesund", "Oeko")</f>
        <v>Oeko</v>
      </c>
      <c r="AE34" s="500">
        <f t="shared" si="3"/>
        <v>0</v>
      </c>
      <c r="AF34" s="500">
        <f t="shared" si="3"/>
        <v>0</v>
      </c>
      <c r="AG34" s="352"/>
      <c r="AH34" s="542">
        <f t="shared" si="4"/>
        <v>0.56439275188011617</v>
      </c>
      <c r="AI34" s="542">
        <f t="shared" si="4"/>
        <v>0.24773936571611443</v>
      </c>
      <c r="AJ34" s="354">
        <f t="shared" si="5"/>
        <v>0</v>
      </c>
      <c r="AK34" s="651"/>
      <c r="AL34" s="647"/>
      <c r="AM34" s="647"/>
      <c r="AN34" s="647"/>
      <c r="AO34" s="647"/>
      <c r="AP34" s="647"/>
      <c r="AQ34" s="647"/>
      <c r="AR34" s="647"/>
      <c r="AS34" s="647"/>
      <c r="AT34" s="647"/>
      <c r="AU34" s="647"/>
      <c r="AV34" s="647"/>
      <c r="AW34" s="647"/>
      <c r="AX34" s="647"/>
      <c r="AY34" s="647"/>
      <c r="AZ34" s="647"/>
      <c r="BA34" s="647"/>
      <c r="BB34" s="647"/>
      <c r="BC34" s="647"/>
      <c r="BD34" s="647"/>
      <c r="BE34" s="647"/>
      <c r="BF34" s="647"/>
      <c r="BG34" s="647"/>
    </row>
    <row r="35" spans="1:59" x14ac:dyDescent="0.25">
      <c r="A35" s="631"/>
      <c r="B35" s="593">
        <v>3355</v>
      </c>
      <c r="C35" s="592" t="s">
        <v>27</v>
      </c>
      <c r="D35" s="688" t="s">
        <v>583</v>
      </c>
      <c r="E35" s="686">
        <v>8.9881743500439644</v>
      </c>
      <c r="F35" s="686">
        <v>14.002791724033031</v>
      </c>
      <c r="G35" s="686">
        <v>3.9875480028801995</v>
      </c>
      <c r="H35" s="686">
        <v>0.27473868334895074</v>
      </c>
      <c r="I35" s="686">
        <v>4.0584909257437936</v>
      </c>
      <c r="J35" s="690">
        <v>31.311743686049937</v>
      </c>
      <c r="K35" s="585">
        <f>regioNat_Kreisregionen_t_N!D35/Terr_Oeko!$D36*1000/100</f>
        <v>9.6519341058363519</v>
      </c>
      <c r="L35" s="585">
        <f>regioNat_Kreisregionen_t_N!E35/Terr_Oeko!$D36*1000/100</f>
        <v>4.4257759917367059</v>
      </c>
      <c r="M35" s="585">
        <f>regioNat_Kreisregionen_t_N!F35/Terr_Oeko!$D36*1000/100</f>
        <v>1.4640079365980896</v>
      </c>
      <c r="N35" s="585">
        <f>regioNat_Kreisregionen_t_N!G35/Terr_Oeko!$D36*1000/100</f>
        <v>10.463015377190329</v>
      </c>
      <c r="O35" s="586">
        <f>regioNat_Kreisregionen_t_N!H35/Terr_Oeko!$D36*1000/100</f>
        <v>28.294556300987953</v>
      </c>
      <c r="P35" s="587">
        <f t="shared" si="12"/>
        <v>54.299289712349434</v>
      </c>
      <c r="Q35" s="588">
        <f>regioNat_Kreisregionen_t_N!J35/Terr_Oeko!$D36*1000/100</f>
        <v>0.66375975579238755</v>
      </c>
      <c r="R35" s="588">
        <f>regioNat_Kreisregionen_t_N!K35/Terr_Oeko!$D36*1000/100</f>
        <v>0.43822798885650649</v>
      </c>
      <c r="S35" s="588">
        <f>regioNat_Kreisregionen_t_N!L35/Terr_Oeko!$D36*1000/100</f>
        <v>1.1892692532491389</v>
      </c>
      <c r="T35" s="588">
        <f>regioNat_Kreisregionen_t_N!M35/Terr_Oeko!$D36*1000/100</f>
        <v>6.4045244514465614</v>
      </c>
      <c r="U35" s="586">
        <f>regioNat_Kreisregionen_t_N!N35/Terr_Oeko!$D36*1000/100</f>
        <v>14.291764576954918</v>
      </c>
      <c r="V35" s="587">
        <f t="shared" si="13"/>
        <v>22.987546026299512</v>
      </c>
      <c r="W35" s="588">
        <f>regioNat_Kreisregionen_t_N!P35/Terr_Oeko!$D36*1000/100</f>
        <v>8.9881743500439644</v>
      </c>
      <c r="X35" s="588">
        <f>regioNat_Kreisregionen_t_N!Q35/Terr_Oeko!$D36*1000/100</f>
        <v>3.9875480028801995</v>
      </c>
      <c r="Y35" s="588">
        <f>regioNat_Kreisregionen_t_N!R35/Terr_Oeko!$D36*1000/100</f>
        <v>0.27473868334895074</v>
      </c>
      <c r="Z35" s="588">
        <f>regioNat_Kreisregionen_t_N!S35/Terr_Oeko!$D36*1000/100</f>
        <v>4.0584909257437936</v>
      </c>
      <c r="AA35" s="586">
        <f>regioNat_Kreisregionen_t_N!T35/Terr_Oeko!$D36*1000/100</f>
        <v>14.002791724033031</v>
      </c>
      <c r="AB35" s="589">
        <f t="shared" si="14"/>
        <v>31.311743686049937</v>
      </c>
      <c r="AC35" s="275" t="str">
        <f>IF(Terr_Oeko!AB36 &gt; Vegetation!M36, "Oeko", "Veg")</f>
        <v>Veg</v>
      </c>
      <c r="AD35" s="276" t="str">
        <f>IF(Gesundheit!T36 &gt; Terr_Oeko!AH36, "Gesund", "Oeko")</f>
        <v>Oeko</v>
      </c>
      <c r="AE35" s="500">
        <f t="shared" si="3"/>
        <v>0</v>
      </c>
      <c r="AF35" s="500">
        <f t="shared" si="3"/>
        <v>0</v>
      </c>
      <c r="AG35" s="352"/>
      <c r="AH35" s="542">
        <f t="shared" si="4"/>
        <v>0.66375975579238755</v>
      </c>
      <c r="AI35" s="542">
        <f t="shared" si="4"/>
        <v>0.43822798885650638</v>
      </c>
      <c r="AJ35" s="354">
        <f t="shared" si="5"/>
        <v>0</v>
      </c>
      <c r="AK35" s="651"/>
      <c r="AL35" s="647"/>
      <c r="AM35" s="647"/>
      <c r="AN35" s="647"/>
      <c r="AO35" s="647"/>
      <c r="AP35" s="647"/>
      <c r="AQ35" s="647"/>
      <c r="AR35" s="647"/>
      <c r="AS35" s="647"/>
      <c r="AT35" s="647"/>
      <c r="AU35" s="647"/>
      <c r="AV35" s="647"/>
      <c r="AW35" s="647"/>
      <c r="AX35" s="647"/>
      <c r="AY35" s="647"/>
      <c r="AZ35" s="647"/>
      <c r="BA35" s="647"/>
      <c r="BB35" s="647"/>
      <c r="BC35" s="647"/>
      <c r="BD35" s="647"/>
      <c r="BE35" s="647"/>
      <c r="BF35" s="647"/>
      <c r="BG35" s="647"/>
    </row>
    <row r="36" spans="1:59" x14ac:dyDescent="0.25">
      <c r="A36" s="631"/>
      <c r="B36" s="594">
        <v>3356</v>
      </c>
      <c r="C36" s="595" t="s">
        <v>28</v>
      </c>
      <c r="D36" s="687" t="s">
        <v>583</v>
      </c>
      <c r="E36" s="687">
        <v>23.767710047781051</v>
      </c>
      <c r="F36" s="687">
        <v>30.948839837904622</v>
      </c>
      <c r="G36" s="687">
        <v>5.0492807762549052</v>
      </c>
      <c r="H36" s="687">
        <v>0.45417316955472381</v>
      </c>
      <c r="I36" s="687">
        <v>3.0821114777245988</v>
      </c>
      <c r="J36" s="691">
        <v>63.3021153092199</v>
      </c>
      <c r="K36" s="596">
        <f>regioNat_Kreisregionen_t_N!D36/Terr_Oeko!$D37*1000/100</f>
        <v>25.522910692835545</v>
      </c>
      <c r="L36" s="596">
        <f>regioNat_Kreisregionen_t_N!E36/Terr_Oeko!$D37*1000/100</f>
        <v>5.6041922552268826</v>
      </c>
      <c r="M36" s="596">
        <f>regioNat_Kreisregionen_t_N!F36/Terr_Oeko!$D37*1000/100</f>
        <v>2.5128255807390985</v>
      </c>
      <c r="N36" s="596">
        <f>regioNat_Kreisregionen_t_N!G36/Terr_Oeko!$D37*1000/100</f>
        <v>11.2362045030763</v>
      </c>
      <c r="O36" s="597">
        <f>regioNat_Kreisregionen_t_N!H36/Terr_Oeko!$D37*1000/100</f>
        <v>53.907229403986605</v>
      </c>
      <c r="P36" s="598">
        <f t="shared" si="12"/>
        <v>98.783362435864433</v>
      </c>
      <c r="Q36" s="599">
        <f>regioNat_Kreisregionen_t_N!J36/Terr_Oeko!$D37*1000/100</f>
        <v>1.7552006450544939</v>
      </c>
      <c r="R36" s="599">
        <f>regioNat_Kreisregionen_t_N!K36/Terr_Oeko!$D37*1000/100</f>
        <v>0.55491147897197779</v>
      </c>
      <c r="S36" s="599">
        <f>regioNat_Kreisregionen_t_N!L36/Terr_Oeko!$D37*1000/100</f>
        <v>2.0586524111843749</v>
      </c>
      <c r="T36" s="599">
        <f>regioNat_Kreisregionen_t_N!M36/Terr_Oeko!$D37*1000/100</f>
        <v>8.1540930253516954</v>
      </c>
      <c r="U36" s="597">
        <f>regioNat_Kreisregionen_t_N!N36/Terr_Oeko!$D37*1000/100</f>
        <v>22.958389566081987</v>
      </c>
      <c r="V36" s="598">
        <f t="shared" si="13"/>
        <v>35.481247126644533</v>
      </c>
      <c r="W36" s="599">
        <f>regioNat_Kreisregionen_t_N!P36/Terr_Oeko!$D37*1000/100</f>
        <v>23.767710047781051</v>
      </c>
      <c r="X36" s="599">
        <f>regioNat_Kreisregionen_t_N!Q36/Terr_Oeko!$D37*1000/100</f>
        <v>5.0492807762549052</v>
      </c>
      <c r="Y36" s="599">
        <f>regioNat_Kreisregionen_t_N!R36/Terr_Oeko!$D37*1000/100</f>
        <v>0.45417316955472381</v>
      </c>
      <c r="Z36" s="599">
        <f>regioNat_Kreisregionen_t_N!S36/Terr_Oeko!$D37*1000/100</f>
        <v>3.0821114777245988</v>
      </c>
      <c r="AA36" s="597">
        <f>regioNat_Kreisregionen_t_N!T36/Terr_Oeko!$D37*1000/100</f>
        <v>30.948839837904622</v>
      </c>
      <c r="AB36" s="600">
        <f t="shared" si="14"/>
        <v>63.3021153092199</v>
      </c>
      <c r="AC36" s="275" t="str">
        <f>IF(Terr_Oeko!AB37 &gt; Vegetation!M37, "Oeko", "Veg")</f>
        <v>Veg</v>
      </c>
      <c r="AD36" s="276" t="str">
        <f>IF(Gesundheit!T37 &gt; Terr_Oeko!AH37, "Gesund", "Oeko")</f>
        <v>Oeko</v>
      </c>
      <c r="AE36" s="500">
        <f t="shared" si="3"/>
        <v>0</v>
      </c>
      <c r="AF36" s="500">
        <f t="shared" si="3"/>
        <v>0</v>
      </c>
      <c r="AG36" s="352"/>
      <c r="AH36" s="542">
        <f t="shared" si="4"/>
        <v>1.7552006450544937</v>
      </c>
      <c r="AI36" s="542">
        <f t="shared" si="4"/>
        <v>0.55491147897197735</v>
      </c>
      <c r="AJ36" s="354">
        <f t="shared" si="5"/>
        <v>0</v>
      </c>
      <c r="AK36" s="651"/>
      <c r="AL36" s="647"/>
      <c r="AM36" s="647"/>
      <c r="AN36" s="647"/>
      <c r="AO36" s="647"/>
      <c r="AP36" s="647"/>
      <c r="AQ36" s="647"/>
      <c r="AR36" s="647"/>
      <c r="AS36" s="647"/>
      <c r="AT36" s="647"/>
      <c r="AU36" s="647"/>
      <c r="AV36" s="647"/>
      <c r="AW36" s="647"/>
      <c r="AX36" s="647"/>
      <c r="AY36" s="647"/>
      <c r="AZ36" s="647"/>
      <c r="BA36" s="647"/>
      <c r="BB36" s="647"/>
      <c r="BC36" s="647"/>
      <c r="BD36" s="647"/>
      <c r="BE36" s="647"/>
      <c r="BF36" s="647"/>
      <c r="BG36" s="647"/>
    </row>
    <row r="37" spans="1:59" x14ac:dyDescent="0.25">
      <c r="A37" s="631"/>
      <c r="B37" s="593">
        <v>3357</v>
      </c>
      <c r="C37" s="592" t="s">
        <v>29</v>
      </c>
      <c r="D37" s="688" t="s">
        <v>583</v>
      </c>
      <c r="E37" s="686">
        <v>28.115195629762134</v>
      </c>
      <c r="F37" s="686">
        <v>35.755756592609977</v>
      </c>
      <c r="G37" s="686">
        <v>4.6372407463975271</v>
      </c>
      <c r="H37" s="686">
        <v>0.42787408924770398</v>
      </c>
      <c r="I37" s="686">
        <v>6.8017606868627567</v>
      </c>
      <c r="J37" s="690">
        <v>75.737827744880093</v>
      </c>
      <c r="K37" s="585">
        <f>regioNat_Kreisregionen_t_N!D37/Terr_Oeko!$D38*1000/100</f>
        <v>30.191449901039682</v>
      </c>
      <c r="L37" s="585">
        <f>regioNat_Kreisregionen_t_N!E37/Terr_Oeko!$D38*1000/100</f>
        <v>5.1468693915371979</v>
      </c>
      <c r="M37" s="585">
        <f>regioNat_Kreisregionen_t_N!F37/Terr_Oeko!$D38*1000/100</f>
        <v>2.4700892373390309</v>
      </c>
      <c r="N37" s="585">
        <f>regioNat_Kreisregionen_t_N!G37/Terr_Oeko!$D38*1000/100</f>
        <v>15.01211713478696</v>
      </c>
      <c r="O37" s="586">
        <f>regioNat_Kreisregionen_t_N!H37/Terr_Oeko!$D38*1000/100</f>
        <v>61.874317032679691</v>
      </c>
      <c r="P37" s="587">
        <f t="shared" si="12"/>
        <v>114.69484269738257</v>
      </c>
      <c r="Q37" s="588">
        <f>regioNat_Kreisregionen_t_N!J37/Terr_Oeko!$D38*1000/100</f>
        <v>2.076254271277552</v>
      </c>
      <c r="R37" s="588">
        <f>regioNat_Kreisregionen_t_N!K37/Terr_Oeko!$D38*1000/100</f>
        <v>0.50962864513967054</v>
      </c>
      <c r="S37" s="588">
        <f>regioNat_Kreisregionen_t_N!L37/Terr_Oeko!$D38*1000/100</f>
        <v>2.0422151480913269</v>
      </c>
      <c r="T37" s="588">
        <f>regioNat_Kreisregionen_t_N!M37/Terr_Oeko!$D38*1000/100</f>
        <v>8.2103564479246351</v>
      </c>
      <c r="U37" s="586">
        <f>regioNat_Kreisregionen_t_N!N37/Terr_Oeko!$D38*1000/100</f>
        <v>26.118560440069714</v>
      </c>
      <c r="V37" s="587">
        <f t="shared" si="13"/>
        <v>38.957014952502902</v>
      </c>
      <c r="W37" s="588">
        <f>regioNat_Kreisregionen_t_N!P37/Terr_Oeko!$D38*1000/100</f>
        <v>28.115195629762134</v>
      </c>
      <c r="X37" s="588">
        <f>regioNat_Kreisregionen_t_N!Q37/Terr_Oeko!$D38*1000/100</f>
        <v>4.6372407463975271</v>
      </c>
      <c r="Y37" s="588">
        <f>regioNat_Kreisregionen_t_N!R37/Terr_Oeko!$D38*1000/100</f>
        <v>0.42787408924770398</v>
      </c>
      <c r="Z37" s="588">
        <f>regioNat_Kreisregionen_t_N!S37/Terr_Oeko!$D38*1000/100</f>
        <v>6.8017606868627567</v>
      </c>
      <c r="AA37" s="586">
        <f>regioNat_Kreisregionen_t_N!T37/Terr_Oeko!$D38*1000/100</f>
        <v>35.755756592609977</v>
      </c>
      <c r="AB37" s="589">
        <f t="shared" si="14"/>
        <v>75.737827744880093</v>
      </c>
      <c r="AC37" s="275" t="str">
        <f>IF(Terr_Oeko!AB38 &gt; Vegetation!M38, "Oeko", "Veg")</f>
        <v>Veg</v>
      </c>
      <c r="AD37" s="276" t="str">
        <f>IF(Gesundheit!T38 &gt; Terr_Oeko!AH38, "Gesund", "Oeko")</f>
        <v>Oeko</v>
      </c>
      <c r="AE37" s="500">
        <f t="shared" si="3"/>
        <v>0</v>
      </c>
      <c r="AF37" s="500">
        <f t="shared" si="3"/>
        <v>0</v>
      </c>
      <c r="AG37" s="352"/>
      <c r="AH37" s="542">
        <f t="shared" si="4"/>
        <v>2.0762542712775485</v>
      </c>
      <c r="AI37" s="542">
        <f t="shared" si="4"/>
        <v>0.50962864513967077</v>
      </c>
      <c r="AJ37" s="354">
        <f t="shared" si="5"/>
        <v>3.5527136788005009E-15</v>
      </c>
      <c r="AK37" s="651"/>
      <c r="AL37" s="647"/>
      <c r="AM37" s="647"/>
      <c r="AN37" s="647"/>
      <c r="AO37" s="647"/>
      <c r="AP37" s="647"/>
      <c r="AQ37" s="647"/>
      <c r="AR37" s="647"/>
      <c r="AS37" s="647"/>
      <c r="AT37" s="647"/>
      <c r="AU37" s="647"/>
      <c r="AV37" s="647"/>
      <c r="AW37" s="647"/>
      <c r="AX37" s="647"/>
      <c r="AY37" s="647"/>
      <c r="AZ37" s="647"/>
      <c r="BA37" s="647"/>
      <c r="BB37" s="647"/>
      <c r="BC37" s="647"/>
      <c r="BD37" s="647"/>
      <c r="BE37" s="647"/>
      <c r="BF37" s="647"/>
      <c r="BG37" s="647"/>
    </row>
    <row r="38" spans="1:59" x14ac:dyDescent="0.25">
      <c r="A38" s="631"/>
      <c r="B38" s="594">
        <v>3358</v>
      </c>
      <c r="C38" s="595" t="s">
        <v>30</v>
      </c>
      <c r="D38" s="687" t="s">
        <v>583</v>
      </c>
      <c r="E38" s="687">
        <v>10.423906738244144</v>
      </c>
      <c r="F38" s="687">
        <v>9.0744573607424996</v>
      </c>
      <c r="G38" s="687">
        <v>4.9906912238032204</v>
      </c>
      <c r="H38" s="687">
        <v>0.24601658801860893</v>
      </c>
      <c r="I38" s="687">
        <v>4.2692204605363813</v>
      </c>
      <c r="J38" s="691">
        <v>29.004292371344853</v>
      </c>
      <c r="K38" s="596">
        <f>regioNat_Kreisregionen_t_N!D38/Terr_Oeko!$D39*1000/100</f>
        <v>11.193692628183598</v>
      </c>
      <c r="L38" s="596">
        <f>regioNat_Kreisregionen_t_N!E38/Terr_Oeko!$D39*1000/100</f>
        <v>5.5391637629253569</v>
      </c>
      <c r="M38" s="596">
        <f>regioNat_Kreisregionen_t_N!F38/Terr_Oeko!$D39*1000/100</f>
        <v>1.275830423490256</v>
      </c>
      <c r="N38" s="596">
        <f>regioNat_Kreisregionen_t_N!G38/Terr_Oeko!$D39*1000/100</f>
        <v>12.871594220491293</v>
      </c>
      <c r="O38" s="597">
        <f>regioNat_Kreisregionen_t_N!H38/Terr_Oeko!$D39*1000/100</f>
        <v>25.910550794250216</v>
      </c>
      <c r="P38" s="598">
        <f t="shared" si="12"/>
        <v>56.790831829340718</v>
      </c>
      <c r="Q38" s="599">
        <f>regioNat_Kreisregionen_t_N!J38/Terr_Oeko!$D39*1000/100</f>
        <v>0.76978588993945285</v>
      </c>
      <c r="R38" s="599">
        <f>regioNat_Kreisregionen_t_N!K38/Terr_Oeko!$D39*1000/100</f>
        <v>0.54847253912213589</v>
      </c>
      <c r="S38" s="599">
        <f>regioNat_Kreisregionen_t_N!L38/Terr_Oeko!$D39*1000/100</f>
        <v>1.0298138354716471</v>
      </c>
      <c r="T38" s="599">
        <f>regioNat_Kreisregionen_t_N!M38/Terr_Oeko!$D39*1000/100</f>
        <v>8.6023737599547712</v>
      </c>
      <c r="U38" s="597">
        <f>regioNat_Kreisregionen_t_N!N38/Terr_Oeko!$D39*1000/100</f>
        <v>16.83609343350772</v>
      </c>
      <c r="V38" s="598">
        <f t="shared" si="13"/>
        <v>27.786539457995726</v>
      </c>
      <c r="W38" s="599">
        <f>regioNat_Kreisregionen_t_N!P38/Terr_Oeko!$D39*1000/100</f>
        <v>10.423906738244144</v>
      </c>
      <c r="X38" s="599">
        <f>regioNat_Kreisregionen_t_N!Q38/Terr_Oeko!$D39*1000/100</f>
        <v>4.9906912238032204</v>
      </c>
      <c r="Y38" s="599">
        <f>regioNat_Kreisregionen_t_N!R38/Terr_Oeko!$D39*1000/100</f>
        <v>0.24601658801860893</v>
      </c>
      <c r="Z38" s="599">
        <f>regioNat_Kreisregionen_t_N!S38/Terr_Oeko!$D39*1000/100</f>
        <v>4.2692204605363813</v>
      </c>
      <c r="AA38" s="597">
        <f>regioNat_Kreisregionen_t_N!T38/Terr_Oeko!$D39*1000/100</f>
        <v>9.0744573607424996</v>
      </c>
      <c r="AB38" s="600">
        <f t="shared" si="14"/>
        <v>29.004292371344853</v>
      </c>
      <c r="AC38" s="275" t="str">
        <f>IF(Terr_Oeko!AB39 &gt; Vegetation!M39, "Oeko", "Veg")</f>
        <v>Veg</v>
      </c>
      <c r="AD38" s="276" t="str">
        <f>IF(Gesundheit!T39 &gt; Terr_Oeko!AH39, "Gesund", "Oeko")</f>
        <v>Oeko</v>
      </c>
      <c r="AE38" s="500">
        <f t="shared" si="3"/>
        <v>0</v>
      </c>
      <c r="AF38" s="500">
        <f t="shared" si="3"/>
        <v>0</v>
      </c>
      <c r="AG38" s="352"/>
      <c r="AH38" s="542">
        <f t="shared" si="4"/>
        <v>0.76978588993945429</v>
      </c>
      <c r="AI38" s="542">
        <f t="shared" si="4"/>
        <v>0.54847253912213656</v>
      </c>
      <c r="AJ38" s="354">
        <f t="shared" si="5"/>
        <v>-1.4432899320127035E-15</v>
      </c>
      <c r="AK38" s="651"/>
      <c r="AL38" s="647"/>
      <c r="AM38" s="647"/>
      <c r="AN38" s="647"/>
      <c r="AO38" s="647"/>
      <c r="AP38" s="647"/>
      <c r="AQ38" s="647"/>
      <c r="AR38" s="647"/>
      <c r="AS38" s="647"/>
      <c r="AT38" s="647"/>
      <c r="AU38" s="647"/>
      <c r="AV38" s="647"/>
      <c r="AW38" s="647"/>
      <c r="AX38" s="647"/>
      <c r="AY38" s="647"/>
      <c r="AZ38" s="647"/>
      <c r="BA38" s="647"/>
      <c r="BB38" s="647"/>
      <c r="BC38" s="647"/>
      <c r="BD38" s="647"/>
      <c r="BE38" s="647"/>
      <c r="BF38" s="647"/>
      <c r="BG38" s="647"/>
    </row>
    <row r="39" spans="1:59" x14ac:dyDescent="0.25">
      <c r="A39" s="631"/>
      <c r="B39" s="593">
        <v>3359</v>
      </c>
      <c r="C39" s="592" t="s">
        <v>31</v>
      </c>
      <c r="D39" s="688" t="s">
        <v>583</v>
      </c>
      <c r="E39" s="686">
        <v>25.003143588261555</v>
      </c>
      <c r="F39" s="686">
        <v>29.437720388512151</v>
      </c>
      <c r="G39" s="686">
        <v>5.5826999176249252</v>
      </c>
      <c r="H39" s="686">
        <v>0.46012682400549798</v>
      </c>
      <c r="I39" s="686">
        <v>6.5054000194828223</v>
      </c>
      <c r="J39" s="690">
        <v>66.989090737886954</v>
      </c>
      <c r="K39" s="585">
        <f>regioNat_Kreisregionen_t_N!D39/Terr_Oeko!$D40*1000/100</f>
        <v>26.849578674615369</v>
      </c>
      <c r="L39" s="585">
        <f>regioNat_Kreisregionen_t_N!E39/Terr_Oeko!$D40*1000/100</f>
        <v>6.1962336871301593</v>
      </c>
      <c r="M39" s="585">
        <f>regioNat_Kreisregionen_t_N!F39/Terr_Oeko!$D40*1000/100</f>
        <v>2.4773460384561723</v>
      </c>
      <c r="N39" s="585">
        <f>regioNat_Kreisregionen_t_N!G39/Terr_Oeko!$D40*1000/100</f>
        <v>16.113287888589312</v>
      </c>
      <c r="O39" s="586">
        <f>regioNat_Kreisregionen_t_N!H39/Terr_Oeko!$D40*1000/100</f>
        <v>54.285989219740387</v>
      </c>
      <c r="P39" s="587">
        <f t="shared" si="12"/>
        <v>105.92243550853139</v>
      </c>
      <c r="Q39" s="588">
        <f>regioNat_Kreisregionen_t_N!J39/Terr_Oeko!$D40*1000/100</f>
        <v>1.8464350863538102</v>
      </c>
      <c r="R39" s="588">
        <f>regioNat_Kreisregionen_t_N!K39/Terr_Oeko!$D40*1000/100</f>
        <v>0.61353376950523431</v>
      </c>
      <c r="S39" s="588">
        <f>regioNat_Kreisregionen_t_N!L39/Terr_Oeko!$D40*1000/100</f>
        <v>2.0172192144506749</v>
      </c>
      <c r="T39" s="588">
        <f>regioNat_Kreisregionen_t_N!M39/Terr_Oeko!$D40*1000/100</f>
        <v>9.6078878691063636</v>
      </c>
      <c r="U39" s="586">
        <f>regioNat_Kreisregionen_t_N!N39/Terr_Oeko!$D40*1000/100</f>
        <v>24.848268831228232</v>
      </c>
      <c r="V39" s="587">
        <f t="shared" si="13"/>
        <v>38.933344770644318</v>
      </c>
      <c r="W39" s="588">
        <f>regioNat_Kreisregionen_t_N!P39/Terr_Oeko!$D40*1000/100</f>
        <v>25.003143588261555</v>
      </c>
      <c r="X39" s="588">
        <f>regioNat_Kreisregionen_t_N!Q39/Terr_Oeko!$D40*1000/100</f>
        <v>5.5826999176249252</v>
      </c>
      <c r="Y39" s="588">
        <f>regioNat_Kreisregionen_t_N!R39/Terr_Oeko!$D40*1000/100</f>
        <v>0.46012682400549798</v>
      </c>
      <c r="Z39" s="588">
        <f>regioNat_Kreisregionen_t_N!S39/Terr_Oeko!$D40*1000/100</f>
        <v>6.5054000194828223</v>
      </c>
      <c r="AA39" s="586">
        <f>regioNat_Kreisregionen_t_N!T39/Terr_Oeko!$D40*1000/100</f>
        <v>29.437720388512151</v>
      </c>
      <c r="AB39" s="589">
        <f t="shared" si="14"/>
        <v>66.989090737886954</v>
      </c>
      <c r="AC39" s="275" t="str">
        <f>IF(Terr_Oeko!AB40 &gt; Vegetation!M40, "Oeko", "Veg")</f>
        <v>Veg</v>
      </c>
      <c r="AD39" s="276" t="str">
        <f>IF(Gesundheit!T40 &gt; Terr_Oeko!AH40, "Gesund", "Oeko")</f>
        <v>Oeko</v>
      </c>
      <c r="AE39" s="500">
        <f t="shared" si="3"/>
        <v>0</v>
      </c>
      <c r="AF39" s="500">
        <f t="shared" si="3"/>
        <v>0</v>
      </c>
      <c r="AG39" s="352"/>
      <c r="AH39" s="542">
        <f t="shared" si="4"/>
        <v>1.8464350863538144</v>
      </c>
      <c r="AI39" s="542">
        <f t="shared" si="4"/>
        <v>0.61353376950523408</v>
      </c>
      <c r="AJ39" s="354">
        <f t="shared" si="5"/>
        <v>-4.2188474935755949E-15</v>
      </c>
      <c r="AK39" s="651"/>
      <c r="AL39" s="647"/>
      <c r="AM39" s="647"/>
      <c r="AN39" s="647"/>
      <c r="AO39" s="647"/>
      <c r="AP39" s="647"/>
      <c r="AQ39" s="647"/>
      <c r="AR39" s="647"/>
      <c r="AS39" s="647"/>
      <c r="AT39" s="647"/>
      <c r="AU39" s="647"/>
      <c r="AV39" s="647"/>
      <c r="AW39" s="647"/>
      <c r="AX39" s="647"/>
      <c r="AY39" s="647"/>
      <c r="AZ39" s="647"/>
      <c r="BA39" s="647"/>
      <c r="BB39" s="647"/>
      <c r="BC39" s="647"/>
      <c r="BD39" s="647"/>
      <c r="BE39" s="647"/>
      <c r="BF39" s="647"/>
      <c r="BG39" s="647"/>
    </row>
    <row r="40" spans="1:59" x14ac:dyDescent="0.25">
      <c r="A40" s="631"/>
      <c r="B40" s="594">
        <v>3360</v>
      </c>
      <c r="C40" s="595" t="s">
        <v>32</v>
      </c>
      <c r="D40" s="687" t="s">
        <v>583</v>
      </c>
      <c r="E40" s="687">
        <v>7.3814048449619873</v>
      </c>
      <c r="F40" s="687">
        <v>7.9761579228467987</v>
      </c>
      <c r="G40" s="687">
        <v>3.5241547881295436</v>
      </c>
      <c r="H40" s="687">
        <v>0.24673839498732178</v>
      </c>
      <c r="I40" s="687">
        <v>6.2549014516292916</v>
      </c>
      <c r="J40" s="691">
        <v>25.383357402554942</v>
      </c>
      <c r="K40" s="596">
        <f>regioNat_Kreisregionen_t_N!D40/Terr_Oeko!$D41*1000/100</f>
        <v>7.9265076974976365</v>
      </c>
      <c r="L40" s="596">
        <f>regioNat_Kreisregionen_t_N!E40/Terr_Oeko!$D41*1000/100</f>
        <v>3.9114562736804457</v>
      </c>
      <c r="M40" s="596">
        <f>regioNat_Kreisregionen_t_N!F40/Terr_Oeko!$D41*1000/100</f>
        <v>1.3494922461776633</v>
      </c>
      <c r="N40" s="596">
        <f>regioNat_Kreisregionen_t_N!G40/Terr_Oeko!$D41*1000/100</f>
        <v>12.914212690932452</v>
      </c>
      <c r="O40" s="597">
        <f>regioNat_Kreisregionen_t_N!H40/Terr_Oeko!$D41*1000/100</f>
        <v>25.578391821267591</v>
      </c>
      <c r="P40" s="598">
        <f t="shared" si="12"/>
        <v>51.680060729555791</v>
      </c>
      <c r="Q40" s="599">
        <f>regioNat_Kreisregionen_t_N!J40/Terr_Oeko!$D41*1000/100</f>
        <v>0.54510285253565005</v>
      </c>
      <c r="R40" s="599">
        <f>regioNat_Kreisregionen_t_N!K40/Terr_Oeko!$D41*1000/100</f>
        <v>0.38730148555090282</v>
      </c>
      <c r="S40" s="599">
        <f>regioNat_Kreisregionen_t_N!L40/Terr_Oeko!$D41*1000/100</f>
        <v>1.1027538511903416</v>
      </c>
      <c r="T40" s="599">
        <f>regioNat_Kreisregionen_t_N!M40/Terr_Oeko!$D41*1000/100</f>
        <v>6.6593112393029266</v>
      </c>
      <c r="U40" s="597">
        <f>regioNat_Kreisregionen_t_N!N40/Terr_Oeko!$D41*1000/100</f>
        <v>17.602233898420792</v>
      </c>
      <c r="V40" s="598">
        <f t="shared" si="13"/>
        <v>26.296703327000611</v>
      </c>
      <c r="W40" s="599">
        <f>regioNat_Kreisregionen_t_N!P40/Terr_Oeko!$D41*1000/100</f>
        <v>7.3814048449619873</v>
      </c>
      <c r="X40" s="599">
        <f>regioNat_Kreisregionen_t_N!Q40/Terr_Oeko!$D41*1000/100</f>
        <v>3.5241547881295436</v>
      </c>
      <c r="Y40" s="599">
        <f>regioNat_Kreisregionen_t_N!R40/Terr_Oeko!$D41*1000/100</f>
        <v>0.24673839498732178</v>
      </c>
      <c r="Z40" s="599">
        <f>regioNat_Kreisregionen_t_N!S40/Terr_Oeko!$D41*1000/100</f>
        <v>6.2549014516292916</v>
      </c>
      <c r="AA40" s="597">
        <f>regioNat_Kreisregionen_t_N!T40/Terr_Oeko!$D41*1000/100</f>
        <v>7.9761579228467987</v>
      </c>
      <c r="AB40" s="600">
        <f t="shared" si="14"/>
        <v>25.383357402554942</v>
      </c>
      <c r="AC40" s="275" t="str">
        <f>IF(Terr_Oeko!AB41 &gt; Vegetation!M41, "Oeko", "Veg")</f>
        <v>Veg</v>
      </c>
      <c r="AD40" s="276" t="str">
        <f>IF(Gesundheit!T41 &gt; Terr_Oeko!AH41, "Gesund", "Oeko")</f>
        <v>Oeko</v>
      </c>
      <c r="AE40" s="500">
        <f t="shared" si="3"/>
        <v>0</v>
      </c>
      <c r="AF40" s="500">
        <f t="shared" si="3"/>
        <v>0</v>
      </c>
      <c r="AG40" s="352"/>
      <c r="AH40" s="542">
        <f t="shared" si="4"/>
        <v>0.54510285253564916</v>
      </c>
      <c r="AI40" s="542">
        <f t="shared" si="4"/>
        <v>0.38730148555090205</v>
      </c>
      <c r="AJ40" s="354">
        <f t="shared" si="5"/>
        <v>8.8817841970012523E-16</v>
      </c>
      <c r="AK40" s="651"/>
      <c r="AL40" s="647"/>
      <c r="AM40" s="647"/>
      <c r="AN40" s="647"/>
      <c r="AO40" s="647"/>
      <c r="AP40" s="647"/>
      <c r="AQ40" s="647"/>
      <c r="AR40" s="647"/>
      <c r="AS40" s="647"/>
      <c r="AT40" s="647"/>
      <c r="AU40" s="647"/>
      <c r="AV40" s="647"/>
      <c r="AW40" s="647"/>
      <c r="AX40" s="647"/>
      <c r="AY40" s="647"/>
      <c r="AZ40" s="647"/>
      <c r="BA40" s="647"/>
      <c r="BB40" s="647"/>
      <c r="BC40" s="647"/>
      <c r="BD40" s="647"/>
      <c r="BE40" s="647"/>
      <c r="BF40" s="647"/>
      <c r="BG40" s="647"/>
    </row>
    <row r="41" spans="1:59" x14ac:dyDescent="0.25">
      <c r="A41" s="631"/>
      <c r="B41" s="593">
        <v>3361</v>
      </c>
      <c r="C41" s="592" t="s">
        <v>33</v>
      </c>
      <c r="D41" s="688" t="s">
        <v>583</v>
      </c>
      <c r="E41" s="686">
        <v>22.414972716922207</v>
      </c>
      <c r="F41" s="686">
        <v>29.720101891257496</v>
      </c>
      <c r="G41" s="686">
        <v>7.1526256599397708</v>
      </c>
      <c r="H41" s="686">
        <v>0.41628405770949245</v>
      </c>
      <c r="I41" s="686">
        <v>5.3085430763277381</v>
      </c>
      <c r="J41" s="690">
        <v>65.012527402156707</v>
      </c>
      <c r="K41" s="585">
        <f>regioNat_Kreisregionen_t_N!D41/Terr_Oeko!$D42*1000/100</f>
        <v>24.07027625657868</v>
      </c>
      <c r="L41" s="585">
        <f>regioNat_Kreisregionen_t_N!E41/Terr_Oeko!$D42*1000/100</f>
        <v>7.9386928761174378</v>
      </c>
      <c r="M41" s="585">
        <f>regioNat_Kreisregionen_t_N!F41/Terr_Oeko!$D42*1000/100</f>
        <v>2.2624022616063963</v>
      </c>
      <c r="N41" s="585">
        <f>regioNat_Kreisregionen_t_N!G41/Terr_Oeko!$D42*1000/100</f>
        <v>12.768321362372678</v>
      </c>
      <c r="O41" s="586">
        <f>regioNat_Kreisregionen_t_N!H41/Terr_Oeko!$D42*1000/100</f>
        <v>48.872303797582219</v>
      </c>
      <c r="P41" s="587">
        <f t="shared" si="12"/>
        <v>95.911996554257414</v>
      </c>
      <c r="Q41" s="588">
        <f>regioNat_Kreisregionen_t_N!J41/Terr_Oeko!$D42*1000/100</f>
        <v>1.6553035396564755</v>
      </c>
      <c r="R41" s="588">
        <f>regioNat_Kreisregionen_t_N!K41/Terr_Oeko!$D42*1000/100</f>
        <v>0.78606721617766651</v>
      </c>
      <c r="S41" s="588">
        <f>regioNat_Kreisregionen_t_N!L41/Terr_Oeko!$D42*1000/100</f>
        <v>1.8461182038969042</v>
      </c>
      <c r="T41" s="588">
        <f>regioNat_Kreisregionen_t_N!M41/Terr_Oeko!$D42*1000/100</f>
        <v>7.4597782860450037</v>
      </c>
      <c r="U41" s="586">
        <f>regioNat_Kreisregionen_t_N!N41/Terr_Oeko!$D42*1000/100</f>
        <v>19.152201906324727</v>
      </c>
      <c r="V41" s="587">
        <f t="shared" si="13"/>
        <v>30.899469152100778</v>
      </c>
      <c r="W41" s="588">
        <f>regioNat_Kreisregionen_t_N!P41/Terr_Oeko!$D42*1000/100</f>
        <v>22.414972716922207</v>
      </c>
      <c r="X41" s="588">
        <f>regioNat_Kreisregionen_t_N!Q41/Terr_Oeko!$D42*1000/100</f>
        <v>7.1526256599397708</v>
      </c>
      <c r="Y41" s="588">
        <f>regioNat_Kreisregionen_t_N!R41/Terr_Oeko!$D42*1000/100</f>
        <v>0.41628405770949245</v>
      </c>
      <c r="Z41" s="588">
        <f>regioNat_Kreisregionen_t_N!S41/Terr_Oeko!$D42*1000/100</f>
        <v>5.3085430763277381</v>
      </c>
      <c r="AA41" s="586">
        <f>regioNat_Kreisregionen_t_N!T41/Terr_Oeko!$D42*1000/100</f>
        <v>29.720101891257496</v>
      </c>
      <c r="AB41" s="589">
        <f t="shared" si="14"/>
        <v>65.012527402156707</v>
      </c>
      <c r="AC41" s="275" t="str">
        <f>IF(Terr_Oeko!AB42 &gt; Vegetation!M42, "Oeko", "Veg")</f>
        <v>Veg</v>
      </c>
      <c r="AD41" s="276" t="str">
        <f>IF(Gesundheit!T42 &gt; Terr_Oeko!AH42, "Gesund", "Oeko")</f>
        <v>Oeko</v>
      </c>
      <c r="AE41" s="500">
        <f t="shared" si="3"/>
        <v>0</v>
      </c>
      <c r="AF41" s="500">
        <f t="shared" si="3"/>
        <v>0</v>
      </c>
      <c r="AG41" s="352"/>
      <c r="AH41" s="542">
        <f t="shared" si="4"/>
        <v>1.6553035396564724</v>
      </c>
      <c r="AI41" s="542">
        <f t="shared" si="4"/>
        <v>0.78606721617766695</v>
      </c>
      <c r="AJ41" s="354">
        <f t="shared" si="5"/>
        <v>3.1086244689504383E-15</v>
      </c>
      <c r="AK41" s="651"/>
      <c r="AL41" s="647"/>
      <c r="AM41" s="647"/>
      <c r="AN41" s="647"/>
      <c r="AO41" s="647"/>
      <c r="AP41" s="647"/>
      <c r="AQ41" s="647"/>
      <c r="AR41" s="647"/>
      <c r="AS41" s="647"/>
      <c r="AT41" s="647"/>
      <c r="AU41" s="647"/>
      <c r="AV41" s="647"/>
      <c r="AW41" s="647"/>
      <c r="AX41" s="647"/>
      <c r="AY41" s="647"/>
      <c r="AZ41" s="647"/>
      <c r="BA41" s="647"/>
      <c r="BB41" s="647"/>
      <c r="BC41" s="647"/>
      <c r="BD41" s="647"/>
      <c r="BE41" s="647"/>
      <c r="BF41" s="647"/>
      <c r="BG41" s="647"/>
    </row>
    <row r="42" spans="1:59" x14ac:dyDescent="0.25">
      <c r="A42" s="631"/>
      <c r="B42" s="594">
        <v>3451</v>
      </c>
      <c r="C42" s="595" t="s">
        <v>34</v>
      </c>
      <c r="D42" s="687" t="s">
        <v>583</v>
      </c>
      <c r="E42" s="687">
        <v>28.878924079299804</v>
      </c>
      <c r="F42" s="687">
        <v>34.206099776268182</v>
      </c>
      <c r="G42" s="687">
        <v>6.1221217201363185</v>
      </c>
      <c r="H42" s="687">
        <v>0.48060216714470677</v>
      </c>
      <c r="I42" s="687">
        <v>2.6033264171862127</v>
      </c>
      <c r="J42" s="691">
        <v>72.291074160035222</v>
      </c>
      <c r="K42" s="596">
        <f>regioNat_Kreisregionen_t_N!D42/Terr_Oeko!$D43*1000/100</f>
        <v>31.011578258880689</v>
      </c>
      <c r="L42" s="596">
        <f>regioNat_Kreisregionen_t_N!E42/Terr_Oeko!$D43*1000/100</f>
        <v>6.79493746731033</v>
      </c>
      <c r="M42" s="596">
        <f>regioNat_Kreisregionen_t_N!F42/Terr_Oeko!$D43*1000/100</f>
        <v>2.6794024595239399</v>
      </c>
      <c r="N42" s="596">
        <f>regioNat_Kreisregionen_t_N!G42/Terr_Oeko!$D43*1000/100</f>
        <v>12.69685698825252</v>
      </c>
      <c r="O42" s="597">
        <f>regioNat_Kreisregionen_t_N!H42/Terr_Oeko!$D43*1000/100</f>
        <v>58.847789946887545</v>
      </c>
      <c r="P42" s="598">
        <f t="shared" si="12"/>
        <v>112.03056512085503</v>
      </c>
      <c r="Q42" s="599">
        <f>regioNat_Kreisregionen_t_N!J42/Terr_Oeko!$D43*1000/100</f>
        <v>2.1326541795808875</v>
      </c>
      <c r="R42" s="599">
        <f>regioNat_Kreisregionen_t_N!K42/Terr_Oeko!$D43*1000/100</f>
        <v>0.67281574717401083</v>
      </c>
      <c r="S42" s="599">
        <f>regioNat_Kreisregionen_t_N!L42/Terr_Oeko!$D43*1000/100</f>
        <v>2.1988002923792327</v>
      </c>
      <c r="T42" s="599">
        <f>regioNat_Kreisregionen_t_N!M42/Terr_Oeko!$D43*1000/100</f>
        <v>10.093530571066315</v>
      </c>
      <c r="U42" s="597">
        <f>regioNat_Kreisregionen_t_N!N42/Terr_Oeko!$D43*1000/100</f>
        <v>24.641690170619359</v>
      </c>
      <c r="V42" s="598">
        <f t="shared" si="13"/>
        <v>39.739490960819801</v>
      </c>
      <c r="W42" s="599">
        <f>regioNat_Kreisregionen_t_N!P42/Terr_Oeko!$D43*1000/100</f>
        <v>28.878924079299804</v>
      </c>
      <c r="X42" s="599">
        <f>regioNat_Kreisregionen_t_N!Q42/Terr_Oeko!$D43*1000/100</f>
        <v>6.1221217201363185</v>
      </c>
      <c r="Y42" s="599">
        <f>regioNat_Kreisregionen_t_N!R42/Terr_Oeko!$D43*1000/100</f>
        <v>0.48060216714470677</v>
      </c>
      <c r="Z42" s="599">
        <f>regioNat_Kreisregionen_t_N!S42/Terr_Oeko!$D43*1000/100</f>
        <v>2.6033264171862127</v>
      </c>
      <c r="AA42" s="597">
        <f>regioNat_Kreisregionen_t_N!T42/Terr_Oeko!$D43*1000/100</f>
        <v>34.206099776268182</v>
      </c>
      <c r="AB42" s="600">
        <f t="shared" si="14"/>
        <v>72.291074160035222</v>
      </c>
      <c r="AC42" s="275" t="str">
        <f>IF(Terr_Oeko!AB43 &gt; Vegetation!M43, "Oeko", "Veg")</f>
        <v>Veg</v>
      </c>
      <c r="AD42" s="276" t="str">
        <f>IF(Gesundheit!T43 &gt; Terr_Oeko!AH43, "Gesund", "Oeko")</f>
        <v>Oeko</v>
      </c>
      <c r="AE42" s="500">
        <f t="shared" si="3"/>
        <v>0</v>
      </c>
      <c r="AF42" s="500">
        <f t="shared" si="3"/>
        <v>0</v>
      </c>
      <c r="AG42" s="352"/>
      <c r="AH42" s="542">
        <f t="shared" si="4"/>
        <v>2.1326541795808858</v>
      </c>
      <c r="AI42" s="542">
        <f t="shared" si="4"/>
        <v>0.67281574717401149</v>
      </c>
      <c r="AJ42" s="354">
        <f t="shared" si="5"/>
        <v>0</v>
      </c>
      <c r="AK42" s="651"/>
      <c r="AL42" s="647"/>
      <c r="AM42" s="647"/>
      <c r="AN42" s="647"/>
      <c r="AO42" s="647"/>
      <c r="AP42" s="647"/>
      <c r="AQ42" s="647"/>
      <c r="AR42" s="647"/>
      <c r="AS42" s="647"/>
      <c r="AT42" s="647"/>
      <c r="AU42" s="647"/>
      <c r="AV42" s="647"/>
      <c r="AW42" s="647"/>
      <c r="AX42" s="647"/>
      <c r="AY42" s="647"/>
      <c r="AZ42" s="647"/>
      <c r="BA42" s="647"/>
      <c r="BB42" s="647"/>
      <c r="BC42" s="647"/>
      <c r="BD42" s="647"/>
      <c r="BE42" s="647"/>
      <c r="BF42" s="647"/>
      <c r="BG42" s="647"/>
    </row>
    <row r="43" spans="1:59" x14ac:dyDescent="0.25">
      <c r="A43" s="631"/>
      <c r="B43" s="593" t="s">
        <v>598</v>
      </c>
      <c r="C43" s="592" t="s">
        <v>599</v>
      </c>
      <c r="D43" s="688" t="s">
        <v>583</v>
      </c>
      <c r="E43" s="686">
        <v>21.884418545653975</v>
      </c>
      <c r="F43" s="686">
        <v>27.842824261821651</v>
      </c>
      <c r="G43" s="686">
        <v>5.2446675731250911</v>
      </c>
      <c r="H43" s="686">
        <v>0.44084408844241657</v>
      </c>
      <c r="I43" s="686">
        <v>2.5755228499314082</v>
      </c>
      <c r="J43" s="690">
        <v>57.988277318974539</v>
      </c>
      <c r="K43" s="585">
        <f>regioNat_Kreisregionen_t_N!D43/Terr_Oeko!$D44*1000/100</f>
        <v>23.500541658514006</v>
      </c>
      <c r="L43" s="585">
        <f>regioNat_Kreisregionen_t_N!E43/Terr_Oeko!$D44*1000/100</f>
        <v>5.821051887779471</v>
      </c>
      <c r="M43" s="585">
        <f>regioNat_Kreisregionen_t_N!F43/Terr_Oeko!$D44*1000/100</f>
        <v>2.3607039392993023</v>
      </c>
      <c r="N43" s="585">
        <f>regioNat_Kreisregionen_t_N!G43/Terr_Oeko!$D44*1000/100</f>
        <v>13.08318246654742</v>
      </c>
      <c r="O43" s="586">
        <f>regioNat_Kreisregionen_t_N!H43/Terr_Oeko!$D44*1000/100</f>
        <v>51.880779948606374</v>
      </c>
      <c r="P43" s="587">
        <f t="shared" si="12"/>
        <v>96.646259900746571</v>
      </c>
      <c r="Q43" s="588">
        <f>regioNat_Kreisregionen_t_N!J43/Terr_Oeko!$D44*1000/100</f>
        <v>1.6161231128600295</v>
      </c>
      <c r="R43" s="588">
        <f>regioNat_Kreisregionen_t_N!K43/Terr_Oeko!$D44*1000/100</f>
        <v>0.57638431465437978</v>
      </c>
      <c r="S43" s="588">
        <f>regioNat_Kreisregionen_t_N!L43/Terr_Oeko!$D44*1000/100</f>
        <v>1.9198598508568858</v>
      </c>
      <c r="T43" s="588">
        <f>regioNat_Kreisregionen_t_N!M43/Terr_Oeko!$D44*1000/100</f>
        <v>10.507659616616161</v>
      </c>
      <c r="U43" s="586">
        <f>regioNat_Kreisregionen_t_N!N43/Terr_Oeko!$D44*1000/100</f>
        <v>24.037955686784731</v>
      </c>
      <c r="V43" s="587">
        <f t="shared" si="13"/>
        <v>38.657982581772181</v>
      </c>
      <c r="W43" s="588">
        <f>regioNat_Kreisregionen_t_N!P43/Terr_Oeko!$D44*1000/100</f>
        <v>21.884418545653975</v>
      </c>
      <c r="X43" s="588">
        <f>regioNat_Kreisregionen_t_N!Q43/Terr_Oeko!$D44*1000/100</f>
        <v>5.2446675731250911</v>
      </c>
      <c r="Y43" s="588">
        <f>regioNat_Kreisregionen_t_N!R43/Terr_Oeko!$D44*1000/100</f>
        <v>0.44084408844241657</v>
      </c>
      <c r="Z43" s="588">
        <f>regioNat_Kreisregionen_t_N!S43/Terr_Oeko!$D44*1000/100</f>
        <v>2.5755228499314082</v>
      </c>
      <c r="AA43" s="586">
        <f>regioNat_Kreisregionen_t_N!T43/Terr_Oeko!$D44*1000/100</f>
        <v>27.842824261821651</v>
      </c>
      <c r="AB43" s="589">
        <f t="shared" si="14"/>
        <v>57.988277318974539</v>
      </c>
      <c r="AC43" s="275" t="str">
        <f>IF(Terr_Oeko!AB44 &gt; Vegetation!M44, "Oeko", "Veg")</f>
        <v>Veg</v>
      </c>
      <c r="AD43" s="276" t="str">
        <f>IF(Gesundheit!T44 &gt; Terr_Oeko!AH44, "Gesund", "Oeko")</f>
        <v>Oeko</v>
      </c>
      <c r="AE43" s="500">
        <f t="shared" si="3"/>
        <v>0</v>
      </c>
      <c r="AF43" s="500">
        <f t="shared" si="3"/>
        <v>0</v>
      </c>
      <c r="AG43" s="352"/>
      <c r="AH43" s="542">
        <f t="shared" si="4"/>
        <v>1.6161231128600306</v>
      </c>
      <c r="AI43" s="542">
        <f t="shared" si="4"/>
        <v>0.57638431465437989</v>
      </c>
      <c r="AJ43" s="354">
        <f t="shared" si="5"/>
        <v>0</v>
      </c>
      <c r="AK43" s="651"/>
      <c r="AL43" s="647"/>
      <c r="AM43" s="647"/>
      <c r="AN43" s="647"/>
      <c r="AO43" s="647"/>
      <c r="AP43" s="647"/>
      <c r="AQ43" s="647"/>
      <c r="AR43" s="647"/>
      <c r="AS43" s="647"/>
      <c r="AT43" s="647"/>
      <c r="AU43" s="647"/>
      <c r="AV43" s="647"/>
      <c r="AW43" s="647"/>
      <c r="AX43" s="647"/>
      <c r="AY43" s="647"/>
      <c r="AZ43" s="647"/>
      <c r="BA43" s="647"/>
      <c r="BB43" s="647"/>
      <c r="BC43" s="647"/>
      <c r="BD43" s="647"/>
      <c r="BE43" s="647"/>
      <c r="BF43" s="647"/>
      <c r="BG43" s="647"/>
    </row>
    <row r="44" spans="1:59" x14ac:dyDescent="0.25">
      <c r="A44" s="631"/>
      <c r="B44" s="594">
        <v>3453</v>
      </c>
      <c r="C44" s="595" t="s">
        <v>35</v>
      </c>
      <c r="D44" s="687" t="s">
        <v>583</v>
      </c>
      <c r="E44" s="687">
        <v>78.377204485395723</v>
      </c>
      <c r="F44" s="687">
        <v>47.174658873789021</v>
      </c>
      <c r="G44" s="687">
        <v>6.2153764919595984</v>
      </c>
      <c r="H44" s="687">
        <v>0.60754156997690711</v>
      </c>
      <c r="I44" s="687">
        <v>7.9502103504980495</v>
      </c>
      <c r="J44" s="691">
        <v>140.3249917716193</v>
      </c>
      <c r="K44" s="596">
        <f>regioNat_Kreisregionen_t_N!D44/Terr_Oeko!$D45*1000/100</f>
        <v>84.165213493995083</v>
      </c>
      <c r="L44" s="596">
        <f>regioNat_Kreisregionen_t_N!E44/Terr_Oeko!$D45*1000/100</f>
        <v>6.898440855846907</v>
      </c>
      <c r="M44" s="596">
        <f>regioNat_Kreisregionen_t_N!F44/Terr_Oeko!$D45*1000/100</f>
        <v>3.5535309778779016</v>
      </c>
      <c r="N44" s="596">
        <f>regioNat_Kreisregionen_t_N!G44/Terr_Oeko!$D45*1000/100</f>
        <v>15.52642082863704</v>
      </c>
      <c r="O44" s="597">
        <f>regioNat_Kreisregionen_t_N!H44/Terr_Oeko!$D45*1000/100</f>
        <v>78.222811842651595</v>
      </c>
      <c r="P44" s="598">
        <f t="shared" si="12"/>
        <v>188.36641799900852</v>
      </c>
      <c r="Q44" s="599">
        <f>regioNat_Kreisregionen_t_N!J44/Terr_Oeko!$D45*1000/100</f>
        <v>5.7880090085993778</v>
      </c>
      <c r="R44" s="599">
        <f>regioNat_Kreisregionen_t_N!K44/Terr_Oeko!$D45*1000/100</f>
        <v>0.68306436388730762</v>
      </c>
      <c r="S44" s="599">
        <f>regioNat_Kreisregionen_t_N!L44/Terr_Oeko!$D45*1000/100</f>
        <v>2.9459894079009943</v>
      </c>
      <c r="T44" s="599">
        <f>regioNat_Kreisregionen_t_N!M44/Terr_Oeko!$D45*1000/100</f>
        <v>7.5762104781391724</v>
      </c>
      <c r="U44" s="597">
        <f>regioNat_Kreisregionen_t_N!N44/Terr_Oeko!$D45*1000/100</f>
        <v>31.048152968862567</v>
      </c>
      <c r="V44" s="598">
        <f t="shared" si="13"/>
        <v>48.041426227389422</v>
      </c>
      <c r="W44" s="599">
        <f>regioNat_Kreisregionen_t_N!P44/Terr_Oeko!$D45*1000/100</f>
        <v>78.377204485395723</v>
      </c>
      <c r="X44" s="599">
        <f>regioNat_Kreisregionen_t_N!Q44/Terr_Oeko!$D45*1000/100</f>
        <v>6.2153764919595984</v>
      </c>
      <c r="Y44" s="599">
        <f>regioNat_Kreisregionen_t_N!R44/Terr_Oeko!$D45*1000/100</f>
        <v>0.60754156997690711</v>
      </c>
      <c r="Z44" s="599">
        <f>regioNat_Kreisregionen_t_N!S44/Terr_Oeko!$D45*1000/100</f>
        <v>7.9502103504980495</v>
      </c>
      <c r="AA44" s="597">
        <f>regioNat_Kreisregionen_t_N!T44/Terr_Oeko!$D45*1000/100</f>
        <v>47.174658873789021</v>
      </c>
      <c r="AB44" s="600">
        <f t="shared" si="14"/>
        <v>140.3249917716193</v>
      </c>
      <c r="AC44" s="275" t="str">
        <f>IF(Terr_Oeko!AB45 &gt; Vegetation!M45, "Oeko", "Veg")</f>
        <v>Veg</v>
      </c>
      <c r="AD44" s="276" t="str">
        <f>IF(Gesundheit!T45 &gt; Terr_Oeko!AH45, "Gesund", "Oeko")</f>
        <v>Oeko</v>
      </c>
      <c r="AE44" s="500">
        <f t="shared" si="3"/>
        <v>0</v>
      </c>
      <c r="AF44" s="500">
        <f t="shared" si="3"/>
        <v>0</v>
      </c>
      <c r="AG44" s="352"/>
      <c r="AH44" s="542">
        <f t="shared" si="4"/>
        <v>5.7880090085993601</v>
      </c>
      <c r="AI44" s="542">
        <f t="shared" si="4"/>
        <v>0.68306436388730862</v>
      </c>
      <c r="AJ44" s="354">
        <f t="shared" si="5"/>
        <v>1.7763568394002505E-14</v>
      </c>
      <c r="AK44" s="651"/>
      <c r="AL44" s="647"/>
      <c r="AM44" s="647"/>
      <c r="AN44" s="647"/>
      <c r="AO44" s="647"/>
      <c r="AP44" s="647"/>
      <c r="AQ44" s="647"/>
      <c r="AR44" s="647"/>
      <c r="AS44" s="647"/>
      <c r="AT44" s="647"/>
      <c r="AU44" s="647"/>
      <c r="AV44" s="647"/>
      <c r="AW44" s="647"/>
      <c r="AX44" s="647"/>
      <c r="AY44" s="647"/>
      <c r="AZ44" s="647"/>
      <c r="BA44" s="647"/>
      <c r="BB44" s="647"/>
      <c r="BC44" s="647"/>
      <c r="BD44" s="647"/>
      <c r="BE44" s="647"/>
      <c r="BF44" s="647"/>
      <c r="BG44" s="647"/>
    </row>
    <row r="45" spans="1:59" x14ac:dyDescent="0.25">
      <c r="A45" s="631"/>
      <c r="B45" s="593">
        <v>3454</v>
      </c>
      <c r="C45" s="592" t="s">
        <v>36</v>
      </c>
      <c r="D45" s="688" t="s">
        <v>583</v>
      </c>
      <c r="E45" s="686">
        <v>44.045214861708452</v>
      </c>
      <c r="F45" s="686">
        <v>31.863188364798081</v>
      </c>
      <c r="G45" s="686">
        <v>7.5387637695961764</v>
      </c>
      <c r="H45" s="686">
        <v>0.48907034447350262</v>
      </c>
      <c r="I45" s="686">
        <v>4.9098249714507656</v>
      </c>
      <c r="J45" s="690">
        <v>88.846062312026987</v>
      </c>
      <c r="K45" s="585">
        <f>regioNat_Kreisregionen_t_N!D45/Terr_Oeko!$D46*1000/100</f>
        <v>47.297871065500033</v>
      </c>
      <c r="L45" s="585">
        <f>regioNat_Kreisregionen_t_N!E45/Terr_Oeko!$D46*1000/100</f>
        <v>8.3672672215491506</v>
      </c>
      <c r="M45" s="585">
        <f>regioNat_Kreisregionen_t_N!F45/Terr_Oeko!$D46*1000/100</f>
        <v>2.6815599511169523</v>
      </c>
      <c r="N45" s="585">
        <f>regioNat_Kreisregionen_t_N!G45/Terr_Oeko!$D46*1000/100</f>
        <v>12.254765143171948</v>
      </c>
      <c r="O45" s="586">
        <f>regioNat_Kreisregionen_t_N!H45/Terr_Oeko!$D46*1000/100</f>
        <v>58.066297612856069</v>
      </c>
      <c r="P45" s="587">
        <f t="shared" si="12"/>
        <v>128.66776099419414</v>
      </c>
      <c r="Q45" s="588">
        <f>regioNat_Kreisregionen_t_N!J45/Terr_Oeko!$D46*1000/100</f>
        <v>3.2526562037915796</v>
      </c>
      <c r="R45" s="588">
        <f>regioNat_Kreisregionen_t_N!K45/Terr_Oeko!$D46*1000/100</f>
        <v>0.8285034519529737</v>
      </c>
      <c r="S45" s="588">
        <f>regioNat_Kreisregionen_t_N!L45/Terr_Oeko!$D46*1000/100</f>
        <v>2.1924896066434503</v>
      </c>
      <c r="T45" s="588">
        <f>regioNat_Kreisregionen_t_N!M45/Terr_Oeko!$D46*1000/100</f>
        <v>7.344940171721233</v>
      </c>
      <c r="U45" s="586">
        <f>regioNat_Kreisregionen_t_N!N45/Terr_Oeko!$D46*1000/100</f>
        <v>26.203109248057984</v>
      </c>
      <c r="V45" s="587">
        <f t="shared" si="13"/>
        <v>39.821698682167224</v>
      </c>
      <c r="W45" s="588">
        <f>regioNat_Kreisregionen_t_N!P45/Terr_Oeko!$D46*1000/100</f>
        <v>44.045214861708452</v>
      </c>
      <c r="X45" s="588">
        <f>regioNat_Kreisregionen_t_N!Q45/Terr_Oeko!$D46*1000/100</f>
        <v>7.5387637695961764</v>
      </c>
      <c r="Y45" s="588">
        <f>regioNat_Kreisregionen_t_N!R45/Terr_Oeko!$D46*1000/100</f>
        <v>0.48907034447350262</v>
      </c>
      <c r="Z45" s="588">
        <f>regioNat_Kreisregionen_t_N!S45/Terr_Oeko!$D46*1000/100</f>
        <v>4.9098249714507656</v>
      </c>
      <c r="AA45" s="586">
        <f>regioNat_Kreisregionen_t_N!T45/Terr_Oeko!$D46*1000/100</f>
        <v>31.863188364798081</v>
      </c>
      <c r="AB45" s="589">
        <f t="shared" si="14"/>
        <v>88.846062312026987</v>
      </c>
      <c r="AC45" s="275" t="str">
        <f>IF(Terr_Oeko!AB46 &gt; Vegetation!M46, "Oeko", "Veg")</f>
        <v>Veg</v>
      </c>
      <c r="AD45" s="276" t="str">
        <f>IF(Gesundheit!T46 &gt; Terr_Oeko!AH46, "Gesund", "Oeko")</f>
        <v>Oeko</v>
      </c>
      <c r="AE45" s="500">
        <f t="shared" si="3"/>
        <v>0</v>
      </c>
      <c r="AF45" s="500">
        <f t="shared" si="3"/>
        <v>0</v>
      </c>
      <c r="AG45" s="352"/>
      <c r="AH45" s="542">
        <f t="shared" si="4"/>
        <v>3.2526562037915809</v>
      </c>
      <c r="AI45" s="542">
        <f t="shared" si="4"/>
        <v>0.82850345195297415</v>
      </c>
      <c r="AJ45" s="354">
        <f t="shared" si="5"/>
        <v>0</v>
      </c>
      <c r="AK45" s="651"/>
      <c r="AL45" s="647"/>
      <c r="AM45" s="647"/>
      <c r="AN45" s="647"/>
      <c r="AO45" s="647"/>
      <c r="AP45" s="647"/>
      <c r="AQ45" s="647"/>
      <c r="AR45" s="647"/>
      <c r="AS45" s="647"/>
      <c r="AT45" s="647"/>
      <c r="AU45" s="647"/>
      <c r="AV45" s="647"/>
      <c r="AW45" s="647"/>
      <c r="AX45" s="647"/>
      <c r="AY45" s="647"/>
      <c r="AZ45" s="647"/>
      <c r="BA45" s="647"/>
      <c r="BB45" s="647"/>
      <c r="BC45" s="647"/>
      <c r="BD45" s="647"/>
      <c r="BE45" s="647"/>
      <c r="BF45" s="647"/>
      <c r="BG45" s="647"/>
    </row>
    <row r="46" spans="1:59" x14ac:dyDescent="0.25">
      <c r="A46" s="631"/>
      <c r="B46" s="594">
        <v>3455</v>
      </c>
      <c r="C46" s="595" t="s">
        <v>279</v>
      </c>
      <c r="D46" s="687" t="s">
        <v>583</v>
      </c>
      <c r="E46" s="687">
        <v>28.303188392471835</v>
      </c>
      <c r="F46" s="687">
        <v>33.831258273404508</v>
      </c>
      <c r="G46" s="687">
        <v>10.025842394387878</v>
      </c>
      <c r="H46" s="687">
        <v>1.0317385003659651</v>
      </c>
      <c r="I46" s="687">
        <v>3.5936286971091511</v>
      </c>
      <c r="J46" s="691">
        <v>76.785656257739333</v>
      </c>
      <c r="K46" s="596">
        <f>regioNat_Kreisregionen_t_N!D46/Terr_Oeko!$D47*1000/100</f>
        <v>30.393325575384978</v>
      </c>
      <c r="L46" s="596">
        <f>regioNat_Kreisregionen_t_N!E46/Terr_Oeko!$D47*1000/100</f>
        <v>11.127673581350749</v>
      </c>
      <c r="M46" s="596">
        <f>regioNat_Kreisregionen_t_N!F46/Terr_Oeko!$D47*1000/100</f>
        <v>3.8619796783007532</v>
      </c>
      <c r="N46" s="596">
        <f>regioNat_Kreisregionen_t_N!G46/Terr_Oeko!$D47*1000/100</f>
        <v>16.166217477151246</v>
      </c>
      <c r="O46" s="597">
        <f>regioNat_Kreisregionen_t_N!H46/Terr_Oeko!$D47*1000/100</f>
        <v>61.492857919976302</v>
      </c>
      <c r="P46" s="598">
        <f t="shared" si="12"/>
        <v>123.04205423216403</v>
      </c>
      <c r="Q46" s="599">
        <f>regioNat_Kreisregionen_t_N!J46/Terr_Oeko!$D47*1000/100</f>
        <v>2.0901371829131445</v>
      </c>
      <c r="R46" s="599">
        <f>regioNat_Kreisregionen_t_N!K46/Terr_Oeko!$D47*1000/100</f>
        <v>1.101831186962869</v>
      </c>
      <c r="S46" s="599">
        <f>regioNat_Kreisregionen_t_N!L46/Terr_Oeko!$D47*1000/100</f>
        <v>2.8302411779347882</v>
      </c>
      <c r="T46" s="599">
        <f>regioNat_Kreisregionen_t_N!M46/Terr_Oeko!$D47*1000/100</f>
        <v>12.572588780042015</v>
      </c>
      <c r="U46" s="597">
        <f>regioNat_Kreisregionen_t_N!N46/Terr_Oeko!$D47*1000/100</f>
        <v>27.661599646571794</v>
      </c>
      <c r="V46" s="598">
        <f t="shared" si="13"/>
        <v>46.256397974424608</v>
      </c>
      <c r="W46" s="599">
        <f>regioNat_Kreisregionen_t_N!P46/Terr_Oeko!$D47*1000/100</f>
        <v>28.303188392471835</v>
      </c>
      <c r="X46" s="599">
        <f>regioNat_Kreisregionen_t_N!Q46/Terr_Oeko!$D47*1000/100</f>
        <v>10.025842394387878</v>
      </c>
      <c r="Y46" s="599">
        <f>regioNat_Kreisregionen_t_N!R46/Terr_Oeko!$D47*1000/100</f>
        <v>1.0317385003659651</v>
      </c>
      <c r="Z46" s="599">
        <f>regioNat_Kreisregionen_t_N!S46/Terr_Oeko!$D47*1000/100</f>
        <v>3.5936286971091511</v>
      </c>
      <c r="AA46" s="597">
        <f>regioNat_Kreisregionen_t_N!T46/Terr_Oeko!$D47*1000/100</f>
        <v>33.831258273404508</v>
      </c>
      <c r="AB46" s="600">
        <f t="shared" si="14"/>
        <v>76.785656257739333</v>
      </c>
      <c r="AC46" s="275" t="str">
        <f>IF(Terr_Oeko!AB47 &gt; Vegetation!M47, "Oeko", "Veg")</f>
        <v>Veg</v>
      </c>
      <c r="AD46" s="276" t="str">
        <f>IF(Gesundheit!T47 &gt; Terr_Oeko!AH47, "Gesund", "Oeko")</f>
        <v>Oeko</v>
      </c>
      <c r="AE46" s="500">
        <f t="shared" si="3"/>
        <v>0</v>
      </c>
      <c r="AF46" s="500">
        <f t="shared" si="3"/>
        <v>0</v>
      </c>
      <c r="AG46" s="352"/>
      <c r="AH46" s="542">
        <f t="shared" si="4"/>
        <v>2.0901371829131428</v>
      </c>
      <c r="AI46" s="542">
        <f t="shared" si="4"/>
        <v>1.1018311869628707</v>
      </c>
      <c r="AJ46" s="354">
        <f t="shared" si="5"/>
        <v>0</v>
      </c>
      <c r="AK46" s="651"/>
      <c r="AL46" s="647"/>
      <c r="AM46" s="647"/>
      <c r="AN46" s="647"/>
      <c r="AO46" s="647"/>
      <c r="AP46" s="647"/>
      <c r="AQ46" s="647"/>
      <c r="AR46" s="647"/>
      <c r="AS46" s="647"/>
      <c r="AT46" s="647"/>
      <c r="AU46" s="647"/>
      <c r="AV46" s="647"/>
      <c r="AW46" s="647"/>
      <c r="AX46" s="647"/>
      <c r="AY46" s="647"/>
      <c r="AZ46" s="647"/>
      <c r="BA46" s="647"/>
      <c r="BB46" s="647"/>
      <c r="BC46" s="647"/>
      <c r="BD46" s="647"/>
      <c r="BE46" s="647"/>
      <c r="BF46" s="647"/>
      <c r="BG46" s="647"/>
    </row>
    <row r="47" spans="1:59" x14ac:dyDescent="0.25">
      <c r="A47" s="631"/>
      <c r="B47" s="593">
        <v>3456</v>
      </c>
      <c r="C47" s="592" t="s">
        <v>37</v>
      </c>
      <c r="D47" s="688" t="s">
        <v>583</v>
      </c>
      <c r="E47" s="686">
        <v>46.983073986975235</v>
      </c>
      <c r="F47" s="686">
        <v>43.236284240485865</v>
      </c>
      <c r="G47" s="686">
        <v>6.9997162333516201</v>
      </c>
      <c r="H47" s="686">
        <v>0.58919561458271263</v>
      </c>
      <c r="I47" s="686">
        <v>0</v>
      </c>
      <c r="J47" s="690">
        <v>97.808270075395427</v>
      </c>
      <c r="K47" s="585">
        <f>regioNat_Kreisregionen_t_N!D47/Terr_Oeko!$D48*1000/100</f>
        <v>50.452685556739432</v>
      </c>
      <c r="L47" s="585">
        <f>regioNat_Kreisregionen_t_N!E47/Terr_Oeko!$D48*1000/100</f>
        <v>7.7689788391665946</v>
      </c>
      <c r="M47" s="585">
        <f>regioNat_Kreisregionen_t_N!F47/Terr_Oeko!$D48*1000/100</f>
        <v>3.092978593854542</v>
      </c>
      <c r="N47" s="585" t="s">
        <v>539</v>
      </c>
      <c r="O47" s="586">
        <f>regioNat_Kreisregionen_t_N!H47/Terr_Oeko!$D48*1000/100</f>
        <v>69.218542168694242</v>
      </c>
      <c r="P47" s="587">
        <f t="shared" si="12"/>
        <v>130.53318515845481</v>
      </c>
      <c r="Q47" s="588">
        <f>regioNat_Kreisregionen_t_N!J47/Terr_Oeko!$D48*1000/100</f>
        <v>3.469611569764206</v>
      </c>
      <c r="R47" s="588">
        <f>regioNat_Kreisregionen_t_N!K47/Terr_Oeko!$D48*1000/100</f>
        <v>0.76926260581497496</v>
      </c>
      <c r="S47" s="588">
        <f>regioNat_Kreisregionen_t_N!L47/Terr_Oeko!$D48*1000/100</f>
        <v>2.5037829792718291</v>
      </c>
      <c r="T47" s="588" t="s">
        <v>539</v>
      </c>
      <c r="U47" s="586">
        <f>regioNat_Kreisregionen_t_N!N47/Terr_Oeko!$D48*1000/100</f>
        <v>25.982257928208384</v>
      </c>
      <c r="V47" s="587">
        <f t="shared" si="13"/>
        <v>32.724915083059393</v>
      </c>
      <c r="W47" s="588">
        <f>regioNat_Kreisregionen_t_N!P47/Terr_Oeko!$D48*1000/100</f>
        <v>46.983073986975235</v>
      </c>
      <c r="X47" s="588">
        <f>regioNat_Kreisregionen_t_N!Q47/Terr_Oeko!$D48*1000/100</f>
        <v>6.9997162333516201</v>
      </c>
      <c r="Y47" s="588">
        <f>regioNat_Kreisregionen_t_N!R47/Terr_Oeko!$D48*1000/100</f>
        <v>0.58919561458271263</v>
      </c>
      <c r="Z47" s="588"/>
      <c r="AA47" s="586">
        <f>regioNat_Kreisregionen_t_N!T47/Terr_Oeko!$D48*1000/100</f>
        <v>43.236284240485865</v>
      </c>
      <c r="AB47" s="589">
        <f t="shared" si="14"/>
        <v>97.808270075395427</v>
      </c>
      <c r="AC47" s="275" t="str">
        <f>IF(Terr_Oeko!AB48 &gt; Vegetation!M48, "Oeko", "Veg")</f>
        <v>Veg</v>
      </c>
      <c r="AD47" s="276" t="str">
        <f>IF(Gesundheit!T48 &gt; Terr_Oeko!AH48, "Gesund", "Oeko")</f>
        <v>Oeko</v>
      </c>
      <c r="AE47" s="500">
        <f t="shared" si="3"/>
        <v>0</v>
      </c>
      <c r="AF47" s="500">
        <f t="shared" si="3"/>
        <v>0</v>
      </c>
      <c r="AG47" s="352"/>
      <c r="AH47" s="542">
        <f t="shared" si="4"/>
        <v>3.4696115697641972</v>
      </c>
      <c r="AI47" s="542">
        <f t="shared" si="4"/>
        <v>0.76926260581497452</v>
      </c>
      <c r="AJ47" s="354">
        <f t="shared" si="5"/>
        <v>8.8817841970012523E-15</v>
      </c>
      <c r="AK47" s="651"/>
      <c r="AL47" s="647"/>
      <c r="AM47" s="647"/>
      <c r="AN47" s="647"/>
      <c r="AO47" s="647"/>
      <c r="AP47" s="647"/>
      <c r="AQ47" s="647"/>
      <c r="AR47" s="647"/>
      <c r="AS47" s="647"/>
      <c r="AT47" s="647"/>
      <c r="AU47" s="647"/>
      <c r="AV47" s="647"/>
      <c r="AW47" s="647"/>
      <c r="AX47" s="647"/>
      <c r="AY47" s="647"/>
      <c r="AZ47" s="647"/>
      <c r="BA47" s="647"/>
      <c r="BB47" s="647"/>
      <c r="BC47" s="647"/>
      <c r="BD47" s="647"/>
      <c r="BE47" s="647"/>
      <c r="BF47" s="647"/>
      <c r="BG47" s="647"/>
    </row>
    <row r="48" spans="1:59" x14ac:dyDescent="0.25">
      <c r="A48" s="631"/>
      <c r="B48" s="594">
        <v>3457</v>
      </c>
      <c r="C48" s="595" t="s">
        <v>38</v>
      </c>
      <c r="D48" s="687" t="s">
        <v>583</v>
      </c>
      <c r="E48" s="687">
        <v>28.587512882606887</v>
      </c>
      <c r="F48" s="687">
        <v>39.216959032357757</v>
      </c>
      <c r="G48" s="687">
        <v>6.0640921460808386</v>
      </c>
      <c r="H48" s="687">
        <v>0.49686101459257231</v>
      </c>
      <c r="I48" s="687">
        <v>3.7121853112289136</v>
      </c>
      <c r="J48" s="691">
        <v>78.077610386866979</v>
      </c>
      <c r="K48" s="596">
        <f>regioNat_Kreisregionen_t_N!D48/Terr_Oeko!$D49*1000/100</f>
        <v>30.698646893884508</v>
      </c>
      <c r="L48" s="596">
        <f>regioNat_Kreisregionen_t_N!E48/Terr_Oeko!$D49*1000/100</f>
        <v>6.73053049453409</v>
      </c>
      <c r="M48" s="596">
        <f>regioNat_Kreisregionen_t_N!F48/Terr_Oeko!$D49*1000/100</f>
        <v>2.7563976446536391</v>
      </c>
      <c r="N48" s="596">
        <f>regioNat_Kreisregionen_t_N!G48/Terr_Oeko!$D49*1000/100</f>
        <v>11.479738223156023</v>
      </c>
      <c r="O48" s="597">
        <f>regioNat_Kreisregionen_t_N!H48/Terr_Oeko!$D49*1000/100</f>
        <v>61.634533801492267</v>
      </c>
      <c r="P48" s="598">
        <f t="shared" si="12"/>
        <v>113.29984705772053</v>
      </c>
      <c r="Q48" s="599">
        <f>regioNat_Kreisregionen_t_N!J48/Terr_Oeko!$D49*1000/100</f>
        <v>2.1111340112776182</v>
      </c>
      <c r="R48" s="599">
        <f>regioNat_Kreisregionen_t_N!K48/Terr_Oeko!$D49*1000/100</f>
        <v>0.66643834845325178</v>
      </c>
      <c r="S48" s="599">
        <f>regioNat_Kreisregionen_t_N!L48/Terr_Oeko!$D49*1000/100</f>
        <v>2.2595366300610666</v>
      </c>
      <c r="T48" s="599">
        <f>regioNat_Kreisregionen_t_N!M48/Terr_Oeko!$D49*1000/100</f>
        <v>7.7675529119271971</v>
      </c>
      <c r="U48" s="597">
        <f>regioNat_Kreisregionen_t_N!N48/Terr_Oeko!$D49*1000/100</f>
        <v>22.417574769134522</v>
      </c>
      <c r="V48" s="598">
        <f t="shared" si="13"/>
        <v>35.222236670853654</v>
      </c>
      <c r="W48" s="599">
        <f>regioNat_Kreisregionen_t_N!P48/Terr_Oeko!$D49*1000/100</f>
        <v>28.587512882606887</v>
      </c>
      <c r="X48" s="599">
        <f>regioNat_Kreisregionen_t_N!Q48/Terr_Oeko!$D49*1000/100</f>
        <v>6.0640921460808386</v>
      </c>
      <c r="Y48" s="599">
        <f>regioNat_Kreisregionen_t_N!R48/Terr_Oeko!$D49*1000/100</f>
        <v>0.49686101459257231</v>
      </c>
      <c r="Z48" s="599">
        <f>regioNat_Kreisregionen_t_N!S48/Terr_Oeko!$D49*1000/100</f>
        <v>3.7121853112289136</v>
      </c>
      <c r="AA48" s="597">
        <f>regioNat_Kreisregionen_t_N!T48/Terr_Oeko!$D49*1000/100</f>
        <v>39.216959032357757</v>
      </c>
      <c r="AB48" s="600">
        <f t="shared" si="14"/>
        <v>78.077610386866979</v>
      </c>
      <c r="AC48" s="275" t="str">
        <f>IF(Terr_Oeko!AB49 &gt; Vegetation!M49, "Oeko", "Veg")</f>
        <v>Veg</v>
      </c>
      <c r="AD48" s="276" t="str">
        <f>IF(Gesundheit!T49 &gt; Terr_Oeko!AH49, "Gesund", "Oeko")</f>
        <v>Oeko</v>
      </c>
      <c r="AE48" s="500">
        <f t="shared" si="3"/>
        <v>0</v>
      </c>
      <c r="AF48" s="500">
        <f t="shared" si="3"/>
        <v>0</v>
      </c>
      <c r="AG48" s="352"/>
      <c r="AH48" s="542">
        <f t="shared" si="4"/>
        <v>2.1111340112776205</v>
      </c>
      <c r="AI48" s="542">
        <f t="shared" si="4"/>
        <v>0.66643834845325145</v>
      </c>
      <c r="AJ48" s="354">
        <f t="shared" si="5"/>
        <v>0</v>
      </c>
      <c r="AK48" s="651"/>
      <c r="AL48" s="647"/>
      <c r="AM48" s="647"/>
      <c r="AN48" s="647"/>
      <c r="AO48" s="647"/>
      <c r="AP48" s="647"/>
      <c r="AQ48" s="647"/>
      <c r="AR48" s="647"/>
      <c r="AS48" s="647"/>
      <c r="AT48" s="647"/>
      <c r="AU48" s="647"/>
      <c r="AV48" s="647"/>
      <c r="AW48" s="647"/>
      <c r="AX48" s="647"/>
      <c r="AY48" s="647"/>
      <c r="AZ48" s="647"/>
      <c r="BA48" s="647"/>
      <c r="BB48" s="647"/>
      <c r="BC48" s="647"/>
      <c r="BD48" s="647"/>
      <c r="BE48" s="647"/>
      <c r="BF48" s="647"/>
      <c r="BG48" s="647"/>
    </row>
    <row r="49" spans="1:59" x14ac:dyDescent="0.25">
      <c r="A49" s="631"/>
      <c r="B49" s="593" t="s">
        <v>600</v>
      </c>
      <c r="C49" s="592" t="s">
        <v>601</v>
      </c>
      <c r="D49" s="688" t="s">
        <v>583</v>
      </c>
      <c r="E49" s="686">
        <v>42.893919558460901</v>
      </c>
      <c r="F49" s="686">
        <v>36.688460780474941</v>
      </c>
      <c r="G49" s="686">
        <v>9.4510958817113053</v>
      </c>
      <c r="H49" s="686">
        <v>0.54934998864051543</v>
      </c>
      <c r="I49" s="686">
        <v>6.7090782739305261</v>
      </c>
      <c r="J49" s="690">
        <v>96.29190448321819</v>
      </c>
      <c r="K49" s="585">
        <f>regioNat_Kreisregionen_t_N!D49/Terr_Oeko!$D50*1000/100</f>
        <v>46.061554771385211</v>
      </c>
      <c r="L49" s="585">
        <f>regioNat_Kreisregionen_t_N!E49/Terr_Oeko!$D50*1000/100</f>
        <v>10.489762936688646</v>
      </c>
      <c r="M49" s="585">
        <f>regioNat_Kreisregionen_t_N!F49/Terr_Oeko!$D50*1000/100</f>
        <v>2.8678049279929287</v>
      </c>
      <c r="N49" s="585">
        <f>regioNat_Kreisregionen_t_N!G49/Terr_Oeko!$D50*1000/100</f>
        <v>14.711573317460234</v>
      </c>
      <c r="O49" s="586">
        <f>regioNat_Kreisregionen_t_N!H49/Terr_Oeko!$D50*1000/100</f>
        <v>60.07678094886969</v>
      </c>
      <c r="P49" s="587">
        <f t="shared" si="12"/>
        <v>134.20747690239671</v>
      </c>
      <c r="Q49" s="588">
        <f>regioNat_Kreisregionen_t_N!J49/Terr_Oeko!$D50*1000/100</f>
        <v>3.1676352129243104</v>
      </c>
      <c r="R49" s="588">
        <f>regioNat_Kreisregionen_t_N!K49/Terr_Oeko!$D50*1000/100</f>
        <v>1.0386670549773416</v>
      </c>
      <c r="S49" s="588">
        <f>regioNat_Kreisregionen_t_N!L49/Terr_Oeko!$D50*1000/100</f>
        <v>2.3184549393524132</v>
      </c>
      <c r="T49" s="588">
        <f>regioNat_Kreisregionen_t_N!M49/Terr_Oeko!$D50*1000/100</f>
        <v>8.0024950435296685</v>
      </c>
      <c r="U49" s="586">
        <f>regioNat_Kreisregionen_t_N!N49/Terr_Oeko!$D50*1000/100</f>
        <v>23.388320168394756</v>
      </c>
      <c r="V49" s="587">
        <f t="shared" si="13"/>
        <v>37.915572419178488</v>
      </c>
      <c r="W49" s="588">
        <f>regioNat_Kreisregionen_t_N!P49/Terr_Oeko!$D50*1000/100</f>
        <v>42.893919558460901</v>
      </c>
      <c r="X49" s="588">
        <f>regioNat_Kreisregionen_t_N!Q49/Terr_Oeko!$D50*1000/100</f>
        <v>9.4510958817113053</v>
      </c>
      <c r="Y49" s="588">
        <f>regioNat_Kreisregionen_t_N!R49/Terr_Oeko!$D50*1000/100</f>
        <v>0.54934998864051543</v>
      </c>
      <c r="Z49" s="588">
        <f>regioNat_Kreisregionen_t_N!S49/Terr_Oeko!$D50*1000/100</f>
        <v>6.7090782739305261</v>
      </c>
      <c r="AA49" s="586">
        <f>regioNat_Kreisregionen_t_N!T49/Terr_Oeko!$D50*1000/100</f>
        <v>36.688460780474941</v>
      </c>
      <c r="AB49" s="589">
        <f t="shared" si="14"/>
        <v>96.29190448321819</v>
      </c>
      <c r="AC49" s="275" t="str">
        <f>IF(Terr_Oeko!AB50 &gt; Vegetation!M50, "Oeko", "Veg")</f>
        <v>Veg</v>
      </c>
      <c r="AD49" s="276" t="str">
        <f>IF(Gesundheit!T50 &gt; Terr_Oeko!AH50, "Gesund", "Oeko")</f>
        <v>Oeko</v>
      </c>
      <c r="AE49" s="500">
        <f t="shared" si="3"/>
        <v>0</v>
      </c>
      <c r="AF49" s="500">
        <f t="shared" si="3"/>
        <v>0</v>
      </c>
      <c r="AG49" s="352"/>
      <c r="AH49" s="542">
        <f t="shared" si="4"/>
        <v>3.1676352129243099</v>
      </c>
      <c r="AI49" s="542">
        <f t="shared" si="4"/>
        <v>1.0386670549773402</v>
      </c>
      <c r="AJ49" s="354">
        <f t="shared" si="5"/>
        <v>0</v>
      </c>
      <c r="AK49" s="651"/>
      <c r="AL49" s="647"/>
      <c r="AM49" s="647"/>
      <c r="AN49" s="647"/>
      <c r="AO49" s="647"/>
      <c r="AP49" s="647"/>
      <c r="AQ49" s="647"/>
      <c r="AR49" s="647"/>
      <c r="AS49" s="647"/>
      <c r="AT49" s="647"/>
      <c r="AU49" s="647"/>
      <c r="AV49" s="647"/>
      <c r="AW49" s="647"/>
      <c r="AX49" s="647"/>
      <c r="AY49" s="647"/>
      <c r="AZ49" s="647"/>
      <c r="BA49" s="647"/>
      <c r="BB49" s="647"/>
      <c r="BC49" s="647"/>
      <c r="BD49" s="647"/>
      <c r="BE49" s="647"/>
      <c r="BF49" s="647"/>
      <c r="BG49" s="647"/>
    </row>
    <row r="50" spans="1:59" x14ac:dyDescent="0.25">
      <c r="A50" s="631"/>
      <c r="B50" s="594">
        <v>3459</v>
      </c>
      <c r="C50" s="595" t="s">
        <v>281</v>
      </c>
      <c r="D50" s="687" t="s">
        <v>583</v>
      </c>
      <c r="E50" s="687">
        <v>32.613064200600618</v>
      </c>
      <c r="F50" s="687">
        <v>27.626600377151092</v>
      </c>
      <c r="G50" s="687">
        <v>8.6319028087219287</v>
      </c>
      <c r="H50" s="687">
        <v>0.51242899903274608</v>
      </c>
      <c r="I50" s="687">
        <v>5.3368231849593641</v>
      </c>
      <c r="J50" s="691">
        <v>74.72081957046575</v>
      </c>
      <c r="K50" s="596">
        <f>regioNat_Kreisregionen_t_N!D50/Terr_Oeko!$D51*1000/100</f>
        <v>35.021477598737057</v>
      </c>
      <c r="L50" s="596">
        <f>regioNat_Kreisregionen_t_N!E50/Terr_Oeko!$D51*1000/100</f>
        <v>9.5805412715413816</v>
      </c>
      <c r="M50" s="596">
        <f>regioNat_Kreisregionen_t_N!F50/Terr_Oeko!$D51*1000/100</f>
        <v>2.5548302293658853</v>
      </c>
      <c r="N50" s="596">
        <f>regioNat_Kreisregionen_t_N!G50/Terr_Oeko!$D51*1000/100</f>
        <v>15.029801042052934</v>
      </c>
      <c r="O50" s="597">
        <f>regioNat_Kreisregionen_t_N!H50/Terr_Oeko!$D51*1000/100</f>
        <v>53.380589880768063</v>
      </c>
      <c r="P50" s="598">
        <f t="shared" si="12"/>
        <v>115.56724002246531</v>
      </c>
      <c r="Q50" s="599">
        <f>regioNat_Kreisregionen_t_N!J50/Terr_Oeko!$D51*1000/100</f>
        <v>2.4084133981364375</v>
      </c>
      <c r="R50" s="599">
        <f>regioNat_Kreisregionen_t_N!K50/Terr_Oeko!$D51*1000/100</f>
        <v>0.94863846281945063</v>
      </c>
      <c r="S50" s="599">
        <f>regioNat_Kreisregionen_t_N!L50/Terr_Oeko!$D51*1000/100</f>
        <v>2.0424012303331391</v>
      </c>
      <c r="T50" s="599">
        <f>regioNat_Kreisregionen_t_N!M50/Terr_Oeko!$D51*1000/100</f>
        <v>9.6929778570936822</v>
      </c>
      <c r="U50" s="597">
        <f>regioNat_Kreisregionen_t_N!N50/Terr_Oeko!$D51*1000/100</f>
        <v>25.753989503616967</v>
      </c>
      <c r="V50" s="598">
        <f t="shared" si="13"/>
        <v>40.846420451999677</v>
      </c>
      <c r="W50" s="599">
        <f>regioNat_Kreisregionen_t_N!P50/Terr_Oeko!$D51*1000/100</f>
        <v>32.613064200600618</v>
      </c>
      <c r="X50" s="599">
        <f>regioNat_Kreisregionen_t_N!Q50/Terr_Oeko!$D51*1000/100</f>
        <v>8.6319028087219287</v>
      </c>
      <c r="Y50" s="599">
        <f>regioNat_Kreisregionen_t_N!R50/Terr_Oeko!$D51*1000/100</f>
        <v>0.51242899903274608</v>
      </c>
      <c r="Z50" s="599">
        <f>regioNat_Kreisregionen_t_N!S50/Terr_Oeko!$D51*1000/100</f>
        <v>5.3368231849593641</v>
      </c>
      <c r="AA50" s="597">
        <f>regioNat_Kreisregionen_t_N!T50/Terr_Oeko!$D51*1000/100</f>
        <v>27.626600377151092</v>
      </c>
      <c r="AB50" s="600">
        <f t="shared" si="14"/>
        <v>74.72081957046575</v>
      </c>
      <c r="AC50" s="275" t="str">
        <f>IF(Terr_Oeko!AB51 &gt; Vegetation!M51, "Oeko", "Veg")</f>
        <v>Veg</v>
      </c>
      <c r="AD50" s="276" t="str">
        <f>IF(Gesundheit!T51 &gt; Terr_Oeko!AH51, "Gesund", "Oeko")</f>
        <v>Oeko</v>
      </c>
      <c r="AE50" s="500">
        <f t="shared" si="3"/>
        <v>0</v>
      </c>
      <c r="AF50" s="500">
        <f t="shared" si="3"/>
        <v>0</v>
      </c>
      <c r="AG50" s="352"/>
      <c r="AH50" s="542">
        <f t="shared" si="4"/>
        <v>2.4084133981364388</v>
      </c>
      <c r="AI50" s="542">
        <f t="shared" si="4"/>
        <v>0.94863846281945285</v>
      </c>
      <c r="AJ50" s="354">
        <f t="shared" si="5"/>
        <v>0</v>
      </c>
      <c r="AK50" s="651"/>
      <c r="AL50" s="647"/>
      <c r="AM50" s="647"/>
      <c r="AN50" s="647"/>
      <c r="AO50" s="647"/>
      <c r="AP50" s="647"/>
      <c r="AQ50" s="647"/>
      <c r="AR50" s="647"/>
      <c r="AS50" s="647"/>
      <c r="AT50" s="647"/>
      <c r="AU50" s="647"/>
      <c r="AV50" s="647"/>
      <c r="AW50" s="647"/>
      <c r="AX50" s="647"/>
      <c r="AY50" s="647"/>
      <c r="AZ50" s="647"/>
      <c r="BA50" s="647"/>
      <c r="BB50" s="647"/>
      <c r="BC50" s="647"/>
      <c r="BD50" s="647"/>
      <c r="BE50" s="647"/>
      <c r="BF50" s="647"/>
      <c r="BG50" s="647"/>
    </row>
    <row r="51" spans="1:59" x14ac:dyDescent="0.25">
      <c r="A51" s="631"/>
      <c r="B51" s="593">
        <v>3460</v>
      </c>
      <c r="C51" s="592" t="s">
        <v>39</v>
      </c>
      <c r="D51" s="688" t="s">
        <v>583</v>
      </c>
      <c r="E51" s="686">
        <v>99.479572826726312</v>
      </c>
      <c r="F51" s="686">
        <v>51.31031208127569</v>
      </c>
      <c r="G51" s="686">
        <v>9.2468865073881155</v>
      </c>
      <c r="H51" s="686">
        <v>0.75984907932561319</v>
      </c>
      <c r="I51" s="686">
        <v>7.8132717843173749</v>
      </c>
      <c r="J51" s="690">
        <v>168.60989227903312</v>
      </c>
      <c r="K51" s="585">
        <f>regioNat_Kreisregionen_t_N!D51/Terr_Oeko!$D52*1000/100</f>
        <v>106.8259520127816</v>
      </c>
      <c r="L51" s="585">
        <f>regioNat_Kreisregionen_t_N!E51/Terr_Oeko!$D52*1000/100</f>
        <v>10.263111133245946</v>
      </c>
      <c r="M51" s="585">
        <f>regioNat_Kreisregionen_t_N!F51/Terr_Oeko!$D52*1000/100</f>
        <v>4.2555181039649623</v>
      </c>
      <c r="N51" s="585">
        <f>regioNat_Kreisregionen_t_N!G51/Terr_Oeko!$D52*1000/100</f>
        <v>15.996585748403625</v>
      </c>
      <c r="O51" s="586">
        <f>regioNat_Kreisregionen_t_N!H51/Terr_Oeko!$D52*1000/100</f>
        <v>84.324993883837564</v>
      </c>
      <c r="P51" s="587">
        <f t="shared" ref="P51" si="15">SUM(K51:O51)</f>
        <v>221.66616088223367</v>
      </c>
      <c r="Q51" s="588">
        <f>regioNat_Kreisregionen_t_N!J51/Terr_Oeko!$D52*1000/100</f>
        <v>7.3463791860552909</v>
      </c>
      <c r="R51" s="588">
        <f>regioNat_Kreisregionen_t_N!K51/Terr_Oeko!$D52*1000/100</f>
        <v>1.0162246258578294</v>
      </c>
      <c r="S51" s="588">
        <f>regioNat_Kreisregionen_t_N!L51/Terr_Oeko!$D52*1000/100</f>
        <v>3.4956690246393496</v>
      </c>
      <c r="T51" s="588">
        <f>regioNat_Kreisregionen_t_N!M51/Terr_Oeko!$D52*1000/100</f>
        <v>8.1833139640863539</v>
      </c>
      <c r="U51" s="586">
        <f>regioNat_Kreisregionen_t_N!N51/Terr_Oeko!$D52*1000/100</f>
        <v>33.014681802561874</v>
      </c>
      <c r="V51" s="587">
        <f t="shared" ref="V51" si="16">MAX(Q51, 0) + MAX(R51, 0) + SUM(S51:U51)</f>
        <v>53.056268603200692</v>
      </c>
      <c r="W51" s="588">
        <f>regioNat_Kreisregionen_t_N!P51/Terr_Oeko!$D52*1000/100</f>
        <v>99.479572826726312</v>
      </c>
      <c r="X51" s="588">
        <f>regioNat_Kreisregionen_t_N!Q51/Terr_Oeko!$D52*1000/100</f>
        <v>9.2468865073881155</v>
      </c>
      <c r="Y51" s="588">
        <f>regioNat_Kreisregionen_t_N!R51/Terr_Oeko!$D52*1000/100</f>
        <v>0.75984907932561319</v>
      </c>
      <c r="Z51" s="588">
        <f>regioNat_Kreisregionen_t_N!S51/Terr_Oeko!$D52*1000/100</f>
        <v>7.8132717843173749</v>
      </c>
      <c r="AA51" s="586">
        <f>regioNat_Kreisregionen_t_N!T51/Terr_Oeko!$D52*1000/100</f>
        <v>51.31031208127569</v>
      </c>
      <c r="AB51" s="589">
        <f t="shared" ref="AB51" si="17">SUM(W51:AA51)</f>
        <v>168.60989227903312</v>
      </c>
      <c r="AC51" s="275" t="str">
        <f>IF(Terr_Oeko!AB52 &gt; Vegetation!M52, "Oeko", "Veg")</f>
        <v>Veg</v>
      </c>
      <c r="AD51" s="276" t="str">
        <f>IF(Gesundheit!T52 &gt; Terr_Oeko!AH52, "Gesund", "Oeko")</f>
        <v>Oeko</v>
      </c>
      <c r="AE51" s="500">
        <f t="shared" si="3"/>
        <v>0</v>
      </c>
      <c r="AF51" s="500">
        <f t="shared" si="3"/>
        <v>0</v>
      </c>
      <c r="AG51" s="352"/>
      <c r="AH51" s="542">
        <f t="shared" si="4"/>
        <v>7.3463791860552874</v>
      </c>
      <c r="AI51" s="542">
        <f t="shared" si="4"/>
        <v>1.0162246258578307</v>
      </c>
      <c r="AJ51" s="354">
        <f t="shared" si="5"/>
        <v>0</v>
      </c>
      <c r="AK51" s="651"/>
      <c r="AL51" s="647"/>
      <c r="AM51" s="647"/>
      <c r="AN51" s="647"/>
      <c r="AO51" s="647"/>
      <c r="AP51" s="647"/>
      <c r="AQ51" s="647"/>
      <c r="AR51" s="647"/>
      <c r="AS51" s="647"/>
      <c r="AT51" s="647"/>
      <c r="AU51" s="647"/>
      <c r="AV51" s="647"/>
      <c r="AW51" s="647"/>
      <c r="AX51" s="647"/>
      <c r="AY51" s="647"/>
      <c r="AZ51" s="647"/>
      <c r="BA51" s="647"/>
      <c r="BB51" s="647"/>
      <c r="BC51" s="647"/>
      <c r="BD51" s="647"/>
      <c r="BE51" s="647"/>
      <c r="BF51" s="647"/>
      <c r="BG51" s="647"/>
    </row>
    <row r="52" spans="1:59" x14ac:dyDescent="0.25">
      <c r="A52" s="631"/>
      <c r="B52" s="594">
        <v>3461</v>
      </c>
      <c r="C52" s="595" t="s">
        <v>40</v>
      </c>
      <c r="D52" s="687" t="s">
        <v>583</v>
      </c>
      <c r="E52" s="687">
        <v>29.428055867940888</v>
      </c>
      <c r="F52" s="687">
        <v>44.766553108579188</v>
      </c>
      <c r="G52" s="687">
        <v>5.7121024136552307</v>
      </c>
      <c r="H52" s="687">
        <v>0.52366682207231541</v>
      </c>
      <c r="I52" s="687">
        <v>2.2222510064170038</v>
      </c>
      <c r="J52" s="691">
        <v>82.652629218664629</v>
      </c>
      <c r="K52" s="596">
        <f>regioNat_Kreisregionen_t_N!D52/Terr_Oeko!$D53*1000/100</f>
        <v>31.601262396389419</v>
      </c>
      <c r="L52" s="596">
        <f>regioNat_Kreisregionen_t_N!E52/Terr_Oeko!$D53*1000/100</f>
        <v>6.3398574027037569</v>
      </c>
      <c r="M52" s="596">
        <f>regioNat_Kreisregionen_t_N!F52/Terr_Oeko!$D53*1000/100</f>
        <v>2.9137287457965404</v>
      </c>
      <c r="N52" s="596">
        <f>regioNat_Kreisregionen_t_N!G52/Terr_Oeko!$D53*1000/100</f>
        <v>11.926829016784801</v>
      </c>
      <c r="O52" s="597">
        <f>regioNat_Kreisregionen_t_N!H52/Terr_Oeko!$D53*1000/100</f>
        <v>66.543809190259296</v>
      </c>
      <c r="P52" s="598">
        <f t="shared" ref="P52:P115" si="18">SUM(K52:O52)</f>
        <v>119.32548675193381</v>
      </c>
      <c r="Q52" s="599">
        <f>regioNat_Kreisregionen_t_N!J52/Terr_Oeko!$D53*1000/100</f>
        <v>2.173206528448536</v>
      </c>
      <c r="R52" s="599">
        <f>regioNat_Kreisregionen_t_N!K52/Terr_Oeko!$D53*1000/100</f>
        <v>0.62775498904852567</v>
      </c>
      <c r="S52" s="599">
        <f>regioNat_Kreisregionen_t_N!L52/Terr_Oeko!$D53*1000/100</f>
        <v>2.3900619237242249</v>
      </c>
      <c r="T52" s="599">
        <f>regioNat_Kreisregionen_t_N!M52/Terr_Oeko!$D53*1000/100</f>
        <v>9.7045780103678378</v>
      </c>
      <c r="U52" s="597">
        <f>regioNat_Kreisregionen_t_N!N52/Terr_Oeko!$D53*1000/100</f>
        <v>21.777256081680104</v>
      </c>
      <c r="V52" s="598">
        <f t="shared" ref="V52:V115" si="19">MAX(Q52, 0) + MAX(R52, 0) + SUM(S52:U52)</f>
        <v>36.67285753326923</v>
      </c>
      <c r="W52" s="599">
        <f>regioNat_Kreisregionen_t_N!P52/Terr_Oeko!$D53*1000/100</f>
        <v>29.428055867940888</v>
      </c>
      <c r="X52" s="599">
        <f>regioNat_Kreisregionen_t_N!Q52/Terr_Oeko!$D53*1000/100</f>
        <v>5.7121024136552307</v>
      </c>
      <c r="Y52" s="599">
        <f>regioNat_Kreisregionen_t_N!R52/Terr_Oeko!$D53*1000/100</f>
        <v>0.52366682207231541</v>
      </c>
      <c r="Z52" s="599">
        <f>regioNat_Kreisregionen_t_N!S52/Terr_Oeko!$D53*1000/100</f>
        <v>2.2222510064170038</v>
      </c>
      <c r="AA52" s="597">
        <f>regioNat_Kreisregionen_t_N!T52/Terr_Oeko!$D53*1000/100</f>
        <v>44.766553108579188</v>
      </c>
      <c r="AB52" s="600">
        <f t="shared" ref="AB52:AB115" si="20">SUM(W52:AA52)</f>
        <v>82.652629218664629</v>
      </c>
      <c r="AC52" s="275" t="str">
        <f>IF(Terr_Oeko!AB53 &gt; Vegetation!M53, "Oeko", "Veg")</f>
        <v>Veg</v>
      </c>
      <c r="AD52" s="276" t="str">
        <f>IF(Gesundheit!T53 &gt; Terr_Oeko!AH53, "Gesund", "Oeko")</f>
        <v>Oeko</v>
      </c>
      <c r="AE52" s="500">
        <f t="shared" si="3"/>
        <v>0</v>
      </c>
      <c r="AF52" s="500">
        <f t="shared" si="3"/>
        <v>0</v>
      </c>
      <c r="AG52" s="352"/>
      <c r="AH52" s="542">
        <f t="shared" si="4"/>
        <v>2.1732065284485316</v>
      </c>
      <c r="AI52" s="542">
        <f t="shared" si="4"/>
        <v>0.62775498904852611</v>
      </c>
      <c r="AJ52" s="354">
        <f t="shared" si="5"/>
        <v>4.4408920985006262E-15</v>
      </c>
      <c r="AK52" s="651"/>
      <c r="AL52" s="647"/>
      <c r="AM52" s="647"/>
      <c r="AN52" s="647"/>
      <c r="AO52" s="647"/>
      <c r="AP52" s="647"/>
      <c r="AQ52" s="647"/>
      <c r="AR52" s="647"/>
      <c r="AS52" s="647"/>
      <c r="AT52" s="647"/>
      <c r="AU52" s="647"/>
      <c r="AV52" s="647"/>
      <c r="AW52" s="647"/>
      <c r="AX52" s="647"/>
      <c r="AY52" s="647"/>
      <c r="AZ52" s="647"/>
      <c r="BA52" s="647"/>
      <c r="BB52" s="647"/>
      <c r="BC52" s="647"/>
      <c r="BD52" s="647"/>
      <c r="BE52" s="647"/>
      <c r="BF52" s="647"/>
      <c r="BG52" s="647"/>
    </row>
    <row r="53" spans="1:59" x14ac:dyDescent="0.25">
      <c r="A53" s="631"/>
      <c r="B53" s="593">
        <v>3462</v>
      </c>
      <c r="C53" s="592" t="s">
        <v>41</v>
      </c>
      <c r="D53" s="688" t="s">
        <v>583</v>
      </c>
      <c r="E53" s="686">
        <v>25.052197705735029</v>
      </c>
      <c r="F53" s="686">
        <v>30.764278775453498</v>
      </c>
      <c r="G53" s="686">
        <v>3.6547402434316836</v>
      </c>
      <c r="H53" s="686">
        <v>0.42662638282055032</v>
      </c>
      <c r="I53" s="686">
        <v>2.3128275840625658</v>
      </c>
      <c r="J53" s="690">
        <v>62.210670691503324</v>
      </c>
      <c r="K53" s="585">
        <f>regioNat_Kreisregionen_t_N!D53/Terr_Oeko!$D54*1000/100</f>
        <v>26.902255346321407</v>
      </c>
      <c r="L53" s="585">
        <f>regioNat_Kreisregionen_t_N!E53/Terr_Oeko!$D54*1000/100</f>
        <v>4.0563929547006561</v>
      </c>
      <c r="M53" s="585">
        <f>regioNat_Kreisregionen_t_N!F53/Terr_Oeko!$D54*1000/100</f>
        <v>2.4793990352416349</v>
      </c>
      <c r="N53" s="585">
        <f>regioNat_Kreisregionen_t_N!G53/Terr_Oeko!$D54*1000/100</f>
        <v>13.377751838623203</v>
      </c>
      <c r="O53" s="586">
        <f>regioNat_Kreisregionen_t_N!H53/Terr_Oeko!$D54*1000/100</f>
        <v>56.559371763714928</v>
      </c>
      <c r="P53" s="587">
        <f t="shared" si="18"/>
        <v>103.37517093860183</v>
      </c>
      <c r="Q53" s="588">
        <f>regioNat_Kreisregionen_t_N!J53/Terr_Oeko!$D54*1000/100</f>
        <v>1.8500576405863765</v>
      </c>
      <c r="R53" s="588">
        <f>regioNat_Kreisregionen_t_N!K53/Terr_Oeko!$D54*1000/100</f>
        <v>0.40165271126897212</v>
      </c>
      <c r="S53" s="588">
        <f>regioNat_Kreisregionen_t_N!L53/Terr_Oeko!$D54*1000/100</f>
        <v>2.0527726524210848</v>
      </c>
      <c r="T53" s="588">
        <f>regioNat_Kreisregionen_t_N!M53/Terr_Oeko!$D54*1000/100</f>
        <v>11.064924254560578</v>
      </c>
      <c r="U53" s="586">
        <f>regioNat_Kreisregionen_t_N!N53/Terr_Oeko!$D54*1000/100</f>
        <v>25.795092988261427</v>
      </c>
      <c r="V53" s="587">
        <f t="shared" si="19"/>
        <v>41.164500247098445</v>
      </c>
      <c r="W53" s="588">
        <f>regioNat_Kreisregionen_t_N!P53/Terr_Oeko!$D54*1000/100</f>
        <v>25.052197705735029</v>
      </c>
      <c r="X53" s="588">
        <f>regioNat_Kreisregionen_t_N!Q53/Terr_Oeko!$D54*1000/100</f>
        <v>3.6547402434316836</v>
      </c>
      <c r="Y53" s="588">
        <f>regioNat_Kreisregionen_t_N!R53/Terr_Oeko!$D54*1000/100</f>
        <v>0.42662638282055032</v>
      </c>
      <c r="Z53" s="588">
        <f>regioNat_Kreisregionen_t_N!S53/Terr_Oeko!$D54*1000/100</f>
        <v>2.3128275840625658</v>
      </c>
      <c r="AA53" s="586">
        <f>regioNat_Kreisregionen_t_N!T53/Terr_Oeko!$D54*1000/100</f>
        <v>30.764278775453498</v>
      </c>
      <c r="AB53" s="589">
        <f t="shared" si="20"/>
        <v>62.210670691503324</v>
      </c>
      <c r="AC53" s="275" t="str">
        <f>IF(Terr_Oeko!AB54 &gt; Vegetation!M54, "Oeko", "Veg")</f>
        <v>Veg</v>
      </c>
      <c r="AD53" s="276" t="str">
        <f>IF(Gesundheit!T54 &gt; Terr_Oeko!AH54, "Gesund", "Oeko")</f>
        <v>Oeko</v>
      </c>
      <c r="AE53" s="500">
        <f t="shared" si="3"/>
        <v>0</v>
      </c>
      <c r="AF53" s="500">
        <f t="shared" si="3"/>
        <v>0</v>
      </c>
      <c r="AG53" s="352"/>
      <c r="AH53" s="542">
        <f t="shared" si="4"/>
        <v>1.8500576405863782</v>
      </c>
      <c r="AI53" s="542">
        <f t="shared" si="4"/>
        <v>0.40165271126897251</v>
      </c>
      <c r="AJ53" s="354">
        <f t="shared" si="5"/>
        <v>-1.7763568394002505E-15</v>
      </c>
      <c r="AK53" s="651"/>
      <c r="AL53" s="647"/>
      <c r="AM53" s="647"/>
      <c r="AN53" s="647"/>
      <c r="AO53" s="647"/>
      <c r="AP53" s="647"/>
      <c r="AQ53" s="647"/>
      <c r="AR53" s="647"/>
      <c r="AS53" s="647"/>
      <c r="AT53" s="647"/>
      <c r="AU53" s="647"/>
      <c r="AV53" s="647"/>
      <c r="AW53" s="647"/>
      <c r="AX53" s="647"/>
      <c r="AY53" s="647"/>
      <c r="AZ53" s="647"/>
      <c r="BA53" s="647"/>
      <c r="BB53" s="647"/>
      <c r="BC53" s="647"/>
      <c r="BD53" s="647"/>
      <c r="BE53" s="647"/>
      <c r="BF53" s="647"/>
      <c r="BG53" s="647"/>
    </row>
    <row r="54" spans="1:59" x14ac:dyDescent="0.25">
      <c r="A54" s="631"/>
      <c r="B54" s="594">
        <v>4011</v>
      </c>
      <c r="C54" s="595" t="s">
        <v>42</v>
      </c>
      <c r="D54" s="687" t="s">
        <v>584</v>
      </c>
      <c r="E54" s="687">
        <v>35.322391606946852</v>
      </c>
      <c r="F54" s="687">
        <v>15.250881440671673</v>
      </c>
      <c r="G54" s="687">
        <v>75.959752321981426</v>
      </c>
      <c r="H54" s="687">
        <v>2.8047037284684477</v>
      </c>
      <c r="I54" s="687">
        <v>23.514206524398272</v>
      </c>
      <c r="J54" s="691">
        <v>152.85193562246667</v>
      </c>
      <c r="K54" s="596">
        <f>regioNat_Kreisregionen_t_N!D54/Terr_Oeko!$D55*1000/100</f>
        <v>37.523317196694727</v>
      </c>
      <c r="L54" s="596">
        <f>regioNat_Kreisregionen_t_N!E54/Terr_Oeko!$D55*1000/100</f>
        <v>84.700074582893123</v>
      </c>
      <c r="M54" s="596">
        <f>regioNat_Kreisregionen_t_N!F54/Terr_Oeko!$D55*1000/100</f>
        <v>9.6902968327459504</v>
      </c>
      <c r="N54" s="596">
        <f>regioNat_Kreisregionen_t_N!G54/Terr_Oeko!$D55*1000/100</f>
        <v>38.388691730912406</v>
      </c>
      <c r="O54" s="597">
        <f>regioNat_Kreisregionen_t_N!H54/Terr_Oeko!$D55*1000/100</f>
        <v>27.321958852917842</v>
      </c>
      <c r="P54" s="598">
        <f t="shared" si="18"/>
        <v>197.62433919616404</v>
      </c>
      <c r="Q54" s="599">
        <f>regioNat_Kreisregionen_t_N!J54/Terr_Oeko!$D55*1000/100</f>
        <v>2.2009255897478819</v>
      </c>
      <c r="R54" s="599">
        <f>regioNat_Kreisregionen_t_N!K54/Terr_Oeko!$D55*1000/100</f>
        <v>8.7403222609116806</v>
      </c>
      <c r="S54" s="599">
        <f>regioNat_Kreisregionen_t_N!L54/Terr_Oeko!$D55*1000/100</f>
        <v>6.8855931042775023</v>
      </c>
      <c r="T54" s="599">
        <f>regioNat_Kreisregionen_t_N!M54/Terr_Oeko!$D55*1000/100</f>
        <v>14.874485206514048</v>
      </c>
      <c r="U54" s="597">
        <f>regioNat_Kreisregionen_t_N!N54/Terr_Oeko!$D55*1000/100</f>
        <v>12.071077412246172</v>
      </c>
      <c r="V54" s="598">
        <f t="shared" si="19"/>
        <v>44.772403573697289</v>
      </c>
      <c r="W54" s="599">
        <f>regioNat_Kreisregionen_t_N!P54/Terr_Oeko!$D55*1000/100</f>
        <v>35.322391606946852</v>
      </c>
      <c r="X54" s="599">
        <f>regioNat_Kreisregionen_t_N!Q54/Terr_Oeko!$D55*1000/100</f>
        <v>75.959752321981426</v>
      </c>
      <c r="Y54" s="599">
        <f>regioNat_Kreisregionen_t_N!R54/Terr_Oeko!$D55*1000/100</f>
        <v>2.8047037284684477</v>
      </c>
      <c r="Z54" s="599">
        <f>regioNat_Kreisregionen_t_N!S54/Terr_Oeko!$D55*1000/100</f>
        <v>23.514206524398272</v>
      </c>
      <c r="AA54" s="597">
        <f>regioNat_Kreisregionen_t_N!T54/Terr_Oeko!$D55*1000/100</f>
        <v>15.250881440671673</v>
      </c>
      <c r="AB54" s="600">
        <f t="shared" si="20"/>
        <v>152.85193562246667</v>
      </c>
      <c r="AC54" s="275" t="str">
        <f>IF(Terr_Oeko!AB55 &gt; Vegetation!M55, "Oeko", "Veg")</f>
        <v>Veg</v>
      </c>
      <c r="AD54" s="276" t="str">
        <f>IF(Gesundheit!T55 &gt; Terr_Oeko!AH55, "Gesund", "Oeko")</f>
        <v>Gesund</v>
      </c>
      <c r="AE54" s="500">
        <f t="shared" si="3"/>
        <v>0</v>
      </c>
      <c r="AF54" s="500">
        <f t="shared" si="3"/>
        <v>0</v>
      </c>
      <c r="AG54" s="352"/>
      <c r="AH54" s="542">
        <f t="shared" si="4"/>
        <v>2.2009255897478752</v>
      </c>
      <c r="AI54" s="542">
        <f t="shared" si="4"/>
        <v>8.7403222609116966</v>
      </c>
      <c r="AJ54" s="354">
        <f t="shared" si="5"/>
        <v>6.6613381477509392E-15</v>
      </c>
      <c r="AK54" s="651"/>
      <c r="AL54" s="647"/>
      <c r="AM54" s="647"/>
      <c r="AN54" s="647"/>
      <c r="AO54" s="647"/>
      <c r="AP54" s="647"/>
      <c r="AQ54" s="647"/>
      <c r="AR54" s="647"/>
      <c r="AS54" s="647"/>
      <c r="AT54" s="647"/>
      <c r="AU54" s="647"/>
      <c r="AV54" s="647"/>
      <c r="AW54" s="647"/>
      <c r="AX54" s="647"/>
      <c r="AY54" s="647"/>
      <c r="AZ54" s="647"/>
      <c r="BA54" s="647"/>
      <c r="BB54" s="647"/>
      <c r="BC54" s="647"/>
      <c r="BD54" s="647"/>
      <c r="BE54" s="647"/>
      <c r="BF54" s="647"/>
      <c r="BG54" s="647"/>
    </row>
    <row r="55" spans="1:59" x14ac:dyDescent="0.25">
      <c r="A55" s="631"/>
      <c r="B55" s="593" t="s">
        <v>602</v>
      </c>
      <c r="C55" s="592" t="s">
        <v>603</v>
      </c>
      <c r="D55" s="688" t="s">
        <v>584</v>
      </c>
      <c r="E55" s="686">
        <v>6.6969943361971422</v>
      </c>
      <c r="F55" s="686">
        <v>0.4600528217369475</v>
      </c>
      <c r="G55" s="686">
        <v>121.87063260513769</v>
      </c>
      <c r="H55" s="686">
        <v>1.2191966774254999</v>
      </c>
      <c r="I55" s="686">
        <v>0</v>
      </c>
      <c r="J55" s="690">
        <v>130.24687644049726</v>
      </c>
      <c r="K55" s="585">
        <f>regioNat_Kreisregionen_t_N!D55/Terr_Oeko!$D56*1000/100</f>
        <v>7.7037661938888524</v>
      </c>
      <c r="L55" s="585">
        <f>regioNat_Kreisregionen_t_N!E55/Terr_Oeko!$D56*1000/100</f>
        <v>139.08905461237299</v>
      </c>
      <c r="M55" s="585">
        <f>regioNat_Kreisregionen_t_N!F55/Terr_Oeko!$D56*1000/100</f>
        <v>3.0376023996080086</v>
      </c>
      <c r="N55" s="585" t="s">
        <v>539</v>
      </c>
      <c r="O55" s="586">
        <f>regioNat_Kreisregionen_t_N!H55/Terr_Oeko!$D56*1000/100</f>
        <v>7.1438041017808089</v>
      </c>
      <c r="P55" s="587">
        <f t="shared" si="18"/>
        <v>156.97422730765064</v>
      </c>
      <c r="Q55" s="588">
        <f>regioNat_Kreisregionen_t_N!J55/Terr_Oeko!$D56*1000/100</f>
        <v>1.0067718576917104</v>
      </c>
      <c r="R55" s="588">
        <f>regioNat_Kreisregionen_t_N!K55/Terr_Oeko!$D56*1000/100</f>
        <v>17.218422007235294</v>
      </c>
      <c r="S55" s="588">
        <f>regioNat_Kreisregionen_t_N!L55/Terr_Oeko!$D56*1000/100</f>
        <v>1.8184057221825085</v>
      </c>
      <c r="T55" s="588" t="s">
        <v>539</v>
      </c>
      <c r="U55" s="586">
        <f>regioNat_Kreisregionen_t_N!N55/Terr_Oeko!$D56*1000/100</f>
        <v>6.6837512800438619</v>
      </c>
      <c r="V55" s="587">
        <f t="shared" si="19"/>
        <v>26.727350867153376</v>
      </c>
      <c r="W55" s="588">
        <f>regioNat_Kreisregionen_t_N!P55/Terr_Oeko!$D56*1000/100</f>
        <v>6.6969943361971422</v>
      </c>
      <c r="X55" s="588">
        <f>regioNat_Kreisregionen_t_N!Q55/Terr_Oeko!$D56*1000/100</f>
        <v>121.87063260513769</v>
      </c>
      <c r="Y55" s="588">
        <f>regioNat_Kreisregionen_t_N!R55/Terr_Oeko!$D56*1000/100</f>
        <v>1.2191966774254999</v>
      </c>
      <c r="Z55" s="588"/>
      <c r="AA55" s="586">
        <f>regioNat_Kreisregionen_t_N!T55/Terr_Oeko!$D56*1000/100</f>
        <v>0.4600528217369475</v>
      </c>
      <c r="AB55" s="589">
        <f t="shared" si="20"/>
        <v>130.24687644049726</v>
      </c>
      <c r="AC55" s="275" t="str">
        <f>IF(Terr_Oeko!AB56 &gt; Vegetation!M56, "Oeko", "Veg")</f>
        <v>Veg</v>
      </c>
      <c r="AD55" s="276" t="str">
        <f>IF(Gesundheit!T56 &gt; Terr_Oeko!AH56, "Gesund", "Oeko")</f>
        <v>Gesund</v>
      </c>
      <c r="AE55" s="500">
        <f t="shared" si="3"/>
        <v>0</v>
      </c>
      <c r="AF55" s="500">
        <f t="shared" si="3"/>
        <v>0</v>
      </c>
      <c r="AG55" s="352"/>
      <c r="AH55" s="542">
        <f t="shared" si="4"/>
        <v>1.0067718576917102</v>
      </c>
      <c r="AI55" s="542">
        <f t="shared" si="4"/>
        <v>17.218422007235304</v>
      </c>
      <c r="AJ55" s="354">
        <f t="shared" si="5"/>
        <v>0</v>
      </c>
      <c r="AK55" s="651"/>
      <c r="AL55" s="647"/>
      <c r="AM55" s="647"/>
      <c r="AN55" s="647"/>
      <c r="AO55" s="647"/>
      <c r="AP55" s="647"/>
      <c r="AQ55" s="647"/>
      <c r="AR55" s="647"/>
      <c r="AS55" s="647"/>
      <c r="AT55" s="647"/>
      <c r="AU55" s="647"/>
      <c r="AV55" s="647"/>
      <c r="AW55" s="647"/>
      <c r="AX55" s="647"/>
      <c r="AY55" s="647"/>
      <c r="AZ55" s="647"/>
      <c r="BA55" s="647"/>
      <c r="BB55" s="647"/>
      <c r="BC55" s="647"/>
      <c r="BD55" s="647"/>
      <c r="BE55" s="647"/>
      <c r="BF55" s="647"/>
      <c r="BG55" s="647"/>
    </row>
    <row r="56" spans="1:59" x14ac:dyDescent="0.25">
      <c r="A56" s="631"/>
      <c r="B56" s="594" t="s">
        <v>604</v>
      </c>
      <c r="C56" s="595" t="s">
        <v>605</v>
      </c>
      <c r="D56" s="687" t="s">
        <v>584</v>
      </c>
      <c r="E56" s="687">
        <v>8.5677956711870937</v>
      </c>
      <c r="F56" s="687">
        <v>0.10127405989414566</v>
      </c>
      <c r="G56" s="687">
        <v>37.144268774703555</v>
      </c>
      <c r="H56" s="687">
        <v>1.2301159236522445</v>
      </c>
      <c r="I56" s="687">
        <v>0</v>
      </c>
      <c r="J56" s="691">
        <v>47.043454429437034</v>
      </c>
      <c r="K56" s="596">
        <f>regioNat_Kreisregionen_t_N!D56/Terr_Oeko!$D57*1000/100</f>
        <v>9.8558086410624952</v>
      </c>
      <c r="L56" s="596">
        <f>regioNat_Kreisregionen_t_N!E56/Terr_Oeko!$D57*1000/100</f>
        <v>39.707722682217707</v>
      </c>
      <c r="M56" s="596">
        <f>regioNat_Kreisregionen_t_N!F56/Terr_Oeko!$D57*1000/100</f>
        <v>3.1521083216238721</v>
      </c>
      <c r="N56" s="596" t="s">
        <v>539</v>
      </c>
      <c r="O56" s="597">
        <f>regioNat_Kreisregionen_t_N!H56/Terr_Oeko!$D57*1000/100</f>
        <v>13.048740202380975</v>
      </c>
      <c r="P56" s="598">
        <f t="shared" si="18"/>
        <v>65.764379847285042</v>
      </c>
      <c r="Q56" s="599">
        <f>regioNat_Kreisregionen_t_N!J56/Terr_Oeko!$D57*1000/100</f>
        <v>1.2880129698754001</v>
      </c>
      <c r="R56" s="599">
        <f>regioNat_Kreisregionen_t_N!K56/Terr_Oeko!$D57*1000/100</f>
        <v>2.5634539075141549</v>
      </c>
      <c r="S56" s="599">
        <f>regioNat_Kreisregionen_t_N!L56/Terr_Oeko!$D57*1000/100</f>
        <v>1.9219923979716274</v>
      </c>
      <c r="T56" s="599" t="s">
        <v>539</v>
      </c>
      <c r="U56" s="597">
        <f>regioNat_Kreisregionen_t_N!N56/Terr_Oeko!$D57*1000/100</f>
        <v>12.94746614248683</v>
      </c>
      <c r="V56" s="598">
        <f t="shared" si="19"/>
        <v>18.720925417848012</v>
      </c>
      <c r="W56" s="599">
        <f>regioNat_Kreisregionen_t_N!P56/Terr_Oeko!$D57*1000/100</f>
        <v>8.5677956711870937</v>
      </c>
      <c r="X56" s="599">
        <f>regioNat_Kreisregionen_t_N!Q56/Terr_Oeko!$D57*1000/100</f>
        <v>37.144268774703555</v>
      </c>
      <c r="Y56" s="599">
        <f>regioNat_Kreisregionen_t_N!R56/Terr_Oeko!$D57*1000/100</f>
        <v>1.2301159236522445</v>
      </c>
      <c r="Z56" s="599"/>
      <c r="AA56" s="597">
        <f>regioNat_Kreisregionen_t_N!T56/Terr_Oeko!$D57*1000/100</f>
        <v>0.10127405989414566</v>
      </c>
      <c r="AB56" s="600">
        <f t="shared" si="20"/>
        <v>47.043454429437034</v>
      </c>
      <c r="AC56" s="275" t="str">
        <f>IF(Terr_Oeko!AB57 &gt; Vegetation!M57, "Oeko", "Veg")</f>
        <v>Veg</v>
      </c>
      <c r="AD56" s="276" t="str">
        <f>IF(Gesundheit!T57 &gt; Terr_Oeko!AH57, "Gesund", "Oeko")</f>
        <v>Gesund</v>
      </c>
      <c r="AE56" s="500">
        <f t="shared" si="3"/>
        <v>0</v>
      </c>
      <c r="AF56" s="500">
        <f t="shared" si="3"/>
        <v>0</v>
      </c>
      <c r="AG56" s="352"/>
      <c r="AH56" s="542">
        <f t="shared" si="4"/>
        <v>1.2880129698754015</v>
      </c>
      <c r="AI56" s="542">
        <f t="shared" si="4"/>
        <v>2.5634539075141518</v>
      </c>
      <c r="AJ56" s="354">
        <f t="shared" si="5"/>
        <v>0</v>
      </c>
      <c r="AK56" s="651"/>
      <c r="AL56" s="647"/>
      <c r="AM56" s="647"/>
      <c r="AN56" s="647"/>
      <c r="AO56" s="647"/>
      <c r="AP56" s="647"/>
      <c r="AQ56" s="647"/>
      <c r="AR56" s="647"/>
      <c r="AS56" s="647"/>
      <c r="AT56" s="647"/>
      <c r="AU56" s="647"/>
      <c r="AV56" s="647"/>
      <c r="AW56" s="647"/>
      <c r="AX56" s="647"/>
      <c r="AY56" s="647"/>
      <c r="AZ56" s="647"/>
      <c r="BA56" s="647"/>
      <c r="BB56" s="647"/>
      <c r="BC56" s="647"/>
      <c r="BD56" s="647"/>
      <c r="BE56" s="647"/>
      <c r="BF56" s="647"/>
      <c r="BG56" s="647"/>
    </row>
    <row r="57" spans="1:59" x14ac:dyDescent="0.25">
      <c r="A57" s="631"/>
      <c r="B57" s="593">
        <v>5154</v>
      </c>
      <c r="C57" s="592" t="s">
        <v>45</v>
      </c>
      <c r="D57" s="688" t="s">
        <v>583</v>
      </c>
      <c r="E57" s="686">
        <v>29.09899375393854</v>
      </c>
      <c r="F57" s="686">
        <v>38.585766210884664</v>
      </c>
      <c r="G57" s="686">
        <v>10.042163851591949</v>
      </c>
      <c r="H57" s="686">
        <v>0.50168403059430822</v>
      </c>
      <c r="I57" s="686">
        <v>0</v>
      </c>
      <c r="J57" s="690">
        <v>78.228607847009457</v>
      </c>
      <c r="K57" s="585">
        <f>regioNat_Kreisregionen_t_N!D57/Terr_Oeko!$D58*1000/100</f>
        <v>33.473500663742463</v>
      </c>
      <c r="L57" s="585">
        <f>regioNat_Kreisregionen_t_N!E57/Terr_Oeko!$D58*1000/100</f>
        <v>12.30533920325013</v>
      </c>
      <c r="M57" s="585">
        <f>regioNat_Kreisregionen_t_N!F57/Terr_Oeko!$D58*1000/100</f>
        <v>2.5391972377917149</v>
      </c>
      <c r="N57" s="585" t="s">
        <v>539</v>
      </c>
      <c r="O57" s="586">
        <f>regioNat_Kreisregionen_t_N!H57/Terr_Oeko!$D58*1000/100</f>
        <v>59.234793902067757</v>
      </c>
      <c r="P57" s="587">
        <f t="shared" si="18"/>
        <v>107.55283100685207</v>
      </c>
      <c r="Q57" s="588">
        <f>regioNat_Kreisregionen_t_N!J57/Terr_Oeko!$D58*1000/100</f>
        <v>4.374506909803924</v>
      </c>
      <c r="R57" s="588">
        <f>regioNat_Kreisregionen_t_N!K57/Terr_Oeko!$D58*1000/100</f>
        <v>2.2631753516581794</v>
      </c>
      <c r="S57" s="588">
        <f>regioNat_Kreisregionen_t_N!L57/Terr_Oeko!$D58*1000/100</f>
        <v>2.0375132071974065</v>
      </c>
      <c r="T57" s="588" t="s">
        <v>539</v>
      </c>
      <c r="U57" s="586">
        <f>regioNat_Kreisregionen_t_N!N57/Terr_Oeko!$D58*1000/100</f>
        <v>20.6490276911831</v>
      </c>
      <c r="V57" s="587">
        <f t="shared" si="19"/>
        <v>29.32422315984261</v>
      </c>
      <c r="W57" s="588">
        <f>regioNat_Kreisregionen_t_N!P57/Terr_Oeko!$D58*1000/100</f>
        <v>29.09899375393854</v>
      </c>
      <c r="X57" s="588">
        <f>regioNat_Kreisregionen_t_N!Q57/Terr_Oeko!$D58*1000/100</f>
        <v>10.042163851591949</v>
      </c>
      <c r="Y57" s="588">
        <f>regioNat_Kreisregionen_t_N!R57/Terr_Oeko!$D58*1000/100</f>
        <v>0.50168403059430822</v>
      </c>
      <c r="Z57" s="588"/>
      <c r="AA57" s="586">
        <f>regioNat_Kreisregionen_t_N!T57/Terr_Oeko!$D58*1000/100</f>
        <v>38.585766210884664</v>
      </c>
      <c r="AB57" s="589">
        <f t="shared" si="20"/>
        <v>78.228607847009457</v>
      </c>
      <c r="AC57" s="275" t="str">
        <f>IF(Terr_Oeko!AB58 &gt; Vegetation!M58, "Oeko", "Veg")</f>
        <v>Veg</v>
      </c>
      <c r="AD57" s="276" t="str">
        <f>IF(Gesundheit!T58 &gt; Terr_Oeko!AH58, "Gesund", "Oeko")</f>
        <v>Oeko</v>
      </c>
      <c r="AE57" s="500">
        <f t="shared" si="3"/>
        <v>0</v>
      </c>
      <c r="AF57" s="500">
        <f t="shared" si="3"/>
        <v>0</v>
      </c>
      <c r="AG57" s="352"/>
      <c r="AH57" s="542">
        <f t="shared" si="4"/>
        <v>4.3745069098039231</v>
      </c>
      <c r="AI57" s="542">
        <f t="shared" si="4"/>
        <v>2.2631753516581803</v>
      </c>
      <c r="AJ57" s="354">
        <f t="shared" si="5"/>
        <v>0</v>
      </c>
      <c r="AK57" s="651"/>
      <c r="AL57" s="647"/>
      <c r="AM57" s="647"/>
      <c r="AN57" s="647"/>
      <c r="AO57" s="647"/>
      <c r="AP57" s="647"/>
      <c r="AQ57" s="647"/>
      <c r="AR57" s="647"/>
      <c r="AS57" s="647"/>
      <c r="AT57" s="647"/>
      <c r="AU57" s="647"/>
      <c r="AV57" s="647"/>
      <c r="AW57" s="647"/>
      <c r="AX57" s="647"/>
      <c r="AY57" s="647"/>
      <c r="AZ57" s="647"/>
      <c r="BA57" s="647"/>
      <c r="BB57" s="647"/>
      <c r="BC57" s="647"/>
      <c r="BD57" s="647"/>
      <c r="BE57" s="647"/>
      <c r="BF57" s="647"/>
      <c r="BG57" s="647"/>
    </row>
    <row r="58" spans="1:59" x14ac:dyDescent="0.25">
      <c r="A58" s="631"/>
      <c r="B58" s="594" t="s">
        <v>606</v>
      </c>
      <c r="C58" s="595" t="s">
        <v>607</v>
      </c>
      <c r="D58" s="687" t="s">
        <v>584</v>
      </c>
      <c r="E58" s="687">
        <v>8.0705029383015727</v>
      </c>
      <c r="F58" s="687">
        <v>1.7146423684718979</v>
      </c>
      <c r="G58" s="687">
        <v>46.732339144437439</v>
      </c>
      <c r="H58" s="687">
        <v>1.2073590496151585</v>
      </c>
      <c r="I58" s="687">
        <v>0</v>
      </c>
      <c r="J58" s="691">
        <v>57.724843500826069</v>
      </c>
      <c r="K58" s="596">
        <f>regioNat_Kreisregionen_t_N!D58/Terr_Oeko!$D59*1000/100</f>
        <v>9.2837569486542399</v>
      </c>
      <c r="L58" s="596">
        <f>regioNat_Kreisregionen_t_N!E58/Terr_Oeko!$D59*1000/100</f>
        <v>50.826769919565443</v>
      </c>
      <c r="M58" s="596">
        <f>regioNat_Kreisregionen_t_N!F58/Terr_Oeko!$D59*1000/100</f>
        <v>3.1796486013099208</v>
      </c>
      <c r="N58" s="596" t="s">
        <v>539</v>
      </c>
      <c r="O58" s="597">
        <f>regioNat_Kreisregionen_t_N!H58/Terr_Oeko!$D59*1000/100</f>
        <v>17.164312792240942</v>
      </c>
      <c r="P58" s="598">
        <f t="shared" si="18"/>
        <v>80.454488261770535</v>
      </c>
      <c r="Q58" s="599">
        <f>regioNat_Kreisregionen_t_N!J58/Terr_Oeko!$D59*1000/100</f>
        <v>1.2132540103526663</v>
      </c>
      <c r="R58" s="599">
        <f>regioNat_Kreisregionen_t_N!K58/Terr_Oeko!$D59*1000/100</f>
        <v>4.0944307751279974</v>
      </c>
      <c r="S58" s="599">
        <f>regioNat_Kreisregionen_t_N!L58/Terr_Oeko!$D59*1000/100</f>
        <v>1.9722895516947618</v>
      </c>
      <c r="T58" s="599" t="s">
        <v>539</v>
      </c>
      <c r="U58" s="597">
        <f>regioNat_Kreisregionen_t_N!N58/Terr_Oeko!$D59*1000/100</f>
        <v>15.449670423769044</v>
      </c>
      <c r="V58" s="598">
        <f t="shared" si="19"/>
        <v>22.729644760944471</v>
      </c>
      <c r="W58" s="599">
        <f>regioNat_Kreisregionen_t_N!P58/Terr_Oeko!$D59*1000/100</f>
        <v>8.0705029383015727</v>
      </c>
      <c r="X58" s="599">
        <f>regioNat_Kreisregionen_t_N!Q58/Terr_Oeko!$D59*1000/100</f>
        <v>46.732339144437439</v>
      </c>
      <c r="Y58" s="599">
        <f>regioNat_Kreisregionen_t_N!R58/Terr_Oeko!$D59*1000/100</f>
        <v>1.2073590496151585</v>
      </c>
      <c r="Z58" s="599"/>
      <c r="AA58" s="597">
        <f>regioNat_Kreisregionen_t_N!T58/Terr_Oeko!$D59*1000/100</f>
        <v>1.7146423684718979</v>
      </c>
      <c r="AB58" s="600">
        <f t="shared" si="20"/>
        <v>57.724843500826069</v>
      </c>
      <c r="AC58" s="275" t="str">
        <f>IF(Terr_Oeko!AB59 &gt; Vegetation!M59, "Oeko", "Veg")</f>
        <v>Veg</v>
      </c>
      <c r="AD58" s="276" t="str">
        <f>IF(Gesundheit!T59 &gt; Terr_Oeko!AH59, "Gesund", "Oeko")</f>
        <v>Gesund</v>
      </c>
      <c r="AE58" s="500">
        <f t="shared" si="3"/>
        <v>0</v>
      </c>
      <c r="AF58" s="500">
        <f t="shared" si="3"/>
        <v>0</v>
      </c>
      <c r="AG58" s="352"/>
      <c r="AH58" s="542">
        <f t="shared" si="4"/>
        <v>1.2132540103526672</v>
      </c>
      <c r="AI58" s="542">
        <f t="shared" si="4"/>
        <v>4.0944307751280036</v>
      </c>
      <c r="AJ58" s="354">
        <f t="shared" si="5"/>
        <v>0</v>
      </c>
      <c r="AK58" s="651"/>
      <c r="AL58" s="647"/>
      <c r="AM58" s="647"/>
      <c r="AN58" s="647"/>
      <c r="AO58" s="647"/>
      <c r="AP58" s="647"/>
      <c r="AQ58" s="647"/>
      <c r="AR58" s="647"/>
      <c r="AS58" s="647"/>
      <c r="AT58" s="647"/>
      <c r="AU58" s="647"/>
      <c r="AV58" s="647"/>
      <c r="AW58" s="647"/>
      <c r="AX58" s="647"/>
      <c r="AY58" s="647"/>
      <c r="AZ58" s="647"/>
      <c r="BA58" s="647"/>
      <c r="BB58" s="647"/>
      <c r="BC58" s="647"/>
      <c r="BD58" s="647"/>
      <c r="BE58" s="647"/>
      <c r="BF58" s="647"/>
      <c r="BG58" s="647"/>
    </row>
    <row r="59" spans="1:59" x14ac:dyDescent="0.25">
      <c r="A59" s="631"/>
      <c r="B59" s="593" t="s">
        <v>608</v>
      </c>
      <c r="C59" s="592" t="s">
        <v>609</v>
      </c>
      <c r="D59" s="688" t="s">
        <v>584</v>
      </c>
      <c r="E59" s="686">
        <v>8.409697414051438</v>
      </c>
      <c r="F59" s="686">
        <v>9.5739349573960002</v>
      </c>
      <c r="G59" s="686">
        <v>74.471227621483379</v>
      </c>
      <c r="H59" s="686">
        <v>0.78311211769441258</v>
      </c>
      <c r="I59" s="686">
        <v>0</v>
      </c>
      <c r="J59" s="690">
        <v>93.237972110625236</v>
      </c>
      <c r="K59" s="585">
        <f>regioNat_Kreisregionen_t_N!D59/Terr_Oeko!$D60*1000/100</f>
        <v>9.6739431731388628</v>
      </c>
      <c r="L59" s="585">
        <f>regioNat_Kreisregionen_t_N!E59/Terr_Oeko!$D60*1000/100</f>
        <v>89.647287689454799</v>
      </c>
      <c r="M59" s="585">
        <f>regioNat_Kreisregionen_t_N!F59/Terr_Oeko!$D60*1000/100</f>
        <v>2.4389085533846817</v>
      </c>
      <c r="N59" s="585" t="s">
        <v>539</v>
      </c>
      <c r="O59" s="586">
        <f>regioNat_Kreisregionen_t_N!H59/Terr_Oeko!$D60*1000/100</f>
        <v>29.188430038715811</v>
      </c>
      <c r="P59" s="587">
        <f t="shared" si="18"/>
        <v>130.94856945469417</v>
      </c>
      <c r="Q59" s="588">
        <f>regioNat_Kreisregionen_t_N!J59/Terr_Oeko!$D60*1000/100</f>
        <v>1.2642457590874239</v>
      </c>
      <c r="R59" s="588">
        <f>regioNat_Kreisregionen_t_N!K59/Terr_Oeko!$D60*1000/100</f>
        <v>15.17606006797144</v>
      </c>
      <c r="S59" s="588">
        <f>regioNat_Kreisregionen_t_N!L59/Terr_Oeko!$D60*1000/100</f>
        <v>1.655796435690269</v>
      </c>
      <c r="T59" s="588" t="s">
        <v>539</v>
      </c>
      <c r="U59" s="586">
        <f>regioNat_Kreisregionen_t_N!N59/Terr_Oeko!$D60*1000/100</f>
        <v>19.614495081319809</v>
      </c>
      <c r="V59" s="587">
        <f t="shared" si="19"/>
        <v>37.710597344068944</v>
      </c>
      <c r="W59" s="588">
        <f>regioNat_Kreisregionen_t_N!P59/Terr_Oeko!$D60*1000/100</f>
        <v>8.409697414051438</v>
      </c>
      <c r="X59" s="588">
        <f>regioNat_Kreisregionen_t_N!Q59/Terr_Oeko!$D60*1000/100</f>
        <v>74.471227621483379</v>
      </c>
      <c r="Y59" s="588">
        <f>regioNat_Kreisregionen_t_N!R59/Terr_Oeko!$D60*1000/100</f>
        <v>0.78311211769441258</v>
      </c>
      <c r="Z59" s="588"/>
      <c r="AA59" s="586">
        <f>regioNat_Kreisregionen_t_N!T59/Terr_Oeko!$D60*1000/100</f>
        <v>9.5739349573960002</v>
      </c>
      <c r="AB59" s="589">
        <f t="shared" si="20"/>
        <v>93.237972110625236</v>
      </c>
      <c r="AC59" s="275" t="str">
        <f>IF(Terr_Oeko!AB60 &gt; Vegetation!M60, "Oeko", "Veg")</f>
        <v>Veg</v>
      </c>
      <c r="AD59" s="276" t="str">
        <f>IF(Gesundheit!T60 &gt; Terr_Oeko!AH60, "Gesund", "Oeko")</f>
        <v>Gesund</v>
      </c>
      <c r="AE59" s="500">
        <f t="shared" si="3"/>
        <v>0</v>
      </c>
      <c r="AF59" s="500">
        <f t="shared" si="3"/>
        <v>0</v>
      </c>
      <c r="AG59" s="352"/>
      <c r="AH59" s="542">
        <f t="shared" si="4"/>
        <v>1.2642457590874248</v>
      </c>
      <c r="AI59" s="542">
        <f t="shared" si="4"/>
        <v>15.17606006797142</v>
      </c>
      <c r="AJ59" s="354">
        <f t="shared" si="5"/>
        <v>0</v>
      </c>
      <c r="AK59" s="651"/>
      <c r="AL59" s="647"/>
      <c r="AM59" s="647"/>
      <c r="AN59" s="647"/>
      <c r="AO59" s="647"/>
      <c r="AP59" s="647"/>
      <c r="AQ59" s="647"/>
      <c r="AR59" s="647"/>
      <c r="AS59" s="647"/>
      <c r="AT59" s="647"/>
      <c r="AU59" s="647"/>
      <c r="AV59" s="647"/>
      <c r="AW59" s="647"/>
      <c r="AX59" s="647"/>
      <c r="AY59" s="647"/>
      <c r="AZ59" s="647"/>
      <c r="BA59" s="647"/>
      <c r="BB59" s="647"/>
      <c r="BC59" s="647"/>
      <c r="BD59" s="647"/>
      <c r="BE59" s="647"/>
      <c r="BF59" s="647"/>
      <c r="BG59" s="647"/>
    </row>
    <row r="60" spans="1:59" x14ac:dyDescent="0.25">
      <c r="A60" s="631"/>
      <c r="B60" s="594" t="s">
        <v>610</v>
      </c>
      <c r="C60" s="595" t="s">
        <v>611</v>
      </c>
      <c r="D60" s="687" t="s">
        <v>583</v>
      </c>
      <c r="E60" s="687">
        <v>15.32557635773766</v>
      </c>
      <c r="F60" s="687">
        <v>25.208663312007456</v>
      </c>
      <c r="G60" s="687">
        <v>20.137962182343728</v>
      </c>
      <c r="H60" s="687">
        <v>0.8993005101938748</v>
      </c>
      <c r="I60" s="687">
        <v>0</v>
      </c>
      <c r="J60" s="691">
        <v>61.571502362282715</v>
      </c>
      <c r="K60" s="596">
        <f>regioNat_Kreisregionen_t_N!D60/Terr_Oeko!$D61*1000/100</f>
        <v>17.629499312619117</v>
      </c>
      <c r="L60" s="596">
        <f>regioNat_Kreisregionen_t_N!E60/Terr_Oeko!$D61*1000/100</f>
        <v>22.975390984594718</v>
      </c>
      <c r="M60" s="596">
        <f>regioNat_Kreisregionen_t_N!F60/Terr_Oeko!$D61*1000/100</f>
        <v>2.9164598056019067</v>
      </c>
      <c r="N60" s="596" t="s">
        <v>539</v>
      </c>
      <c r="O60" s="597">
        <f>regioNat_Kreisregionen_t_N!H60/Terr_Oeko!$D61*1000/100</f>
        <v>43.821920217252888</v>
      </c>
      <c r="P60" s="598">
        <f t="shared" si="18"/>
        <v>87.343270320068626</v>
      </c>
      <c r="Q60" s="599">
        <f>regioNat_Kreisregionen_t_N!J60/Terr_Oeko!$D61*1000/100</f>
        <v>2.3039229548814566</v>
      </c>
      <c r="R60" s="599">
        <f>regioNat_Kreisregionen_t_N!K60/Terr_Oeko!$D61*1000/100</f>
        <v>2.8374288022509906</v>
      </c>
      <c r="S60" s="599">
        <f>regioNat_Kreisregionen_t_N!L60/Terr_Oeko!$D61*1000/100</f>
        <v>2.0171592954080317</v>
      </c>
      <c r="T60" s="599" t="s">
        <v>539</v>
      </c>
      <c r="U60" s="597">
        <f>regioNat_Kreisregionen_t_N!N60/Terr_Oeko!$D61*1000/100</f>
        <v>18.613256905245436</v>
      </c>
      <c r="V60" s="598">
        <f t="shared" si="19"/>
        <v>25.771767957785915</v>
      </c>
      <c r="W60" s="599">
        <f>regioNat_Kreisregionen_t_N!P60/Terr_Oeko!$D61*1000/100</f>
        <v>15.32557635773766</v>
      </c>
      <c r="X60" s="599">
        <f>regioNat_Kreisregionen_t_N!Q60/Terr_Oeko!$D61*1000/100</f>
        <v>20.137962182343728</v>
      </c>
      <c r="Y60" s="599">
        <f>regioNat_Kreisregionen_t_N!R60/Terr_Oeko!$D61*1000/100</f>
        <v>0.8993005101938748</v>
      </c>
      <c r="Z60" s="599"/>
      <c r="AA60" s="597">
        <f>regioNat_Kreisregionen_t_N!T60/Terr_Oeko!$D61*1000/100</f>
        <v>25.208663312007456</v>
      </c>
      <c r="AB60" s="600">
        <f t="shared" si="20"/>
        <v>61.571502362282715</v>
      </c>
      <c r="AC60" s="275" t="str">
        <f>IF(Terr_Oeko!AB61 &gt; Vegetation!M61, "Oeko", "Veg")</f>
        <v>Veg</v>
      </c>
      <c r="AD60" s="276" t="str">
        <f>IF(Gesundheit!T61 &gt; Terr_Oeko!AH61, "Gesund", "Oeko")</f>
        <v>Gesund</v>
      </c>
      <c r="AE60" s="500">
        <f t="shared" si="3"/>
        <v>0</v>
      </c>
      <c r="AF60" s="500">
        <f t="shared" si="3"/>
        <v>0</v>
      </c>
      <c r="AG60" s="352"/>
      <c r="AH60" s="542">
        <f t="shared" si="4"/>
        <v>2.3039229548814575</v>
      </c>
      <c r="AI60" s="542">
        <f t="shared" si="4"/>
        <v>2.8374288022509901</v>
      </c>
      <c r="AJ60" s="354">
        <f t="shared" si="5"/>
        <v>0</v>
      </c>
      <c r="AK60" s="651"/>
      <c r="AL60" s="647"/>
      <c r="AM60" s="647"/>
      <c r="AN60" s="647"/>
      <c r="AO60" s="647"/>
      <c r="AP60" s="647"/>
      <c r="AQ60" s="647"/>
      <c r="AR60" s="647"/>
      <c r="AS60" s="647"/>
      <c r="AT60" s="647"/>
      <c r="AU60" s="647"/>
      <c r="AV60" s="647"/>
      <c r="AW60" s="647"/>
      <c r="AX60" s="647"/>
      <c r="AY60" s="647"/>
      <c r="AZ60" s="647"/>
      <c r="BA60" s="647"/>
      <c r="BB60" s="647"/>
      <c r="BC60" s="647"/>
      <c r="BD60" s="647"/>
      <c r="BE60" s="647"/>
      <c r="BF60" s="647"/>
      <c r="BG60" s="647"/>
    </row>
    <row r="61" spans="1:59" x14ac:dyDescent="0.25">
      <c r="A61" s="631"/>
      <c r="B61" s="593">
        <v>5170</v>
      </c>
      <c r="C61" s="592" t="s">
        <v>46</v>
      </c>
      <c r="D61" s="688" t="s">
        <v>583</v>
      </c>
      <c r="E61" s="686">
        <v>21.885237579684045</v>
      </c>
      <c r="F61" s="686">
        <v>21.975155391528098</v>
      </c>
      <c r="G61" s="686">
        <v>18.356688163095484</v>
      </c>
      <c r="H61" s="686">
        <v>0.58811402062257279</v>
      </c>
      <c r="I61" s="686">
        <v>0</v>
      </c>
      <c r="J61" s="690">
        <v>62.805195154930196</v>
      </c>
      <c r="K61" s="585">
        <f>regioNat_Kreisregionen_t_N!D61/Terr_Oeko!$D62*1000/100</f>
        <v>25.175286844774881</v>
      </c>
      <c r="L61" s="585">
        <f>regioNat_Kreisregionen_t_N!E61/Terr_Oeko!$D62*1000/100</f>
        <v>21.410193327129267</v>
      </c>
      <c r="M61" s="585">
        <f>regioNat_Kreisregionen_t_N!F61/Terr_Oeko!$D62*1000/100</f>
        <v>2.4292435886386299</v>
      </c>
      <c r="N61" s="585" t="s">
        <v>539</v>
      </c>
      <c r="O61" s="586">
        <f>regioNat_Kreisregionen_t_N!H61/Terr_Oeko!$D62*1000/100</f>
        <v>43.508465304653527</v>
      </c>
      <c r="P61" s="587">
        <f t="shared" si="18"/>
        <v>92.523189065196306</v>
      </c>
      <c r="Q61" s="588">
        <f>regioNat_Kreisregionen_t_N!J61/Terr_Oeko!$D62*1000/100</f>
        <v>3.2900492650908411</v>
      </c>
      <c r="R61" s="588">
        <f>regioNat_Kreisregionen_t_N!K61/Terr_Oeko!$D62*1000/100</f>
        <v>3.0535051640337865</v>
      </c>
      <c r="S61" s="588">
        <f>regioNat_Kreisregionen_t_N!L61/Terr_Oeko!$D62*1000/100</f>
        <v>1.8411295680160571</v>
      </c>
      <c r="T61" s="588" t="s">
        <v>539</v>
      </c>
      <c r="U61" s="586">
        <f>regioNat_Kreisregionen_t_N!N61/Terr_Oeko!$D62*1000/100</f>
        <v>21.533309913125436</v>
      </c>
      <c r="V61" s="587">
        <f t="shared" si="19"/>
        <v>29.71799391026612</v>
      </c>
      <c r="W61" s="588">
        <f>regioNat_Kreisregionen_t_N!P61/Terr_Oeko!$D62*1000/100</f>
        <v>21.885237579684045</v>
      </c>
      <c r="X61" s="588">
        <f>regioNat_Kreisregionen_t_N!Q61/Terr_Oeko!$D62*1000/100</f>
        <v>18.356688163095484</v>
      </c>
      <c r="Y61" s="588">
        <f>regioNat_Kreisregionen_t_N!R61/Terr_Oeko!$D62*1000/100</f>
        <v>0.58811402062257279</v>
      </c>
      <c r="Z61" s="588"/>
      <c r="AA61" s="586">
        <f>regioNat_Kreisregionen_t_N!T61/Terr_Oeko!$D62*1000/100</f>
        <v>21.975155391528098</v>
      </c>
      <c r="AB61" s="589">
        <f t="shared" si="20"/>
        <v>62.805195154930196</v>
      </c>
      <c r="AC61" s="275" t="str">
        <f>IF(Terr_Oeko!AB62 &gt; Vegetation!M62, "Oeko", "Veg")</f>
        <v>Veg</v>
      </c>
      <c r="AD61" s="276" t="str">
        <f>IF(Gesundheit!T62 &gt; Terr_Oeko!AH62, "Gesund", "Oeko")</f>
        <v>Gesund</v>
      </c>
      <c r="AE61" s="500">
        <f t="shared" si="3"/>
        <v>0</v>
      </c>
      <c r="AF61" s="500">
        <f t="shared" si="3"/>
        <v>0</v>
      </c>
      <c r="AG61" s="352"/>
      <c r="AH61" s="542">
        <f t="shared" si="4"/>
        <v>3.2900492650908362</v>
      </c>
      <c r="AI61" s="542">
        <f t="shared" si="4"/>
        <v>3.0535051640337834</v>
      </c>
      <c r="AJ61" s="354">
        <f t="shared" si="5"/>
        <v>4.8849813083506888E-15</v>
      </c>
      <c r="AK61" s="651"/>
      <c r="AL61" s="647"/>
      <c r="AM61" s="647"/>
      <c r="AN61" s="647"/>
      <c r="AO61" s="647"/>
      <c r="AP61" s="647"/>
      <c r="AQ61" s="647"/>
      <c r="AR61" s="647"/>
      <c r="AS61" s="647"/>
      <c r="AT61" s="647"/>
      <c r="AU61" s="647"/>
      <c r="AV61" s="647"/>
      <c r="AW61" s="647"/>
      <c r="AX61" s="647"/>
      <c r="AY61" s="647"/>
      <c r="AZ61" s="647"/>
      <c r="BA61" s="647"/>
      <c r="BB61" s="647"/>
      <c r="BC61" s="647"/>
      <c r="BD61" s="647"/>
      <c r="BE61" s="647"/>
      <c r="BF61" s="647"/>
      <c r="BG61" s="647"/>
    </row>
    <row r="62" spans="1:59" x14ac:dyDescent="0.25">
      <c r="A62" s="631"/>
      <c r="B62" s="594" t="s">
        <v>612</v>
      </c>
      <c r="C62" s="595" t="s">
        <v>47</v>
      </c>
      <c r="D62" s="687" t="s">
        <v>584</v>
      </c>
      <c r="E62" s="687">
        <v>6.4749424038715446</v>
      </c>
      <c r="F62" s="687">
        <v>5.1711109447935506</v>
      </c>
      <c r="G62" s="687">
        <v>40.813190389969385</v>
      </c>
      <c r="H62" s="687">
        <v>0.55982682812099804</v>
      </c>
      <c r="I62" s="687">
        <v>0</v>
      </c>
      <c r="J62" s="691">
        <v>53.019070566755474</v>
      </c>
      <c r="K62" s="596">
        <f>regioNat_Kreisregionen_t_N!D62/Terr_Oeko!$D63*1000/100</f>
        <v>7.4483327735122407</v>
      </c>
      <c r="L62" s="596">
        <f>regioNat_Kreisregionen_t_N!E62/Terr_Oeko!$D63*1000/100</f>
        <v>50.011148905500733</v>
      </c>
      <c r="M62" s="596">
        <f>regioNat_Kreisregionen_t_N!F62/Terr_Oeko!$D63*1000/100</f>
        <v>1.7969603384680053</v>
      </c>
      <c r="N62" s="596" t="s">
        <v>539</v>
      </c>
      <c r="O62" s="597">
        <f>regioNat_Kreisregionen_t_N!H62/Terr_Oeko!$D63*1000/100</f>
        <v>24.279280277472726</v>
      </c>
      <c r="P62" s="598">
        <f t="shared" si="18"/>
        <v>83.5357222949537</v>
      </c>
      <c r="Q62" s="599">
        <f>regioNat_Kreisregionen_t_N!J62/Terr_Oeko!$D63*1000/100</f>
        <v>0.97339036964069492</v>
      </c>
      <c r="R62" s="599">
        <f>regioNat_Kreisregionen_t_N!K62/Terr_Oeko!$D63*1000/100</f>
        <v>9.1979585155313437</v>
      </c>
      <c r="S62" s="599">
        <f>regioNat_Kreisregionen_t_N!L62/Terr_Oeko!$D63*1000/100</f>
        <v>1.2371335103470071</v>
      </c>
      <c r="T62" s="599" t="s">
        <v>539</v>
      </c>
      <c r="U62" s="597">
        <f>regioNat_Kreisregionen_t_N!N62/Terr_Oeko!$D63*1000/100</f>
        <v>19.108169332679175</v>
      </c>
      <c r="V62" s="598">
        <f t="shared" si="19"/>
        <v>30.516651728198219</v>
      </c>
      <c r="W62" s="599">
        <f>regioNat_Kreisregionen_t_N!P62/Terr_Oeko!$D63*1000/100</f>
        <v>6.4749424038715446</v>
      </c>
      <c r="X62" s="599">
        <f>regioNat_Kreisregionen_t_N!Q62/Terr_Oeko!$D63*1000/100</f>
        <v>40.813190389969385</v>
      </c>
      <c r="Y62" s="599">
        <f>regioNat_Kreisregionen_t_N!R62/Terr_Oeko!$D63*1000/100</f>
        <v>0.55982682812099804</v>
      </c>
      <c r="Z62" s="599"/>
      <c r="AA62" s="597">
        <f>regioNat_Kreisregionen_t_N!T62/Terr_Oeko!$D63*1000/100</f>
        <v>5.1711109447935506</v>
      </c>
      <c r="AB62" s="600">
        <f t="shared" si="20"/>
        <v>53.019070566755474</v>
      </c>
      <c r="AC62" s="275" t="str">
        <f>IF(Terr_Oeko!AB63 &gt; Vegetation!M63, "Oeko", "Veg")</f>
        <v>Veg</v>
      </c>
      <c r="AD62" s="276" t="str">
        <f>IF(Gesundheit!T63 &gt; Terr_Oeko!AH63, "Gesund", "Oeko")</f>
        <v>Oeko</v>
      </c>
      <c r="AE62" s="500">
        <f t="shared" si="3"/>
        <v>0</v>
      </c>
      <c r="AF62" s="500">
        <f t="shared" si="3"/>
        <v>0</v>
      </c>
      <c r="AG62" s="352"/>
      <c r="AH62" s="542">
        <f t="shared" si="4"/>
        <v>0.97339036964069603</v>
      </c>
      <c r="AI62" s="542">
        <f t="shared" si="4"/>
        <v>9.1979585155313472</v>
      </c>
      <c r="AJ62" s="354">
        <f t="shared" si="5"/>
        <v>-1.1102230246251565E-15</v>
      </c>
      <c r="AK62" s="651"/>
      <c r="AL62" s="647"/>
      <c r="AM62" s="647"/>
      <c r="AN62" s="647"/>
      <c r="AO62" s="647"/>
      <c r="AP62" s="647"/>
      <c r="AQ62" s="647"/>
      <c r="AR62" s="647"/>
      <c r="AS62" s="647"/>
      <c r="AT62" s="647"/>
      <c r="AU62" s="647"/>
      <c r="AV62" s="647"/>
      <c r="AW62" s="647"/>
      <c r="AX62" s="647"/>
      <c r="AY62" s="647"/>
      <c r="AZ62" s="647"/>
      <c r="BA62" s="647"/>
      <c r="BB62" s="647"/>
      <c r="BC62" s="647"/>
      <c r="BD62" s="647"/>
      <c r="BE62" s="647"/>
      <c r="BF62" s="647"/>
      <c r="BG62" s="647"/>
    </row>
    <row r="63" spans="1:59" x14ac:dyDescent="0.25">
      <c r="A63" s="631"/>
      <c r="B63" s="593">
        <v>5358</v>
      </c>
      <c r="C63" s="592" t="s">
        <v>48</v>
      </c>
      <c r="D63" s="688" t="s">
        <v>583</v>
      </c>
      <c r="E63" s="686">
        <v>5.7968903501810374</v>
      </c>
      <c r="F63" s="686">
        <v>10.370491249143654</v>
      </c>
      <c r="G63" s="686">
        <v>8.5264137837854754</v>
      </c>
      <c r="H63" s="686">
        <v>0.4415463966829356</v>
      </c>
      <c r="I63" s="686">
        <v>0</v>
      </c>
      <c r="J63" s="690">
        <v>25.135341779793102</v>
      </c>
      <c r="K63" s="585">
        <f>regioNat_Kreisregionen_t_N!D63/Terr_Oeko!$D64*1000/100</f>
        <v>6.6683478688387199</v>
      </c>
      <c r="L63" s="585">
        <f>regioNat_Kreisregionen_t_N!E63/Terr_Oeko!$D64*1000/100</f>
        <v>10.447988635448823</v>
      </c>
      <c r="M63" s="585">
        <f>regioNat_Kreisregionen_t_N!F63/Terr_Oeko!$D64*1000/100</f>
        <v>1.7247704328040407</v>
      </c>
      <c r="N63" s="585" t="s">
        <v>539</v>
      </c>
      <c r="O63" s="586">
        <f>regioNat_Kreisregionen_t_N!H63/Terr_Oeko!$D64*1000/100</f>
        <v>27.654552726451751</v>
      </c>
      <c r="P63" s="587">
        <f t="shared" si="18"/>
        <v>46.495659663543336</v>
      </c>
      <c r="Q63" s="588">
        <f>regioNat_Kreisregionen_t_N!J63/Terr_Oeko!$D64*1000/100</f>
        <v>0.87145751865768206</v>
      </c>
      <c r="R63" s="588">
        <f>regioNat_Kreisregionen_t_N!K63/Terr_Oeko!$D64*1000/100</f>
        <v>1.9215748516633493</v>
      </c>
      <c r="S63" s="588">
        <f>regioNat_Kreisregionen_t_N!L63/Terr_Oeko!$D64*1000/100</f>
        <v>1.2832240361211051</v>
      </c>
      <c r="T63" s="588" t="s">
        <v>539</v>
      </c>
      <c r="U63" s="586">
        <f>regioNat_Kreisregionen_t_N!N63/Terr_Oeko!$D64*1000/100</f>
        <v>17.284061477308096</v>
      </c>
      <c r="V63" s="587">
        <f t="shared" si="19"/>
        <v>21.360317883750234</v>
      </c>
      <c r="W63" s="588">
        <f>regioNat_Kreisregionen_t_N!P63/Terr_Oeko!$D64*1000/100</f>
        <v>5.7968903501810374</v>
      </c>
      <c r="X63" s="588">
        <f>regioNat_Kreisregionen_t_N!Q63/Terr_Oeko!$D64*1000/100</f>
        <v>8.5264137837854754</v>
      </c>
      <c r="Y63" s="588">
        <f>regioNat_Kreisregionen_t_N!R63/Terr_Oeko!$D64*1000/100</f>
        <v>0.4415463966829356</v>
      </c>
      <c r="Z63" s="588"/>
      <c r="AA63" s="586">
        <f>regioNat_Kreisregionen_t_N!T63/Terr_Oeko!$D64*1000/100</f>
        <v>10.370491249143654</v>
      </c>
      <c r="AB63" s="589">
        <f t="shared" si="20"/>
        <v>25.135341779793102</v>
      </c>
      <c r="AC63" s="275" t="str">
        <f>IF(Terr_Oeko!AB64 &gt; Vegetation!M64, "Oeko", "Veg")</f>
        <v>Veg</v>
      </c>
      <c r="AD63" s="276" t="str">
        <f>IF(Gesundheit!T64 &gt; Terr_Oeko!AH64, "Gesund", "Oeko")</f>
        <v>Oeko</v>
      </c>
      <c r="AE63" s="500">
        <f t="shared" si="3"/>
        <v>0</v>
      </c>
      <c r="AF63" s="500">
        <f t="shared" si="3"/>
        <v>0</v>
      </c>
      <c r="AG63" s="352"/>
      <c r="AH63" s="542">
        <f t="shared" si="4"/>
        <v>0.87145751865768251</v>
      </c>
      <c r="AI63" s="542">
        <f t="shared" si="4"/>
        <v>1.9215748516633475</v>
      </c>
      <c r="AJ63" s="354">
        <f t="shared" si="5"/>
        <v>0</v>
      </c>
      <c r="AK63" s="651"/>
      <c r="AL63" s="647"/>
      <c r="AM63" s="647"/>
      <c r="AN63" s="647"/>
      <c r="AO63" s="647"/>
      <c r="AP63" s="647"/>
      <c r="AQ63" s="647"/>
      <c r="AR63" s="647"/>
      <c r="AS63" s="647"/>
      <c r="AT63" s="647"/>
      <c r="AU63" s="647"/>
      <c r="AV63" s="647"/>
      <c r="AW63" s="647"/>
      <c r="AX63" s="647"/>
      <c r="AY63" s="647"/>
      <c r="AZ63" s="647"/>
      <c r="BA63" s="647"/>
      <c r="BB63" s="647"/>
      <c r="BC63" s="647"/>
      <c r="BD63" s="647"/>
      <c r="BE63" s="647"/>
      <c r="BF63" s="647"/>
      <c r="BG63" s="647"/>
    </row>
    <row r="64" spans="1:59" x14ac:dyDescent="0.25">
      <c r="A64" s="631"/>
      <c r="B64" s="594" t="s">
        <v>613</v>
      </c>
      <c r="C64" s="595" t="s">
        <v>614</v>
      </c>
      <c r="D64" s="687" t="s">
        <v>584</v>
      </c>
      <c r="E64" s="687">
        <v>5.4143338363752074</v>
      </c>
      <c r="F64" s="687">
        <v>5.3143120881204915</v>
      </c>
      <c r="G64" s="687">
        <v>73.213603724453563</v>
      </c>
      <c r="H64" s="687">
        <v>1.035605731662592</v>
      </c>
      <c r="I64" s="687">
        <v>0</v>
      </c>
      <c r="J64" s="691">
        <v>84.977855380611842</v>
      </c>
      <c r="K64" s="596">
        <f>regioNat_Kreisregionen_t_N!D64/Terr_Oeko!$D65*1000/100</f>
        <v>6.2282809088922013</v>
      </c>
      <c r="L64" s="596">
        <f>regioNat_Kreisregionen_t_N!E64/Terr_Oeko!$D65*1000/100</f>
        <v>88.52050846421831</v>
      </c>
      <c r="M64" s="596">
        <f>regioNat_Kreisregionen_t_N!F64/Terr_Oeko!$D65*1000/100</f>
        <v>2.8125610325279986</v>
      </c>
      <c r="N64" s="596" t="s">
        <v>539</v>
      </c>
      <c r="O64" s="597">
        <f>regioNat_Kreisregionen_t_N!H64/Terr_Oeko!$D65*1000/100</f>
        <v>18.331431320543803</v>
      </c>
      <c r="P64" s="598">
        <f t="shared" si="18"/>
        <v>115.89278172618231</v>
      </c>
      <c r="Q64" s="599">
        <f>regioNat_Kreisregionen_t_N!J64/Terr_Oeko!$D65*1000/100</f>
        <v>0.81394707251699372</v>
      </c>
      <c r="R64" s="599">
        <f>regioNat_Kreisregionen_t_N!K64/Terr_Oeko!$D65*1000/100</f>
        <v>15.306904739764748</v>
      </c>
      <c r="S64" s="599">
        <f>regioNat_Kreisregionen_t_N!L64/Terr_Oeko!$D65*1000/100</f>
        <v>1.7769553008654069</v>
      </c>
      <c r="T64" s="599" t="s">
        <v>539</v>
      </c>
      <c r="U64" s="597">
        <f>regioNat_Kreisregionen_t_N!N64/Terr_Oeko!$D65*1000/100</f>
        <v>13.01711923242331</v>
      </c>
      <c r="V64" s="598">
        <f t="shared" si="19"/>
        <v>30.914926345570457</v>
      </c>
      <c r="W64" s="599">
        <f>regioNat_Kreisregionen_t_N!P64/Terr_Oeko!$D65*1000/100</f>
        <v>5.4143338363752074</v>
      </c>
      <c r="X64" s="599">
        <f>regioNat_Kreisregionen_t_N!Q64/Terr_Oeko!$D65*1000/100</f>
        <v>73.213603724453563</v>
      </c>
      <c r="Y64" s="599">
        <f>regioNat_Kreisregionen_t_N!R64/Terr_Oeko!$D65*1000/100</f>
        <v>1.035605731662592</v>
      </c>
      <c r="Z64" s="599"/>
      <c r="AA64" s="597">
        <f>regioNat_Kreisregionen_t_N!T64/Terr_Oeko!$D65*1000/100</f>
        <v>5.3143120881204915</v>
      </c>
      <c r="AB64" s="600">
        <f t="shared" si="20"/>
        <v>84.977855380611842</v>
      </c>
      <c r="AC64" s="275" t="str">
        <f>IF(Terr_Oeko!AB65 &gt; Vegetation!M65, "Oeko", "Veg")</f>
        <v>Veg</v>
      </c>
      <c r="AD64" s="276" t="str">
        <f>IF(Gesundheit!T65 &gt; Terr_Oeko!AH65, "Gesund", "Oeko")</f>
        <v>Gesund</v>
      </c>
      <c r="AE64" s="500">
        <f t="shared" si="3"/>
        <v>0</v>
      </c>
      <c r="AF64" s="500">
        <f t="shared" si="3"/>
        <v>0</v>
      </c>
      <c r="AG64" s="352"/>
      <c r="AH64" s="542">
        <f t="shared" si="4"/>
        <v>0.81394707251699394</v>
      </c>
      <c r="AI64" s="542">
        <f t="shared" si="4"/>
        <v>15.306904739764747</v>
      </c>
      <c r="AJ64" s="354">
        <f t="shared" si="5"/>
        <v>0</v>
      </c>
      <c r="AK64" s="651"/>
      <c r="AL64" s="647"/>
      <c r="AM64" s="647"/>
      <c r="AN64" s="647"/>
      <c r="AO64" s="647"/>
      <c r="AP64" s="647"/>
      <c r="AQ64" s="647"/>
      <c r="AR64" s="647"/>
      <c r="AS64" s="647"/>
      <c r="AT64" s="647"/>
      <c r="AU64" s="647"/>
      <c r="AV64" s="647"/>
      <c r="AW64" s="647"/>
      <c r="AX64" s="647"/>
      <c r="AY64" s="647"/>
      <c r="AZ64" s="647"/>
      <c r="BA64" s="647"/>
      <c r="BB64" s="647"/>
      <c r="BC64" s="647"/>
      <c r="BD64" s="647"/>
      <c r="BE64" s="647"/>
      <c r="BF64" s="647"/>
      <c r="BG64" s="647"/>
    </row>
    <row r="65" spans="1:59" x14ac:dyDescent="0.25">
      <c r="A65" s="631"/>
      <c r="B65" s="593">
        <v>5366</v>
      </c>
      <c r="C65" s="592" t="s">
        <v>49</v>
      </c>
      <c r="D65" s="688" t="s">
        <v>583</v>
      </c>
      <c r="E65" s="686">
        <v>7.2293216856480118</v>
      </c>
      <c r="F65" s="686">
        <v>5.6622672090473998</v>
      </c>
      <c r="G65" s="686">
        <v>5.7632078072024626</v>
      </c>
      <c r="H65" s="686">
        <v>0.31862529212634483</v>
      </c>
      <c r="I65" s="686">
        <v>0</v>
      </c>
      <c r="J65" s="690">
        <v>18.973421994024221</v>
      </c>
      <c r="K65" s="585">
        <f>regioNat_Kreisregionen_t_N!D65/Terr_Oeko!$D66*1000/100</f>
        <v>8.3161193232048838</v>
      </c>
      <c r="L65" s="585">
        <f>regioNat_Kreisregionen_t_N!E65/Terr_Oeko!$D66*1000/100</f>
        <v>7.0620463890562055</v>
      </c>
      <c r="M65" s="585">
        <f>regioNat_Kreisregionen_t_N!F65/Terr_Oeko!$D66*1000/100</f>
        <v>1.4099702206090792</v>
      </c>
      <c r="N65" s="585" t="s">
        <v>539</v>
      </c>
      <c r="O65" s="586">
        <f>regioNat_Kreisregionen_t_N!H65/Terr_Oeko!$D66*1000/100</f>
        <v>23.056958364043826</v>
      </c>
      <c r="P65" s="587">
        <f t="shared" si="18"/>
        <v>39.845094296913999</v>
      </c>
      <c r="Q65" s="588">
        <f>regioNat_Kreisregionen_t_N!J65/Terr_Oeko!$D66*1000/100</f>
        <v>1.0867976375568729</v>
      </c>
      <c r="R65" s="588">
        <f>regioNat_Kreisregionen_t_N!K65/Terr_Oeko!$D66*1000/100</f>
        <v>1.2988385818537427</v>
      </c>
      <c r="S65" s="588">
        <f>regioNat_Kreisregionen_t_N!L65/Terr_Oeko!$D66*1000/100</f>
        <v>1.0913449284827343</v>
      </c>
      <c r="T65" s="588" t="s">
        <v>539</v>
      </c>
      <c r="U65" s="586">
        <f>regioNat_Kreisregionen_t_N!N65/Terr_Oeko!$D66*1000/100</f>
        <v>17.394691154996426</v>
      </c>
      <c r="V65" s="587">
        <f t="shared" si="19"/>
        <v>20.871672302889777</v>
      </c>
      <c r="W65" s="588">
        <f>regioNat_Kreisregionen_t_N!P65/Terr_Oeko!$D66*1000/100</f>
        <v>7.2293216856480118</v>
      </c>
      <c r="X65" s="588">
        <f>regioNat_Kreisregionen_t_N!Q65/Terr_Oeko!$D66*1000/100</f>
        <v>5.7632078072024626</v>
      </c>
      <c r="Y65" s="588">
        <f>regioNat_Kreisregionen_t_N!R65/Terr_Oeko!$D66*1000/100</f>
        <v>0.31862529212634483</v>
      </c>
      <c r="Z65" s="588"/>
      <c r="AA65" s="586">
        <f>regioNat_Kreisregionen_t_N!T65/Terr_Oeko!$D66*1000/100</f>
        <v>5.6622672090473998</v>
      </c>
      <c r="AB65" s="589">
        <f t="shared" si="20"/>
        <v>18.973421994024221</v>
      </c>
      <c r="AC65" s="275" t="str">
        <f>IF(Terr_Oeko!AB66 &gt; Vegetation!M66, "Oeko", "Veg")</f>
        <v>Veg</v>
      </c>
      <c r="AD65" s="276" t="str">
        <f>IF(Gesundheit!T66 &gt; Terr_Oeko!AH66, "Gesund", "Oeko")</f>
        <v>Oeko</v>
      </c>
      <c r="AE65" s="500">
        <f t="shared" si="3"/>
        <v>0</v>
      </c>
      <c r="AF65" s="500">
        <f t="shared" si="3"/>
        <v>0</v>
      </c>
      <c r="AG65" s="352"/>
      <c r="AH65" s="542">
        <f t="shared" si="4"/>
        <v>1.086797637556872</v>
      </c>
      <c r="AI65" s="542">
        <f t="shared" si="4"/>
        <v>1.2988385818537429</v>
      </c>
      <c r="AJ65" s="354">
        <f t="shared" si="5"/>
        <v>0</v>
      </c>
      <c r="AK65" s="651"/>
      <c r="AL65" s="647"/>
      <c r="AM65" s="647"/>
      <c r="AN65" s="647"/>
      <c r="AO65" s="647"/>
      <c r="AP65" s="647"/>
      <c r="AQ65" s="647"/>
      <c r="AR65" s="647"/>
      <c r="AS65" s="647"/>
      <c r="AT65" s="647"/>
      <c r="AU65" s="647"/>
      <c r="AV65" s="647"/>
      <c r="AW65" s="647"/>
      <c r="AX65" s="647"/>
      <c r="AY65" s="647"/>
      <c r="AZ65" s="647"/>
      <c r="BA65" s="647"/>
      <c r="BB65" s="647"/>
      <c r="BC65" s="647"/>
      <c r="BD65" s="647"/>
      <c r="BE65" s="647"/>
      <c r="BF65" s="647"/>
      <c r="BG65" s="647"/>
    </row>
    <row r="66" spans="1:59" x14ac:dyDescent="0.25">
      <c r="A66" s="631"/>
      <c r="B66" s="594">
        <v>5370</v>
      </c>
      <c r="C66" s="595" t="s">
        <v>50</v>
      </c>
      <c r="D66" s="687" t="s">
        <v>583</v>
      </c>
      <c r="E66" s="687">
        <v>12.729332688442401</v>
      </c>
      <c r="F66" s="687">
        <v>27.694658960006532</v>
      </c>
      <c r="G66" s="687">
        <v>7.9860282650658032</v>
      </c>
      <c r="H66" s="687">
        <v>0.47126270776230311</v>
      </c>
      <c r="I66" s="687">
        <v>0</v>
      </c>
      <c r="J66" s="691">
        <v>48.881282621277037</v>
      </c>
      <c r="K66" s="596">
        <f>regioNat_Kreisregionen_t_N!D66/Terr_Oeko!$D67*1000/100</f>
        <v>14.642957409408819</v>
      </c>
      <c r="L66" s="596">
        <f>regioNat_Kreisregionen_t_N!E66/Terr_Oeko!$D67*1000/100</f>
        <v>9.7858178915094385</v>
      </c>
      <c r="M66" s="596">
        <f>regioNat_Kreisregionen_t_N!F66/Terr_Oeko!$D67*1000/100</f>
        <v>2.0342171606093711</v>
      </c>
      <c r="N66" s="596" t="s">
        <v>539</v>
      </c>
      <c r="O66" s="597">
        <f>regioNat_Kreisregionen_t_N!H66/Terr_Oeko!$D67*1000/100</f>
        <v>48.393232096483558</v>
      </c>
      <c r="P66" s="598">
        <f t="shared" si="18"/>
        <v>74.856224558011178</v>
      </c>
      <c r="Q66" s="599">
        <f>regioNat_Kreisregionen_t_N!J66/Terr_Oeko!$D67*1000/100</f>
        <v>1.913624720966419</v>
      </c>
      <c r="R66" s="599">
        <f>regioNat_Kreisregionen_t_N!K66/Terr_Oeko!$D67*1000/100</f>
        <v>1.7997896264436357</v>
      </c>
      <c r="S66" s="599">
        <f>regioNat_Kreisregionen_t_N!L66/Terr_Oeko!$D67*1000/100</f>
        <v>1.562954452847068</v>
      </c>
      <c r="T66" s="599" t="s">
        <v>539</v>
      </c>
      <c r="U66" s="597">
        <f>regioNat_Kreisregionen_t_N!N66/Terr_Oeko!$D67*1000/100</f>
        <v>20.698573136477027</v>
      </c>
      <c r="V66" s="598">
        <f t="shared" si="19"/>
        <v>25.974941936734151</v>
      </c>
      <c r="W66" s="599">
        <f>regioNat_Kreisregionen_t_N!P66/Terr_Oeko!$D67*1000/100</f>
        <v>12.729332688442401</v>
      </c>
      <c r="X66" s="599">
        <f>regioNat_Kreisregionen_t_N!Q66/Terr_Oeko!$D67*1000/100</f>
        <v>7.9860282650658032</v>
      </c>
      <c r="Y66" s="599">
        <f>regioNat_Kreisregionen_t_N!R66/Terr_Oeko!$D67*1000/100</f>
        <v>0.47126270776230311</v>
      </c>
      <c r="Z66" s="599"/>
      <c r="AA66" s="597">
        <f>regioNat_Kreisregionen_t_N!T66/Terr_Oeko!$D67*1000/100</f>
        <v>27.694658960006532</v>
      </c>
      <c r="AB66" s="600">
        <f t="shared" si="20"/>
        <v>48.881282621277037</v>
      </c>
      <c r="AC66" s="275" t="str">
        <f>IF(Terr_Oeko!AB67 &gt; Vegetation!M67, "Oeko", "Veg")</f>
        <v>Veg</v>
      </c>
      <c r="AD66" s="276" t="str">
        <f>IF(Gesundheit!T67 &gt; Terr_Oeko!AH67, "Gesund", "Oeko")</f>
        <v>Oeko</v>
      </c>
      <c r="AE66" s="500">
        <f t="shared" si="3"/>
        <v>0</v>
      </c>
      <c r="AF66" s="500">
        <f t="shared" si="3"/>
        <v>0</v>
      </c>
      <c r="AG66" s="352"/>
      <c r="AH66" s="542">
        <f t="shared" si="4"/>
        <v>1.9136247209664177</v>
      </c>
      <c r="AI66" s="542">
        <f t="shared" si="4"/>
        <v>1.7997896264436353</v>
      </c>
      <c r="AJ66" s="354">
        <f t="shared" si="5"/>
        <v>0</v>
      </c>
      <c r="AK66" s="651"/>
      <c r="AL66" s="647"/>
      <c r="AM66" s="647"/>
      <c r="AN66" s="647"/>
      <c r="AO66" s="647"/>
      <c r="AP66" s="647"/>
      <c r="AQ66" s="647"/>
      <c r="AR66" s="647"/>
      <c r="AS66" s="647"/>
      <c r="AT66" s="647"/>
      <c r="AU66" s="647"/>
      <c r="AV66" s="647"/>
      <c r="AW66" s="647"/>
      <c r="AX66" s="647"/>
      <c r="AY66" s="647"/>
      <c r="AZ66" s="647"/>
      <c r="BA66" s="647"/>
      <c r="BB66" s="647"/>
      <c r="BC66" s="647"/>
      <c r="BD66" s="647"/>
      <c r="BE66" s="647"/>
      <c r="BF66" s="647"/>
      <c r="BG66" s="647"/>
    </row>
    <row r="67" spans="1:59" x14ac:dyDescent="0.25">
      <c r="A67" s="631"/>
      <c r="B67" s="593">
        <v>5374</v>
      </c>
      <c r="C67" s="592" t="s">
        <v>51</v>
      </c>
      <c r="D67" s="688" t="s">
        <v>583</v>
      </c>
      <c r="E67" s="686">
        <v>10.342179196002654</v>
      </c>
      <c r="F67" s="686">
        <v>1.8351753781918903E-2</v>
      </c>
      <c r="G67" s="686">
        <v>6.7328995478611295</v>
      </c>
      <c r="H67" s="686">
        <v>0.33832594830875562</v>
      </c>
      <c r="I67" s="686">
        <v>0</v>
      </c>
      <c r="J67" s="690">
        <v>17.431756445954459</v>
      </c>
      <c r="K67" s="585">
        <f>regioNat_Kreisregionen_t_N!D67/Terr_Oeko!$D68*1000/100</f>
        <v>11.896938605826593</v>
      </c>
      <c r="L67" s="585">
        <f>regioNat_Kreisregionen_t_N!E67/Terr_Oeko!$D68*1000/100</f>
        <v>8.2502749389721046</v>
      </c>
      <c r="M67" s="585">
        <f>regioNat_Kreisregionen_t_N!F67/Terr_Oeko!$D68*1000/100</f>
        <v>1.5058499735640294</v>
      </c>
      <c r="N67" s="585" t="s">
        <v>539</v>
      </c>
      <c r="O67" s="586">
        <f>regioNat_Kreisregionen_t_N!H67/Terr_Oeko!$D68*1000/100</f>
        <v>25.50901334716109</v>
      </c>
      <c r="P67" s="587">
        <f t="shared" si="18"/>
        <v>47.162076865523815</v>
      </c>
      <c r="Q67" s="588">
        <f>regioNat_Kreisregionen_t_N!J67/Terr_Oeko!$D68*1000/100</f>
        <v>1.5547594098239399</v>
      </c>
      <c r="R67" s="588">
        <f>regioNat_Kreisregionen_t_N!K67/Terr_Oeko!$D68*1000/100</f>
        <v>1.517375391110974</v>
      </c>
      <c r="S67" s="588">
        <f>regioNat_Kreisregionen_t_N!L67/Terr_Oeko!$D68*1000/100</f>
        <v>1.1675240252552737</v>
      </c>
      <c r="T67" s="588" t="s">
        <v>539</v>
      </c>
      <c r="U67" s="586">
        <f>regioNat_Kreisregionen_t_N!N67/Terr_Oeko!$D68*1000/100</f>
        <v>25.490661593379173</v>
      </c>
      <c r="V67" s="587">
        <f t="shared" si="19"/>
        <v>29.730320419569363</v>
      </c>
      <c r="W67" s="588">
        <f>regioNat_Kreisregionen_t_N!P67/Terr_Oeko!$D68*1000/100</f>
        <v>10.342179196002654</v>
      </c>
      <c r="X67" s="588">
        <f>regioNat_Kreisregionen_t_N!Q67/Terr_Oeko!$D68*1000/100</f>
        <v>6.7328995478611295</v>
      </c>
      <c r="Y67" s="588">
        <f>regioNat_Kreisregionen_t_N!R67/Terr_Oeko!$D68*1000/100</f>
        <v>0.33832594830875562</v>
      </c>
      <c r="Z67" s="588"/>
      <c r="AA67" s="586">
        <f>regioNat_Kreisregionen_t_N!T67/Terr_Oeko!$D68*1000/100</f>
        <v>1.8351753781918903E-2</v>
      </c>
      <c r="AB67" s="589">
        <f t="shared" si="20"/>
        <v>17.431756445954459</v>
      </c>
      <c r="AC67" s="275" t="str">
        <f>IF(Terr_Oeko!AB68 &gt; Vegetation!M68, "Oeko", "Veg")</f>
        <v>Veg</v>
      </c>
      <c r="AD67" s="276" t="str">
        <f>IF(Gesundheit!T68 &gt; Terr_Oeko!AH68, "Gesund", "Oeko")</f>
        <v>Oeko</v>
      </c>
      <c r="AE67" s="500">
        <f t="shared" si="3"/>
        <v>0</v>
      </c>
      <c r="AF67" s="500">
        <f t="shared" si="3"/>
        <v>0</v>
      </c>
      <c r="AG67" s="352"/>
      <c r="AH67" s="542">
        <f t="shared" si="4"/>
        <v>1.554759409823939</v>
      </c>
      <c r="AI67" s="542">
        <f t="shared" si="4"/>
        <v>1.5173753911109751</v>
      </c>
      <c r="AJ67" s="354">
        <f t="shared" si="5"/>
        <v>0</v>
      </c>
      <c r="AK67" s="651"/>
      <c r="AL67" s="647"/>
      <c r="AM67" s="647"/>
      <c r="AN67" s="647"/>
      <c r="AO67" s="647"/>
      <c r="AP67" s="647"/>
      <c r="AQ67" s="647"/>
      <c r="AR67" s="647"/>
      <c r="AS67" s="647"/>
      <c r="AT67" s="647"/>
      <c r="AU67" s="647"/>
      <c r="AV67" s="647"/>
      <c r="AW67" s="647"/>
      <c r="AX67" s="647"/>
      <c r="AY67" s="647"/>
      <c r="AZ67" s="647"/>
      <c r="BA67" s="647"/>
      <c r="BB67" s="647"/>
      <c r="BC67" s="647"/>
      <c r="BD67" s="647"/>
      <c r="BE67" s="647"/>
      <c r="BF67" s="647"/>
      <c r="BG67" s="647"/>
    </row>
    <row r="68" spans="1:59" x14ac:dyDescent="0.25">
      <c r="A68" s="631"/>
      <c r="B68" s="594" t="s">
        <v>615</v>
      </c>
      <c r="C68" s="595" t="s">
        <v>616</v>
      </c>
      <c r="D68" s="687" t="s">
        <v>584</v>
      </c>
      <c r="E68" s="687">
        <v>11.33581680240764</v>
      </c>
      <c r="F68" s="687">
        <v>0.28937043842827626</v>
      </c>
      <c r="G68" s="687">
        <v>18.977257525083608</v>
      </c>
      <c r="H68" s="687">
        <v>1.0736240639602279</v>
      </c>
      <c r="I68" s="687">
        <v>0</v>
      </c>
      <c r="J68" s="691">
        <v>31.676068829879753</v>
      </c>
      <c r="K68" s="596">
        <f>regioNat_Kreisregionen_t_N!D68/Terr_Oeko!$D69*1000/100</f>
        <v>13.039951637781179</v>
      </c>
      <c r="L68" s="596">
        <f>regioNat_Kreisregionen_t_N!E68/Terr_Oeko!$D69*1000/100</f>
        <v>22.139739266925531</v>
      </c>
      <c r="M68" s="596">
        <f>regioNat_Kreisregionen_t_N!F68/Terr_Oeko!$D69*1000/100</f>
        <v>3.0310230340323052</v>
      </c>
      <c r="N68" s="596" t="s">
        <v>539</v>
      </c>
      <c r="O68" s="597">
        <f>regioNat_Kreisregionen_t_N!H68/Terr_Oeko!$D69*1000/100</f>
        <v>21.465770491275212</v>
      </c>
      <c r="P68" s="598">
        <f t="shared" si="18"/>
        <v>59.676484430014227</v>
      </c>
      <c r="Q68" s="599">
        <f>regioNat_Kreisregionen_t_N!J68/Terr_Oeko!$D69*1000/100</f>
        <v>1.7041348353735395</v>
      </c>
      <c r="R68" s="599">
        <f>regioNat_Kreisregionen_t_N!K68/Terr_Oeko!$D69*1000/100</f>
        <v>3.1624817418419213</v>
      </c>
      <c r="S68" s="599">
        <f>regioNat_Kreisregionen_t_N!L68/Terr_Oeko!$D69*1000/100</f>
        <v>1.9573989700720771</v>
      </c>
      <c r="T68" s="599" t="s">
        <v>539</v>
      </c>
      <c r="U68" s="597">
        <f>regioNat_Kreisregionen_t_N!N68/Terr_Oeko!$D69*1000/100</f>
        <v>21.17640005284694</v>
      </c>
      <c r="V68" s="598">
        <f t="shared" si="19"/>
        <v>28.000415600134478</v>
      </c>
      <c r="W68" s="599">
        <f>regioNat_Kreisregionen_t_N!P68/Terr_Oeko!$D69*1000/100</f>
        <v>11.33581680240764</v>
      </c>
      <c r="X68" s="599">
        <f>regioNat_Kreisregionen_t_N!Q68/Terr_Oeko!$D69*1000/100</f>
        <v>18.977257525083608</v>
      </c>
      <c r="Y68" s="599">
        <f>regioNat_Kreisregionen_t_N!R68/Terr_Oeko!$D69*1000/100</f>
        <v>1.0736240639602279</v>
      </c>
      <c r="Z68" s="599"/>
      <c r="AA68" s="597">
        <f>regioNat_Kreisregionen_t_N!T68/Terr_Oeko!$D69*1000/100</f>
        <v>0.28937043842827626</v>
      </c>
      <c r="AB68" s="600">
        <f t="shared" si="20"/>
        <v>31.676068829879753</v>
      </c>
      <c r="AC68" s="275" t="str">
        <f>IF(Terr_Oeko!AB69 &gt; Vegetation!M69, "Oeko", "Veg")</f>
        <v>Veg</v>
      </c>
      <c r="AD68" s="276" t="str">
        <f>IF(Gesundheit!T69 &gt; Terr_Oeko!AH69, "Gesund", "Oeko")</f>
        <v>Gesund</v>
      </c>
      <c r="AE68" s="500">
        <f t="shared" si="3"/>
        <v>0</v>
      </c>
      <c r="AF68" s="500">
        <f t="shared" si="3"/>
        <v>0</v>
      </c>
      <c r="AG68" s="352"/>
      <c r="AH68" s="542">
        <f t="shared" si="4"/>
        <v>1.704134835373539</v>
      </c>
      <c r="AI68" s="542">
        <f t="shared" si="4"/>
        <v>3.1624817418419227</v>
      </c>
      <c r="AJ68" s="354">
        <f t="shared" si="5"/>
        <v>0</v>
      </c>
      <c r="AK68" s="651"/>
      <c r="AL68" s="647"/>
      <c r="AM68" s="647"/>
      <c r="AN68" s="647"/>
      <c r="AO68" s="647"/>
      <c r="AP68" s="647"/>
      <c r="AQ68" s="647"/>
      <c r="AR68" s="647"/>
      <c r="AS68" s="647"/>
      <c r="AT68" s="647"/>
      <c r="AU68" s="647"/>
      <c r="AV68" s="647"/>
      <c r="AW68" s="647"/>
      <c r="AX68" s="647"/>
      <c r="AY68" s="647"/>
      <c r="AZ68" s="647"/>
      <c r="BA68" s="647"/>
      <c r="BB68" s="647"/>
      <c r="BC68" s="647"/>
      <c r="BD68" s="647"/>
      <c r="BE68" s="647"/>
      <c r="BF68" s="647"/>
      <c r="BG68" s="647"/>
    </row>
    <row r="69" spans="1:59" x14ac:dyDescent="0.25">
      <c r="A69" s="631"/>
      <c r="B69" s="593" t="s">
        <v>617</v>
      </c>
      <c r="C69" s="592" t="s">
        <v>618</v>
      </c>
      <c r="D69" s="688" t="s">
        <v>584</v>
      </c>
      <c r="E69" s="686">
        <v>7.3418356174031434</v>
      </c>
      <c r="F69" s="686">
        <v>3.8431493074591314</v>
      </c>
      <c r="G69" s="686">
        <v>15.347321698779375</v>
      </c>
      <c r="H69" s="686">
        <v>0.48572045313764106</v>
      </c>
      <c r="I69" s="686">
        <v>0</v>
      </c>
      <c r="J69" s="690">
        <v>27.01802707677929</v>
      </c>
      <c r="K69" s="585">
        <f>regioNat_Kreisregionen_t_N!D69/Terr_Oeko!$D70*1000/100</f>
        <v>8.4455476876745621</v>
      </c>
      <c r="L69" s="585">
        <f>regioNat_Kreisregionen_t_N!E69/Terr_Oeko!$D70*1000/100</f>
        <v>18.443745950813366</v>
      </c>
      <c r="M69" s="585">
        <f>regioNat_Kreisregionen_t_N!F69/Terr_Oeko!$D70*1000/100</f>
        <v>1.7060456697565189</v>
      </c>
      <c r="N69" s="585" t="s">
        <v>539</v>
      </c>
      <c r="O69" s="586">
        <f>regioNat_Kreisregionen_t_N!H69/Terr_Oeko!$D70*1000/100</f>
        <v>19.463002914209063</v>
      </c>
      <c r="P69" s="587">
        <f t="shared" si="18"/>
        <v>48.058342222453511</v>
      </c>
      <c r="Q69" s="588">
        <f>regioNat_Kreisregionen_t_N!J69/Terr_Oeko!$D70*1000/100</f>
        <v>1.1037120702714198</v>
      </c>
      <c r="R69" s="588">
        <f>regioNat_Kreisregionen_t_N!K69/Terr_Oeko!$D70*1000/100</f>
        <v>3.0964242520339895</v>
      </c>
      <c r="S69" s="588">
        <f>regioNat_Kreisregionen_t_N!L69/Terr_Oeko!$D70*1000/100</f>
        <v>1.2203252166188778</v>
      </c>
      <c r="T69" s="588" t="s">
        <v>539</v>
      </c>
      <c r="U69" s="586">
        <f>regioNat_Kreisregionen_t_N!N69/Terr_Oeko!$D70*1000/100</f>
        <v>15.619853606749933</v>
      </c>
      <c r="V69" s="587">
        <f t="shared" si="19"/>
        <v>21.040315145674221</v>
      </c>
      <c r="W69" s="588">
        <f>regioNat_Kreisregionen_t_N!P69/Terr_Oeko!$D70*1000/100</f>
        <v>7.3418356174031434</v>
      </c>
      <c r="X69" s="588">
        <f>regioNat_Kreisregionen_t_N!Q69/Terr_Oeko!$D70*1000/100</f>
        <v>15.347321698779375</v>
      </c>
      <c r="Y69" s="588">
        <f>regioNat_Kreisregionen_t_N!R69/Terr_Oeko!$D70*1000/100</f>
        <v>0.48572045313764106</v>
      </c>
      <c r="Z69" s="588"/>
      <c r="AA69" s="586">
        <f>regioNat_Kreisregionen_t_N!T69/Terr_Oeko!$D70*1000/100</f>
        <v>3.8431493074591314</v>
      </c>
      <c r="AB69" s="589">
        <f t="shared" si="20"/>
        <v>27.01802707677929</v>
      </c>
      <c r="AC69" s="275" t="str">
        <f>IF(Terr_Oeko!AB70 &gt; Vegetation!M70, "Oeko", "Veg")</f>
        <v>Veg</v>
      </c>
      <c r="AD69" s="276" t="str">
        <f>IF(Gesundheit!T70 &gt; Terr_Oeko!AH70, "Gesund", "Oeko")</f>
        <v>Gesund</v>
      </c>
      <c r="AE69" s="500">
        <f t="shared" si="3"/>
        <v>0</v>
      </c>
      <c r="AF69" s="500">
        <f t="shared" si="3"/>
        <v>0</v>
      </c>
      <c r="AG69" s="352"/>
      <c r="AH69" s="542">
        <f t="shared" ref="AH69:AI132" si="21">K69-W69</f>
        <v>1.1037120702714187</v>
      </c>
      <c r="AI69" s="542">
        <f t="shared" si="21"/>
        <v>3.0964242520339909</v>
      </c>
      <c r="AJ69" s="354">
        <f t="shared" si="5"/>
        <v>0</v>
      </c>
      <c r="AK69" s="651"/>
      <c r="AL69" s="647"/>
      <c r="AM69" s="647"/>
      <c r="AN69" s="647"/>
      <c r="AO69" s="647"/>
      <c r="AP69" s="647"/>
      <c r="AQ69" s="647"/>
      <c r="AR69" s="647"/>
      <c r="AS69" s="647"/>
      <c r="AT69" s="647"/>
      <c r="AU69" s="647"/>
      <c r="AV69" s="647"/>
      <c r="AW69" s="647"/>
      <c r="AX69" s="647"/>
      <c r="AY69" s="647"/>
      <c r="AZ69" s="647"/>
      <c r="BA69" s="647"/>
      <c r="BB69" s="647"/>
      <c r="BC69" s="647"/>
      <c r="BD69" s="647"/>
      <c r="BE69" s="647"/>
      <c r="BF69" s="647"/>
      <c r="BG69" s="647"/>
    </row>
    <row r="70" spans="1:59" x14ac:dyDescent="0.25">
      <c r="A70" s="631"/>
      <c r="B70" s="594">
        <v>5515</v>
      </c>
      <c r="C70" s="595" t="s">
        <v>52</v>
      </c>
      <c r="D70" s="687" t="s">
        <v>583</v>
      </c>
      <c r="E70" s="687">
        <v>20.208462683161287</v>
      </c>
      <c r="F70" s="687">
        <v>16.143077011469178</v>
      </c>
      <c r="G70" s="687">
        <v>22.027173913043484</v>
      </c>
      <c r="H70" s="687">
        <v>0.73240316006141537</v>
      </c>
      <c r="I70" s="687">
        <v>6.9954995646392213</v>
      </c>
      <c r="J70" s="691">
        <v>66.106616332374585</v>
      </c>
      <c r="K70" s="596">
        <f>regioNat_Kreisregionen_t_N!D70/Terr_Oeko!$D71*1000/100</f>
        <v>23.246439198484556</v>
      </c>
      <c r="L70" s="596">
        <f>regioNat_Kreisregionen_t_N!E70/Terr_Oeko!$D71*1000/100</f>
        <v>25.150328452710188</v>
      </c>
      <c r="M70" s="596">
        <f>regioNat_Kreisregionen_t_N!F70/Terr_Oeko!$D71*1000/100</f>
        <v>2.6000682507920385</v>
      </c>
      <c r="N70" s="596">
        <f>regioNat_Kreisregionen_t_N!G70/Terr_Oeko!$D71*1000/100</f>
        <v>14.559306874783509</v>
      </c>
      <c r="O70" s="597">
        <f>regioNat_Kreisregionen_t_N!H70/Terr_Oeko!$D71*1000/100</f>
        <v>37.507404184016742</v>
      </c>
      <c r="P70" s="598">
        <f t="shared" si="18"/>
        <v>103.06354696078702</v>
      </c>
      <c r="Q70" s="599">
        <f>regioNat_Kreisregionen_t_N!J70/Terr_Oeko!$D71*1000/100</f>
        <v>3.0379765153232681</v>
      </c>
      <c r="R70" s="599">
        <f>regioNat_Kreisregionen_t_N!K70/Terr_Oeko!$D71*1000/100</f>
        <v>3.1231545396667046</v>
      </c>
      <c r="S70" s="599">
        <f>regioNat_Kreisregionen_t_N!L70/Terr_Oeko!$D71*1000/100</f>
        <v>1.8676650907306231</v>
      </c>
      <c r="T70" s="599">
        <f>regioNat_Kreisregionen_t_N!M70/Terr_Oeko!$D71*1000/100</f>
        <v>7.5638073101442505</v>
      </c>
      <c r="U70" s="597">
        <f>regioNat_Kreisregionen_t_N!N70/Terr_Oeko!$D71*1000/100</f>
        <v>21.364327172547565</v>
      </c>
      <c r="V70" s="598">
        <f t="shared" si="19"/>
        <v>36.956930628412408</v>
      </c>
      <c r="W70" s="599">
        <f>regioNat_Kreisregionen_t_N!P70/Terr_Oeko!$D71*1000/100</f>
        <v>20.208462683161287</v>
      </c>
      <c r="X70" s="599">
        <f>regioNat_Kreisregionen_t_N!Q70/Terr_Oeko!$D71*1000/100</f>
        <v>22.027173913043484</v>
      </c>
      <c r="Y70" s="599">
        <f>regioNat_Kreisregionen_t_N!R70/Terr_Oeko!$D71*1000/100</f>
        <v>0.73240316006141537</v>
      </c>
      <c r="Z70" s="599">
        <f>regioNat_Kreisregionen_t_N!S70/Terr_Oeko!$D71*1000/100</f>
        <v>6.9954995646392213</v>
      </c>
      <c r="AA70" s="597">
        <f>regioNat_Kreisregionen_t_N!T70/Terr_Oeko!$D71*1000/100</f>
        <v>16.143077011469178</v>
      </c>
      <c r="AB70" s="600">
        <f t="shared" si="20"/>
        <v>66.106616332374585</v>
      </c>
      <c r="AC70" s="275" t="str">
        <f>IF(Terr_Oeko!AB71 &gt; Vegetation!M71, "Oeko", "Veg")</f>
        <v>Veg</v>
      </c>
      <c r="AD70" s="276" t="str">
        <f>IF(Gesundheit!T71 &gt; Terr_Oeko!AH71, "Gesund", "Oeko")</f>
        <v>Gesund</v>
      </c>
      <c r="AE70" s="500">
        <f t="shared" ref="AE70:AF133" si="22">IF(W70&gt;K70, K70-W70, 0)</f>
        <v>0</v>
      </c>
      <c r="AF70" s="500">
        <f t="shared" si="22"/>
        <v>0</v>
      </c>
      <c r="AG70" s="352"/>
      <c r="AH70" s="542">
        <f t="shared" si="21"/>
        <v>3.037976515323269</v>
      </c>
      <c r="AI70" s="542">
        <f t="shared" si="21"/>
        <v>3.1231545396667038</v>
      </c>
      <c r="AJ70" s="354">
        <f t="shared" ref="AJ70:AJ133" si="23">Q70-AH70</f>
        <v>0</v>
      </c>
      <c r="AK70" s="651"/>
      <c r="AL70" s="647"/>
      <c r="AM70" s="647"/>
      <c r="AN70" s="647"/>
      <c r="AO70" s="647"/>
      <c r="AP70" s="647"/>
      <c r="AQ70" s="647"/>
      <c r="AR70" s="647"/>
      <c r="AS70" s="647"/>
      <c r="AT70" s="647"/>
      <c r="AU70" s="647"/>
      <c r="AV70" s="647"/>
      <c r="AW70" s="647"/>
      <c r="AX70" s="647"/>
      <c r="AY70" s="647"/>
      <c r="AZ70" s="647"/>
      <c r="BA70" s="647"/>
      <c r="BB70" s="647"/>
      <c r="BC70" s="647"/>
      <c r="BD70" s="647"/>
      <c r="BE70" s="647"/>
      <c r="BF70" s="647"/>
      <c r="BG70" s="647"/>
    </row>
    <row r="71" spans="1:59" x14ac:dyDescent="0.25">
      <c r="A71" s="631"/>
      <c r="B71" s="593">
        <v>5554</v>
      </c>
      <c r="C71" s="592" t="s">
        <v>53</v>
      </c>
      <c r="D71" s="688" t="s">
        <v>583</v>
      </c>
      <c r="E71" s="686">
        <v>44.696121924495763</v>
      </c>
      <c r="F71" s="686">
        <v>34.952096042654013</v>
      </c>
      <c r="G71" s="686">
        <v>6.5771587764982762</v>
      </c>
      <c r="H71" s="686">
        <v>0.56773875780163052</v>
      </c>
      <c r="I71" s="686">
        <v>0</v>
      </c>
      <c r="J71" s="690">
        <v>86.793115501449677</v>
      </c>
      <c r="K71" s="585">
        <f>regioNat_Kreisregionen_t_N!D71/Terr_Oeko!$D72*1000/100</f>
        <v>51.415374688130633</v>
      </c>
      <c r="L71" s="585">
        <f>regioNat_Kreisregionen_t_N!E71/Terr_Oeko!$D72*1000/100</f>
        <v>8.0594352904941573</v>
      </c>
      <c r="M71" s="585">
        <f>regioNat_Kreisregionen_t_N!F71/Terr_Oeko!$D72*1000/100</f>
        <v>2.9747745362870366</v>
      </c>
      <c r="N71" s="585" t="s">
        <v>539</v>
      </c>
      <c r="O71" s="586">
        <f>regioNat_Kreisregionen_t_N!H71/Terr_Oeko!$D72*1000/100</f>
        <v>63.734656827581546</v>
      </c>
      <c r="P71" s="587">
        <f t="shared" si="18"/>
        <v>126.18424134249338</v>
      </c>
      <c r="Q71" s="588">
        <f>regioNat_Kreisregionen_t_N!J71/Terr_Oeko!$D72*1000/100</f>
        <v>6.7192527636348744</v>
      </c>
      <c r="R71" s="588">
        <f>regioNat_Kreisregionen_t_N!K71/Terr_Oeko!$D72*1000/100</f>
        <v>1.4822765139958818</v>
      </c>
      <c r="S71" s="588">
        <f>regioNat_Kreisregionen_t_N!L71/Terr_Oeko!$D72*1000/100</f>
        <v>2.4070357784854055</v>
      </c>
      <c r="T71" s="588" t="s">
        <v>539</v>
      </c>
      <c r="U71" s="586">
        <f>regioNat_Kreisregionen_t_N!N71/Terr_Oeko!$D72*1000/100</f>
        <v>28.782560784927526</v>
      </c>
      <c r="V71" s="587">
        <f t="shared" si="19"/>
        <v>39.391125841043689</v>
      </c>
      <c r="W71" s="588">
        <f>regioNat_Kreisregionen_t_N!P71/Terr_Oeko!$D72*1000/100</f>
        <v>44.696121924495763</v>
      </c>
      <c r="X71" s="588">
        <f>regioNat_Kreisregionen_t_N!Q71/Terr_Oeko!$D72*1000/100</f>
        <v>6.5771587764982762</v>
      </c>
      <c r="Y71" s="588">
        <f>regioNat_Kreisregionen_t_N!R71/Terr_Oeko!$D72*1000/100</f>
        <v>0.56773875780163052</v>
      </c>
      <c r="Z71" s="588"/>
      <c r="AA71" s="586">
        <f>regioNat_Kreisregionen_t_N!T71/Terr_Oeko!$D72*1000/100</f>
        <v>34.952096042654013</v>
      </c>
      <c r="AB71" s="589">
        <f t="shared" si="20"/>
        <v>86.793115501449677</v>
      </c>
      <c r="AC71" s="275" t="str">
        <f>IF(Terr_Oeko!AB72 &gt; Vegetation!M72, "Oeko", "Veg")</f>
        <v>Veg</v>
      </c>
      <c r="AD71" s="276" t="str">
        <f>IF(Gesundheit!T72 &gt; Terr_Oeko!AH72, "Gesund", "Oeko")</f>
        <v>Oeko</v>
      </c>
      <c r="AE71" s="500">
        <f t="shared" si="22"/>
        <v>0</v>
      </c>
      <c r="AF71" s="500">
        <f t="shared" si="22"/>
        <v>0</v>
      </c>
      <c r="AG71" s="352"/>
      <c r="AH71" s="542">
        <f t="shared" si="21"/>
        <v>6.71925276363487</v>
      </c>
      <c r="AI71" s="542">
        <f t="shared" si="21"/>
        <v>1.4822765139958811</v>
      </c>
      <c r="AJ71" s="354">
        <f t="shared" si="23"/>
        <v>0</v>
      </c>
      <c r="AK71" s="651"/>
      <c r="AL71" s="647"/>
      <c r="AM71" s="647"/>
      <c r="AN71" s="647"/>
      <c r="AO71" s="647"/>
      <c r="AP71" s="647"/>
      <c r="AQ71" s="647"/>
      <c r="AR71" s="647"/>
      <c r="AS71" s="647"/>
      <c r="AT71" s="647"/>
      <c r="AU71" s="647"/>
      <c r="AV71" s="647"/>
      <c r="AW71" s="647"/>
      <c r="AX71" s="647"/>
      <c r="AY71" s="647"/>
      <c r="AZ71" s="647"/>
      <c r="BA71" s="647"/>
      <c r="BB71" s="647"/>
      <c r="BC71" s="647"/>
      <c r="BD71" s="647"/>
      <c r="BE71" s="647"/>
      <c r="BF71" s="647"/>
      <c r="BG71" s="647"/>
    </row>
    <row r="72" spans="1:59" x14ac:dyDescent="0.25">
      <c r="A72" s="631"/>
      <c r="B72" s="594">
        <v>5558</v>
      </c>
      <c r="C72" s="595" t="s">
        <v>54</v>
      </c>
      <c r="D72" s="687" t="s">
        <v>583</v>
      </c>
      <c r="E72" s="687">
        <v>39.140945084124454</v>
      </c>
      <c r="F72" s="687">
        <v>29.519577824208554</v>
      </c>
      <c r="G72" s="687">
        <v>6.4229654768657909</v>
      </c>
      <c r="H72" s="687">
        <v>0.46693242935997636</v>
      </c>
      <c r="I72" s="687">
        <v>0</v>
      </c>
      <c r="J72" s="691">
        <v>75.550420814558777</v>
      </c>
      <c r="K72" s="596">
        <f>regioNat_Kreisregionen_t_N!D72/Terr_Oeko!$D73*1000/100</f>
        <v>45.025077579378987</v>
      </c>
      <c r="L72" s="596">
        <f>regioNat_Kreisregionen_t_N!E72/Terr_Oeko!$D73*1000/100</f>
        <v>7.8704918632720124</v>
      </c>
      <c r="M72" s="596">
        <f>regioNat_Kreisregionen_t_N!F72/Terr_Oeko!$D73*1000/100</f>
        <v>2.4849639370026688</v>
      </c>
      <c r="N72" s="596" t="s">
        <v>539</v>
      </c>
      <c r="O72" s="597">
        <f>regioNat_Kreisregionen_t_N!H72/Terr_Oeko!$D73*1000/100</f>
        <v>61.23727903841209</v>
      </c>
      <c r="P72" s="598">
        <f t="shared" si="18"/>
        <v>116.61781241806577</v>
      </c>
      <c r="Q72" s="599">
        <f>regioNat_Kreisregionen_t_N!J72/Terr_Oeko!$D73*1000/100</f>
        <v>5.8841324952545309</v>
      </c>
      <c r="R72" s="599">
        <f>regioNat_Kreisregionen_t_N!K72/Terr_Oeko!$D73*1000/100</f>
        <v>1.447526386406222</v>
      </c>
      <c r="S72" s="599">
        <f>regioNat_Kreisregionen_t_N!L72/Terr_Oeko!$D73*1000/100</f>
        <v>2.0180315076426925</v>
      </c>
      <c r="T72" s="599" t="s">
        <v>539</v>
      </c>
      <c r="U72" s="597">
        <f>regioNat_Kreisregionen_t_N!N72/Terr_Oeko!$D73*1000/100</f>
        <v>31.717701214203533</v>
      </c>
      <c r="V72" s="598">
        <f t="shared" si="19"/>
        <v>41.067391603506977</v>
      </c>
      <c r="W72" s="599">
        <f>regioNat_Kreisregionen_t_N!P72/Terr_Oeko!$D73*1000/100</f>
        <v>39.140945084124454</v>
      </c>
      <c r="X72" s="599">
        <f>regioNat_Kreisregionen_t_N!Q72/Terr_Oeko!$D73*1000/100</f>
        <v>6.4229654768657909</v>
      </c>
      <c r="Y72" s="599">
        <f>regioNat_Kreisregionen_t_N!R72/Terr_Oeko!$D73*1000/100</f>
        <v>0.46693242935997636</v>
      </c>
      <c r="Z72" s="599"/>
      <c r="AA72" s="597">
        <f>regioNat_Kreisregionen_t_N!T72/Terr_Oeko!$D73*1000/100</f>
        <v>29.519577824208554</v>
      </c>
      <c r="AB72" s="600">
        <f t="shared" si="20"/>
        <v>75.550420814558777</v>
      </c>
      <c r="AC72" s="275" t="str">
        <f>IF(Terr_Oeko!AB73 &gt; Vegetation!M73, "Oeko", "Veg")</f>
        <v>Veg</v>
      </c>
      <c r="AD72" s="276" t="str">
        <f>IF(Gesundheit!T73 &gt; Terr_Oeko!AH73, "Gesund", "Oeko")</f>
        <v>Oeko</v>
      </c>
      <c r="AE72" s="500">
        <f t="shared" si="22"/>
        <v>0</v>
      </c>
      <c r="AF72" s="500">
        <f t="shared" si="22"/>
        <v>0</v>
      </c>
      <c r="AG72" s="352"/>
      <c r="AH72" s="542">
        <f t="shared" si="21"/>
        <v>5.8841324952545335</v>
      </c>
      <c r="AI72" s="542">
        <f t="shared" si="21"/>
        <v>1.4475263864062216</v>
      </c>
      <c r="AJ72" s="354">
        <f t="shared" si="23"/>
        <v>0</v>
      </c>
      <c r="AK72" s="651"/>
      <c r="AL72" s="647"/>
      <c r="AM72" s="647"/>
      <c r="AN72" s="647"/>
      <c r="AO72" s="647"/>
      <c r="AP72" s="647"/>
      <c r="AQ72" s="647"/>
      <c r="AR72" s="647"/>
      <c r="AS72" s="647"/>
      <c r="AT72" s="647"/>
      <c r="AU72" s="647"/>
      <c r="AV72" s="647"/>
      <c r="AW72" s="647"/>
      <c r="AX72" s="647"/>
      <c r="AY72" s="647"/>
      <c r="AZ72" s="647"/>
      <c r="BA72" s="647"/>
      <c r="BB72" s="647"/>
      <c r="BC72" s="647"/>
      <c r="BD72" s="647"/>
      <c r="BE72" s="647"/>
      <c r="BF72" s="647"/>
      <c r="BG72" s="647"/>
    </row>
    <row r="73" spans="1:59" x14ac:dyDescent="0.25">
      <c r="A73" s="631"/>
      <c r="B73" s="593" t="s">
        <v>619</v>
      </c>
      <c r="C73" s="592" t="s">
        <v>620</v>
      </c>
      <c r="D73" s="688" t="s">
        <v>584</v>
      </c>
      <c r="E73" s="686">
        <v>17.750526812708927</v>
      </c>
      <c r="F73" s="686">
        <v>11.098825490740522</v>
      </c>
      <c r="G73" s="686">
        <v>49.230385324400885</v>
      </c>
      <c r="H73" s="686">
        <v>0.9390728250593644</v>
      </c>
      <c r="I73" s="686">
        <v>0</v>
      </c>
      <c r="J73" s="690">
        <v>79.018810452909705</v>
      </c>
      <c r="K73" s="585">
        <f>regioNat_Kreisregionen_t_N!D73/Terr_Oeko!$D74*1000/100</f>
        <v>20.418997167782464</v>
      </c>
      <c r="L73" s="585">
        <f>regioNat_Kreisregionen_t_N!E73/Terr_Oeko!$D74*1000/100</f>
        <v>52.378361586662578</v>
      </c>
      <c r="M73" s="585">
        <f>regioNat_Kreisregionen_t_N!F73/Terr_Oeko!$D74*1000/100</f>
        <v>2.827871588536683</v>
      </c>
      <c r="N73" s="585" t="s">
        <v>539</v>
      </c>
      <c r="O73" s="586">
        <f>regioNat_Kreisregionen_t_N!H73/Terr_Oeko!$D74*1000/100</f>
        <v>29.899820382876229</v>
      </c>
      <c r="P73" s="587">
        <f t="shared" si="18"/>
        <v>105.52505072585795</v>
      </c>
      <c r="Q73" s="588">
        <f>regioNat_Kreisregionen_t_N!J73/Terr_Oeko!$D74*1000/100</f>
        <v>2.6684703550735378</v>
      </c>
      <c r="R73" s="588">
        <f>regioNat_Kreisregionen_t_N!K73/Terr_Oeko!$D74*1000/100</f>
        <v>3.1479762622616958</v>
      </c>
      <c r="S73" s="588">
        <f>regioNat_Kreisregionen_t_N!L73/Terr_Oeko!$D74*1000/100</f>
        <v>1.8887987634773182</v>
      </c>
      <c r="T73" s="588" t="s">
        <v>539</v>
      </c>
      <c r="U73" s="586">
        <f>regioNat_Kreisregionen_t_N!N73/Terr_Oeko!$D74*1000/100</f>
        <v>18.800994892135709</v>
      </c>
      <c r="V73" s="587">
        <f t="shared" si="19"/>
        <v>26.506240272948261</v>
      </c>
      <c r="W73" s="588">
        <f>regioNat_Kreisregionen_t_N!P73/Terr_Oeko!$D74*1000/100</f>
        <v>17.750526812708927</v>
      </c>
      <c r="X73" s="588">
        <f>regioNat_Kreisregionen_t_N!Q73/Terr_Oeko!$D74*1000/100</f>
        <v>49.230385324400885</v>
      </c>
      <c r="Y73" s="588">
        <f>regioNat_Kreisregionen_t_N!R73/Terr_Oeko!$D74*1000/100</f>
        <v>0.9390728250593644</v>
      </c>
      <c r="Z73" s="588"/>
      <c r="AA73" s="586">
        <f>regioNat_Kreisregionen_t_N!T73/Terr_Oeko!$D74*1000/100</f>
        <v>11.098825490740522</v>
      </c>
      <c r="AB73" s="589">
        <f t="shared" si="20"/>
        <v>79.018810452909705</v>
      </c>
      <c r="AC73" s="275" t="str">
        <f>IF(Terr_Oeko!AB74 &gt; Vegetation!M74, "Oeko", "Veg")</f>
        <v>Veg</v>
      </c>
      <c r="AD73" s="276" t="str">
        <f>IF(Gesundheit!T74 &gt; Terr_Oeko!AH74, "Gesund", "Oeko")</f>
        <v>Gesund</v>
      </c>
      <c r="AE73" s="500">
        <f t="shared" si="22"/>
        <v>0</v>
      </c>
      <c r="AF73" s="500">
        <f t="shared" si="22"/>
        <v>0</v>
      </c>
      <c r="AG73" s="352"/>
      <c r="AH73" s="542">
        <f t="shared" si="21"/>
        <v>2.6684703550735378</v>
      </c>
      <c r="AI73" s="542">
        <f t="shared" si="21"/>
        <v>3.1479762622616931</v>
      </c>
      <c r="AJ73" s="354">
        <f t="shared" si="23"/>
        <v>0</v>
      </c>
      <c r="AK73" s="651"/>
      <c r="AL73" s="647"/>
      <c r="AM73" s="647"/>
      <c r="AN73" s="647"/>
      <c r="AO73" s="647"/>
      <c r="AP73" s="647"/>
      <c r="AQ73" s="647"/>
      <c r="AR73" s="647"/>
      <c r="AS73" s="647"/>
      <c r="AT73" s="647"/>
      <c r="AU73" s="647"/>
      <c r="AV73" s="647"/>
      <c r="AW73" s="647"/>
      <c r="AX73" s="647"/>
      <c r="AY73" s="647"/>
      <c r="AZ73" s="647"/>
      <c r="BA73" s="647"/>
      <c r="BB73" s="647"/>
      <c r="BC73" s="647"/>
      <c r="BD73" s="647"/>
      <c r="BE73" s="647"/>
      <c r="BF73" s="647"/>
      <c r="BG73" s="647"/>
    </row>
    <row r="74" spans="1:59" x14ac:dyDescent="0.25">
      <c r="A74" s="631"/>
      <c r="B74" s="594">
        <v>5566</v>
      </c>
      <c r="C74" s="595" t="s">
        <v>55</v>
      </c>
      <c r="D74" s="687" t="s">
        <v>583</v>
      </c>
      <c r="E74" s="687">
        <v>32.765795698972582</v>
      </c>
      <c r="F74" s="687">
        <v>26.336661930990786</v>
      </c>
      <c r="G74" s="687">
        <v>8.9584082103592504</v>
      </c>
      <c r="H74" s="687">
        <v>0.50161865697712127</v>
      </c>
      <c r="I74" s="687">
        <v>6.2006638922890795</v>
      </c>
      <c r="J74" s="691">
        <v>74.763148389588821</v>
      </c>
      <c r="K74" s="596">
        <f>regioNat_Kreisregionen_t_N!D74/Terr_Oeko!$D75*1000/100</f>
        <v>37.691539898322397</v>
      </c>
      <c r="L74" s="596">
        <f>regioNat_Kreisregionen_t_N!E74/Terr_Oeko!$D75*1000/100</f>
        <v>10.977340479480041</v>
      </c>
      <c r="M74" s="596">
        <f>regioNat_Kreisregionen_t_N!F74/Terr_Oeko!$D75*1000/100</f>
        <v>2.4654837510352201</v>
      </c>
      <c r="N74" s="596">
        <f>regioNat_Kreisregionen_t_N!G74/Terr_Oeko!$D75*1000/100</f>
        <v>14.647152744683215</v>
      </c>
      <c r="O74" s="597">
        <f>regioNat_Kreisregionen_t_N!H74/Terr_Oeko!$D75*1000/100</f>
        <v>51.511585643291262</v>
      </c>
      <c r="P74" s="598">
        <f t="shared" si="18"/>
        <v>117.29310251681213</v>
      </c>
      <c r="Q74" s="599">
        <f>regioNat_Kreisregionen_t_N!J74/Terr_Oeko!$D75*1000/100</f>
        <v>4.9257441993498183</v>
      </c>
      <c r="R74" s="599">
        <f>regioNat_Kreisregionen_t_N!K74/Terr_Oeko!$D75*1000/100</f>
        <v>2.0189322691207923</v>
      </c>
      <c r="S74" s="599">
        <f>regioNat_Kreisregionen_t_N!L74/Terr_Oeko!$D75*1000/100</f>
        <v>1.9638650940580991</v>
      </c>
      <c r="T74" s="599">
        <f>regioNat_Kreisregionen_t_N!M74/Terr_Oeko!$D75*1000/100</f>
        <v>8.4464888523942978</v>
      </c>
      <c r="U74" s="597">
        <f>regioNat_Kreisregionen_t_N!N74/Terr_Oeko!$D75*1000/100</f>
        <v>25.174923712300483</v>
      </c>
      <c r="V74" s="598">
        <f t="shared" si="19"/>
        <v>42.52995412722349</v>
      </c>
      <c r="W74" s="599">
        <f>regioNat_Kreisregionen_t_N!P74/Terr_Oeko!$D75*1000/100</f>
        <v>32.765795698972582</v>
      </c>
      <c r="X74" s="599">
        <f>regioNat_Kreisregionen_t_N!Q74/Terr_Oeko!$D75*1000/100</f>
        <v>8.9584082103592504</v>
      </c>
      <c r="Y74" s="599">
        <f>regioNat_Kreisregionen_t_N!R74/Terr_Oeko!$D75*1000/100</f>
        <v>0.50161865697712127</v>
      </c>
      <c r="Z74" s="599">
        <f>regioNat_Kreisregionen_t_N!S74/Terr_Oeko!$D75*1000/100</f>
        <v>6.2006638922890795</v>
      </c>
      <c r="AA74" s="597">
        <f>regioNat_Kreisregionen_t_N!T74/Terr_Oeko!$D75*1000/100</f>
        <v>26.336661930990786</v>
      </c>
      <c r="AB74" s="600">
        <f t="shared" si="20"/>
        <v>74.763148389588821</v>
      </c>
      <c r="AC74" s="275" t="str">
        <f>IF(Terr_Oeko!AB75 &gt; Vegetation!M75, "Oeko", "Veg")</f>
        <v>Veg</v>
      </c>
      <c r="AD74" s="276" t="str">
        <f>IF(Gesundheit!T75 &gt; Terr_Oeko!AH75, "Gesund", "Oeko")</f>
        <v>Oeko</v>
      </c>
      <c r="AE74" s="500">
        <f t="shared" si="22"/>
        <v>0</v>
      </c>
      <c r="AF74" s="500">
        <f t="shared" si="22"/>
        <v>0</v>
      </c>
      <c r="AG74" s="352"/>
      <c r="AH74" s="542">
        <f t="shared" si="21"/>
        <v>4.9257441993498148</v>
      </c>
      <c r="AI74" s="542">
        <f t="shared" si="21"/>
        <v>2.0189322691207909</v>
      </c>
      <c r="AJ74" s="354">
        <f t="shared" si="23"/>
        <v>0</v>
      </c>
      <c r="AK74" s="651"/>
      <c r="AL74" s="647"/>
      <c r="AM74" s="647"/>
      <c r="AN74" s="647"/>
      <c r="AO74" s="647"/>
      <c r="AP74" s="647"/>
      <c r="AQ74" s="647"/>
      <c r="AR74" s="647"/>
      <c r="AS74" s="647"/>
      <c r="AT74" s="647"/>
      <c r="AU74" s="647"/>
      <c r="AV74" s="647"/>
      <c r="AW74" s="647"/>
      <c r="AX74" s="647"/>
      <c r="AY74" s="647"/>
      <c r="AZ74" s="647"/>
      <c r="BA74" s="647"/>
      <c r="BB74" s="647"/>
      <c r="BC74" s="647"/>
      <c r="BD74" s="647"/>
      <c r="BE74" s="647"/>
      <c r="BF74" s="647"/>
      <c r="BG74" s="647"/>
    </row>
    <row r="75" spans="1:59" x14ac:dyDescent="0.25">
      <c r="A75" s="631"/>
      <c r="B75" s="593">
        <v>5570</v>
      </c>
      <c r="C75" s="592" t="s">
        <v>56</v>
      </c>
      <c r="D75" s="688" t="s">
        <v>583</v>
      </c>
      <c r="E75" s="686">
        <v>36.003857347625576</v>
      </c>
      <c r="F75" s="686">
        <v>29.515626728931561</v>
      </c>
      <c r="G75" s="686">
        <v>6.9546720235304154</v>
      </c>
      <c r="H75" s="686">
        <v>0.46718757677227241</v>
      </c>
      <c r="I75" s="686">
        <v>7.1789617012945754</v>
      </c>
      <c r="J75" s="690">
        <v>80.120305378154399</v>
      </c>
      <c r="K75" s="585">
        <f>regioNat_Kreisregionen_t_N!D75/Terr_Oeko!$D76*1000/100</f>
        <v>41.416385494770374</v>
      </c>
      <c r="L75" s="585">
        <f>regioNat_Kreisregionen_t_N!E75/Terr_Oeko!$D76*1000/100</f>
        <v>8.5220276786590272</v>
      </c>
      <c r="M75" s="585">
        <f>regioNat_Kreisregionen_t_N!F75/Terr_Oeko!$D76*1000/100</f>
        <v>2.4316792899746882</v>
      </c>
      <c r="N75" s="585">
        <f>regioNat_Kreisregionen_t_N!G75/Terr_Oeko!$D76*1000/100</f>
        <v>14.719106023236437</v>
      </c>
      <c r="O75" s="586">
        <f>regioNat_Kreisregionen_t_N!H75/Terr_Oeko!$D76*1000/100</f>
        <v>57.519571954587811</v>
      </c>
      <c r="P75" s="587">
        <f t="shared" si="18"/>
        <v>124.60877044122833</v>
      </c>
      <c r="Q75" s="588">
        <f>regioNat_Kreisregionen_t_N!J75/Terr_Oeko!$D76*1000/100</f>
        <v>5.4125281471447968</v>
      </c>
      <c r="R75" s="588">
        <f>regioNat_Kreisregionen_t_N!K75/Terr_Oeko!$D76*1000/100</f>
        <v>1.5673556551286114</v>
      </c>
      <c r="S75" s="588">
        <f>regioNat_Kreisregionen_t_N!L75/Terr_Oeko!$D76*1000/100</f>
        <v>1.964491713202416</v>
      </c>
      <c r="T75" s="588">
        <f>regioNat_Kreisregionen_t_N!M75/Terr_Oeko!$D76*1000/100</f>
        <v>7.5401443219417379</v>
      </c>
      <c r="U75" s="586">
        <f>regioNat_Kreisregionen_t_N!N75/Terr_Oeko!$D76*1000/100</f>
        <v>28.003945225656238</v>
      </c>
      <c r="V75" s="587">
        <f t="shared" si="19"/>
        <v>44.488465063073797</v>
      </c>
      <c r="W75" s="588">
        <f>regioNat_Kreisregionen_t_N!P75/Terr_Oeko!$D76*1000/100</f>
        <v>36.003857347625576</v>
      </c>
      <c r="X75" s="588">
        <f>regioNat_Kreisregionen_t_N!Q75/Terr_Oeko!$D76*1000/100</f>
        <v>6.9546720235304154</v>
      </c>
      <c r="Y75" s="588">
        <f>regioNat_Kreisregionen_t_N!R75/Terr_Oeko!$D76*1000/100</f>
        <v>0.46718757677227241</v>
      </c>
      <c r="Z75" s="588">
        <f>regioNat_Kreisregionen_t_N!S75/Terr_Oeko!$D76*1000/100</f>
        <v>7.1789617012945754</v>
      </c>
      <c r="AA75" s="586">
        <f>regioNat_Kreisregionen_t_N!T75/Terr_Oeko!$D76*1000/100</f>
        <v>29.515626728931561</v>
      </c>
      <c r="AB75" s="589">
        <f t="shared" si="20"/>
        <v>80.120305378154399</v>
      </c>
      <c r="AC75" s="275" t="str">
        <f>IF(Terr_Oeko!AB76 &gt; Vegetation!M76, "Oeko", "Veg")</f>
        <v>Veg</v>
      </c>
      <c r="AD75" s="276" t="str">
        <f>IF(Gesundheit!T76 &gt; Terr_Oeko!AH76, "Gesund", "Oeko")</f>
        <v>Oeko</v>
      </c>
      <c r="AE75" s="500">
        <f t="shared" si="22"/>
        <v>0</v>
      </c>
      <c r="AF75" s="500">
        <f t="shared" si="22"/>
        <v>0</v>
      </c>
      <c r="AG75" s="352"/>
      <c r="AH75" s="542">
        <f t="shared" si="21"/>
        <v>5.4125281471447977</v>
      </c>
      <c r="AI75" s="542">
        <f t="shared" si="21"/>
        <v>1.5673556551286119</v>
      </c>
      <c r="AJ75" s="354">
        <f t="shared" si="23"/>
        <v>0</v>
      </c>
      <c r="AK75" s="651"/>
      <c r="AL75" s="647"/>
      <c r="AM75" s="647"/>
      <c r="AN75" s="647"/>
      <c r="AO75" s="647"/>
      <c r="AP75" s="647"/>
      <c r="AQ75" s="647"/>
      <c r="AR75" s="647"/>
      <c r="AS75" s="647"/>
      <c r="AT75" s="647"/>
      <c r="AU75" s="647"/>
      <c r="AV75" s="647"/>
      <c r="AW75" s="647"/>
      <c r="AX75" s="647"/>
      <c r="AY75" s="647"/>
      <c r="AZ75" s="647"/>
      <c r="BA75" s="647"/>
      <c r="BB75" s="647"/>
      <c r="BC75" s="647"/>
      <c r="BD75" s="647"/>
      <c r="BE75" s="647"/>
      <c r="BF75" s="647"/>
      <c r="BG75" s="647"/>
    </row>
    <row r="76" spans="1:59" x14ac:dyDescent="0.25">
      <c r="A76" s="631"/>
      <c r="B76" s="594">
        <v>5711</v>
      </c>
      <c r="C76" s="595" t="s">
        <v>57</v>
      </c>
      <c r="D76" s="687" t="s">
        <v>584</v>
      </c>
      <c r="E76" s="687">
        <v>7.2796673069051341</v>
      </c>
      <c r="F76" s="687">
        <v>3.6486338102749278</v>
      </c>
      <c r="G76" s="687">
        <v>20.751839464882945</v>
      </c>
      <c r="H76" s="687">
        <v>0.67755155043370718</v>
      </c>
      <c r="I76" s="687">
        <v>8.2587559238410524</v>
      </c>
      <c r="J76" s="691">
        <v>40.616448056337774</v>
      </c>
      <c r="K76" s="596">
        <f>regioNat_Kreisregionen_t_N!D76/Terr_Oeko!$D77*1000/100</f>
        <v>8.3740334971731389</v>
      </c>
      <c r="L76" s="596">
        <f>regioNat_Kreisregionen_t_N!E76/Terr_Oeko!$D77*1000/100</f>
        <v>23.809377848767745</v>
      </c>
      <c r="M76" s="596">
        <f>regioNat_Kreisregionen_t_N!F76/Terr_Oeko!$D77*1000/100</f>
        <v>2.0704630165610323</v>
      </c>
      <c r="N76" s="596">
        <f>regioNat_Kreisregionen_t_N!G76/Terr_Oeko!$D77*1000/100</f>
        <v>21.363632824479311</v>
      </c>
      <c r="O76" s="597">
        <f>regioNat_Kreisregionen_t_N!H76/Terr_Oeko!$D77*1000/100</f>
        <v>19.868125252603342</v>
      </c>
      <c r="P76" s="598">
        <f t="shared" si="18"/>
        <v>75.485632439584577</v>
      </c>
      <c r="Q76" s="599">
        <f>regioNat_Kreisregionen_t_N!J76/Terr_Oeko!$D77*1000/100</f>
        <v>1.0943661902680071</v>
      </c>
      <c r="R76" s="599">
        <f>regioNat_Kreisregionen_t_N!K76/Terr_Oeko!$D77*1000/100</f>
        <v>3.0575383838848018</v>
      </c>
      <c r="S76" s="599">
        <f>regioNat_Kreisregionen_t_N!L76/Terr_Oeko!$D77*1000/100</f>
        <v>1.392911466127325</v>
      </c>
      <c r="T76" s="599">
        <f>regioNat_Kreisregionen_t_N!M76/Terr_Oeko!$D77*1000/100</f>
        <v>13.10487690063826</v>
      </c>
      <c r="U76" s="597">
        <f>regioNat_Kreisregionen_t_N!N76/Terr_Oeko!$D77*1000/100</f>
        <v>16.219491442328412</v>
      </c>
      <c r="V76" s="598">
        <f t="shared" si="19"/>
        <v>34.869184383246804</v>
      </c>
      <c r="W76" s="599">
        <f>regioNat_Kreisregionen_t_N!P76/Terr_Oeko!$D77*1000/100</f>
        <v>7.2796673069051341</v>
      </c>
      <c r="X76" s="599">
        <f>regioNat_Kreisregionen_t_N!Q76/Terr_Oeko!$D77*1000/100</f>
        <v>20.751839464882945</v>
      </c>
      <c r="Y76" s="599">
        <f>regioNat_Kreisregionen_t_N!R76/Terr_Oeko!$D77*1000/100</f>
        <v>0.67755155043370718</v>
      </c>
      <c r="Z76" s="599">
        <f>regioNat_Kreisregionen_t_N!S76/Terr_Oeko!$D77*1000/100</f>
        <v>8.2587559238410524</v>
      </c>
      <c r="AA76" s="597">
        <f>regioNat_Kreisregionen_t_N!T76/Terr_Oeko!$D77*1000/100</f>
        <v>3.6486338102749278</v>
      </c>
      <c r="AB76" s="600">
        <f t="shared" si="20"/>
        <v>40.616448056337774</v>
      </c>
      <c r="AC76" s="275" t="str">
        <f>IF(Terr_Oeko!AB77 &gt; Vegetation!M77, "Oeko", "Veg")</f>
        <v>Veg</v>
      </c>
      <c r="AD76" s="276" t="str">
        <f>IF(Gesundheit!T77 &gt; Terr_Oeko!AH77, "Gesund", "Oeko")</f>
        <v>Gesund</v>
      </c>
      <c r="AE76" s="500">
        <f t="shared" si="22"/>
        <v>0</v>
      </c>
      <c r="AF76" s="500">
        <f t="shared" si="22"/>
        <v>0</v>
      </c>
      <c r="AG76" s="352"/>
      <c r="AH76" s="542">
        <f t="shared" si="21"/>
        <v>1.0943661902680049</v>
      </c>
      <c r="AI76" s="542">
        <f t="shared" si="21"/>
        <v>3.0575383838848005</v>
      </c>
      <c r="AJ76" s="354">
        <f t="shared" si="23"/>
        <v>2.2204460492503131E-15</v>
      </c>
      <c r="AK76" s="651"/>
      <c r="AL76" s="647"/>
      <c r="AM76" s="647"/>
      <c r="AN76" s="647"/>
      <c r="AO76" s="647"/>
      <c r="AP76" s="647"/>
      <c r="AQ76" s="647"/>
      <c r="AR76" s="647"/>
      <c r="AS76" s="647"/>
      <c r="AT76" s="647"/>
      <c r="AU76" s="647"/>
      <c r="AV76" s="647"/>
      <c r="AW76" s="647"/>
      <c r="AX76" s="647"/>
      <c r="AY76" s="647"/>
      <c r="AZ76" s="647"/>
      <c r="BA76" s="647"/>
      <c r="BB76" s="647"/>
      <c r="BC76" s="647"/>
      <c r="BD76" s="647"/>
      <c r="BE76" s="647"/>
      <c r="BF76" s="647"/>
      <c r="BG76" s="647"/>
    </row>
    <row r="77" spans="1:59" x14ac:dyDescent="0.25">
      <c r="A77" s="631"/>
      <c r="B77" s="593">
        <v>5754</v>
      </c>
      <c r="C77" s="592" t="s">
        <v>58</v>
      </c>
      <c r="D77" s="688" t="s">
        <v>583</v>
      </c>
      <c r="E77" s="686">
        <v>25.368230563050084</v>
      </c>
      <c r="F77" s="686">
        <v>23.252831181121746</v>
      </c>
      <c r="G77" s="686">
        <v>9.3450676952682752</v>
      </c>
      <c r="H77" s="686">
        <v>0.51914190167825414</v>
      </c>
      <c r="I77" s="686">
        <v>6.3348895605279587</v>
      </c>
      <c r="J77" s="690">
        <v>64.820160901646318</v>
      </c>
      <c r="K77" s="585">
        <f>regioNat_Kreisregionen_t_N!D77/Terr_Oeko!$D78*1000/100</f>
        <v>29.181884767932733</v>
      </c>
      <c r="L77" s="585">
        <f>regioNat_Kreisregionen_t_N!E77/Terr_Oeko!$D78*1000/100</f>
        <v>11.45114036845569</v>
      </c>
      <c r="M77" s="585">
        <f>regioNat_Kreisregionen_t_N!F77/Terr_Oeko!$D78*1000/100</f>
        <v>2.4253787699538742</v>
      </c>
      <c r="N77" s="585">
        <f>regioNat_Kreisregionen_t_N!G77/Terr_Oeko!$D78*1000/100</f>
        <v>16.353489558358071</v>
      </c>
      <c r="O77" s="586">
        <f>regioNat_Kreisregionen_t_N!H77/Terr_Oeko!$D78*1000/100</f>
        <v>48.150509995661963</v>
      </c>
      <c r="P77" s="587">
        <f t="shared" si="18"/>
        <v>107.56240346036233</v>
      </c>
      <c r="Q77" s="588">
        <f>regioNat_Kreisregionen_t_N!J77/Terr_Oeko!$D78*1000/100</f>
        <v>3.8136542048826509</v>
      </c>
      <c r="R77" s="588">
        <f>regioNat_Kreisregionen_t_N!K77/Terr_Oeko!$D78*1000/100</f>
        <v>2.106072673187414</v>
      </c>
      <c r="S77" s="588">
        <f>regioNat_Kreisregionen_t_N!L77/Terr_Oeko!$D78*1000/100</f>
        <v>1.9062368682756201</v>
      </c>
      <c r="T77" s="588">
        <f>regioNat_Kreisregionen_t_N!M77/Terr_Oeko!$D78*1000/100</f>
        <v>10.018599997830053</v>
      </c>
      <c r="U77" s="586">
        <f>regioNat_Kreisregionen_t_N!N77/Terr_Oeko!$D78*1000/100</f>
        <v>24.897678814540217</v>
      </c>
      <c r="V77" s="587">
        <f t="shared" si="19"/>
        <v>42.742242558715958</v>
      </c>
      <c r="W77" s="588">
        <f>regioNat_Kreisregionen_t_N!P77/Terr_Oeko!$D78*1000/100</f>
        <v>25.368230563050084</v>
      </c>
      <c r="X77" s="588">
        <f>regioNat_Kreisregionen_t_N!Q77/Terr_Oeko!$D78*1000/100</f>
        <v>9.3450676952682752</v>
      </c>
      <c r="Y77" s="588">
        <f>regioNat_Kreisregionen_t_N!R77/Terr_Oeko!$D78*1000/100</f>
        <v>0.51914190167825414</v>
      </c>
      <c r="Z77" s="588">
        <f>regioNat_Kreisregionen_t_N!S77/Terr_Oeko!$D78*1000/100</f>
        <v>6.3348895605279587</v>
      </c>
      <c r="AA77" s="586">
        <f>regioNat_Kreisregionen_t_N!T77/Terr_Oeko!$D78*1000/100</f>
        <v>23.252831181121746</v>
      </c>
      <c r="AB77" s="589">
        <f t="shared" si="20"/>
        <v>64.820160901646318</v>
      </c>
      <c r="AC77" s="275" t="str">
        <f>IF(Terr_Oeko!AB78 &gt; Vegetation!M78, "Oeko", "Veg")</f>
        <v>Veg</v>
      </c>
      <c r="AD77" s="276" t="str">
        <f>IF(Gesundheit!T78 &gt; Terr_Oeko!AH78, "Gesund", "Oeko")</f>
        <v>Oeko</v>
      </c>
      <c r="AE77" s="500">
        <f t="shared" si="22"/>
        <v>0</v>
      </c>
      <c r="AF77" s="500">
        <f t="shared" si="22"/>
        <v>0</v>
      </c>
      <c r="AG77" s="352"/>
      <c r="AH77" s="542">
        <f t="shared" si="21"/>
        <v>3.8136542048826492</v>
      </c>
      <c r="AI77" s="542">
        <f t="shared" si="21"/>
        <v>2.1060726731874144</v>
      </c>
      <c r="AJ77" s="354">
        <f t="shared" si="23"/>
        <v>0</v>
      </c>
      <c r="AK77" s="651"/>
      <c r="AL77" s="647"/>
      <c r="AM77" s="647"/>
      <c r="AN77" s="647"/>
      <c r="AO77" s="647"/>
      <c r="AP77" s="647"/>
      <c r="AQ77" s="647"/>
      <c r="AR77" s="647"/>
      <c r="AS77" s="647"/>
      <c r="AT77" s="647"/>
      <c r="AU77" s="647"/>
      <c r="AV77" s="647"/>
      <c r="AW77" s="647"/>
      <c r="AX77" s="647"/>
      <c r="AY77" s="647"/>
      <c r="AZ77" s="647"/>
      <c r="BA77" s="647"/>
      <c r="BB77" s="647"/>
      <c r="BC77" s="647"/>
      <c r="BD77" s="647"/>
      <c r="BE77" s="647"/>
      <c r="BF77" s="647"/>
      <c r="BG77" s="647"/>
    </row>
    <row r="78" spans="1:59" x14ac:dyDescent="0.25">
      <c r="A78" s="631"/>
      <c r="B78" s="594">
        <v>5758</v>
      </c>
      <c r="C78" s="595" t="s">
        <v>59</v>
      </c>
      <c r="D78" s="687" t="s">
        <v>583</v>
      </c>
      <c r="E78" s="687">
        <v>15.322879810045771</v>
      </c>
      <c r="F78" s="687">
        <v>10.354489494325898</v>
      </c>
      <c r="G78" s="687">
        <v>14.120666538977208</v>
      </c>
      <c r="H78" s="687">
        <v>0.63675791829034767</v>
      </c>
      <c r="I78" s="687">
        <v>8.6738413841178126</v>
      </c>
      <c r="J78" s="691">
        <v>49.108635145757034</v>
      </c>
      <c r="K78" s="596">
        <f>regioNat_Kreisregionen_t_N!D78/Terr_Oeko!$D79*1000/100</f>
        <v>17.626397387799397</v>
      </c>
      <c r="L78" s="596">
        <f>regioNat_Kreisregionen_t_N!E78/Terr_Oeko!$D79*1000/100</f>
        <v>16.7291544216625</v>
      </c>
      <c r="M78" s="596">
        <f>regioNat_Kreisregionen_t_N!F78/Terr_Oeko!$D79*1000/100</f>
        <v>2.358141306887354</v>
      </c>
      <c r="N78" s="596">
        <f>regioNat_Kreisregionen_t_N!G78/Terr_Oeko!$D79*1000/100</f>
        <v>18.944344567482528</v>
      </c>
      <c r="O78" s="597">
        <f>regioNat_Kreisregionen_t_N!H78/Terr_Oeko!$D79*1000/100</f>
        <v>30.903076609253048</v>
      </c>
      <c r="P78" s="598">
        <f t="shared" si="18"/>
        <v>86.561114293084827</v>
      </c>
      <c r="Q78" s="599">
        <f>regioNat_Kreisregionen_t_N!J78/Terr_Oeko!$D79*1000/100</f>
        <v>2.3035175777536252</v>
      </c>
      <c r="R78" s="599">
        <f>regioNat_Kreisregionen_t_N!K78/Terr_Oeko!$D79*1000/100</f>
        <v>2.6084878826852931</v>
      </c>
      <c r="S78" s="599">
        <f>regioNat_Kreisregionen_t_N!L78/Terr_Oeko!$D79*1000/100</f>
        <v>1.7213833885970065</v>
      </c>
      <c r="T78" s="599">
        <f>regioNat_Kreisregionen_t_N!M78/Terr_Oeko!$D79*1000/100</f>
        <v>10.270503183364672</v>
      </c>
      <c r="U78" s="597">
        <f>regioNat_Kreisregionen_t_N!N78/Terr_Oeko!$D79*1000/100</f>
        <v>20.548587114927148</v>
      </c>
      <c r="V78" s="598">
        <f t="shared" si="19"/>
        <v>37.45247914732775</v>
      </c>
      <c r="W78" s="599">
        <f>regioNat_Kreisregionen_t_N!P78/Terr_Oeko!$D79*1000/100</f>
        <v>15.322879810045771</v>
      </c>
      <c r="X78" s="599">
        <f>regioNat_Kreisregionen_t_N!Q78/Terr_Oeko!$D79*1000/100</f>
        <v>14.120666538977208</v>
      </c>
      <c r="Y78" s="599">
        <f>regioNat_Kreisregionen_t_N!R78/Terr_Oeko!$D79*1000/100</f>
        <v>0.63675791829034767</v>
      </c>
      <c r="Z78" s="599">
        <f>regioNat_Kreisregionen_t_N!S78/Terr_Oeko!$D79*1000/100</f>
        <v>8.6738413841178126</v>
      </c>
      <c r="AA78" s="597">
        <f>regioNat_Kreisregionen_t_N!T78/Terr_Oeko!$D79*1000/100</f>
        <v>10.354489494325898</v>
      </c>
      <c r="AB78" s="600">
        <f t="shared" si="20"/>
        <v>49.108635145757034</v>
      </c>
      <c r="AC78" s="275" t="str">
        <f>IF(Terr_Oeko!AB79 &gt; Vegetation!M79, "Oeko", "Veg")</f>
        <v>Veg</v>
      </c>
      <c r="AD78" s="276" t="str">
        <f>IF(Gesundheit!T79 &gt; Terr_Oeko!AH79, "Gesund", "Oeko")</f>
        <v>Gesund</v>
      </c>
      <c r="AE78" s="500">
        <f t="shared" si="22"/>
        <v>0</v>
      </c>
      <c r="AF78" s="500">
        <f t="shared" si="22"/>
        <v>0</v>
      </c>
      <c r="AG78" s="352"/>
      <c r="AH78" s="542">
        <f t="shared" si="21"/>
        <v>2.3035175777536256</v>
      </c>
      <c r="AI78" s="542">
        <f t="shared" si="21"/>
        <v>2.6084878826852922</v>
      </c>
      <c r="AJ78" s="354">
        <f t="shared" si="23"/>
        <v>0</v>
      </c>
      <c r="AK78" s="651"/>
      <c r="AL78" s="647"/>
      <c r="AM78" s="647"/>
      <c r="AN78" s="647"/>
      <c r="AO78" s="647"/>
      <c r="AP78" s="647"/>
      <c r="AQ78" s="647"/>
      <c r="AR78" s="647"/>
      <c r="AS78" s="647"/>
      <c r="AT78" s="647"/>
      <c r="AU78" s="647"/>
      <c r="AV78" s="647"/>
      <c r="AW78" s="647"/>
      <c r="AX78" s="647"/>
      <c r="AY78" s="647"/>
      <c r="AZ78" s="647"/>
      <c r="BA78" s="647"/>
      <c r="BB78" s="647"/>
      <c r="BC78" s="647"/>
      <c r="BD78" s="647"/>
      <c r="BE78" s="647"/>
      <c r="BF78" s="647"/>
      <c r="BG78" s="647"/>
    </row>
    <row r="79" spans="1:59" x14ac:dyDescent="0.25">
      <c r="A79" s="631"/>
      <c r="B79" s="593">
        <v>5762</v>
      </c>
      <c r="C79" s="592" t="s">
        <v>60</v>
      </c>
      <c r="D79" s="688" t="s">
        <v>583</v>
      </c>
      <c r="E79" s="686">
        <v>15.080828121629519</v>
      </c>
      <c r="F79" s="686">
        <v>9.500092557385738</v>
      </c>
      <c r="G79" s="686">
        <v>4.5165541121747319</v>
      </c>
      <c r="H79" s="686">
        <v>0.30537572793767515</v>
      </c>
      <c r="I79" s="686">
        <v>4.6073429635192937</v>
      </c>
      <c r="J79" s="690">
        <v>34.010193482646955</v>
      </c>
      <c r="K79" s="585">
        <f>regioNat_Kreisregionen_t_N!D79/Terr_Oeko!$D80*1000/100</f>
        <v>17.347957610074616</v>
      </c>
      <c r="L79" s="585">
        <f>regioNat_Kreisregionen_t_N!E79/Terr_Oeko!$D80*1000/100</f>
        <v>5.5344377169601522</v>
      </c>
      <c r="M79" s="585">
        <f>regioNat_Kreisregionen_t_N!F79/Terr_Oeko!$D80*1000/100</f>
        <v>1.614381742468544</v>
      </c>
      <c r="N79" s="585">
        <f>regioNat_Kreisregionen_t_N!G79/Terr_Oeko!$D80*1000/100</f>
        <v>14.31062563982511</v>
      </c>
      <c r="O79" s="586">
        <f>regioNat_Kreisregionen_t_N!H79/Terr_Oeko!$D80*1000/100</f>
        <v>35.273338081913778</v>
      </c>
      <c r="P79" s="587">
        <f t="shared" si="18"/>
        <v>74.080740791242192</v>
      </c>
      <c r="Q79" s="588">
        <f>regioNat_Kreisregionen_t_N!J79/Terr_Oeko!$D80*1000/100</f>
        <v>2.2671294884450957</v>
      </c>
      <c r="R79" s="588">
        <f>regioNat_Kreisregionen_t_N!K79/Terr_Oeko!$D80*1000/100</f>
        <v>1.0178836047854198</v>
      </c>
      <c r="S79" s="588">
        <f>regioNat_Kreisregionen_t_N!L79/Terr_Oeko!$D80*1000/100</f>
        <v>1.3090060145308688</v>
      </c>
      <c r="T79" s="588">
        <f>regioNat_Kreisregionen_t_N!M79/Terr_Oeko!$D80*1000/100</f>
        <v>9.7032826763058377</v>
      </c>
      <c r="U79" s="586">
        <f>regioNat_Kreisregionen_t_N!N79/Terr_Oeko!$D80*1000/100</f>
        <v>25.773245524528033</v>
      </c>
      <c r="V79" s="587">
        <f t="shared" si="19"/>
        <v>40.070547308595259</v>
      </c>
      <c r="W79" s="588">
        <f>regioNat_Kreisregionen_t_N!P79/Terr_Oeko!$D80*1000/100</f>
        <v>15.080828121629519</v>
      </c>
      <c r="X79" s="588">
        <f>regioNat_Kreisregionen_t_N!Q79/Terr_Oeko!$D80*1000/100</f>
        <v>4.5165541121747319</v>
      </c>
      <c r="Y79" s="588">
        <f>regioNat_Kreisregionen_t_N!R79/Terr_Oeko!$D80*1000/100</f>
        <v>0.30537572793767515</v>
      </c>
      <c r="Z79" s="588">
        <f>regioNat_Kreisregionen_t_N!S79/Terr_Oeko!$D80*1000/100</f>
        <v>4.6073429635192937</v>
      </c>
      <c r="AA79" s="586">
        <f>regioNat_Kreisregionen_t_N!T79/Terr_Oeko!$D80*1000/100</f>
        <v>9.500092557385738</v>
      </c>
      <c r="AB79" s="589">
        <f t="shared" si="20"/>
        <v>34.010193482646955</v>
      </c>
      <c r="AC79" s="275" t="str">
        <f>IF(Terr_Oeko!AB80 &gt; Vegetation!M80, "Oeko", "Veg")</f>
        <v>Veg</v>
      </c>
      <c r="AD79" s="276" t="str">
        <f>IF(Gesundheit!T80 &gt; Terr_Oeko!AH80, "Gesund", "Oeko")</f>
        <v>Oeko</v>
      </c>
      <c r="AE79" s="500">
        <f t="shared" si="22"/>
        <v>0</v>
      </c>
      <c r="AF79" s="500">
        <f t="shared" si="22"/>
        <v>0</v>
      </c>
      <c r="AG79" s="352"/>
      <c r="AH79" s="542">
        <f t="shared" si="21"/>
        <v>2.2671294884450965</v>
      </c>
      <c r="AI79" s="542">
        <f t="shared" si="21"/>
        <v>1.0178836047854203</v>
      </c>
      <c r="AJ79" s="354">
        <f t="shared" si="23"/>
        <v>0</v>
      </c>
      <c r="AK79" s="651"/>
      <c r="AL79" s="647"/>
      <c r="AM79" s="647"/>
      <c r="AN79" s="647"/>
      <c r="AO79" s="647"/>
      <c r="AP79" s="647"/>
      <c r="AQ79" s="647"/>
      <c r="AR79" s="647"/>
      <c r="AS79" s="647"/>
      <c r="AT79" s="647"/>
      <c r="AU79" s="647"/>
      <c r="AV79" s="647"/>
      <c r="AW79" s="647"/>
      <c r="AX79" s="647"/>
      <c r="AY79" s="647"/>
      <c r="AZ79" s="647"/>
      <c r="BA79" s="647"/>
      <c r="BB79" s="647"/>
      <c r="BC79" s="647"/>
      <c r="BD79" s="647"/>
      <c r="BE79" s="647"/>
      <c r="BF79" s="647"/>
      <c r="BG79" s="647"/>
    </row>
    <row r="80" spans="1:59" x14ac:dyDescent="0.25">
      <c r="A80" s="631"/>
      <c r="B80" s="594">
        <v>5766</v>
      </c>
      <c r="C80" s="595" t="s">
        <v>61</v>
      </c>
      <c r="D80" s="687" t="s">
        <v>584</v>
      </c>
      <c r="E80" s="687">
        <v>9.4326366814323972</v>
      </c>
      <c r="F80" s="687">
        <v>5.0180442097082025</v>
      </c>
      <c r="G80" s="687">
        <v>8.4661563101641839</v>
      </c>
      <c r="H80" s="687">
        <v>0.49633258360721477</v>
      </c>
      <c r="I80" s="687">
        <v>6.2434837570877013</v>
      </c>
      <c r="J80" s="691">
        <v>29.656653541999695</v>
      </c>
      <c r="K80" s="596">
        <f>regioNat_Kreisregionen_t_N!D80/Terr_Oeko!$D81*1000/100</f>
        <v>10.850662840327018</v>
      </c>
      <c r="L80" s="596">
        <f>regioNat_Kreisregionen_t_N!E80/Terr_Oeko!$D81*1000/100</f>
        <v>10.374151097703077</v>
      </c>
      <c r="M80" s="596">
        <f>regioNat_Kreisregionen_t_N!F80/Terr_Oeko!$D81*1000/100</f>
        <v>1.8840374366195609</v>
      </c>
      <c r="N80" s="596">
        <f>regioNat_Kreisregionen_t_N!G80/Terr_Oeko!$D81*1000/100</f>
        <v>18.658331560322388</v>
      </c>
      <c r="O80" s="597">
        <f>regioNat_Kreisregionen_t_N!H80/Terr_Oeko!$D81*1000/100</f>
        <v>28.465394388834884</v>
      </c>
      <c r="P80" s="598">
        <f t="shared" si="18"/>
        <v>70.232577323806922</v>
      </c>
      <c r="Q80" s="599">
        <f>regioNat_Kreisregionen_t_N!J80/Terr_Oeko!$D81*1000/100</f>
        <v>1.4180261588946212</v>
      </c>
      <c r="R80" s="599">
        <f>regioNat_Kreisregionen_t_N!K80/Terr_Oeko!$D81*1000/100</f>
        <v>1.9079947875388936</v>
      </c>
      <c r="S80" s="599">
        <f>regioNat_Kreisregionen_t_N!L80/Terr_Oeko!$D81*1000/100</f>
        <v>1.3877048530123464</v>
      </c>
      <c r="T80" s="599">
        <f>regioNat_Kreisregionen_t_N!M80/Terr_Oeko!$D81*1000/100</f>
        <v>12.414847803234666</v>
      </c>
      <c r="U80" s="597">
        <f>regioNat_Kreisregionen_t_N!N80/Terr_Oeko!$D81*1000/100</f>
        <v>23.447350179126687</v>
      </c>
      <c r="V80" s="598">
        <f t="shared" si="19"/>
        <v>40.575923781807219</v>
      </c>
      <c r="W80" s="599">
        <f>regioNat_Kreisregionen_t_N!P80/Terr_Oeko!$D81*1000/100</f>
        <v>9.4326366814323972</v>
      </c>
      <c r="X80" s="599">
        <f>regioNat_Kreisregionen_t_N!Q80/Terr_Oeko!$D81*1000/100</f>
        <v>8.4661563101641839</v>
      </c>
      <c r="Y80" s="599">
        <f>regioNat_Kreisregionen_t_N!R80/Terr_Oeko!$D81*1000/100</f>
        <v>0.49633258360721477</v>
      </c>
      <c r="Z80" s="599">
        <f>regioNat_Kreisregionen_t_N!S80/Terr_Oeko!$D81*1000/100</f>
        <v>6.2434837570877013</v>
      </c>
      <c r="AA80" s="597">
        <f>regioNat_Kreisregionen_t_N!T80/Terr_Oeko!$D81*1000/100</f>
        <v>5.0180442097082025</v>
      </c>
      <c r="AB80" s="600">
        <f t="shared" si="20"/>
        <v>29.656653541999695</v>
      </c>
      <c r="AC80" s="275" t="str">
        <f>IF(Terr_Oeko!AB81 &gt; Vegetation!M81, "Oeko", "Veg")</f>
        <v>Veg</v>
      </c>
      <c r="AD80" s="276" t="str">
        <f>IF(Gesundheit!T81 &gt; Terr_Oeko!AH81, "Gesund", "Oeko")</f>
        <v>Oeko</v>
      </c>
      <c r="AE80" s="500">
        <f t="shared" si="22"/>
        <v>0</v>
      </c>
      <c r="AF80" s="500">
        <f t="shared" si="22"/>
        <v>0</v>
      </c>
      <c r="AG80" s="352"/>
      <c r="AH80" s="542">
        <f t="shared" si="21"/>
        <v>1.4180261588946212</v>
      </c>
      <c r="AI80" s="542">
        <f t="shared" si="21"/>
        <v>1.9079947875388932</v>
      </c>
      <c r="AJ80" s="354">
        <f t="shared" si="23"/>
        <v>0</v>
      </c>
      <c r="AK80" s="651"/>
      <c r="AL80" s="647"/>
      <c r="AM80" s="647"/>
      <c r="AN80" s="647"/>
      <c r="AO80" s="647"/>
      <c r="AP80" s="647"/>
      <c r="AQ80" s="647"/>
      <c r="AR80" s="647"/>
      <c r="AS80" s="647"/>
      <c r="AT80" s="647"/>
      <c r="AU80" s="647"/>
      <c r="AV80" s="647"/>
      <c r="AW80" s="647"/>
      <c r="AX80" s="647"/>
      <c r="AY80" s="647"/>
      <c r="AZ80" s="647"/>
      <c r="BA80" s="647"/>
      <c r="BB80" s="647"/>
      <c r="BC80" s="647"/>
      <c r="BD80" s="647"/>
      <c r="BE80" s="647"/>
      <c r="BF80" s="647"/>
      <c r="BG80" s="647"/>
    </row>
    <row r="81" spans="1:59" x14ac:dyDescent="0.25">
      <c r="A81" s="631"/>
      <c r="B81" s="593">
        <v>5770</v>
      </c>
      <c r="C81" s="592" t="s">
        <v>62</v>
      </c>
      <c r="D81" s="688" t="s">
        <v>583</v>
      </c>
      <c r="E81" s="686">
        <v>18.409654620570603</v>
      </c>
      <c r="F81" s="686">
        <v>21.656101395238569</v>
      </c>
      <c r="G81" s="686">
        <v>7.7996287873424492</v>
      </c>
      <c r="H81" s="686">
        <v>0.41533675434056705</v>
      </c>
      <c r="I81" s="686">
        <v>4.9835942172559644</v>
      </c>
      <c r="J81" s="690">
        <v>53.264315774748155</v>
      </c>
      <c r="K81" s="585">
        <f>regioNat_Kreisregionen_t_N!D81/Terr_Oeko!$D82*1000/100</f>
        <v>21.177212908866732</v>
      </c>
      <c r="L81" s="585">
        <f>regioNat_Kreisregionen_t_N!E81/Terr_Oeko!$D82*1000/100</f>
        <v>9.5574100668023245</v>
      </c>
      <c r="M81" s="585">
        <f>regioNat_Kreisregionen_t_N!F81/Terr_Oeko!$D82*1000/100</f>
        <v>1.9840211622477111</v>
      </c>
      <c r="N81" s="585">
        <f>regioNat_Kreisregionen_t_N!G81/Terr_Oeko!$D82*1000/100</f>
        <v>12.392552196099613</v>
      </c>
      <c r="O81" s="586">
        <f>regioNat_Kreisregionen_t_N!H81/Terr_Oeko!$D82*1000/100</f>
        <v>41.350356273527922</v>
      </c>
      <c r="P81" s="587">
        <f t="shared" si="18"/>
        <v>86.461552607544306</v>
      </c>
      <c r="Q81" s="588">
        <f>regioNat_Kreisregionen_t_N!J81/Terr_Oeko!$D82*1000/100</f>
        <v>2.7675582882961298</v>
      </c>
      <c r="R81" s="588">
        <f>regioNat_Kreisregionen_t_N!K81/Terr_Oeko!$D82*1000/100</f>
        <v>1.7577812794598759</v>
      </c>
      <c r="S81" s="588">
        <f>regioNat_Kreisregionen_t_N!L81/Terr_Oeko!$D82*1000/100</f>
        <v>1.568684407907144</v>
      </c>
      <c r="T81" s="588">
        <f>regioNat_Kreisregionen_t_N!M81/Terr_Oeko!$D82*1000/100</f>
        <v>7.4089579788437403</v>
      </c>
      <c r="U81" s="586">
        <f>regioNat_Kreisregionen_t_N!N81/Terr_Oeko!$D82*1000/100</f>
        <v>19.694254878289357</v>
      </c>
      <c r="V81" s="587">
        <f t="shared" si="19"/>
        <v>33.19723683279625</v>
      </c>
      <c r="W81" s="588">
        <f>regioNat_Kreisregionen_t_N!P81/Terr_Oeko!$D82*1000/100</f>
        <v>18.409654620570603</v>
      </c>
      <c r="X81" s="588">
        <f>regioNat_Kreisregionen_t_N!Q81/Terr_Oeko!$D82*1000/100</f>
        <v>7.7996287873424492</v>
      </c>
      <c r="Y81" s="588">
        <f>regioNat_Kreisregionen_t_N!R81/Terr_Oeko!$D82*1000/100</f>
        <v>0.41533675434056705</v>
      </c>
      <c r="Z81" s="588">
        <f>regioNat_Kreisregionen_t_N!S81/Terr_Oeko!$D82*1000/100</f>
        <v>4.9835942172559644</v>
      </c>
      <c r="AA81" s="586">
        <f>regioNat_Kreisregionen_t_N!T81/Terr_Oeko!$D82*1000/100</f>
        <v>21.656101395238569</v>
      </c>
      <c r="AB81" s="589">
        <f t="shared" si="20"/>
        <v>53.264315774748155</v>
      </c>
      <c r="AC81" s="275" t="str">
        <f>IF(Terr_Oeko!AB82 &gt; Vegetation!M82, "Oeko", "Veg")</f>
        <v>Veg</v>
      </c>
      <c r="AD81" s="276" t="str">
        <f>IF(Gesundheit!T82 &gt; Terr_Oeko!AH82, "Gesund", "Oeko")</f>
        <v>Oeko</v>
      </c>
      <c r="AE81" s="500">
        <f t="shared" si="22"/>
        <v>0</v>
      </c>
      <c r="AF81" s="500">
        <f t="shared" si="22"/>
        <v>0</v>
      </c>
      <c r="AG81" s="352"/>
      <c r="AH81" s="542">
        <f t="shared" si="21"/>
        <v>2.7675582882961294</v>
      </c>
      <c r="AI81" s="542">
        <f t="shared" si="21"/>
        <v>1.7577812794598753</v>
      </c>
      <c r="AJ81" s="354">
        <f t="shared" si="23"/>
        <v>0</v>
      </c>
      <c r="AK81" s="651"/>
      <c r="AL81" s="647"/>
      <c r="AM81" s="647"/>
      <c r="AN81" s="647"/>
      <c r="AO81" s="647"/>
      <c r="AP81" s="647"/>
      <c r="AQ81" s="647"/>
      <c r="AR81" s="647"/>
      <c r="AS81" s="647"/>
      <c r="AT81" s="647"/>
      <c r="AU81" s="647"/>
      <c r="AV81" s="647"/>
      <c r="AW81" s="647"/>
      <c r="AX81" s="647"/>
      <c r="AY81" s="647"/>
      <c r="AZ81" s="647"/>
      <c r="BA81" s="647"/>
      <c r="BB81" s="647"/>
      <c r="BC81" s="647"/>
      <c r="BD81" s="647"/>
      <c r="BE81" s="647"/>
      <c r="BF81" s="647"/>
      <c r="BG81" s="647"/>
    </row>
    <row r="82" spans="1:59" x14ac:dyDescent="0.25">
      <c r="A82" s="631"/>
      <c r="B82" s="594">
        <v>5774</v>
      </c>
      <c r="C82" s="595" t="s">
        <v>63</v>
      </c>
      <c r="D82" s="687" t="s">
        <v>583</v>
      </c>
      <c r="E82" s="687">
        <v>18.910189119275188</v>
      </c>
      <c r="F82" s="687">
        <v>10.338486211624106</v>
      </c>
      <c r="G82" s="687">
        <v>6.2233943168365844</v>
      </c>
      <c r="H82" s="687">
        <v>0.3619847723585557</v>
      </c>
      <c r="I82" s="687">
        <v>0</v>
      </c>
      <c r="J82" s="691">
        <v>35.834054420094432</v>
      </c>
      <c r="K82" s="596">
        <f>regioNat_Kreisregionen_t_N!D82/Terr_Oeko!$D83*1000/100</f>
        <v>21.752993707896803</v>
      </c>
      <c r="L82" s="596">
        <f>regioNat_Kreisregionen_t_N!E82/Terr_Oeko!$D83*1000/100</f>
        <v>7.6259438897835912</v>
      </c>
      <c r="M82" s="596">
        <f>regioNat_Kreisregionen_t_N!F82/Terr_Oeko!$D83*1000/100</f>
        <v>1.7608557962856566</v>
      </c>
      <c r="N82" s="596" t="s">
        <v>539</v>
      </c>
      <c r="O82" s="597">
        <f>regioNat_Kreisregionen_t_N!H82/Terr_Oeko!$D83*1000/100</f>
        <v>34.51841656421302</v>
      </c>
      <c r="P82" s="598">
        <f t="shared" si="18"/>
        <v>65.658209958179071</v>
      </c>
      <c r="Q82" s="599">
        <f>regioNat_Kreisregionen_t_N!J82/Terr_Oeko!$D83*1000/100</f>
        <v>2.8428045886216164</v>
      </c>
      <c r="R82" s="599">
        <f>regioNat_Kreisregionen_t_N!K82/Terr_Oeko!$D83*1000/100</f>
        <v>1.4025495729470066</v>
      </c>
      <c r="S82" s="599">
        <f>regioNat_Kreisregionen_t_N!L82/Terr_Oeko!$D83*1000/100</f>
        <v>1.3988710239271009</v>
      </c>
      <c r="T82" s="599" t="s">
        <v>539</v>
      </c>
      <c r="U82" s="597">
        <f>regioNat_Kreisregionen_t_N!N82/Terr_Oeko!$D83*1000/100</f>
        <v>24.179930352588908</v>
      </c>
      <c r="V82" s="598">
        <f t="shared" si="19"/>
        <v>29.824155538084632</v>
      </c>
      <c r="W82" s="599">
        <f>regioNat_Kreisregionen_t_N!P82/Terr_Oeko!$D83*1000/100</f>
        <v>18.910189119275188</v>
      </c>
      <c r="X82" s="599">
        <f>regioNat_Kreisregionen_t_N!Q82/Terr_Oeko!$D83*1000/100</f>
        <v>6.2233943168365844</v>
      </c>
      <c r="Y82" s="599">
        <f>regioNat_Kreisregionen_t_N!R82/Terr_Oeko!$D83*1000/100</f>
        <v>0.3619847723585557</v>
      </c>
      <c r="Z82" s="599"/>
      <c r="AA82" s="597">
        <f>regioNat_Kreisregionen_t_N!T82/Terr_Oeko!$D83*1000/100</f>
        <v>10.338486211624106</v>
      </c>
      <c r="AB82" s="600">
        <f t="shared" si="20"/>
        <v>35.834054420094432</v>
      </c>
      <c r="AC82" s="275" t="str">
        <f>IF(Terr_Oeko!AB83 &gt; Vegetation!M83, "Oeko", "Veg")</f>
        <v>Veg</v>
      </c>
      <c r="AD82" s="276" t="str">
        <f>IF(Gesundheit!T83 &gt; Terr_Oeko!AH83, "Gesund", "Oeko")</f>
        <v>Oeko</v>
      </c>
      <c r="AE82" s="500">
        <f t="shared" si="22"/>
        <v>0</v>
      </c>
      <c r="AF82" s="500">
        <f t="shared" si="22"/>
        <v>0</v>
      </c>
      <c r="AG82" s="352"/>
      <c r="AH82" s="542">
        <f t="shared" si="21"/>
        <v>2.8428045886216147</v>
      </c>
      <c r="AI82" s="542">
        <f t="shared" si="21"/>
        <v>1.4025495729470068</v>
      </c>
      <c r="AJ82" s="354">
        <f t="shared" si="23"/>
        <v>0</v>
      </c>
      <c r="AK82" s="651"/>
      <c r="AL82" s="647"/>
      <c r="AM82" s="647"/>
      <c r="AN82" s="647"/>
      <c r="AO82" s="647"/>
      <c r="AP82" s="647"/>
      <c r="AQ82" s="647"/>
      <c r="AR82" s="647"/>
      <c r="AS82" s="647"/>
      <c r="AT82" s="647"/>
      <c r="AU82" s="647"/>
      <c r="AV82" s="647"/>
      <c r="AW82" s="647"/>
      <c r="AX82" s="647"/>
      <c r="AY82" s="647"/>
      <c r="AZ82" s="647"/>
      <c r="BA82" s="647"/>
      <c r="BB82" s="647"/>
      <c r="BC82" s="647"/>
      <c r="BD82" s="647"/>
      <c r="BE82" s="647"/>
      <c r="BF82" s="647"/>
      <c r="BG82" s="647"/>
    </row>
    <row r="83" spans="1:59" x14ac:dyDescent="0.25">
      <c r="A83" s="631"/>
      <c r="B83" s="593" t="s">
        <v>621</v>
      </c>
      <c r="C83" s="592" t="s">
        <v>622</v>
      </c>
      <c r="D83" s="688" t="s">
        <v>584</v>
      </c>
      <c r="E83" s="686">
        <v>5.5899120507027167</v>
      </c>
      <c r="F83" s="686">
        <v>0.31635888200725709</v>
      </c>
      <c r="G83" s="686">
        <v>48.189252972678581</v>
      </c>
      <c r="H83" s="686">
        <v>1.129367137801873</v>
      </c>
      <c r="I83" s="686">
        <v>0</v>
      </c>
      <c r="J83" s="690">
        <v>55.224891043190425</v>
      </c>
      <c r="K83" s="585">
        <f>regioNat_Kreisregionen_t_N!D83/Terr_Oeko!$D84*1000/100</f>
        <v>6.430254129118592</v>
      </c>
      <c r="L83" s="585">
        <f>regioNat_Kreisregionen_t_N!E83/Terr_Oeko!$D84*1000/100</f>
        <v>51.644333999831723</v>
      </c>
      <c r="M83" s="585">
        <f>regioNat_Kreisregionen_t_N!F83/Terr_Oeko!$D84*1000/100</f>
        <v>2.8387565958514087</v>
      </c>
      <c r="N83" s="585" t="s">
        <v>539</v>
      </c>
      <c r="O83" s="586">
        <f>regioNat_Kreisregionen_t_N!H83/Terr_Oeko!$D84*1000/100</f>
        <v>7.9530793532991684</v>
      </c>
      <c r="P83" s="587">
        <f t="shared" si="18"/>
        <v>68.866424078100891</v>
      </c>
      <c r="Q83" s="588">
        <f>regioNat_Kreisregionen_t_N!J83/Terr_Oeko!$D84*1000/100</f>
        <v>0.84034207841587527</v>
      </c>
      <c r="R83" s="588">
        <f>regioNat_Kreisregionen_t_N!K83/Terr_Oeko!$D84*1000/100</f>
        <v>3.455081027153148</v>
      </c>
      <c r="S83" s="588">
        <f>regioNat_Kreisregionen_t_N!L83/Terr_Oeko!$D84*1000/100</f>
        <v>1.709389458049535</v>
      </c>
      <c r="T83" s="588" t="s">
        <v>539</v>
      </c>
      <c r="U83" s="586">
        <f>regioNat_Kreisregionen_t_N!N83/Terr_Oeko!$D84*1000/100</f>
        <v>7.6367204712919117</v>
      </c>
      <c r="V83" s="587">
        <f t="shared" si="19"/>
        <v>13.64153303491047</v>
      </c>
      <c r="W83" s="588">
        <f>regioNat_Kreisregionen_t_N!P83/Terr_Oeko!$D84*1000/100</f>
        <v>5.5899120507027167</v>
      </c>
      <c r="X83" s="588">
        <f>regioNat_Kreisregionen_t_N!Q83/Terr_Oeko!$D84*1000/100</f>
        <v>48.189252972678581</v>
      </c>
      <c r="Y83" s="588">
        <f>regioNat_Kreisregionen_t_N!R83/Terr_Oeko!$D84*1000/100</f>
        <v>1.129367137801873</v>
      </c>
      <c r="Z83" s="588"/>
      <c r="AA83" s="586">
        <f>regioNat_Kreisregionen_t_N!T83/Terr_Oeko!$D84*1000/100</f>
        <v>0.31635888200725709</v>
      </c>
      <c r="AB83" s="589">
        <f t="shared" si="20"/>
        <v>55.224891043190425</v>
      </c>
      <c r="AC83" s="275" t="str">
        <f>IF(Terr_Oeko!AB84 &gt; Vegetation!M84, "Oeko", "Veg")</f>
        <v>Veg</v>
      </c>
      <c r="AD83" s="276" t="str">
        <f>IF(Gesundheit!T84 &gt; Terr_Oeko!AH84, "Gesund", "Oeko")</f>
        <v>Gesund</v>
      </c>
      <c r="AE83" s="500">
        <f t="shared" si="22"/>
        <v>0</v>
      </c>
      <c r="AF83" s="500">
        <f t="shared" si="22"/>
        <v>0</v>
      </c>
      <c r="AG83" s="352"/>
      <c r="AH83" s="542">
        <f t="shared" si="21"/>
        <v>0.84034207841587527</v>
      </c>
      <c r="AI83" s="542">
        <f t="shared" si="21"/>
        <v>3.4550810271531418</v>
      </c>
      <c r="AJ83" s="354">
        <f t="shared" si="23"/>
        <v>0</v>
      </c>
      <c r="AK83" s="651"/>
      <c r="AL83" s="647"/>
      <c r="AM83" s="647"/>
      <c r="AN83" s="647"/>
      <c r="AO83" s="647"/>
      <c r="AP83" s="647"/>
      <c r="AQ83" s="647"/>
      <c r="AR83" s="647"/>
      <c r="AS83" s="647"/>
      <c r="AT83" s="647"/>
      <c r="AU83" s="647"/>
      <c r="AV83" s="647"/>
      <c r="AW83" s="647"/>
      <c r="AX83" s="647"/>
      <c r="AY83" s="647"/>
      <c r="AZ83" s="647"/>
      <c r="BA83" s="647"/>
      <c r="BB83" s="647"/>
      <c r="BC83" s="647"/>
      <c r="BD83" s="647"/>
      <c r="BE83" s="647"/>
      <c r="BF83" s="647"/>
      <c r="BG83" s="647"/>
    </row>
    <row r="84" spans="1:59" x14ac:dyDescent="0.25">
      <c r="A84" s="631"/>
      <c r="B84" s="594" t="s">
        <v>623</v>
      </c>
      <c r="C84" s="595" t="s">
        <v>624</v>
      </c>
      <c r="D84" s="687" t="s">
        <v>584</v>
      </c>
      <c r="E84" s="687">
        <v>7.0831515674565484</v>
      </c>
      <c r="F84" s="687">
        <v>0.37482972147225191</v>
      </c>
      <c r="G84" s="687">
        <v>23.50265111346765</v>
      </c>
      <c r="H84" s="687">
        <v>0.66236102527703078</v>
      </c>
      <c r="I84" s="687">
        <v>0</v>
      </c>
      <c r="J84" s="691">
        <v>31.622993427673478</v>
      </c>
      <c r="K84" s="596">
        <f>regioNat_Kreisregionen_t_N!D84/Terr_Oeko!$D85*1000/100</f>
        <v>8.1479751739715791</v>
      </c>
      <c r="L84" s="596">
        <f>regioNat_Kreisregionen_t_N!E84/Terr_Oeko!$D85*1000/100</f>
        <v>25.066291435512138</v>
      </c>
      <c r="M84" s="596">
        <f>regioNat_Kreisregionen_t_N!F84/Terr_Oeko!$D85*1000/100</f>
        <v>2.0096763073974047</v>
      </c>
      <c r="N84" s="596" t="s">
        <v>539</v>
      </c>
      <c r="O84" s="597">
        <f>regioNat_Kreisregionen_t_N!H84/Terr_Oeko!$D85*1000/100</f>
        <v>17.38403244754986</v>
      </c>
      <c r="P84" s="598">
        <f t="shared" si="18"/>
        <v>52.607975364430985</v>
      </c>
      <c r="Q84" s="599">
        <f>regioNat_Kreisregionen_t_N!J84/Terr_Oeko!$D85*1000/100</f>
        <v>1.0648236065150305</v>
      </c>
      <c r="R84" s="599">
        <f>regioNat_Kreisregionen_t_N!K84/Terr_Oeko!$D85*1000/100</f>
        <v>1.5636403220444897</v>
      </c>
      <c r="S84" s="599">
        <f>regioNat_Kreisregionen_t_N!L84/Terr_Oeko!$D85*1000/100</f>
        <v>1.3473152821203738</v>
      </c>
      <c r="T84" s="599" t="s">
        <v>539</v>
      </c>
      <c r="U84" s="597">
        <f>regioNat_Kreisregionen_t_N!N84/Terr_Oeko!$D85*1000/100</f>
        <v>17.009202726077607</v>
      </c>
      <c r="V84" s="598">
        <f t="shared" si="19"/>
        <v>20.984981936757499</v>
      </c>
      <c r="W84" s="599">
        <f>regioNat_Kreisregionen_t_N!P84/Terr_Oeko!$D85*1000/100</f>
        <v>7.0831515674565484</v>
      </c>
      <c r="X84" s="599">
        <f>regioNat_Kreisregionen_t_N!Q84/Terr_Oeko!$D85*1000/100</f>
        <v>23.50265111346765</v>
      </c>
      <c r="Y84" s="599">
        <f>regioNat_Kreisregionen_t_N!R84/Terr_Oeko!$D85*1000/100</f>
        <v>0.66236102527703078</v>
      </c>
      <c r="Z84" s="599"/>
      <c r="AA84" s="597">
        <f>regioNat_Kreisregionen_t_N!T84/Terr_Oeko!$D85*1000/100</f>
        <v>0.37482972147225191</v>
      </c>
      <c r="AB84" s="600">
        <f t="shared" si="20"/>
        <v>31.622993427673478</v>
      </c>
      <c r="AC84" s="275" t="str">
        <f>IF(Terr_Oeko!AB85 &gt; Vegetation!M85, "Oeko", "Veg")</f>
        <v>Veg</v>
      </c>
      <c r="AD84" s="276" t="str">
        <f>IF(Gesundheit!T85 &gt; Terr_Oeko!AH85, "Gesund", "Oeko")</f>
        <v>Gesund</v>
      </c>
      <c r="AE84" s="500">
        <f t="shared" si="22"/>
        <v>0</v>
      </c>
      <c r="AF84" s="500">
        <f t="shared" si="22"/>
        <v>0</v>
      </c>
      <c r="AG84" s="352"/>
      <c r="AH84" s="542">
        <f t="shared" si="21"/>
        <v>1.0648236065150307</v>
      </c>
      <c r="AI84" s="542">
        <f t="shared" si="21"/>
        <v>1.5636403220444883</v>
      </c>
      <c r="AJ84" s="354">
        <f t="shared" si="23"/>
        <v>0</v>
      </c>
      <c r="AK84" s="651"/>
      <c r="AL84" s="647"/>
      <c r="AM84" s="647"/>
      <c r="AN84" s="647"/>
      <c r="AO84" s="647"/>
      <c r="AP84" s="647"/>
      <c r="AQ84" s="647"/>
      <c r="AR84" s="647"/>
      <c r="AS84" s="647"/>
      <c r="AT84" s="647"/>
      <c r="AU84" s="647"/>
      <c r="AV84" s="647"/>
      <c r="AW84" s="647"/>
      <c r="AX84" s="647"/>
      <c r="AY84" s="647"/>
      <c r="AZ84" s="647"/>
      <c r="BA84" s="647"/>
      <c r="BB84" s="647"/>
      <c r="BC84" s="647"/>
      <c r="BD84" s="647"/>
      <c r="BE84" s="647"/>
      <c r="BF84" s="647"/>
      <c r="BG84" s="647"/>
    </row>
    <row r="85" spans="1:59" x14ac:dyDescent="0.25">
      <c r="A85" s="631"/>
      <c r="B85" s="593">
        <v>5958</v>
      </c>
      <c r="C85" s="592" t="s">
        <v>64</v>
      </c>
      <c r="D85" s="688" t="s">
        <v>583</v>
      </c>
      <c r="E85" s="686">
        <v>8.0891022914575359</v>
      </c>
      <c r="F85" s="686">
        <v>0.83220991085104756</v>
      </c>
      <c r="G85" s="686">
        <v>4.2272003801802178</v>
      </c>
      <c r="H85" s="686">
        <v>0.24196123013864773</v>
      </c>
      <c r="I85" s="686">
        <v>0</v>
      </c>
      <c r="J85" s="690">
        <v>13.390473812627448</v>
      </c>
      <c r="K85" s="585">
        <f>regioNat_Kreisregionen_t_N!D85/Terr_Oeko!$D86*1000/100</f>
        <v>9.3051523778390361</v>
      </c>
      <c r="L85" s="585">
        <f>regioNat_Kreisregionen_t_N!E85/Terr_Oeko!$D86*1000/100</f>
        <v>5.1798731156910351</v>
      </c>
      <c r="M85" s="585">
        <f>regioNat_Kreisregionen_t_N!F85/Terr_Oeko!$D86*1000/100</f>
        <v>1.1136662199923488</v>
      </c>
      <c r="N85" s="585" t="s">
        <v>539</v>
      </c>
      <c r="O85" s="586">
        <f>regioNat_Kreisregionen_t_N!H85/Terr_Oeko!$D86*1000/100</f>
        <v>18.455894761612036</v>
      </c>
      <c r="P85" s="587">
        <f t="shared" si="18"/>
        <v>34.054586475134457</v>
      </c>
      <c r="Q85" s="588">
        <f>regioNat_Kreisregionen_t_N!J85/Terr_Oeko!$D86*1000/100</f>
        <v>1.2160500863815018</v>
      </c>
      <c r="R85" s="588">
        <f>regioNat_Kreisregionen_t_N!K85/Terr_Oeko!$D86*1000/100</f>
        <v>0.95267273551081832</v>
      </c>
      <c r="S85" s="588">
        <f>regioNat_Kreisregionen_t_N!L85/Terr_Oeko!$D86*1000/100</f>
        <v>0.87170498985370093</v>
      </c>
      <c r="T85" s="588" t="s">
        <v>539</v>
      </c>
      <c r="U85" s="586">
        <f>regioNat_Kreisregionen_t_N!N85/Terr_Oeko!$D86*1000/100</f>
        <v>17.623684850760988</v>
      </c>
      <c r="V85" s="587">
        <f t="shared" si="19"/>
        <v>20.664112662507009</v>
      </c>
      <c r="W85" s="588">
        <f>regioNat_Kreisregionen_t_N!P85/Terr_Oeko!$D86*1000/100</f>
        <v>8.0891022914575359</v>
      </c>
      <c r="X85" s="588">
        <f>regioNat_Kreisregionen_t_N!Q85/Terr_Oeko!$D86*1000/100</f>
        <v>4.2272003801802178</v>
      </c>
      <c r="Y85" s="588">
        <f>regioNat_Kreisregionen_t_N!R85/Terr_Oeko!$D86*1000/100</f>
        <v>0.24196123013864773</v>
      </c>
      <c r="Z85" s="588"/>
      <c r="AA85" s="586">
        <f>regioNat_Kreisregionen_t_N!T85/Terr_Oeko!$D86*1000/100</f>
        <v>0.83220991085104756</v>
      </c>
      <c r="AB85" s="589">
        <f t="shared" si="20"/>
        <v>13.390473812627448</v>
      </c>
      <c r="AC85" s="275" t="str">
        <f>IF(Terr_Oeko!AB86 &gt; Vegetation!M86, "Oeko", "Veg")</f>
        <v>Veg</v>
      </c>
      <c r="AD85" s="276" t="str">
        <f>IF(Gesundheit!T86 &gt; Terr_Oeko!AH86, "Gesund", "Oeko")</f>
        <v>Oeko</v>
      </c>
      <c r="AE85" s="500">
        <f t="shared" si="22"/>
        <v>0</v>
      </c>
      <c r="AF85" s="500">
        <f t="shared" si="22"/>
        <v>0</v>
      </c>
      <c r="AG85" s="352"/>
      <c r="AH85" s="542">
        <f t="shared" si="21"/>
        <v>1.2160500863815003</v>
      </c>
      <c r="AI85" s="542">
        <f t="shared" si="21"/>
        <v>0.95267273551081733</v>
      </c>
      <c r="AJ85" s="354">
        <f t="shared" si="23"/>
        <v>0</v>
      </c>
      <c r="AK85" s="651"/>
      <c r="AL85" s="647"/>
      <c r="AM85" s="647"/>
      <c r="AN85" s="647"/>
      <c r="AO85" s="647"/>
      <c r="AP85" s="647"/>
      <c r="AQ85" s="647"/>
      <c r="AR85" s="647"/>
      <c r="AS85" s="647"/>
      <c r="AT85" s="647"/>
      <c r="AU85" s="647"/>
      <c r="AV85" s="647"/>
      <c r="AW85" s="647"/>
      <c r="AX85" s="647"/>
      <c r="AY85" s="647"/>
      <c r="AZ85" s="647"/>
      <c r="BA85" s="647"/>
      <c r="BB85" s="647"/>
      <c r="BC85" s="647"/>
      <c r="BD85" s="647"/>
      <c r="BE85" s="647"/>
      <c r="BF85" s="647"/>
      <c r="BG85" s="647"/>
    </row>
    <row r="86" spans="1:59" x14ac:dyDescent="0.25">
      <c r="A86" s="631"/>
      <c r="B86" s="594">
        <v>5962</v>
      </c>
      <c r="C86" s="595" t="s">
        <v>65</v>
      </c>
      <c r="D86" s="687" t="s">
        <v>584</v>
      </c>
      <c r="E86" s="687">
        <v>7.4983354681147185</v>
      </c>
      <c r="F86" s="687">
        <v>0.98751927092327252</v>
      </c>
      <c r="G86" s="687">
        <v>9.6253367533541354</v>
      </c>
      <c r="H86" s="687">
        <v>0.38301876307187499</v>
      </c>
      <c r="I86" s="687">
        <v>0</v>
      </c>
      <c r="J86" s="691">
        <v>18.494210255464001</v>
      </c>
      <c r="K86" s="596">
        <f>regioNat_Kreisregionen_t_N!D86/Terr_Oeko!$D87*1000/100</f>
        <v>8.6255744577054152</v>
      </c>
      <c r="L86" s="596">
        <f>regioNat_Kreisregionen_t_N!E86/Terr_Oeko!$D87*1000/100</f>
        <v>11.794572907387543</v>
      </c>
      <c r="M86" s="596">
        <f>regioNat_Kreisregionen_t_N!F86/Terr_Oeko!$D87*1000/100</f>
        <v>1.3933419388464958</v>
      </c>
      <c r="N86" s="596" t="s">
        <v>539</v>
      </c>
      <c r="O86" s="597">
        <f>regioNat_Kreisregionen_t_N!H86/Terr_Oeko!$D87*1000/100</f>
        <v>18.90974661825522</v>
      </c>
      <c r="P86" s="598">
        <f t="shared" si="18"/>
        <v>40.723235922194675</v>
      </c>
      <c r="Q86" s="599">
        <f>regioNat_Kreisregionen_t_N!J86/Terr_Oeko!$D87*1000/100</f>
        <v>1.1272389895906973</v>
      </c>
      <c r="R86" s="599">
        <f>regioNat_Kreisregionen_t_N!K86/Terr_Oeko!$D87*1000/100</f>
        <v>2.1692361540334089</v>
      </c>
      <c r="S86" s="599">
        <f>regioNat_Kreisregionen_t_N!L86/Terr_Oeko!$D87*1000/100</f>
        <v>1.0103231757746207</v>
      </c>
      <c r="T86" s="599" t="s">
        <v>539</v>
      </c>
      <c r="U86" s="597">
        <f>regioNat_Kreisregionen_t_N!N86/Terr_Oeko!$D87*1000/100</f>
        <v>17.922227347331948</v>
      </c>
      <c r="V86" s="598">
        <f t="shared" si="19"/>
        <v>22.229025666730674</v>
      </c>
      <c r="W86" s="599">
        <f>regioNat_Kreisregionen_t_N!P86/Terr_Oeko!$D87*1000/100</f>
        <v>7.4983354681147185</v>
      </c>
      <c r="X86" s="599">
        <f>regioNat_Kreisregionen_t_N!Q86/Terr_Oeko!$D87*1000/100</f>
        <v>9.6253367533541354</v>
      </c>
      <c r="Y86" s="599">
        <f>regioNat_Kreisregionen_t_N!R86/Terr_Oeko!$D87*1000/100</f>
        <v>0.38301876307187499</v>
      </c>
      <c r="Z86" s="599"/>
      <c r="AA86" s="597">
        <f>regioNat_Kreisregionen_t_N!T86/Terr_Oeko!$D87*1000/100</f>
        <v>0.98751927092327252</v>
      </c>
      <c r="AB86" s="600">
        <f t="shared" si="20"/>
        <v>18.494210255464001</v>
      </c>
      <c r="AC86" s="275" t="str">
        <f>IF(Terr_Oeko!AB87 &gt; Vegetation!M87, "Oeko", "Veg")</f>
        <v>Veg</v>
      </c>
      <c r="AD86" s="276" t="str">
        <f>IF(Gesundheit!T87 &gt; Terr_Oeko!AH87, "Gesund", "Oeko")</f>
        <v>Oeko</v>
      </c>
      <c r="AE86" s="500">
        <f t="shared" si="22"/>
        <v>0</v>
      </c>
      <c r="AF86" s="500">
        <f t="shared" si="22"/>
        <v>0</v>
      </c>
      <c r="AG86" s="352"/>
      <c r="AH86" s="542">
        <f t="shared" si="21"/>
        <v>1.1272389895906967</v>
      </c>
      <c r="AI86" s="542">
        <f t="shared" si="21"/>
        <v>2.169236154033408</v>
      </c>
      <c r="AJ86" s="354">
        <f t="shared" si="23"/>
        <v>0</v>
      </c>
      <c r="AK86" s="651"/>
      <c r="AL86" s="647"/>
      <c r="AM86" s="647"/>
      <c r="AN86" s="647"/>
      <c r="AO86" s="647"/>
      <c r="AP86" s="647"/>
      <c r="AQ86" s="647"/>
      <c r="AR86" s="647"/>
      <c r="AS86" s="647"/>
      <c r="AT86" s="647"/>
      <c r="AU86" s="647"/>
      <c r="AV86" s="647"/>
      <c r="AW86" s="647"/>
      <c r="AX86" s="647"/>
      <c r="AY86" s="647"/>
      <c r="AZ86" s="647"/>
      <c r="BA86" s="647"/>
      <c r="BB86" s="647"/>
      <c r="BC86" s="647"/>
      <c r="BD86" s="647"/>
      <c r="BE86" s="647"/>
      <c r="BF86" s="647"/>
      <c r="BG86" s="647"/>
    </row>
    <row r="87" spans="1:59" x14ac:dyDescent="0.25">
      <c r="A87" s="631"/>
      <c r="B87" s="593">
        <v>5966</v>
      </c>
      <c r="C87" s="592" t="s">
        <v>66</v>
      </c>
      <c r="D87" s="688" t="s">
        <v>584</v>
      </c>
      <c r="E87" s="686">
        <v>5.8158475205996476</v>
      </c>
      <c r="F87" s="686">
        <v>1.4238328772506858E-3</v>
      </c>
      <c r="G87" s="686">
        <v>5.9934834495440734</v>
      </c>
      <c r="H87" s="686">
        <v>0.24698120654262379</v>
      </c>
      <c r="I87" s="686">
        <v>0</v>
      </c>
      <c r="J87" s="690">
        <v>12.057736009563595</v>
      </c>
      <c r="K87" s="585">
        <f>regioNat_Kreisregionen_t_N!D87/Terr_Oeko!$D88*1000/100</f>
        <v>6.690154906633766</v>
      </c>
      <c r="L87" s="585">
        <f>regioNat_Kreisregionen_t_N!E87/Terr_Oeko!$D88*1000/100</f>
        <v>7.3442186311283786</v>
      </c>
      <c r="M87" s="585">
        <f>regioNat_Kreisregionen_t_N!F87/Terr_Oeko!$D88*1000/100</f>
        <v>0.98195151436679629</v>
      </c>
      <c r="N87" s="585" t="s">
        <v>539</v>
      </c>
      <c r="O87" s="586">
        <f>regioNat_Kreisregionen_t_N!H87/Terr_Oeko!$D88*1000/100</f>
        <v>13.350703094547685</v>
      </c>
      <c r="P87" s="587">
        <f t="shared" si="18"/>
        <v>28.367028146676624</v>
      </c>
      <c r="Q87" s="588">
        <f>regioNat_Kreisregionen_t_N!J87/Terr_Oeko!$D88*1000/100</f>
        <v>0.87430738603411973</v>
      </c>
      <c r="R87" s="588">
        <f>regioNat_Kreisregionen_t_N!K87/Terr_Oeko!$D88*1000/100</f>
        <v>1.3507351815843049</v>
      </c>
      <c r="S87" s="588">
        <f>regioNat_Kreisregionen_t_N!L87/Terr_Oeko!$D88*1000/100</f>
        <v>0.73497030782417239</v>
      </c>
      <c r="T87" s="588" t="s">
        <v>539</v>
      </c>
      <c r="U87" s="586">
        <f>regioNat_Kreisregionen_t_N!N87/Terr_Oeko!$D88*1000/100</f>
        <v>13.349279261670436</v>
      </c>
      <c r="V87" s="587">
        <f t="shared" si="19"/>
        <v>16.309292137113033</v>
      </c>
      <c r="W87" s="588">
        <f>regioNat_Kreisregionen_t_N!P87/Terr_Oeko!$D88*1000/100</f>
        <v>5.8158475205996476</v>
      </c>
      <c r="X87" s="588">
        <f>regioNat_Kreisregionen_t_N!Q87/Terr_Oeko!$D88*1000/100</f>
        <v>5.9934834495440734</v>
      </c>
      <c r="Y87" s="588">
        <f>regioNat_Kreisregionen_t_N!R87/Terr_Oeko!$D88*1000/100</f>
        <v>0.24698120654262379</v>
      </c>
      <c r="Z87" s="588"/>
      <c r="AA87" s="586">
        <f>regioNat_Kreisregionen_t_N!T87/Terr_Oeko!$D88*1000/100</f>
        <v>1.4238328772506858E-3</v>
      </c>
      <c r="AB87" s="589">
        <f t="shared" si="20"/>
        <v>12.057736009563595</v>
      </c>
      <c r="AC87" s="275" t="str">
        <f>IF(Terr_Oeko!AB88 &gt; Vegetation!M88, "Oeko", "Veg")</f>
        <v>Veg</v>
      </c>
      <c r="AD87" s="276" t="str">
        <f>IF(Gesundheit!T88 &gt; Terr_Oeko!AH88, "Gesund", "Oeko")</f>
        <v>Oeko</v>
      </c>
      <c r="AE87" s="500">
        <f t="shared" si="22"/>
        <v>0</v>
      </c>
      <c r="AF87" s="500">
        <f t="shared" si="22"/>
        <v>0</v>
      </c>
      <c r="AG87" s="352"/>
      <c r="AH87" s="542">
        <f t="shared" si="21"/>
        <v>0.87430738603411839</v>
      </c>
      <c r="AI87" s="542">
        <f t="shared" si="21"/>
        <v>1.3507351815843052</v>
      </c>
      <c r="AJ87" s="354">
        <f t="shared" si="23"/>
        <v>1.3322676295501878E-15</v>
      </c>
      <c r="AK87" s="651"/>
      <c r="AL87" s="647"/>
      <c r="AM87" s="647"/>
      <c r="AN87" s="647"/>
      <c r="AO87" s="647"/>
      <c r="AP87" s="647"/>
      <c r="AQ87" s="647"/>
      <c r="AR87" s="647"/>
      <c r="AS87" s="647"/>
      <c r="AT87" s="647"/>
      <c r="AU87" s="647"/>
      <c r="AV87" s="647"/>
      <c r="AW87" s="647"/>
      <c r="AX87" s="647"/>
      <c r="AY87" s="647"/>
      <c r="AZ87" s="647"/>
      <c r="BA87" s="647"/>
      <c r="BB87" s="647"/>
      <c r="BC87" s="647"/>
      <c r="BD87" s="647"/>
      <c r="BE87" s="647"/>
      <c r="BF87" s="647"/>
      <c r="BG87" s="647"/>
    </row>
    <row r="88" spans="1:59" x14ac:dyDescent="0.25">
      <c r="A88" s="631"/>
      <c r="B88" s="594">
        <v>5970</v>
      </c>
      <c r="C88" s="595" t="s">
        <v>67</v>
      </c>
      <c r="D88" s="687" t="s">
        <v>584</v>
      </c>
      <c r="E88" s="687">
        <v>3.3281931403662277</v>
      </c>
      <c r="F88" s="687">
        <v>0</v>
      </c>
      <c r="G88" s="687">
        <v>6.4670294997350082</v>
      </c>
      <c r="H88" s="687">
        <v>0.26456779673562225</v>
      </c>
      <c r="I88" s="687">
        <v>0</v>
      </c>
      <c r="J88" s="691">
        <v>10.05979043683686</v>
      </c>
      <c r="K88" s="596">
        <f>regioNat_Kreisregionen_t_N!D88/Terr_Oeko!$D89*1000/100</f>
        <v>3.8285267262217002</v>
      </c>
      <c r="L88" s="596">
        <f>regioNat_Kreisregionen_t_N!E88/Terr_Oeko!$D89*1000/100</f>
        <v>7.9244864759948017</v>
      </c>
      <c r="M88" s="596">
        <f>regioNat_Kreisregionen_t_N!F88/Terr_Oeko!$D89*1000/100</f>
        <v>0.90224465273866328</v>
      </c>
      <c r="N88" s="596" t="s">
        <v>539</v>
      </c>
      <c r="O88" s="597">
        <f>regioNat_Kreisregionen_t_N!H88/Terr_Oeko!$D89*1000/100</f>
        <v>8.0655413496158932</v>
      </c>
      <c r="P88" s="598">
        <f t="shared" si="18"/>
        <v>20.720799204571058</v>
      </c>
      <c r="Q88" s="599">
        <f>regioNat_Kreisregionen_t_N!J88/Terr_Oeko!$D89*1000/100</f>
        <v>0.50033358585547305</v>
      </c>
      <c r="R88" s="599">
        <f>regioNat_Kreisregionen_t_N!K88/Terr_Oeko!$D89*1000/100</f>
        <v>1.4574569762597935</v>
      </c>
      <c r="S88" s="599">
        <f>regioNat_Kreisregionen_t_N!L88/Terr_Oeko!$D89*1000/100</f>
        <v>0.63767685600304125</v>
      </c>
      <c r="T88" s="599" t="s">
        <v>539</v>
      </c>
      <c r="U88" s="597">
        <f>regioNat_Kreisregionen_t_N!N88/Terr_Oeko!$D89*1000/100</f>
        <v>8.0655413496158932</v>
      </c>
      <c r="V88" s="598">
        <f t="shared" si="19"/>
        <v>10.661008767734202</v>
      </c>
      <c r="W88" s="599">
        <f>regioNat_Kreisregionen_t_N!P88/Terr_Oeko!$D89*1000/100</f>
        <v>3.3281931403662277</v>
      </c>
      <c r="X88" s="599">
        <f>regioNat_Kreisregionen_t_N!Q88/Terr_Oeko!$D89*1000/100</f>
        <v>6.4670294997350082</v>
      </c>
      <c r="Y88" s="599">
        <f>regioNat_Kreisregionen_t_N!R88/Terr_Oeko!$D89*1000/100</f>
        <v>0.26456779673562225</v>
      </c>
      <c r="Z88" s="599"/>
      <c r="AA88" s="597">
        <f>regioNat_Kreisregionen_t_N!T88/Terr_Oeko!$D89*1000/100</f>
        <v>0</v>
      </c>
      <c r="AB88" s="600">
        <f t="shared" si="20"/>
        <v>10.05979043683686</v>
      </c>
      <c r="AC88" s="275" t="str">
        <f>IF(Terr_Oeko!AB89 &gt; Vegetation!M89, "Oeko", "Veg")</f>
        <v>Veg</v>
      </c>
      <c r="AD88" s="276" t="str">
        <f>IF(Gesundheit!T89 &gt; Terr_Oeko!AH89, "Gesund", "Oeko")</f>
        <v>Oeko</v>
      </c>
      <c r="AE88" s="500">
        <f t="shared" si="22"/>
        <v>0</v>
      </c>
      <c r="AF88" s="500">
        <f t="shared" si="22"/>
        <v>0</v>
      </c>
      <c r="AG88" s="352"/>
      <c r="AH88" s="542">
        <f t="shared" si="21"/>
        <v>0.5003335858554725</v>
      </c>
      <c r="AI88" s="542">
        <f t="shared" si="21"/>
        <v>1.4574569762597935</v>
      </c>
      <c r="AJ88" s="354">
        <f t="shared" si="23"/>
        <v>0</v>
      </c>
      <c r="AK88" s="651"/>
      <c r="AL88" s="647"/>
      <c r="AM88" s="647"/>
      <c r="AN88" s="647"/>
      <c r="AO88" s="647"/>
      <c r="AP88" s="647"/>
      <c r="AQ88" s="647"/>
      <c r="AR88" s="647"/>
      <c r="AS88" s="647"/>
      <c r="AT88" s="647"/>
      <c r="AU88" s="647"/>
      <c r="AV88" s="647"/>
      <c r="AW88" s="647"/>
      <c r="AX88" s="647"/>
      <c r="AY88" s="647"/>
      <c r="AZ88" s="647"/>
      <c r="BA88" s="647"/>
      <c r="BB88" s="647"/>
      <c r="BC88" s="647"/>
      <c r="BD88" s="647"/>
      <c r="BE88" s="647"/>
      <c r="BF88" s="647"/>
      <c r="BG88" s="647"/>
    </row>
    <row r="89" spans="1:59" x14ac:dyDescent="0.25">
      <c r="A89" s="631"/>
      <c r="B89" s="593">
        <v>5974</v>
      </c>
      <c r="C89" s="592" t="s">
        <v>68</v>
      </c>
      <c r="D89" s="688" t="s">
        <v>583</v>
      </c>
      <c r="E89" s="686">
        <v>17.635773343039084</v>
      </c>
      <c r="F89" s="686">
        <v>16.106339137302641</v>
      </c>
      <c r="G89" s="686">
        <v>9.2000741334796352</v>
      </c>
      <c r="H89" s="686">
        <v>0.37907706802460905</v>
      </c>
      <c r="I89" s="686">
        <v>0</v>
      </c>
      <c r="J89" s="690">
        <v>43.32126368184597</v>
      </c>
      <c r="K89" s="585">
        <f>regioNat_Kreisregionen_t_N!D89/Terr_Oeko!$D90*1000/100</f>
        <v>20.286992591416652</v>
      </c>
      <c r="L89" s="585">
        <f>regioNat_Kreisregionen_t_N!E89/Terr_Oeko!$D90*1000/100</f>
        <v>11.273469999154379</v>
      </c>
      <c r="M89" s="585">
        <f>regioNat_Kreisregionen_t_N!F89/Terr_Oeko!$D90*1000/100</f>
        <v>1.8362520876059605</v>
      </c>
      <c r="N89" s="585" t="s">
        <v>539</v>
      </c>
      <c r="O89" s="586">
        <f>regioNat_Kreisregionen_t_N!H89/Terr_Oeko!$D90*1000/100</f>
        <v>39.830482824456077</v>
      </c>
      <c r="P89" s="587">
        <f t="shared" si="18"/>
        <v>73.227197502633061</v>
      </c>
      <c r="Q89" s="588">
        <f>regioNat_Kreisregionen_t_N!J89/Terr_Oeko!$D90*1000/100</f>
        <v>2.6512192483775663</v>
      </c>
      <c r="R89" s="588">
        <f>regioNat_Kreisregionen_t_N!K89/Terr_Oeko!$D90*1000/100</f>
        <v>2.0733958656747427</v>
      </c>
      <c r="S89" s="588">
        <f>regioNat_Kreisregionen_t_N!L89/Terr_Oeko!$D90*1000/100</f>
        <v>1.4571750195813513</v>
      </c>
      <c r="T89" s="588" t="s">
        <v>539</v>
      </c>
      <c r="U89" s="586">
        <f>regioNat_Kreisregionen_t_N!N89/Terr_Oeko!$D90*1000/100</f>
        <v>23.724143687153436</v>
      </c>
      <c r="V89" s="587">
        <f t="shared" si="19"/>
        <v>29.905933820787098</v>
      </c>
      <c r="W89" s="588">
        <f>regioNat_Kreisregionen_t_N!P89/Terr_Oeko!$D90*1000/100</f>
        <v>17.635773343039084</v>
      </c>
      <c r="X89" s="588">
        <f>regioNat_Kreisregionen_t_N!Q89/Terr_Oeko!$D90*1000/100</f>
        <v>9.2000741334796352</v>
      </c>
      <c r="Y89" s="588">
        <f>regioNat_Kreisregionen_t_N!R89/Terr_Oeko!$D90*1000/100</f>
        <v>0.37907706802460905</v>
      </c>
      <c r="Z89" s="588"/>
      <c r="AA89" s="586">
        <f>regioNat_Kreisregionen_t_N!T89/Terr_Oeko!$D90*1000/100</f>
        <v>16.106339137302641</v>
      </c>
      <c r="AB89" s="589">
        <f t="shared" si="20"/>
        <v>43.32126368184597</v>
      </c>
      <c r="AC89" s="275" t="str">
        <f>IF(Terr_Oeko!AB90 &gt; Vegetation!M90, "Oeko", "Veg")</f>
        <v>Veg</v>
      </c>
      <c r="AD89" s="276" t="str">
        <f>IF(Gesundheit!T90 &gt; Terr_Oeko!AH90, "Gesund", "Oeko")</f>
        <v>Oeko</v>
      </c>
      <c r="AE89" s="500">
        <f t="shared" si="22"/>
        <v>0</v>
      </c>
      <c r="AF89" s="500">
        <f t="shared" si="22"/>
        <v>0</v>
      </c>
      <c r="AG89" s="352"/>
      <c r="AH89" s="542">
        <f t="shared" si="21"/>
        <v>2.6512192483775685</v>
      </c>
      <c r="AI89" s="542">
        <f t="shared" si="21"/>
        <v>2.073395865674744</v>
      </c>
      <c r="AJ89" s="354">
        <f t="shared" si="23"/>
        <v>0</v>
      </c>
      <c r="AK89" s="651"/>
      <c r="AL89" s="647"/>
      <c r="AM89" s="647"/>
      <c r="AN89" s="647"/>
      <c r="AO89" s="647"/>
      <c r="AP89" s="647"/>
      <c r="AQ89" s="647"/>
      <c r="AR89" s="647"/>
      <c r="AS89" s="647"/>
      <c r="AT89" s="647"/>
      <c r="AU89" s="647"/>
      <c r="AV89" s="647"/>
      <c r="AW89" s="647"/>
      <c r="AX89" s="647"/>
      <c r="AY89" s="647"/>
      <c r="AZ89" s="647"/>
      <c r="BA89" s="647"/>
      <c r="BB89" s="647"/>
      <c r="BC89" s="647"/>
      <c r="BD89" s="647"/>
      <c r="BE89" s="647"/>
      <c r="BF89" s="647"/>
      <c r="BG89" s="647"/>
    </row>
    <row r="90" spans="1:59" x14ac:dyDescent="0.25">
      <c r="A90" s="631"/>
      <c r="B90" s="594" t="s">
        <v>625</v>
      </c>
      <c r="C90" s="595" t="s">
        <v>626</v>
      </c>
      <c r="D90" s="687" t="s">
        <v>583</v>
      </c>
      <c r="E90" s="687">
        <v>19.260430005025938</v>
      </c>
      <c r="F90" s="687">
        <v>13.837866319025707</v>
      </c>
      <c r="G90" s="687">
        <v>29.64570325803156</v>
      </c>
      <c r="H90" s="687">
        <v>0.81563265471471558</v>
      </c>
      <c r="I90" s="687">
        <v>0</v>
      </c>
      <c r="J90" s="691">
        <v>63.559632236797924</v>
      </c>
      <c r="K90" s="596">
        <f>regioNat_Kreisregionen_t_N!D90/Terr_Oeko!$D91*1000/100</f>
        <v>22.155886970144429</v>
      </c>
      <c r="L90" s="596">
        <f>regioNat_Kreisregionen_t_N!E90/Terr_Oeko!$D91*1000/100</f>
        <v>35.404042617209569</v>
      </c>
      <c r="M90" s="596">
        <f>regioNat_Kreisregionen_t_N!F90/Terr_Oeko!$D91*1000/100</f>
        <v>2.7600820113895828</v>
      </c>
      <c r="N90" s="596" t="s">
        <v>539</v>
      </c>
      <c r="O90" s="597">
        <f>regioNat_Kreisregionen_t_N!H90/Terr_Oeko!$D91*1000/100</f>
        <v>36.981869722433892</v>
      </c>
      <c r="P90" s="598">
        <f t="shared" si="18"/>
        <v>97.301881321177476</v>
      </c>
      <c r="Q90" s="599">
        <f>regioNat_Kreisregionen_t_N!J90/Terr_Oeko!$D91*1000/100</f>
        <v>2.8954569651184925</v>
      </c>
      <c r="R90" s="599">
        <f>regioNat_Kreisregionen_t_N!K90/Terr_Oeko!$D91*1000/100</f>
        <v>5.7583393591780112</v>
      </c>
      <c r="S90" s="599">
        <f>regioNat_Kreisregionen_t_N!L90/Terr_Oeko!$D91*1000/100</f>
        <v>1.9444493566748673</v>
      </c>
      <c r="T90" s="599" t="s">
        <v>539</v>
      </c>
      <c r="U90" s="597">
        <f>regioNat_Kreisregionen_t_N!N90/Terr_Oeko!$D91*1000/100</f>
        <v>23.144003403408192</v>
      </c>
      <c r="V90" s="598">
        <f t="shared" si="19"/>
        <v>33.742249084379566</v>
      </c>
      <c r="W90" s="599">
        <f>regioNat_Kreisregionen_t_N!P90/Terr_Oeko!$D91*1000/100</f>
        <v>19.260430005025938</v>
      </c>
      <c r="X90" s="599">
        <f>regioNat_Kreisregionen_t_N!Q90/Terr_Oeko!$D91*1000/100</f>
        <v>29.64570325803156</v>
      </c>
      <c r="Y90" s="599">
        <f>regioNat_Kreisregionen_t_N!R90/Terr_Oeko!$D91*1000/100</f>
        <v>0.81563265471471558</v>
      </c>
      <c r="Z90" s="599"/>
      <c r="AA90" s="597">
        <f>regioNat_Kreisregionen_t_N!T90/Terr_Oeko!$D91*1000/100</f>
        <v>13.837866319025707</v>
      </c>
      <c r="AB90" s="600">
        <f t="shared" si="20"/>
        <v>63.559632236797924</v>
      </c>
      <c r="AC90" s="275" t="str">
        <f>IF(Terr_Oeko!AB91 &gt; Vegetation!M91, "Oeko", "Veg")</f>
        <v>Veg</v>
      </c>
      <c r="AD90" s="276" t="str">
        <f>IF(Gesundheit!T91 &gt; Terr_Oeko!AH91, "Gesund", "Oeko")</f>
        <v>Gesund</v>
      </c>
      <c r="AE90" s="500">
        <f t="shared" si="22"/>
        <v>0</v>
      </c>
      <c r="AF90" s="500">
        <f t="shared" si="22"/>
        <v>0</v>
      </c>
      <c r="AG90" s="352"/>
      <c r="AH90" s="542">
        <f t="shared" si="21"/>
        <v>2.8954569651184912</v>
      </c>
      <c r="AI90" s="542">
        <f t="shared" si="21"/>
        <v>5.7583393591780094</v>
      </c>
      <c r="AJ90" s="354">
        <f t="shared" si="23"/>
        <v>0</v>
      </c>
      <c r="AK90" s="651"/>
      <c r="AL90" s="647"/>
      <c r="AM90" s="647"/>
      <c r="AN90" s="647"/>
      <c r="AO90" s="647"/>
      <c r="AP90" s="647"/>
      <c r="AQ90" s="647"/>
      <c r="AR90" s="647"/>
      <c r="AS90" s="647"/>
      <c r="AT90" s="647"/>
      <c r="AU90" s="647"/>
      <c r="AV90" s="647"/>
      <c r="AW90" s="647"/>
      <c r="AX90" s="647"/>
      <c r="AY90" s="647"/>
      <c r="AZ90" s="647"/>
      <c r="BA90" s="647"/>
      <c r="BB90" s="647"/>
      <c r="BC90" s="647"/>
      <c r="BD90" s="647"/>
      <c r="BE90" s="647"/>
      <c r="BF90" s="647"/>
      <c r="BG90" s="647"/>
    </row>
    <row r="91" spans="1:59" x14ac:dyDescent="0.25">
      <c r="A91" s="631"/>
      <c r="B91" s="593">
        <v>6431</v>
      </c>
      <c r="C91" s="592" t="s">
        <v>69</v>
      </c>
      <c r="D91" s="688" t="s">
        <v>584</v>
      </c>
      <c r="E91" s="686">
        <v>3.8038518193574138</v>
      </c>
      <c r="F91" s="686">
        <v>4.3926474414432137</v>
      </c>
      <c r="G91" s="686">
        <v>8.2880046540718961</v>
      </c>
      <c r="H91" s="686">
        <v>0.31811235243666369</v>
      </c>
      <c r="I91" s="686">
        <v>0</v>
      </c>
      <c r="J91" s="690">
        <v>16.802616267309187</v>
      </c>
      <c r="K91" s="585">
        <f>regioNat_Kreisregionen_t_N!D91/Terr_Oeko!$D92*1000/100</f>
        <v>6.0520719669984651</v>
      </c>
      <c r="L91" s="585">
        <f>regioNat_Kreisregionen_t_N!E91/Terr_Oeko!$D92*1000/100</f>
        <v>11.449002223418274</v>
      </c>
      <c r="M91" s="585">
        <f>regioNat_Kreisregionen_t_N!F91/Terr_Oeko!$D92*1000/100</f>
        <v>1.2540384875099997</v>
      </c>
      <c r="N91" s="585" t="s">
        <v>539</v>
      </c>
      <c r="O91" s="586">
        <f>regioNat_Kreisregionen_t_N!H91/Terr_Oeko!$D92*1000/100</f>
        <v>17.071418262911667</v>
      </c>
      <c r="P91" s="587">
        <f t="shared" si="18"/>
        <v>35.826530940838403</v>
      </c>
      <c r="Q91" s="588">
        <f>regioNat_Kreisregionen_t_N!J91/Terr_Oeko!$D92*1000/100</f>
        <v>2.2482201476410508</v>
      </c>
      <c r="R91" s="588">
        <f>regioNat_Kreisregionen_t_N!K91/Terr_Oeko!$D92*1000/100</f>
        <v>3.1609975693463785</v>
      </c>
      <c r="S91" s="588">
        <f>regioNat_Kreisregionen_t_N!L91/Terr_Oeko!$D92*1000/100</f>
        <v>0.935926135073336</v>
      </c>
      <c r="T91" s="588" t="s">
        <v>539</v>
      </c>
      <c r="U91" s="586">
        <f>regioNat_Kreisregionen_t_N!N91/Terr_Oeko!$D92*1000/100</f>
        <v>12.678770821468452</v>
      </c>
      <c r="V91" s="587">
        <f t="shared" si="19"/>
        <v>19.023914673529219</v>
      </c>
      <c r="W91" s="588">
        <f>regioNat_Kreisregionen_t_N!P91/Terr_Oeko!$D92*1000/100</f>
        <v>3.8038518193574138</v>
      </c>
      <c r="X91" s="588">
        <f>regioNat_Kreisregionen_t_N!Q91/Terr_Oeko!$D92*1000/100</f>
        <v>8.2880046540718961</v>
      </c>
      <c r="Y91" s="588">
        <f>regioNat_Kreisregionen_t_N!R91/Terr_Oeko!$D92*1000/100</f>
        <v>0.31811235243666369</v>
      </c>
      <c r="Z91" s="588"/>
      <c r="AA91" s="586">
        <f>regioNat_Kreisregionen_t_N!T91/Terr_Oeko!$D92*1000/100</f>
        <v>4.3926474414432137</v>
      </c>
      <c r="AB91" s="589">
        <f t="shared" si="20"/>
        <v>16.802616267309187</v>
      </c>
      <c r="AC91" s="275" t="str">
        <f>IF(Terr_Oeko!AB92 &gt; Vegetation!M92, "Oeko", "Veg")</f>
        <v>Oeko</v>
      </c>
      <c r="AD91" s="276" t="str">
        <f>IF(Gesundheit!T92 &gt; Terr_Oeko!AH92, "Gesund", "Oeko")</f>
        <v>Oeko</v>
      </c>
      <c r="AE91" s="500">
        <f t="shared" si="22"/>
        <v>0</v>
      </c>
      <c r="AF91" s="500">
        <f t="shared" si="22"/>
        <v>0</v>
      </c>
      <c r="AG91" s="352"/>
      <c r="AH91" s="542">
        <f t="shared" si="21"/>
        <v>2.2482201476410513</v>
      </c>
      <c r="AI91" s="542">
        <f t="shared" si="21"/>
        <v>3.1609975693463781</v>
      </c>
      <c r="AJ91" s="354">
        <f t="shared" si="23"/>
        <v>0</v>
      </c>
      <c r="AK91" s="651"/>
      <c r="AL91" s="647"/>
      <c r="AM91" s="647"/>
      <c r="AN91" s="647"/>
      <c r="AO91" s="647"/>
      <c r="AP91" s="647"/>
      <c r="AQ91" s="647"/>
      <c r="AR91" s="647"/>
      <c r="AS91" s="647"/>
      <c r="AT91" s="647"/>
      <c r="AU91" s="647"/>
      <c r="AV91" s="647"/>
      <c r="AW91" s="647"/>
      <c r="AX91" s="647"/>
      <c r="AY91" s="647"/>
      <c r="AZ91" s="647"/>
      <c r="BA91" s="647"/>
      <c r="BB91" s="647"/>
      <c r="BC91" s="647"/>
      <c r="BD91" s="647"/>
      <c r="BE91" s="647"/>
      <c r="BF91" s="647"/>
      <c r="BG91" s="647"/>
    </row>
    <row r="92" spans="1:59" x14ac:dyDescent="0.25">
      <c r="A92" s="631"/>
      <c r="B92" s="594" t="s">
        <v>627</v>
      </c>
      <c r="C92" s="595" t="s">
        <v>628</v>
      </c>
      <c r="D92" s="687" t="s">
        <v>584</v>
      </c>
      <c r="E92" s="687">
        <v>4.9300449077223183</v>
      </c>
      <c r="F92" s="687">
        <v>5.1664798849703359</v>
      </c>
      <c r="G92" s="687">
        <v>13.44907227914705</v>
      </c>
      <c r="H92" s="687">
        <v>0.47680056531833609</v>
      </c>
      <c r="I92" s="687">
        <v>0</v>
      </c>
      <c r="J92" s="691">
        <v>24.02239763715804</v>
      </c>
      <c r="K92" s="596">
        <f>regioNat_Kreisregionen_t_N!D92/Terr_Oeko!$D93*1000/100</f>
        <v>7.8438877219749701</v>
      </c>
      <c r="L92" s="596">
        <f>regioNat_Kreisregionen_t_N!E92/Terr_Oeko!$D93*1000/100</f>
        <v>16.575998142607613</v>
      </c>
      <c r="M92" s="596">
        <f>regioNat_Kreisregionen_t_N!F92/Terr_Oeko!$D93*1000/100</f>
        <v>1.6432357807979772</v>
      </c>
      <c r="N92" s="596" t="s">
        <v>539</v>
      </c>
      <c r="O92" s="597">
        <f>regioNat_Kreisregionen_t_N!H92/Terr_Oeko!$D93*1000/100</f>
        <v>18.257299526619725</v>
      </c>
      <c r="P92" s="598">
        <f t="shared" si="18"/>
        <v>44.32042117200028</v>
      </c>
      <c r="Q92" s="599">
        <f>regioNat_Kreisregionen_t_N!J92/Terr_Oeko!$D93*1000/100</f>
        <v>2.9138428142526522</v>
      </c>
      <c r="R92" s="599">
        <f>regioNat_Kreisregionen_t_N!K92/Terr_Oeko!$D93*1000/100</f>
        <v>3.1269258634605603</v>
      </c>
      <c r="S92" s="599">
        <f>regioNat_Kreisregionen_t_N!L92/Terr_Oeko!$D93*1000/100</f>
        <v>1.1664352154796409</v>
      </c>
      <c r="T92" s="599" t="s">
        <v>539</v>
      </c>
      <c r="U92" s="597">
        <f>regioNat_Kreisregionen_t_N!N92/Terr_Oeko!$D93*1000/100</f>
        <v>13.090819641649391</v>
      </c>
      <c r="V92" s="598">
        <f t="shared" si="19"/>
        <v>20.298023534842244</v>
      </c>
      <c r="W92" s="599">
        <f>regioNat_Kreisregionen_t_N!P92/Terr_Oeko!$D93*1000/100</f>
        <v>4.9300449077223183</v>
      </c>
      <c r="X92" s="599">
        <f>regioNat_Kreisregionen_t_N!Q92/Terr_Oeko!$D93*1000/100</f>
        <v>13.44907227914705</v>
      </c>
      <c r="Y92" s="599">
        <f>regioNat_Kreisregionen_t_N!R92/Terr_Oeko!$D93*1000/100</f>
        <v>0.47680056531833609</v>
      </c>
      <c r="Z92" s="599"/>
      <c r="AA92" s="597">
        <f>regioNat_Kreisregionen_t_N!T92/Terr_Oeko!$D93*1000/100</f>
        <v>5.1664798849703359</v>
      </c>
      <c r="AB92" s="600">
        <f t="shared" si="20"/>
        <v>24.02239763715804</v>
      </c>
      <c r="AC92" s="275" t="str">
        <f>IF(Terr_Oeko!AB93 &gt; Vegetation!M93, "Oeko", "Veg")</f>
        <v>Oeko</v>
      </c>
      <c r="AD92" s="276" t="str">
        <f>IF(Gesundheit!T93 &gt; Terr_Oeko!AH93, "Gesund", "Oeko")</f>
        <v>Gesund</v>
      </c>
      <c r="AE92" s="500">
        <f t="shared" si="22"/>
        <v>0</v>
      </c>
      <c r="AF92" s="500">
        <f t="shared" si="22"/>
        <v>0</v>
      </c>
      <c r="AG92" s="352"/>
      <c r="AH92" s="542">
        <f t="shared" si="21"/>
        <v>2.9138428142526518</v>
      </c>
      <c r="AI92" s="542">
        <f t="shared" si="21"/>
        <v>3.1269258634605634</v>
      </c>
      <c r="AJ92" s="354">
        <f t="shared" si="23"/>
        <v>0</v>
      </c>
      <c r="AK92" s="651"/>
      <c r="AL92" s="647"/>
      <c r="AM92" s="647"/>
      <c r="AN92" s="647"/>
      <c r="AO92" s="647"/>
      <c r="AP92" s="647"/>
      <c r="AQ92" s="647"/>
      <c r="AR92" s="647"/>
      <c r="AS92" s="647"/>
      <c r="AT92" s="647"/>
      <c r="AU92" s="647"/>
      <c r="AV92" s="647"/>
      <c r="AW92" s="647"/>
      <c r="AX92" s="647"/>
      <c r="AY92" s="647"/>
      <c r="AZ92" s="647"/>
      <c r="BA92" s="647"/>
      <c r="BB92" s="647"/>
      <c r="BC92" s="647"/>
      <c r="BD92" s="647"/>
      <c r="BE92" s="647"/>
      <c r="BF92" s="647"/>
      <c r="BG92" s="647"/>
    </row>
    <row r="93" spans="1:59" x14ac:dyDescent="0.25">
      <c r="A93" s="631"/>
      <c r="B93" s="593">
        <v>6433</v>
      </c>
      <c r="C93" s="592" t="s">
        <v>71</v>
      </c>
      <c r="D93" s="688" t="s">
        <v>584</v>
      </c>
      <c r="E93" s="686">
        <v>3.0845256247700465</v>
      </c>
      <c r="F93" s="686">
        <v>7.7339120057770421</v>
      </c>
      <c r="G93" s="686">
        <v>17.703011523191634</v>
      </c>
      <c r="H93" s="686">
        <v>0.49390361141517025</v>
      </c>
      <c r="I93" s="686">
        <v>0</v>
      </c>
      <c r="J93" s="690">
        <v>29.015352765153892</v>
      </c>
      <c r="K93" s="585">
        <f>regioNat_Kreisregionen_t_N!D93/Terr_Oeko!$D94*1000/100</f>
        <v>4.9075968128308372</v>
      </c>
      <c r="L93" s="585">
        <f>regioNat_Kreisregionen_t_N!E93/Terr_Oeko!$D94*1000/100</f>
        <v>21.204660643044704</v>
      </c>
      <c r="M93" s="585">
        <f>regioNat_Kreisregionen_t_N!F93/Terr_Oeko!$D94*1000/100</f>
        <v>1.6396959401514499</v>
      </c>
      <c r="N93" s="585" t="s">
        <v>539</v>
      </c>
      <c r="O93" s="586">
        <f>regioNat_Kreisregionen_t_N!H93/Terr_Oeko!$D94*1000/100</f>
        <v>14.23640518396048</v>
      </c>
      <c r="P93" s="587">
        <f t="shared" si="18"/>
        <v>41.988358579987477</v>
      </c>
      <c r="Q93" s="588">
        <f>regioNat_Kreisregionen_t_N!J93/Terr_Oeko!$D94*1000/100</f>
        <v>1.8230711880607902</v>
      </c>
      <c r="R93" s="588">
        <f>regioNat_Kreisregionen_t_N!K93/Terr_Oeko!$D94*1000/100</f>
        <v>3.5016491198530679</v>
      </c>
      <c r="S93" s="588">
        <f>regioNat_Kreisregionen_t_N!L93/Terr_Oeko!$D94*1000/100</f>
        <v>1.1457923287362797</v>
      </c>
      <c r="T93" s="588" t="s">
        <v>539</v>
      </c>
      <c r="U93" s="586">
        <f>regioNat_Kreisregionen_t_N!N93/Terr_Oeko!$D94*1000/100</f>
        <v>6.5024931781834372</v>
      </c>
      <c r="V93" s="587">
        <f t="shared" si="19"/>
        <v>12.973005814833574</v>
      </c>
      <c r="W93" s="588">
        <f>regioNat_Kreisregionen_t_N!P93/Terr_Oeko!$D94*1000/100</f>
        <v>3.0845256247700465</v>
      </c>
      <c r="X93" s="588">
        <f>regioNat_Kreisregionen_t_N!Q93/Terr_Oeko!$D94*1000/100</f>
        <v>17.703011523191634</v>
      </c>
      <c r="Y93" s="588">
        <f>regioNat_Kreisregionen_t_N!R93/Terr_Oeko!$D94*1000/100</f>
        <v>0.49390361141517025</v>
      </c>
      <c r="Z93" s="588"/>
      <c r="AA93" s="586">
        <f>regioNat_Kreisregionen_t_N!T93/Terr_Oeko!$D94*1000/100</f>
        <v>7.7339120057770421</v>
      </c>
      <c r="AB93" s="589">
        <f t="shared" si="20"/>
        <v>29.015352765153892</v>
      </c>
      <c r="AC93" s="275" t="str">
        <f>IF(Terr_Oeko!AB94 &gt; Vegetation!M94, "Oeko", "Veg")</f>
        <v>Oeko</v>
      </c>
      <c r="AD93" s="276" t="str">
        <f>IF(Gesundheit!T94 &gt; Terr_Oeko!AH94, "Gesund", "Oeko")</f>
        <v>Gesund</v>
      </c>
      <c r="AE93" s="500">
        <f t="shared" si="22"/>
        <v>0</v>
      </c>
      <c r="AF93" s="500">
        <f t="shared" si="22"/>
        <v>0</v>
      </c>
      <c r="AG93" s="352"/>
      <c r="AH93" s="542">
        <f t="shared" si="21"/>
        <v>1.8230711880607906</v>
      </c>
      <c r="AI93" s="542">
        <f t="shared" si="21"/>
        <v>3.5016491198530701</v>
      </c>
      <c r="AJ93" s="354">
        <f t="shared" si="23"/>
        <v>0</v>
      </c>
      <c r="AK93" s="651"/>
      <c r="AL93" s="647"/>
      <c r="AM93" s="647"/>
      <c r="AN93" s="647"/>
      <c r="AO93" s="647"/>
      <c r="AP93" s="647"/>
      <c r="AQ93" s="647"/>
      <c r="AR93" s="647"/>
      <c r="AS93" s="647"/>
      <c r="AT93" s="647"/>
      <c r="AU93" s="647"/>
      <c r="AV93" s="647"/>
      <c r="AW93" s="647"/>
      <c r="AX93" s="647"/>
      <c r="AY93" s="647"/>
      <c r="AZ93" s="647"/>
      <c r="BA93" s="647"/>
      <c r="BB93" s="647"/>
      <c r="BC93" s="647"/>
      <c r="BD93" s="647"/>
      <c r="BE93" s="647"/>
      <c r="BF93" s="647"/>
      <c r="BG93" s="647"/>
    </row>
    <row r="94" spans="1:59" x14ac:dyDescent="0.25">
      <c r="A94" s="631"/>
      <c r="B94" s="594">
        <v>6434</v>
      </c>
      <c r="C94" s="595" t="s">
        <v>72</v>
      </c>
      <c r="D94" s="687" t="s">
        <v>584</v>
      </c>
      <c r="E94" s="687">
        <v>2.1840658108215054</v>
      </c>
      <c r="F94" s="687">
        <v>0.54637962127230044</v>
      </c>
      <c r="G94" s="687">
        <v>7.4342857601961985</v>
      </c>
      <c r="H94" s="687">
        <v>0.28614721115133823</v>
      </c>
      <c r="I94" s="687">
        <v>0</v>
      </c>
      <c r="J94" s="691">
        <v>10.450878403441344</v>
      </c>
      <c r="K94" s="596">
        <f>regioNat_Kreisregionen_t_N!D94/Terr_Oeko!$D95*1000/100</f>
        <v>3.4749312264181587</v>
      </c>
      <c r="L94" s="596">
        <f>regioNat_Kreisregionen_t_N!E94/Terr_Oeko!$D95*1000/100</f>
        <v>10.269679826518441</v>
      </c>
      <c r="M94" s="596">
        <f>regioNat_Kreisregionen_t_N!F94/Terr_Oeko!$D95*1000/100</f>
        <v>1.0351194820633551</v>
      </c>
      <c r="N94" s="596" t="s">
        <v>539</v>
      </c>
      <c r="O94" s="597">
        <f>regioNat_Kreisregionen_t_N!H94/Terr_Oeko!$D95*1000/100</f>
        <v>9.7859320178813292</v>
      </c>
      <c r="P94" s="598">
        <f t="shared" si="18"/>
        <v>24.565662552881285</v>
      </c>
      <c r="Q94" s="599">
        <f>regioNat_Kreisregionen_t_N!J94/Terr_Oeko!$D95*1000/100</f>
        <v>1.2908654155966532</v>
      </c>
      <c r="R94" s="599">
        <f>regioNat_Kreisregionen_t_N!K94/Terr_Oeko!$D95*1000/100</f>
        <v>2.8353940663222428</v>
      </c>
      <c r="S94" s="599">
        <f>regioNat_Kreisregionen_t_N!L94/Terr_Oeko!$D95*1000/100</f>
        <v>0.74897227091201712</v>
      </c>
      <c r="T94" s="599" t="s">
        <v>539</v>
      </c>
      <c r="U94" s="597">
        <f>regioNat_Kreisregionen_t_N!N94/Terr_Oeko!$D95*1000/100</f>
        <v>9.2395523966090281</v>
      </c>
      <c r="V94" s="598">
        <f t="shared" si="19"/>
        <v>14.114784149439942</v>
      </c>
      <c r="W94" s="599">
        <f>regioNat_Kreisregionen_t_N!P94/Terr_Oeko!$D95*1000/100</f>
        <v>2.1840658108215054</v>
      </c>
      <c r="X94" s="599">
        <f>regioNat_Kreisregionen_t_N!Q94/Terr_Oeko!$D95*1000/100</f>
        <v>7.4342857601961985</v>
      </c>
      <c r="Y94" s="599">
        <f>regioNat_Kreisregionen_t_N!R94/Terr_Oeko!$D95*1000/100</f>
        <v>0.28614721115133823</v>
      </c>
      <c r="Z94" s="599"/>
      <c r="AA94" s="597">
        <f>regioNat_Kreisregionen_t_N!T94/Terr_Oeko!$D95*1000/100</f>
        <v>0.54637962127230044</v>
      </c>
      <c r="AB94" s="600">
        <f t="shared" si="20"/>
        <v>10.450878403441344</v>
      </c>
      <c r="AC94" s="275" t="str">
        <f>IF(Terr_Oeko!AB95 &gt; Vegetation!M95, "Oeko", "Veg")</f>
        <v>Oeko</v>
      </c>
      <c r="AD94" s="276" t="str">
        <f>IF(Gesundheit!T95 &gt; Terr_Oeko!AH95, "Gesund", "Oeko")</f>
        <v>Oeko</v>
      </c>
      <c r="AE94" s="500">
        <f t="shared" si="22"/>
        <v>0</v>
      </c>
      <c r="AF94" s="500">
        <f t="shared" si="22"/>
        <v>0</v>
      </c>
      <c r="AG94" s="352"/>
      <c r="AH94" s="542">
        <f t="shared" si="21"/>
        <v>1.2908654155966532</v>
      </c>
      <c r="AI94" s="542">
        <f t="shared" si="21"/>
        <v>2.8353940663222428</v>
      </c>
      <c r="AJ94" s="354">
        <f t="shared" si="23"/>
        <v>0</v>
      </c>
      <c r="AK94" s="651"/>
      <c r="AL94" s="647"/>
      <c r="AM94" s="647"/>
      <c r="AN94" s="647"/>
      <c r="AO94" s="647"/>
      <c r="AP94" s="647"/>
      <c r="AQ94" s="647"/>
      <c r="AR94" s="647"/>
      <c r="AS94" s="647"/>
      <c r="AT94" s="647"/>
      <c r="AU94" s="647"/>
      <c r="AV94" s="647"/>
      <c r="AW94" s="647"/>
      <c r="AX94" s="647"/>
      <c r="AY94" s="647"/>
      <c r="AZ94" s="647"/>
      <c r="BA94" s="647"/>
      <c r="BB94" s="647"/>
      <c r="BC94" s="647"/>
      <c r="BD94" s="647"/>
      <c r="BE94" s="647"/>
      <c r="BF94" s="647"/>
      <c r="BG94" s="647"/>
    </row>
    <row r="95" spans="1:59" x14ac:dyDescent="0.25">
      <c r="A95" s="631"/>
      <c r="B95" s="593">
        <v>6435</v>
      </c>
      <c r="C95" s="592" t="s">
        <v>73</v>
      </c>
      <c r="D95" s="688" t="s">
        <v>584</v>
      </c>
      <c r="E95" s="686">
        <v>4.0573666150360426</v>
      </c>
      <c r="F95" s="686">
        <v>2.1906521410270705</v>
      </c>
      <c r="G95" s="686">
        <v>7.6210840107410851</v>
      </c>
      <c r="H95" s="686">
        <v>0.32413833594257108</v>
      </c>
      <c r="I95" s="686">
        <v>0</v>
      </c>
      <c r="J95" s="690">
        <v>14.19324110274677</v>
      </c>
      <c r="K95" s="585">
        <f>regioNat_Kreisregionen_t_N!D95/Terr_Oeko!$D96*1000/100</f>
        <v>6.4554235855704949</v>
      </c>
      <c r="L95" s="585">
        <f>regioNat_Kreisregionen_t_N!E95/Terr_Oeko!$D96*1000/100</f>
        <v>10.527721861372793</v>
      </c>
      <c r="M95" s="585">
        <f>regioNat_Kreisregionen_t_N!F95/Terr_Oeko!$D96*1000/100</f>
        <v>1.2856964126622512</v>
      </c>
      <c r="N95" s="585" t="s">
        <v>539</v>
      </c>
      <c r="O95" s="586">
        <f>regioNat_Kreisregionen_t_N!H95/Terr_Oeko!$D96*1000/100</f>
        <v>15.963149800213955</v>
      </c>
      <c r="P95" s="587">
        <f t="shared" si="18"/>
        <v>34.231991659819499</v>
      </c>
      <c r="Q95" s="588">
        <f>regioNat_Kreisregionen_t_N!J95/Terr_Oeko!$D96*1000/100</f>
        <v>2.3980569705344523</v>
      </c>
      <c r="R95" s="588">
        <f>regioNat_Kreisregionen_t_N!K95/Terr_Oeko!$D96*1000/100</f>
        <v>2.9066378506317063</v>
      </c>
      <c r="S95" s="588">
        <f>regioNat_Kreisregionen_t_N!L95/Terr_Oeko!$D96*1000/100</f>
        <v>0.96155807671968008</v>
      </c>
      <c r="T95" s="588" t="s">
        <v>539</v>
      </c>
      <c r="U95" s="586">
        <f>regioNat_Kreisregionen_t_N!N95/Terr_Oeko!$D96*1000/100</f>
        <v>13.772497659186884</v>
      </c>
      <c r="V95" s="587">
        <f t="shared" si="19"/>
        <v>20.038750557072724</v>
      </c>
      <c r="W95" s="588">
        <f>regioNat_Kreisregionen_t_N!P95/Terr_Oeko!$D96*1000/100</f>
        <v>4.0573666150360426</v>
      </c>
      <c r="X95" s="588">
        <f>regioNat_Kreisregionen_t_N!Q95/Terr_Oeko!$D96*1000/100</f>
        <v>7.6210840107410851</v>
      </c>
      <c r="Y95" s="588">
        <f>regioNat_Kreisregionen_t_N!R95/Terr_Oeko!$D96*1000/100</f>
        <v>0.32413833594257108</v>
      </c>
      <c r="Z95" s="588"/>
      <c r="AA95" s="586">
        <f>regioNat_Kreisregionen_t_N!T95/Terr_Oeko!$D96*1000/100</f>
        <v>2.1906521410270705</v>
      </c>
      <c r="AB95" s="589">
        <f t="shared" si="20"/>
        <v>14.19324110274677</v>
      </c>
      <c r="AC95" s="275" t="str">
        <f>IF(Terr_Oeko!AB96 &gt; Vegetation!M96, "Oeko", "Veg")</f>
        <v>Oeko</v>
      </c>
      <c r="AD95" s="276" t="str">
        <f>IF(Gesundheit!T96 &gt; Terr_Oeko!AH96, "Gesund", "Oeko")</f>
        <v>Oeko</v>
      </c>
      <c r="AE95" s="500">
        <f t="shared" si="22"/>
        <v>0</v>
      </c>
      <c r="AF95" s="500">
        <f t="shared" si="22"/>
        <v>0</v>
      </c>
      <c r="AG95" s="352"/>
      <c r="AH95" s="542">
        <f t="shared" si="21"/>
        <v>2.3980569705344523</v>
      </c>
      <c r="AI95" s="542">
        <f t="shared" si="21"/>
        <v>2.9066378506317081</v>
      </c>
      <c r="AJ95" s="354">
        <f t="shared" si="23"/>
        <v>0</v>
      </c>
      <c r="AK95" s="651"/>
      <c r="AL95" s="647"/>
      <c r="AM95" s="647"/>
      <c r="AN95" s="647"/>
      <c r="AO95" s="647"/>
      <c r="AP95" s="647"/>
      <c r="AQ95" s="647"/>
      <c r="AR95" s="647"/>
      <c r="AS95" s="647"/>
      <c r="AT95" s="647"/>
      <c r="AU95" s="647"/>
      <c r="AV95" s="647"/>
      <c r="AW95" s="647"/>
      <c r="AX95" s="647"/>
      <c r="AY95" s="647"/>
      <c r="AZ95" s="647"/>
      <c r="BA95" s="647"/>
      <c r="BB95" s="647"/>
      <c r="BC95" s="647"/>
      <c r="BD95" s="647"/>
      <c r="BE95" s="647"/>
      <c r="BF95" s="647"/>
      <c r="BG95" s="647"/>
    </row>
    <row r="96" spans="1:59" x14ac:dyDescent="0.25">
      <c r="A96" s="631"/>
      <c r="B96" s="594" t="s">
        <v>629</v>
      </c>
      <c r="C96" s="595" t="s">
        <v>630</v>
      </c>
      <c r="D96" s="687" t="s">
        <v>584</v>
      </c>
      <c r="E96" s="687">
        <v>5.3452183967834017</v>
      </c>
      <c r="F96" s="687">
        <v>11.731793281571665</v>
      </c>
      <c r="G96" s="687">
        <v>51.386158991510165</v>
      </c>
      <c r="H96" s="687">
        <v>1.2775705115394176</v>
      </c>
      <c r="I96" s="687">
        <v>0</v>
      </c>
      <c r="J96" s="691">
        <v>69.740741181404644</v>
      </c>
      <c r="K96" s="596">
        <f>regioNat_Kreisregionen_t_N!D96/Terr_Oeko!$D97*1000/100</f>
        <v>8.5044444297312634</v>
      </c>
      <c r="L96" s="596">
        <f>regioNat_Kreisregionen_t_N!E96/Terr_Oeko!$D97*1000/100</f>
        <v>53.871723120463948</v>
      </c>
      <c r="M96" s="596">
        <f>regioNat_Kreisregionen_t_N!F96/Terr_Oeko!$D97*1000/100</f>
        <v>3.3006464012076115</v>
      </c>
      <c r="N96" s="596" t="s">
        <v>539</v>
      </c>
      <c r="O96" s="597">
        <f>regioNat_Kreisregionen_t_N!H96/Terr_Oeko!$D97*1000/100</f>
        <v>21.219483391619757</v>
      </c>
      <c r="P96" s="598">
        <f t="shared" si="18"/>
        <v>86.896297343022582</v>
      </c>
      <c r="Q96" s="599">
        <f>regioNat_Kreisregionen_t_N!J96/Terr_Oeko!$D97*1000/100</f>
        <v>3.159226032947863</v>
      </c>
      <c r="R96" s="599">
        <f>regioNat_Kreisregionen_t_N!K96/Terr_Oeko!$D97*1000/100</f>
        <v>2.4855641289537775</v>
      </c>
      <c r="S96" s="599">
        <f>regioNat_Kreisregionen_t_N!L96/Terr_Oeko!$D97*1000/100</f>
        <v>2.0230758896681937</v>
      </c>
      <c r="T96" s="599" t="s">
        <v>539</v>
      </c>
      <c r="U96" s="597">
        <f>regioNat_Kreisregionen_t_N!N96/Terr_Oeko!$D97*1000/100</f>
        <v>9.4876901100480922</v>
      </c>
      <c r="V96" s="598">
        <f t="shared" si="19"/>
        <v>17.155556161617927</v>
      </c>
      <c r="W96" s="599">
        <f>regioNat_Kreisregionen_t_N!P96/Terr_Oeko!$D97*1000/100</f>
        <v>5.3452183967834017</v>
      </c>
      <c r="X96" s="599">
        <f>regioNat_Kreisregionen_t_N!Q96/Terr_Oeko!$D97*1000/100</f>
        <v>51.386158991510165</v>
      </c>
      <c r="Y96" s="599">
        <f>regioNat_Kreisregionen_t_N!R96/Terr_Oeko!$D97*1000/100</f>
        <v>1.2775705115394176</v>
      </c>
      <c r="Z96" s="599"/>
      <c r="AA96" s="597">
        <f>regioNat_Kreisregionen_t_N!T96/Terr_Oeko!$D97*1000/100</f>
        <v>11.731793281571665</v>
      </c>
      <c r="AB96" s="600">
        <f t="shared" si="20"/>
        <v>69.740741181404644</v>
      </c>
      <c r="AC96" s="275" t="str">
        <f>IF(Terr_Oeko!AB97 &gt; Vegetation!M97, "Oeko", "Veg")</f>
        <v>Oeko</v>
      </c>
      <c r="AD96" s="276" t="str">
        <f>IF(Gesundheit!T97 &gt; Terr_Oeko!AH97, "Gesund", "Oeko")</f>
        <v>Gesund</v>
      </c>
      <c r="AE96" s="500">
        <f t="shared" si="22"/>
        <v>0</v>
      </c>
      <c r="AF96" s="500">
        <f t="shared" si="22"/>
        <v>0</v>
      </c>
      <c r="AG96" s="352"/>
      <c r="AH96" s="542">
        <f t="shared" si="21"/>
        <v>3.1592260329478616</v>
      </c>
      <c r="AI96" s="542">
        <f t="shared" si="21"/>
        <v>2.4855641289537829</v>
      </c>
      <c r="AJ96" s="354">
        <f t="shared" si="23"/>
        <v>0</v>
      </c>
      <c r="AK96" s="651"/>
      <c r="AL96" s="647"/>
      <c r="AM96" s="647"/>
      <c r="AN96" s="647"/>
      <c r="AO96" s="647"/>
      <c r="AP96" s="647"/>
      <c r="AQ96" s="647"/>
      <c r="AR96" s="647"/>
      <c r="AS96" s="647"/>
      <c r="AT96" s="647"/>
      <c r="AU96" s="647"/>
      <c r="AV96" s="647"/>
      <c r="AW96" s="647"/>
      <c r="AX96" s="647"/>
      <c r="AY96" s="647"/>
      <c r="AZ96" s="647"/>
      <c r="BA96" s="647"/>
      <c r="BB96" s="647"/>
      <c r="BC96" s="647"/>
      <c r="BD96" s="647"/>
      <c r="BE96" s="647"/>
      <c r="BF96" s="647"/>
      <c r="BG96" s="647"/>
    </row>
    <row r="97" spans="1:59" x14ac:dyDescent="0.25">
      <c r="A97" s="631"/>
      <c r="B97" s="593">
        <v>6437</v>
      </c>
      <c r="C97" s="592" t="s">
        <v>74</v>
      </c>
      <c r="D97" s="688" t="s">
        <v>583</v>
      </c>
      <c r="E97" s="686">
        <v>4.7666403059720004</v>
      </c>
      <c r="F97" s="686">
        <v>0.810965573899874</v>
      </c>
      <c r="G97" s="686">
        <v>3.2259869230187492</v>
      </c>
      <c r="H97" s="686">
        <v>0.23953222062431892</v>
      </c>
      <c r="I97" s="686">
        <v>0</v>
      </c>
      <c r="J97" s="690">
        <v>9.0431250235149427</v>
      </c>
      <c r="K97" s="585">
        <f>regioNat_Kreisregionen_t_N!D97/Terr_Oeko!$D98*1000/100</f>
        <v>7.5839048266111062</v>
      </c>
      <c r="L97" s="585">
        <f>regioNat_Kreisregionen_t_N!E97/Terr_Oeko!$D98*1000/100</f>
        <v>4.4563598834629152</v>
      </c>
      <c r="M97" s="585">
        <f>regioNat_Kreisregionen_t_N!F97/Terr_Oeko!$D98*1000/100</f>
        <v>1.0754928646790025</v>
      </c>
      <c r="N97" s="585" t="s">
        <v>539</v>
      </c>
      <c r="O97" s="586">
        <f>regioNat_Kreisregionen_t_N!H97/Terr_Oeko!$D98*1000/100</f>
        <v>16.985538316451194</v>
      </c>
      <c r="P97" s="587">
        <f t="shared" si="18"/>
        <v>30.101295891204217</v>
      </c>
      <c r="Q97" s="588">
        <f>regioNat_Kreisregionen_t_N!J97/Terr_Oeko!$D98*1000/100</f>
        <v>2.8172645206391054</v>
      </c>
      <c r="R97" s="588">
        <f>regioNat_Kreisregionen_t_N!K97/Terr_Oeko!$D98*1000/100</f>
        <v>1.2303729604441664</v>
      </c>
      <c r="S97" s="588">
        <f>regioNat_Kreisregionen_t_N!L97/Terr_Oeko!$D98*1000/100</f>
        <v>0.8359606440546834</v>
      </c>
      <c r="T97" s="588" t="s">
        <v>539</v>
      </c>
      <c r="U97" s="586">
        <f>regioNat_Kreisregionen_t_N!N97/Terr_Oeko!$D98*1000/100</f>
        <v>16.174572742551323</v>
      </c>
      <c r="V97" s="587">
        <f t="shared" si="19"/>
        <v>21.058170867689277</v>
      </c>
      <c r="W97" s="588">
        <f>regioNat_Kreisregionen_t_N!P97/Terr_Oeko!$D98*1000/100</f>
        <v>4.7666403059720004</v>
      </c>
      <c r="X97" s="588">
        <f>regioNat_Kreisregionen_t_N!Q97/Terr_Oeko!$D98*1000/100</f>
        <v>3.2259869230187492</v>
      </c>
      <c r="Y97" s="588">
        <f>regioNat_Kreisregionen_t_N!R97/Terr_Oeko!$D98*1000/100</f>
        <v>0.23953222062431892</v>
      </c>
      <c r="Z97" s="588"/>
      <c r="AA97" s="586">
        <f>regioNat_Kreisregionen_t_N!T97/Terr_Oeko!$D98*1000/100</f>
        <v>0.810965573899874</v>
      </c>
      <c r="AB97" s="589">
        <f t="shared" si="20"/>
        <v>9.0431250235149427</v>
      </c>
      <c r="AC97" s="275" t="str">
        <f>IF(Terr_Oeko!AB98 &gt; Vegetation!M98, "Oeko", "Veg")</f>
        <v>Oeko</v>
      </c>
      <c r="AD97" s="276" t="str">
        <f>IF(Gesundheit!T98 &gt; Terr_Oeko!AH98, "Gesund", "Oeko")</f>
        <v>Oeko</v>
      </c>
      <c r="AE97" s="500">
        <f t="shared" si="22"/>
        <v>0</v>
      </c>
      <c r="AF97" s="500">
        <f t="shared" si="22"/>
        <v>0</v>
      </c>
      <c r="AG97" s="352"/>
      <c r="AH97" s="542">
        <f t="shared" si="21"/>
        <v>2.8172645206391058</v>
      </c>
      <c r="AI97" s="542">
        <f t="shared" si="21"/>
        <v>1.230372960444166</v>
      </c>
      <c r="AJ97" s="354">
        <f t="shared" si="23"/>
        <v>0</v>
      </c>
      <c r="AK97" s="651"/>
      <c r="AL97" s="647"/>
      <c r="AM97" s="647"/>
      <c r="AN97" s="647"/>
      <c r="AO97" s="647"/>
      <c r="AP97" s="647"/>
      <c r="AQ97" s="647"/>
      <c r="AR97" s="647"/>
      <c r="AS97" s="647"/>
      <c r="AT97" s="647"/>
      <c r="AU97" s="647"/>
      <c r="AV97" s="647"/>
      <c r="AW97" s="647"/>
      <c r="AX97" s="647"/>
      <c r="AY97" s="647"/>
      <c r="AZ97" s="647"/>
      <c r="BA97" s="647"/>
      <c r="BB97" s="647"/>
      <c r="BC97" s="647"/>
      <c r="BD97" s="647"/>
      <c r="BE97" s="647"/>
      <c r="BF97" s="647"/>
      <c r="BG97" s="647"/>
    </row>
    <row r="98" spans="1:59" x14ac:dyDescent="0.25">
      <c r="A98" s="631"/>
      <c r="B98" s="594" t="s">
        <v>631</v>
      </c>
      <c r="C98" s="595" t="s">
        <v>632</v>
      </c>
      <c r="D98" s="687" t="s">
        <v>584</v>
      </c>
      <c r="E98" s="687">
        <v>3.1828637854008122</v>
      </c>
      <c r="F98" s="687">
        <v>0.71888576922936276</v>
      </c>
      <c r="G98" s="687">
        <v>30.901195652173911</v>
      </c>
      <c r="H98" s="687">
        <v>0.80389890762053551</v>
      </c>
      <c r="I98" s="687">
        <v>0</v>
      </c>
      <c r="J98" s="691">
        <v>35.606844114424618</v>
      </c>
      <c r="K98" s="596">
        <f>regioNat_Kreisregionen_t_N!D98/Terr_Oeko!$D99*1000/100</f>
        <v>5.0640565419430459</v>
      </c>
      <c r="L98" s="596">
        <f>regioNat_Kreisregionen_t_N!E98/Terr_Oeko!$D99*1000/100</f>
        <v>33.527466990113702</v>
      </c>
      <c r="M98" s="596">
        <f>regioNat_Kreisregionen_t_N!F98/Terr_Oeko!$D99*1000/100</f>
        <v>2.122170167257416</v>
      </c>
      <c r="N98" s="596" t="s">
        <v>539</v>
      </c>
      <c r="O98" s="597">
        <f>regioNat_Kreisregionen_t_N!H98/Terr_Oeko!$D99*1000/100</f>
        <v>6.6125376054003082</v>
      </c>
      <c r="P98" s="598">
        <f t="shared" si="18"/>
        <v>47.326231304714469</v>
      </c>
      <c r="Q98" s="599">
        <f>regioNat_Kreisregionen_t_N!J98/Terr_Oeko!$D99*1000/100</f>
        <v>1.8811927565422346</v>
      </c>
      <c r="R98" s="599">
        <f>regioNat_Kreisregionen_t_N!K98/Terr_Oeko!$D99*1000/100</f>
        <v>2.6262713379397895</v>
      </c>
      <c r="S98" s="599">
        <f>regioNat_Kreisregionen_t_N!L98/Terr_Oeko!$D99*1000/100</f>
        <v>1.3182712596368804</v>
      </c>
      <c r="T98" s="599" t="s">
        <v>539</v>
      </c>
      <c r="U98" s="597">
        <f>regioNat_Kreisregionen_t_N!N98/Terr_Oeko!$D99*1000/100</f>
        <v>5.8936518361709451</v>
      </c>
      <c r="V98" s="598">
        <f t="shared" si="19"/>
        <v>11.719387190289851</v>
      </c>
      <c r="W98" s="599">
        <f>regioNat_Kreisregionen_t_N!P98/Terr_Oeko!$D99*1000/100</f>
        <v>3.1828637854008122</v>
      </c>
      <c r="X98" s="599">
        <f>regioNat_Kreisregionen_t_N!Q98/Terr_Oeko!$D99*1000/100</f>
        <v>30.901195652173911</v>
      </c>
      <c r="Y98" s="599">
        <f>regioNat_Kreisregionen_t_N!R98/Terr_Oeko!$D99*1000/100</f>
        <v>0.80389890762053551</v>
      </c>
      <c r="Z98" s="599"/>
      <c r="AA98" s="597">
        <f>regioNat_Kreisregionen_t_N!T98/Terr_Oeko!$D99*1000/100</f>
        <v>0.71888576922936276</v>
      </c>
      <c r="AB98" s="600">
        <f t="shared" si="20"/>
        <v>35.606844114424618</v>
      </c>
      <c r="AC98" s="275" t="str">
        <f>IF(Terr_Oeko!AB99 &gt; Vegetation!M99, "Oeko", "Veg")</f>
        <v>Oeko</v>
      </c>
      <c r="AD98" s="276" t="str">
        <f>IF(Gesundheit!T99 &gt; Terr_Oeko!AH99, "Gesund", "Oeko")</f>
        <v>Gesund</v>
      </c>
      <c r="AE98" s="500">
        <f t="shared" si="22"/>
        <v>0</v>
      </c>
      <c r="AF98" s="500">
        <f t="shared" si="22"/>
        <v>0</v>
      </c>
      <c r="AG98" s="352"/>
      <c r="AH98" s="542">
        <f t="shared" si="21"/>
        <v>1.8811927565422337</v>
      </c>
      <c r="AI98" s="542">
        <f t="shared" si="21"/>
        <v>2.6262713379397908</v>
      </c>
      <c r="AJ98" s="354">
        <f t="shared" si="23"/>
        <v>0</v>
      </c>
      <c r="AK98" s="651"/>
      <c r="AL98" s="647"/>
      <c r="AM98" s="647"/>
      <c r="AN98" s="647"/>
      <c r="AO98" s="647"/>
      <c r="AP98" s="647"/>
      <c r="AQ98" s="647"/>
      <c r="AR98" s="647"/>
      <c r="AS98" s="647"/>
      <c r="AT98" s="647"/>
      <c r="AU98" s="647"/>
      <c r="AV98" s="647"/>
      <c r="AW98" s="647"/>
      <c r="AX98" s="647"/>
      <c r="AY98" s="647"/>
      <c r="AZ98" s="647"/>
      <c r="BA98" s="647"/>
      <c r="BB98" s="647"/>
      <c r="BC98" s="647"/>
      <c r="BD98" s="647"/>
      <c r="BE98" s="647"/>
      <c r="BF98" s="647"/>
      <c r="BG98" s="647"/>
    </row>
    <row r="99" spans="1:59" x14ac:dyDescent="0.25">
      <c r="A99" s="631"/>
      <c r="B99" s="593">
        <v>6439</v>
      </c>
      <c r="C99" s="592" t="s">
        <v>75</v>
      </c>
      <c r="D99" s="688" t="s">
        <v>584</v>
      </c>
      <c r="E99" s="686">
        <v>1.8041801422388406</v>
      </c>
      <c r="F99" s="686">
        <v>0.3917010066653836</v>
      </c>
      <c r="G99" s="686">
        <v>6.0416419139888697</v>
      </c>
      <c r="H99" s="686">
        <v>0.20512597552115211</v>
      </c>
      <c r="I99" s="686">
        <v>0</v>
      </c>
      <c r="J99" s="690">
        <v>8.4426490384142472</v>
      </c>
      <c r="K99" s="585">
        <f>regioNat_Kreisregionen_t_N!D99/Terr_Oeko!$D100*1000/100</f>
        <v>2.8705187743363636</v>
      </c>
      <c r="L99" s="585">
        <f>regioNat_Kreisregionen_t_N!E99/Terr_Oeko!$D100*1000/100</f>
        <v>8.3458895830098285</v>
      </c>
      <c r="M99" s="585">
        <f>regioNat_Kreisregionen_t_N!F99/Terr_Oeko!$D100*1000/100</f>
        <v>0.81612189681255609</v>
      </c>
      <c r="N99" s="585" t="s">
        <v>539</v>
      </c>
      <c r="O99" s="586">
        <f>regioNat_Kreisregionen_t_N!H99/Terr_Oeko!$D100*1000/100</f>
        <v>6.9758126959763782</v>
      </c>
      <c r="P99" s="587">
        <f t="shared" si="18"/>
        <v>19.008342950135127</v>
      </c>
      <c r="Q99" s="588">
        <f>regioNat_Kreisregionen_t_N!J99/Terr_Oeko!$D100*1000/100</f>
        <v>1.0663386320975228</v>
      </c>
      <c r="R99" s="588">
        <f>regioNat_Kreisregionen_t_N!K99/Terr_Oeko!$D100*1000/100</f>
        <v>2.3042476690209583</v>
      </c>
      <c r="S99" s="588">
        <f>regioNat_Kreisregionen_t_N!L99/Terr_Oeko!$D100*1000/100</f>
        <v>0.61099592129140401</v>
      </c>
      <c r="T99" s="588" t="s">
        <v>539</v>
      </c>
      <c r="U99" s="586">
        <f>regioNat_Kreisregionen_t_N!N99/Terr_Oeko!$D100*1000/100</f>
        <v>6.584111689310995</v>
      </c>
      <c r="V99" s="587">
        <f t="shared" si="19"/>
        <v>10.56569391172088</v>
      </c>
      <c r="W99" s="588">
        <f>regioNat_Kreisregionen_t_N!P99/Terr_Oeko!$D100*1000/100</f>
        <v>1.8041801422388406</v>
      </c>
      <c r="X99" s="588">
        <f>regioNat_Kreisregionen_t_N!Q99/Terr_Oeko!$D100*1000/100</f>
        <v>6.0416419139888697</v>
      </c>
      <c r="Y99" s="588">
        <f>regioNat_Kreisregionen_t_N!R99/Terr_Oeko!$D100*1000/100</f>
        <v>0.20512597552115211</v>
      </c>
      <c r="Z99" s="588"/>
      <c r="AA99" s="586">
        <f>regioNat_Kreisregionen_t_N!T99/Terr_Oeko!$D100*1000/100</f>
        <v>0.3917010066653836</v>
      </c>
      <c r="AB99" s="589">
        <f t="shared" si="20"/>
        <v>8.4426490384142472</v>
      </c>
      <c r="AC99" s="275" t="str">
        <f>IF(Terr_Oeko!AB100 &gt; Vegetation!M100, "Oeko", "Veg")</f>
        <v>Oeko</v>
      </c>
      <c r="AD99" s="276" t="str">
        <f>IF(Gesundheit!T100 &gt; Terr_Oeko!AH100, "Gesund", "Oeko")</f>
        <v>Oeko</v>
      </c>
      <c r="AE99" s="500">
        <f t="shared" si="22"/>
        <v>0</v>
      </c>
      <c r="AF99" s="500">
        <f t="shared" si="22"/>
        <v>0</v>
      </c>
      <c r="AG99" s="352"/>
      <c r="AH99" s="542">
        <f t="shared" si="21"/>
        <v>1.066338632097523</v>
      </c>
      <c r="AI99" s="542">
        <f t="shared" si="21"/>
        <v>2.3042476690209588</v>
      </c>
      <c r="AJ99" s="354">
        <f t="shared" si="23"/>
        <v>0</v>
      </c>
      <c r="AK99" s="651"/>
      <c r="AL99" s="647"/>
      <c r="AM99" s="647"/>
      <c r="AN99" s="647"/>
      <c r="AO99" s="647"/>
      <c r="AP99" s="647"/>
      <c r="AQ99" s="647"/>
      <c r="AR99" s="647"/>
      <c r="AS99" s="647"/>
      <c r="AT99" s="647"/>
      <c r="AU99" s="647"/>
      <c r="AV99" s="647"/>
      <c r="AW99" s="647"/>
      <c r="AX99" s="647"/>
      <c r="AY99" s="647"/>
      <c r="AZ99" s="647"/>
      <c r="BA99" s="647"/>
      <c r="BB99" s="647"/>
      <c r="BC99" s="647"/>
      <c r="BD99" s="647"/>
      <c r="BE99" s="647"/>
      <c r="BF99" s="647"/>
      <c r="BG99" s="647"/>
    </row>
    <row r="100" spans="1:59" x14ac:dyDescent="0.25">
      <c r="A100" s="631"/>
      <c r="B100" s="594">
        <v>6440</v>
      </c>
      <c r="C100" s="595" t="s">
        <v>76</v>
      </c>
      <c r="D100" s="687" t="s">
        <v>583</v>
      </c>
      <c r="E100" s="687">
        <v>4.5301303322626287</v>
      </c>
      <c r="F100" s="687">
        <v>8.1402406118577044</v>
      </c>
      <c r="G100" s="687">
        <v>6.7697327485483756</v>
      </c>
      <c r="H100" s="687">
        <v>0.34365861828385147</v>
      </c>
      <c r="I100" s="687">
        <v>0</v>
      </c>
      <c r="J100" s="691">
        <v>19.783762310952561</v>
      </c>
      <c r="K100" s="596">
        <f>regioNat_Kreisregionen_t_N!D100/Terr_Oeko!$D101*1000/100</f>
        <v>7.2076085222919142</v>
      </c>
      <c r="L100" s="596">
        <f>regioNat_Kreisregionen_t_N!E100/Terr_Oeko!$D101*1000/100</f>
        <v>9.3516700973374594</v>
      </c>
      <c r="M100" s="596">
        <f>regioNat_Kreisregionen_t_N!F100/Terr_Oeko!$D101*1000/100</f>
        <v>1.5016428867312595</v>
      </c>
      <c r="N100" s="596" t="s">
        <v>539</v>
      </c>
      <c r="O100" s="597">
        <f>regioNat_Kreisregionen_t_N!H100/Terr_Oeko!$D101*1000/100</f>
        <v>21.726745486231671</v>
      </c>
      <c r="P100" s="598">
        <f t="shared" si="18"/>
        <v>39.787666992592307</v>
      </c>
      <c r="Q100" s="599">
        <f>regioNat_Kreisregionen_t_N!J100/Terr_Oeko!$D101*1000/100</f>
        <v>2.6774781900292846</v>
      </c>
      <c r="R100" s="599">
        <f>regioNat_Kreisregionen_t_N!K100/Terr_Oeko!$D101*1000/100</f>
        <v>2.5819373487890855</v>
      </c>
      <c r="S100" s="599">
        <f>regioNat_Kreisregionen_t_N!L100/Terr_Oeko!$D101*1000/100</f>
        <v>1.157984268447408</v>
      </c>
      <c r="T100" s="599" t="s">
        <v>539</v>
      </c>
      <c r="U100" s="597">
        <f>regioNat_Kreisregionen_t_N!N100/Terr_Oeko!$D101*1000/100</f>
        <v>13.586504874373968</v>
      </c>
      <c r="V100" s="598">
        <f t="shared" si="19"/>
        <v>20.003904681639746</v>
      </c>
      <c r="W100" s="599">
        <f>regioNat_Kreisregionen_t_N!P100/Terr_Oeko!$D101*1000/100</f>
        <v>4.5301303322626287</v>
      </c>
      <c r="X100" s="599">
        <f>regioNat_Kreisregionen_t_N!Q100/Terr_Oeko!$D101*1000/100</f>
        <v>6.7697327485483756</v>
      </c>
      <c r="Y100" s="599">
        <f>regioNat_Kreisregionen_t_N!R100/Terr_Oeko!$D101*1000/100</f>
        <v>0.34365861828385147</v>
      </c>
      <c r="Z100" s="599"/>
      <c r="AA100" s="597">
        <f>regioNat_Kreisregionen_t_N!T100/Terr_Oeko!$D101*1000/100</f>
        <v>8.1402406118577044</v>
      </c>
      <c r="AB100" s="600">
        <f t="shared" si="20"/>
        <v>19.783762310952561</v>
      </c>
      <c r="AC100" s="275" t="str">
        <f>IF(Terr_Oeko!AB101 &gt; Vegetation!M101, "Oeko", "Veg")</f>
        <v>Oeko</v>
      </c>
      <c r="AD100" s="276" t="str">
        <f>IF(Gesundheit!T101 &gt; Terr_Oeko!AH101, "Gesund", "Oeko")</f>
        <v>Oeko</v>
      </c>
      <c r="AE100" s="500">
        <f t="shared" si="22"/>
        <v>0</v>
      </c>
      <c r="AF100" s="500">
        <f t="shared" si="22"/>
        <v>0</v>
      </c>
      <c r="AG100" s="352"/>
      <c r="AH100" s="542">
        <f t="shared" si="21"/>
        <v>2.6774781900292854</v>
      </c>
      <c r="AI100" s="542">
        <f t="shared" si="21"/>
        <v>2.5819373487890838</v>
      </c>
      <c r="AJ100" s="354">
        <f t="shared" si="23"/>
        <v>0</v>
      </c>
      <c r="AK100" s="651"/>
      <c r="AL100" s="647"/>
      <c r="AM100" s="647"/>
      <c r="AN100" s="647"/>
      <c r="AO100" s="647"/>
      <c r="AP100" s="647"/>
      <c r="AQ100" s="647"/>
      <c r="AR100" s="647"/>
      <c r="AS100" s="647"/>
      <c r="AT100" s="647"/>
      <c r="AU100" s="647"/>
      <c r="AV100" s="647"/>
      <c r="AW100" s="647"/>
      <c r="AX100" s="647"/>
      <c r="AY100" s="647"/>
      <c r="AZ100" s="647"/>
      <c r="BA100" s="647"/>
      <c r="BB100" s="647"/>
      <c r="BC100" s="647"/>
      <c r="BD100" s="647"/>
      <c r="BE100" s="647"/>
      <c r="BF100" s="647"/>
      <c r="BG100" s="647"/>
    </row>
    <row r="101" spans="1:59" x14ac:dyDescent="0.25">
      <c r="A101" s="631"/>
      <c r="B101" s="593">
        <v>6531</v>
      </c>
      <c r="C101" s="592" t="s">
        <v>77</v>
      </c>
      <c r="D101" s="688" t="s">
        <v>584</v>
      </c>
      <c r="E101" s="686">
        <v>4.2404694168423642</v>
      </c>
      <c r="F101" s="686">
        <v>2.5753591726259075</v>
      </c>
      <c r="G101" s="686">
        <v>10.064124078311723</v>
      </c>
      <c r="H101" s="686">
        <v>0.42644570734547932</v>
      </c>
      <c r="I101" s="686">
        <v>0</v>
      </c>
      <c r="J101" s="690">
        <v>17.306398375125475</v>
      </c>
      <c r="K101" s="585">
        <f>regioNat_Kreisregionen_t_N!D101/Terr_Oeko!$D102*1000/100</f>
        <v>6.7467470614881542</v>
      </c>
      <c r="L101" s="585">
        <f>regioNat_Kreisregionen_t_N!E101/Terr_Oeko!$D102*1000/100</f>
        <v>12.856138609151763</v>
      </c>
      <c r="M101" s="585">
        <f>regioNat_Kreisregionen_t_N!F101/Terr_Oeko!$D102*1000/100</f>
        <v>1.5747658000928508</v>
      </c>
      <c r="N101" s="585" t="s">
        <v>539</v>
      </c>
      <c r="O101" s="586">
        <f>regioNat_Kreisregionen_t_N!H101/Terr_Oeko!$D102*1000/100</f>
        <v>16.103698125397106</v>
      </c>
      <c r="P101" s="587">
        <f t="shared" si="18"/>
        <v>37.281349596129871</v>
      </c>
      <c r="Q101" s="588">
        <f>regioNat_Kreisregionen_t_N!J101/Terr_Oeko!$D102*1000/100</f>
        <v>2.5062776446457899</v>
      </c>
      <c r="R101" s="588">
        <f>regioNat_Kreisregionen_t_N!K101/Terr_Oeko!$D102*1000/100</f>
        <v>2.7920145308400386</v>
      </c>
      <c r="S101" s="588">
        <f>regioNat_Kreisregionen_t_N!L101/Terr_Oeko!$D102*1000/100</f>
        <v>1.1483200927473716</v>
      </c>
      <c r="T101" s="588" t="s">
        <v>539</v>
      </c>
      <c r="U101" s="586">
        <f>regioNat_Kreisregionen_t_N!N101/Terr_Oeko!$D102*1000/100</f>
        <v>13.528338952771199</v>
      </c>
      <c r="V101" s="587">
        <f t="shared" si="19"/>
        <v>19.974951221004396</v>
      </c>
      <c r="W101" s="588">
        <f>regioNat_Kreisregionen_t_N!P101/Terr_Oeko!$D102*1000/100</f>
        <v>4.2404694168423642</v>
      </c>
      <c r="X101" s="588">
        <f>regioNat_Kreisregionen_t_N!Q101/Terr_Oeko!$D102*1000/100</f>
        <v>10.064124078311723</v>
      </c>
      <c r="Y101" s="588">
        <f>regioNat_Kreisregionen_t_N!R101/Terr_Oeko!$D102*1000/100</f>
        <v>0.42644570734547932</v>
      </c>
      <c r="Z101" s="588"/>
      <c r="AA101" s="586">
        <f>regioNat_Kreisregionen_t_N!T101/Terr_Oeko!$D102*1000/100</f>
        <v>2.5753591726259075</v>
      </c>
      <c r="AB101" s="589">
        <f t="shared" si="20"/>
        <v>17.306398375125475</v>
      </c>
      <c r="AC101" s="275" t="str">
        <f>IF(Terr_Oeko!AB102 &gt; Vegetation!M102, "Oeko", "Veg")</f>
        <v>Oeko</v>
      </c>
      <c r="AD101" s="276" t="str">
        <f>IF(Gesundheit!T102 &gt; Terr_Oeko!AH102, "Gesund", "Oeko")</f>
        <v>Gesund</v>
      </c>
      <c r="AE101" s="500">
        <f t="shared" si="22"/>
        <v>0</v>
      </c>
      <c r="AF101" s="500">
        <f t="shared" si="22"/>
        <v>0</v>
      </c>
      <c r="AG101" s="352"/>
      <c r="AH101" s="542">
        <f t="shared" si="21"/>
        <v>2.5062776446457899</v>
      </c>
      <c r="AI101" s="542">
        <f t="shared" si="21"/>
        <v>2.7920145308400404</v>
      </c>
      <c r="AJ101" s="354">
        <f t="shared" si="23"/>
        <v>0</v>
      </c>
      <c r="AK101" s="651"/>
      <c r="AL101" s="647"/>
      <c r="AM101" s="647"/>
      <c r="AN101" s="647"/>
      <c r="AO101" s="647"/>
      <c r="AP101" s="647"/>
      <c r="AQ101" s="647"/>
      <c r="AR101" s="647"/>
      <c r="AS101" s="647"/>
      <c r="AT101" s="647"/>
      <c r="AU101" s="647"/>
      <c r="AV101" s="647"/>
      <c r="AW101" s="647"/>
      <c r="AX101" s="647"/>
      <c r="AY101" s="647"/>
      <c r="AZ101" s="647"/>
      <c r="BA101" s="647"/>
      <c r="BB101" s="647"/>
      <c r="BC101" s="647"/>
      <c r="BD101" s="647"/>
      <c r="BE101" s="647"/>
      <c r="BF101" s="647"/>
      <c r="BG101" s="647"/>
    </row>
    <row r="102" spans="1:59" x14ac:dyDescent="0.25">
      <c r="A102" s="631"/>
      <c r="B102" s="594">
        <v>6532</v>
      </c>
      <c r="C102" s="595" t="s">
        <v>78</v>
      </c>
      <c r="D102" s="687" t="s">
        <v>584</v>
      </c>
      <c r="E102" s="687">
        <v>2.2442906279032933</v>
      </c>
      <c r="F102" s="687">
        <v>0.2048076344880515</v>
      </c>
      <c r="G102" s="687">
        <v>6.3138120567415319</v>
      </c>
      <c r="H102" s="687">
        <v>0.2592197515926814</v>
      </c>
      <c r="I102" s="687">
        <v>0</v>
      </c>
      <c r="J102" s="691">
        <v>9.0221300707255594</v>
      </c>
      <c r="K102" s="596">
        <f>regioNat_Kreisregionen_t_N!D102/Terr_Oeko!$D103*1000/100</f>
        <v>3.5707511858927825</v>
      </c>
      <c r="L102" s="596">
        <f>regioNat_Kreisregionen_t_N!E102/Terr_Oeko!$D103*1000/100</f>
        <v>8.7218638614499806</v>
      </c>
      <c r="M102" s="596">
        <f>regioNat_Kreisregionen_t_N!F102/Terr_Oeko!$D103*1000/100</f>
        <v>0.98539315394271842</v>
      </c>
      <c r="N102" s="596" t="s">
        <v>539</v>
      </c>
      <c r="O102" s="597">
        <f>regioNat_Kreisregionen_t_N!H102/Terr_Oeko!$D103*1000/100</f>
        <v>9.6494580158362435</v>
      </c>
      <c r="P102" s="598">
        <f t="shared" si="18"/>
        <v>22.927466217121726</v>
      </c>
      <c r="Q102" s="599">
        <f>regioNat_Kreisregionen_t_N!J102/Terr_Oeko!$D103*1000/100</f>
        <v>1.326460557989489</v>
      </c>
      <c r="R102" s="599">
        <f>regioNat_Kreisregionen_t_N!K102/Terr_Oeko!$D103*1000/100</f>
        <v>2.4080518047084478</v>
      </c>
      <c r="S102" s="599">
        <f>regioNat_Kreisregionen_t_N!L102/Terr_Oeko!$D103*1000/100</f>
        <v>0.72617340235003691</v>
      </c>
      <c r="T102" s="599" t="s">
        <v>539</v>
      </c>
      <c r="U102" s="597">
        <f>regioNat_Kreisregionen_t_N!N102/Terr_Oeko!$D103*1000/100</f>
        <v>9.4446503813481932</v>
      </c>
      <c r="V102" s="598">
        <f t="shared" si="19"/>
        <v>13.905336146396166</v>
      </c>
      <c r="W102" s="599">
        <f>regioNat_Kreisregionen_t_N!P102/Terr_Oeko!$D103*1000/100</f>
        <v>2.2442906279032933</v>
      </c>
      <c r="X102" s="599">
        <f>regioNat_Kreisregionen_t_N!Q102/Terr_Oeko!$D103*1000/100</f>
        <v>6.3138120567415319</v>
      </c>
      <c r="Y102" s="599">
        <f>regioNat_Kreisregionen_t_N!R102/Terr_Oeko!$D103*1000/100</f>
        <v>0.2592197515926814</v>
      </c>
      <c r="Z102" s="599"/>
      <c r="AA102" s="597">
        <f>regioNat_Kreisregionen_t_N!T102/Terr_Oeko!$D103*1000/100</f>
        <v>0.2048076344880515</v>
      </c>
      <c r="AB102" s="600">
        <f t="shared" si="20"/>
        <v>9.0221300707255594</v>
      </c>
      <c r="AC102" s="275" t="str">
        <f>IF(Terr_Oeko!AB103 &gt; Vegetation!M103, "Oeko", "Veg")</f>
        <v>Oeko</v>
      </c>
      <c r="AD102" s="276" t="str">
        <f>IF(Gesundheit!T103 &gt; Terr_Oeko!AH103, "Gesund", "Oeko")</f>
        <v>Oeko</v>
      </c>
      <c r="AE102" s="500">
        <f t="shared" si="22"/>
        <v>0</v>
      </c>
      <c r="AF102" s="500">
        <f t="shared" si="22"/>
        <v>0</v>
      </c>
      <c r="AG102" s="352"/>
      <c r="AH102" s="542">
        <f t="shared" si="21"/>
        <v>1.3264605579894893</v>
      </c>
      <c r="AI102" s="542">
        <f t="shared" si="21"/>
        <v>2.4080518047084487</v>
      </c>
      <c r="AJ102" s="354">
        <f t="shared" si="23"/>
        <v>0</v>
      </c>
      <c r="AK102" s="651"/>
      <c r="AL102" s="647"/>
      <c r="AM102" s="647"/>
      <c r="AN102" s="647"/>
      <c r="AO102" s="647"/>
      <c r="AP102" s="647"/>
      <c r="AQ102" s="647"/>
      <c r="AR102" s="647"/>
      <c r="AS102" s="647"/>
      <c r="AT102" s="647"/>
      <c r="AU102" s="647"/>
      <c r="AV102" s="647"/>
      <c r="AW102" s="647"/>
      <c r="AX102" s="647"/>
      <c r="AY102" s="647"/>
      <c r="AZ102" s="647"/>
      <c r="BA102" s="647"/>
      <c r="BB102" s="647"/>
      <c r="BC102" s="647"/>
      <c r="BD102" s="647"/>
      <c r="BE102" s="647"/>
      <c r="BF102" s="647"/>
      <c r="BG102" s="647"/>
    </row>
    <row r="103" spans="1:59" x14ac:dyDescent="0.25">
      <c r="A103" s="631"/>
      <c r="B103" s="593">
        <v>6533</v>
      </c>
      <c r="C103" s="592" t="s">
        <v>79</v>
      </c>
      <c r="D103" s="688" t="s">
        <v>583</v>
      </c>
      <c r="E103" s="686">
        <v>4.6428187114440345</v>
      </c>
      <c r="F103" s="686">
        <v>2.1438266492286071</v>
      </c>
      <c r="G103" s="686">
        <v>6.3485564185862904</v>
      </c>
      <c r="H103" s="686">
        <v>0.28814903111738216</v>
      </c>
      <c r="I103" s="686">
        <v>0</v>
      </c>
      <c r="J103" s="690">
        <v>13.423350810376313</v>
      </c>
      <c r="K103" s="585">
        <f>regioNat_Kreisregionen_t_N!D103/Terr_Oeko!$D104*1000/100</f>
        <v>7.3868999913180353</v>
      </c>
      <c r="L103" s="585">
        <f>regioNat_Kreisregionen_t_N!E103/Terr_Oeko!$D104*1000/100</f>
        <v>8.7698595241715811</v>
      </c>
      <c r="M103" s="585">
        <f>regioNat_Kreisregionen_t_N!F103/Terr_Oeko!$D104*1000/100</f>
        <v>1.3138548783827033</v>
      </c>
      <c r="N103" s="585" t="s">
        <v>539</v>
      </c>
      <c r="O103" s="586">
        <f>regioNat_Kreisregionen_t_N!H103/Terr_Oeko!$D104*1000/100</f>
        <v>18.09221208014392</v>
      </c>
      <c r="P103" s="587">
        <f t="shared" si="18"/>
        <v>35.562826474016241</v>
      </c>
      <c r="Q103" s="588">
        <f>regioNat_Kreisregionen_t_N!J103/Terr_Oeko!$D104*1000/100</f>
        <v>2.7440812798740013</v>
      </c>
      <c r="R103" s="588">
        <f>regioNat_Kreisregionen_t_N!K103/Terr_Oeko!$D104*1000/100</f>
        <v>2.4213031055852898</v>
      </c>
      <c r="S103" s="588">
        <f>regioNat_Kreisregionen_t_N!L103/Terr_Oeko!$D104*1000/100</f>
        <v>1.0257058472653211</v>
      </c>
      <c r="T103" s="588" t="s">
        <v>539</v>
      </c>
      <c r="U103" s="586">
        <f>regioNat_Kreisregionen_t_N!N103/Terr_Oeko!$D104*1000/100</f>
        <v>15.948385430915314</v>
      </c>
      <c r="V103" s="587">
        <f t="shared" si="19"/>
        <v>22.139475663639924</v>
      </c>
      <c r="W103" s="588">
        <f>regioNat_Kreisregionen_t_N!P103/Terr_Oeko!$D104*1000/100</f>
        <v>4.6428187114440345</v>
      </c>
      <c r="X103" s="588">
        <f>regioNat_Kreisregionen_t_N!Q103/Terr_Oeko!$D104*1000/100</f>
        <v>6.3485564185862904</v>
      </c>
      <c r="Y103" s="588">
        <f>regioNat_Kreisregionen_t_N!R103/Terr_Oeko!$D104*1000/100</f>
        <v>0.28814903111738216</v>
      </c>
      <c r="Z103" s="588"/>
      <c r="AA103" s="586">
        <f>regioNat_Kreisregionen_t_N!T103/Terr_Oeko!$D104*1000/100</f>
        <v>2.1438266492286071</v>
      </c>
      <c r="AB103" s="589">
        <f t="shared" si="20"/>
        <v>13.423350810376313</v>
      </c>
      <c r="AC103" s="275" t="str">
        <f>IF(Terr_Oeko!AB104 &gt; Vegetation!M104, "Oeko", "Veg")</f>
        <v>Oeko</v>
      </c>
      <c r="AD103" s="276" t="str">
        <f>IF(Gesundheit!T104 &gt; Terr_Oeko!AH104, "Gesund", "Oeko")</f>
        <v>Oeko</v>
      </c>
      <c r="AE103" s="500">
        <f t="shared" si="22"/>
        <v>0</v>
      </c>
      <c r="AF103" s="500">
        <f t="shared" si="22"/>
        <v>0</v>
      </c>
      <c r="AG103" s="352"/>
      <c r="AH103" s="542">
        <f t="shared" si="21"/>
        <v>2.7440812798740009</v>
      </c>
      <c r="AI103" s="542">
        <f t="shared" si="21"/>
        <v>2.4213031055852907</v>
      </c>
      <c r="AJ103" s="354">
        <f t="shared" si="23"/>
        <v>0</v>
      </c>
      <c r="AK103" s="651"/>
      <c r="AL103" s="647"/>
      <c r="AM103" s="647"/>
      <c r="AN103" s="647"/>
      <c r="AO103" s="647"/>
      <c r="AP103" s="647"/>
      <c r="AQ103" s="647"/>
      <c r="AR103" s="647"/>
      <c r="AS103" s="647"/>
      <c r="AT103" s="647"/>
      <c r="AU103" s="647"/>
      <c r="AV103" s="647"/>
      <c r="AW103" s="647"/>
      <c r="AX103" s="647"/>
      <c r="AY103" s="647"/>
      <c r="AZ103" s="647"/>
      <c r="BA103" s="647"/>
      <c r="BB103" s="647"/>
      <c r="BC103" s="647"/>
      <c r="BD103" s="647"/>
      <c r="BE103" s="647"/>
      <c r="BF103" s="647"/>
      <c r="BG103" s="647"/>
    </row>
    <row r="104" spans="1:59" x14ac:dyDescent="0.25">
      <c r="A104" s="631"/>
      <c r="B104" s="594">
        <v>6534</v>
      </c>
      <c r="C104" s="595" t="s">
        <v>80</v>
      </c>
      <c r="D104" s="687" t="s">
        <v>583</v>
      </c>
      <c r="E104" s="687">
        <v>4.6632183140739967</v>
      </c>
      <c r="F104" s="687">
        <v>4.4675912723377742</v>
      </c>
      <c r="G104" s="687">
        <v>4.2527142454775726</v>
      </c>
      <c r="H104" s="687">
        <v>0.27177962349092671</v>
      </c>
      <c r="I104" s="687">
        <v>0</v>
      </c>
      <c r="J104" s="691">
        <v>13.65530345538027</v>
      </c>
      <c r="K104" s="596">
        <f>regioNat_Kreisregionen_t_N!D104/Terr_Oeko!$D105*1000/100</f>
        <v>7.4193565298683612</v>
      </c>
      <c r="L104" s="596">
        <f>regioNat_Kreisregionen_t_N!E104/Terr_Oeko!$D105*1000/100</f>
        <v>5.8746751340341294</v>
      </c>
      <c r="M104" s="596">
        <f>regioNat_Kreisregionen_t_N!F104/Terr_Oeko!$D105*1000/100</f>
        <v>1.2540950936876256</v>
      </c>
      <c r="N104" s="596" t="s">
        <v>539</v>
      </c>
      <c r="O104" s="597">
        <f>regioNat_Kreisregionen_t_N!H104/Terr_Oeko!$D105*1000/100</f>
        <v>19.853778258033774</v>
      </c>
      <c r="P104" s="598">
        <f t="shared" si="18"/>
        <v>34.401905015623889</v>
      </c>
      <c r="Q104" s="599">
        <f>regioNat_Kreisregionen_t_N!J104/Terr_Oeko!$D105*1000/100</f>
        <v>2.7561382157943641</v>
      </c>
      <c r="R104" s="599">
        <f>regioNat_Kreisregionen_t_N!K104/Terr_Oeko!$D105*1000/100</f>
        <v>1.6219608885565566</v>
      </c>
      <c r="S104" s="599">
        <f>regioNat_Kreisregionen_t_N!L104/Terr_Oeko!$D105*1000/100</f>
        <v>0.98231547019669874</v>
      </c>
      <c r="T104" s="599" t="s">
        <v>539</v>
      </c>
      <c r="U104" s="597">
        <f>regioNat_Kreisregionen_t_N!N104/Terr_Oeko!$D105*1000/100</f>
        <v>15.386186985695996</v>
      </c>
      <c r="V104" s="598">
        <f t="shared" si="19"/>
        <v>20.746601560243615</v>
      </c>
      <c r="W104" s="599">
        <f>regioNat_Kreisregionen_t_N!P104/Terr_Oeko!$D105*1000/100</f>
        <v>4.6632183140739967</v>
      </c>
      <c r="X104" s="599">
        <f>regioNat_Kreisregionen_t_N!Q104/Terr_Oeko!$D105*1000/100</f>
        <v>4.2527142454775726</v>
      </c>
      <c r="Y104" s="599">
        <f>regioNat_Kreisregionen_t_N!R104/Terr_Oeko!$D105*1000/100</f>
        <v>0.27177962349092671</v>
      </c>
      <c r="Z104" s="599"/>
      <c r="AA104" s="597">
        <f>regioNat_Kreisregionen_t_N!T104/Terr_Oeko!$D105*1000/100</f>
        <v>4.4675912723377742</v>
      </c>
      <c r="AB104" s="600">
        <f t="shared" si="20"/>
        <v>13.65530345538027</v>
      </c>
      <c r="AC104" s="275" t="str">
        <f>IF(Terr_Oeko!AB105 &gt; Vegetation!M105, "Oeko", "Veg")</f>
        <v>Oeko</v>
      </c>
      <c r="AD104" s="276" t="str">
        <f>IF(Gesundheit!T105 &gt; Terr_Oeko!AH105, "Gesund", "Oeko")</f>
        <v>Oeko</v>
      </c>
      <c r="AE104" s="500">
        <f t="shared" si="22"/>
        <v>0</v>
      </c>
      <c r="AF104" s="500">
        <f t="shared" si="22"/>
        <v>0</v>
      </c>
      <c r="AG104" s="352"/>
      <c r="AH104" s="542">
        <f t="shared" si="21"/>
        <v>2.7561382157943646</v>
      </c>
      <c r="AI104" s="542">
        <f t="shared" si="21"/>
        <v>1.6219608885565568</v>
      </c>
      <c r="AJ104" s="354">
        <f t="shared" si="23"/>
        <v>0</v>
      </c>
      <c r="AK104" s="651"/>
      <c r="AL104" s="647"/>
      <c r="AM104" s="647"/>
      <c r="AN104" s="647"/>
      <c r="AO104" s="647"/>
      <c r="AP104" s="647"/>
      <c r="AQ104" s="647"/>
      <c r="AR104" s="647"/>
      <c r="AS104" s="647"/>
      <c r="AT104" s="647"/>
      <c r="AU104" s="647"/>
      <c r="AV104" s="647"/>
      <c r="AW104" s="647"/>
      <c r="AX104" s="647"/>
      <c r="AY104" s="647"/>
      <c r="AZ104" s="647"/>
      <c r="BA104" s="647"/>
      <c r="BB104" s="647"/>
      <c r="BC104" s="647"/>
      <c r="BD104" s="647"/>
      <c r="BE104" s="647"/>
      <c r="BF104" s="647"/>
      <c r="BG104" s="647"/>
    </row>
    <row r="105" spans="1:59" x14ac:dyDescent="0.25">
      <c r="A105" s="631"/>
      <c r="B105" s="593">
        <v>6535</v>
      </c>
      <c r="C105" s="592" t="s">
        <v>81</v>
      </c>
      <c r="D105" s="688" t="s">
        <v>583</v>
      </c>
      <c r="E105" s="686">
        <v>6.1304690330993701</v>
      </c>
      <c r="F105" s="686">
        <v>2.1548812140541385</v>
      </c>
      <c r="G105" s="686">
        <v>3.0210281689654623</v>
      </c>
      <c r="H105" s="686">
        <v>0.23931963882598983</v>
      </c>
      <c r="I105" s="686">
        <v>1.8774297379883171</v>
      </c>
      <c r="J105" s="690">
        <v>13.423127792933276</v>
      </c>
      <c r="K105" s="585">
        <f>regioNat_Kreisregionen_t_N!D105/Terr_Oeko!$D106*1000/100</f>
        <v>9.7538078615377124</v>
      </c>
      <c r="L105" s="585">
        <f>regioNat_Kreisregionen_t_N!E105/Terr_Oeko!$D106*1000/100</f>
        <v>4.1732310329364806</v>
      </c>
      <c r="M105" s="585">
        <f>regioNat_Kreisregionen_t_N!F105/Terr_Oeko!$D106*1000/100</f>
        <v>1.2779245773006342</v>
      </c>
      <c r="N105" s="585">
        <f>regioNat_Kreisregionen_t_N!G105/Terr_Oeko!$D106*1000/100</f>
        <v>9.756963591245805</v>
      </c>
      <c r="O105" s="586">
        <f>regioNat_Kreisregionen_t_N!H105/Terr_Oeko!$D106*1000/100</f>
        <v>21.76944077213609</v>
      </c>
      <c r="P105" s="587">
        <f t="shared" si="18"/>
        <v>46.731367835156718</v>
      </c>
      <c r="Q105" s="588">
        <f>regioNat_Kreisregionen_t_N!J105/Terr_Oeko!$D106*1000/100</f>
        <v>3.6233388284383437</v>
      </c>
      <c r="R105" s="588">
        <f>regioNat_Kreisregionen_t_N!K105/Terr_Oeko!$D106*1000/100</f>
        <v>1.1522028639710185</v>
      </c>
      <c r="S105" s="588">
        <f>regioNat_Kreisregionen_t_N!L105/Terr_Oeko!$D106*1000/100</f>
        <v>1.0386049384746443</v>
      </c>
      <c r="T105" s="588">
        <f>regioNat_Kreisregionen_t_N!M105/Terr_Oeko!$D106*1000/100</f>
        <v>7.879533853257418</v>
      </c>
      <c r="U105" s="586">
        <f>regioNat_Kreisregionen_t_N!N105/Terr_Oeko!$D106*1000/100</f>
        <v>19.614559558081954</v>
      </c>
      <c r="V105" s="587">
        <f t="shared" si="19"/>
        <v>33.308240042223375</v>
      </c>
      <c r="W105" s="588">
        <f>regioNat_Kreisregionen_t_N!P105/Terr_Oeko!$D106*1000/100</f>
        <v>6.1304690330993701</v>
      </c>
      <c r="X105" s="588">
        <f>regioNat_Kreisregionen_t_N!Q105/Terr_Oeko!$D106*1000/100</f>
        <v>3.0210281689654623</v>
      </c>
      <c r="Y105" s="588">
        <f>regioNat_Kreisregionen_t_N!R105/Terr_Oeko!$D106*1000/100</f>
        <v>0.23931963882598983</v>
      </c>
      <c r="Z105" s="588">
        <f>regioNat_Kreisregionen_t_N!S105/Terr_Oeko!$D106*1000/100</f>
        <v>1.8774297379883171</v>
      </c>
      <c r="AA105" s="586">
        <f>regioNat_Kreisregionen_t_N!T105/Terr_Oeko!$D106*1000/100</f>
        <v>2.1548812140541385</v>
      </c>
      <c r="AB105" s="589">
        <f t="shared" si="20"/>
        <v>13.423127792933276</v>
      </c>
      <c r="AC105" s="275" t="str">
        <f>IF(Terr_Oeko!AB106 &gt; Vegetation!M106, "Oeko", "Veg")</f>
        <v>Oeko</v>
      </c>
      <c r="AD105" s="276" t="str">
        <f>IF(Gesundheit!T106 &gt; Terr_Oeko!AH106, "Gesund", "Oeko")</f>
        <v>Oeko</v>
      </c>
      <c r="AE105" s="500">
        <f t="shared" si="22"/>
        <v>0</v>
      </c>
      <c r="AF105" s="500">
        <f t="shared" si="22"/>
        <v>0</v>
      </c>
      <c r="AG105" s="352"/>
      <c r="AH105" s="542">
        <f t="shared" si="21"/>
        <v>3.6233388284383423</v>
      </c>
      <c r="AI105" s="542">
        <f t="shared" si="21"/>
        <v>1.1522028639710182</v>
      </c>
      <c r="AJ105" s="354">
        <f t="shared" si="23"/>
        <v>0</v>
      </c>
      <c r="AK105" s="651"/>
      <c r="AL105" s="647"/>
      <c r="AM105" s="647"/>
      <c r="AN105" s="647"/>
      <c r="AO105" s="647"/>
      <c r="AP105" s="647"/>
      <c r="AQ105" s="647"/>
      <c r="AR105" s="647"/>
      <c r="AS105" s="647"/>
      <c r="AT105" s="647"/>
      <c r="AU105" s="647"/>
      <c r="AV105" s="647"/>
      <c r="AW105" s="647"/>
      <c r="AX105" s="647"/>
      <c r="AY105" s="647"/>
      <c r="AZ105" s="647"/>
      <c r="BA105" s="647"/>
      <c r="BB105" s="647"/>
      <c r="BC105" s="647"/>
      <c r="BD105" s="647"/>
      <c r="BE105" s="647"/>
      <c r="BF105" s="647"/>
      <c r="BG105" s="647"/>
    </row>
    <row r="106" spans="1:59" x14ac:dyDescent="0.25">
      <c r="A106" s="631"/>
      <c r="B106" s="594">
        <v>6631</v>
      </c>
      <c r="C106" s="595" t="s">
        <v>82</v>
      </c>
      <c r="D106" s="687" t="s">
        <v>583</v>
      </c>
      <c r="E106" s="687">
        <v>7.8624554594428924</v>
      </c>
      <c r="F106" s="687">
        <v>4.7539404293981065</v>
      </c>
      <c r="G106" s="687">
        <v>6.794797087093368</v>
      </c>
      <c r="H106" s="687">
        <v>0.41397337930769962</v>
      </c>
      <c r="I106" s="687">
        <v>1.4071389051052834</v>
      </c>
      <c r="J106" s="691">
        <v>21.232305260347349</v>
      </c>
      <c r="K106" s="596">
        <f>regioNat_Kreisregionen_t_N!D106/Terr_Oeko!$D107*1000/100</f>
        <v>12.509463706161604</v>
      </c>
      <c r="L106" s="596">
        <f>regioNat_Kreisregionen_t_N!E106/Terr_Oeko!$D107*1000/100</f>
        <v>9.3862938312405468</v>
      </c>
      <c r="M106" s="596">
        <f>regioNat_Kreisregionen_t_N!F106/Terr_Oeko!$D107*1000/100</f>
        <v>1.760123415420805</v>
      </c>
      <c r="N106" s="596">
        <f>regioNat_Kreisregionen_t_N!G106/Terr_Oeko!$D107*1000/100</f>
        <v>10.475493992446086</v>
      </c>
      <c r="O106" s="597">
        <f>regioNat_Kreisregionen_t_N!H106/Terr_Oeko!$D107*1000/100</f>
        <v>27.317914603474541</v>
      </c>
      <c r="P106" s="598">
        <f t="shared" si="18"/>
        <v>61.449289548743586</v>
      </c>
      <c r="Q106" s="599">
        <f>regioNat_Kreisregionen_t_N!J106/Terr_Oeko!$D107*1000/100</f>
        <v>4.6470082467187135</v>
      </c>
      <c r="R106" s="599">
        <f>regioNat_Kreisregionen_t_N!K106/Terr_Oeko!$D107*1000/100</f>
        <v>2.5914967441471801</v>
      </c>
      <c r="S106" s="599">
        <f>regioNat_Kreisregionen_t_N!L106/Terr_Oeko!$D107*1000/100</f>
        <v>1.3461500361131049</v>
      </c>
      <c r="T106" s="599">
        <f>regioNat_Kreisregionen_t_N!M106/Terr_Oeko!$D107*1000/100</f>
        <v>9.0683550873409153</v>
      </c>
      <c r="U106" s="597">
        <f>regioNat_Kreisregionen_t_N!N106/Terr_Oeko!$D107*1000/100</f>
        <v>22.563974174076435</v>
      </c>
      <c r="V106" s="598">
        <f t="shared" si="19"/>
        <v>40.216984288396347</v>
      </c>
      <c r="W106" s="599">
        <f>regioNat_Kreisregionen_t_N!P106/Terr_Oeko!$D107*1000/100</f>
        <v>7.8624554594428924</v>
      </c>
      <c r="X106" s="599">
        <f>regioNat_Kreisregionen_t_N!Q106/Terr_Oeko!$D107*1000/100</f>
        <v>6.794797087093368</v>
      </c>
      <c r="Y106" s="599">
        <f>regioNat_Kreisregionen_t_N!R106/Terr_Oeko!$D107*1000/100</f>
        <v>0.41397337930769962</v>
      </c>
      <c r="Z106" s="599">
        <f>regioNat_Kreisregionen_t_N!S106/Terr_Oeko!$D107*1000/100</f>
        <v>1.4071389051052834</v>
      </c>
      <c r="AA106" s="597">
        <f>regioNat_Kreisregionen_t_N!T106/Terr_Oeko!$D107*1000/100</f>
        <v>4.7539404293981065</v>
      </c>
      <c r="AB106" s="600">
        <f t="shared" si="20"/>
        <v>21.232305260347349</v>
      </c>
      <c r="AC106" s="275" t="str">
        <f>IF(Terr_Oeko!AB107 &gt; Vegetation!M107, "Oeko", "Veg")</f>
        <v>Oeko</v>
      </c>
      <c r="AD106" s="276" t="str">
        <f>IF(Gesundheit!T107 &gt; Terr_Oeko!AH107, "Gesund", "Oeko")</f>
        <v>Oeko</v>
      </c>
      <c r="AE106" s="500">
        <f t="shared" si="22"/>
        <v>0</v>
      </c>
      <c r="AF106" s="500">
        <f t="shared" si="22"/>
        <v>0</v>
      </c>
      <c r="AG106" s="352"/>
      <c r="AH106" s="542">
        <f t="shared" si="21"/>
        <v>4.6470082467187117</v>
      </c>
      <c r="AI106" s="542">
        <f t="shared" si="21"/>
        <v>2.5914967441471788</v>
      </c>
      <c r="AJ106" s="354">
        <f t="shared" si="23"/>
        <v>0</v>
      </c>
      <c r="AK106" s="651"/>
      <c r="AL106" s="647"/>
      <c r="AM106" s="647"/>
      <c r="AN106" s="647"/>
      <c r="AO106" s="647"/>
      <c r="AP106" s="647"/>
      <c r="AQ106" s="647"/>
      <c r="AR106" s="647"/>
      <c r="AS106" s="647"/>
      <c r="AT106" s="647"/>
      <c r="AU106" s="647"/>
      <c r="AV106" s="647"/>
      <c r="AW106" s="647"/>
      <c r="AX106" s="647"/>
      <c r="AY106" s="647"/>
      <c r="AZ106" s="647"/>
      <c r="BA106" s="647"/>
      <c r="BB106" s="647"/>
      <c r="BC106" s="647"/>
      <c r="BD106" s="647"/>
      <c r="BE106" s="647"/>
      <c r="BF106" s="647"/>
      <c r="BG106" s="647"/>
    </row>
    <row r="107" spans="1:59" x14ac:dyDescent="0.25">
      <c r="A107" s="631"/>
      <c r="B107" s="593">
        <v>6632</v>
      </c>
      <c r="C107" s="592" t="s">
        <v>83</v>
      </c>
      <c r="D107" s="688" t="s">
        <v>584</v>
      </c>
      <c r="E107" s="686">
        <v>4.6614207384046731</v>
      </c>
      <c r="F107" s="686">
        <v>2.184723036615468</v>
      </c>
      <c r="G107" s="686">
        <v>6.589925400604403</v>
      </c>
      <c r="H107" s="686">
        <v>0.26588919494704583</v>
      </c>
      <c r="I107" s="686">
        <v>1.7574161677156415</v>
      </c>
      <c r="J107" s="690">
        <v>15.459374538287232</v>
      </c>
      <c r="K107" s="585">
        <f>regioNat_Kreisregionen_t_N!D107/Terr_Oeko!$D108*1000/100</f>
        <v>7.4164965190599732</v>
      </c>
      <c r="L107" s="585">
        <f>regioNat_Kreisregionen_t_N!E107/Terr_Oeko!$D108*1000/100</f>
        <v>9.1032852553494585</v>
      </c>
      <c r="M107" s="585">
        <f>regioNat_Kreisregionen_t_N!F107/Terr_Oeko!$D108*1000/100</f>
        <v>1.1863591948189827</v>
      </c>
      <c r="N107" s="585">
        <f>regioNat_Kreisregionen_t_N!G107/Terr_Oeko!$D108*1000/100</f>
        <v>8.4812541461329793</v>
      </c>
      <c r="O107" s="586">
        <f>regioNat_Kreisregionen_t_N!H107/Terr_Oeko!$D108*1000/100</f>
        <v>15.329740863521934</v>
      </c>
      <c r="P107" s="587">
        <f t="shared" si="18"/>
        <v>41.517135978883331</v>
      </c>
      <c r="Q107" s="588">
        <f>regioNat_Kreisregionen_t_N!J107/Terr_Oeko!$D108*1000/100</f>
        <v>2.7550757806552997</v>
      </c>
      <c r="R107" s="588">
        <f>regioNat_Kreisregionen_t_N!K107/Terr_Oeko!$D108*1000/100</f>
        <v>2.5133598547450551</v>
      </c>
      <c r="S107" s="588">
        <f>regioNat_Kreisregionen_t_N!L107/Terr_Oeko!$D108*1000/100</f>
        <v>0.92046999987193667</v>
      </c>
      <c r="T107" s="588">
        <f>regioNat_Kreisregionen_t_N!M107/Terr_Oeko!$D108*1000/100</f>
        <v>6.7238379784173183</v>
      </c>
      <c r="U107" s="586">
        <f>regioNat_Kreisregionen_t_N!N107/Terr_Oeko!$D108*1000/100</f>
        <v>13.145017826906466</v>
      </c>
      <c r="V107" s="587">
        <f t="shared" si="19"/>
        <v>26.057761440596078</v>
      </c>
      <c r="W107" s="588">
        <f>regioNat_Kreisregionen_t_N!P107/Terr_Oeko!$D108*1000/100</f>
        <v>4.6614207384046731</v>
      </c>
      <c r="X107" s="588">
        <f>regioNat_Kreisregionen_t_N!Q107/Terr_Oeko!$D108*1000/100</f>
        <v>6.589925400604403</v>
      </c>
      <c r="Y107" s="588">
        <f>regioNat_Kreisregionen_t_N!R107/Terr_Oeko!$D108*1000/100</f>
        <v>0.26588919494704583</v>
      </c>
      <c r="Z107" s="588">
        <f>regioNat_Kreisregionen_t_N!S107/Terr_Oeko!$D108*1000/100</f>
        <v>1.7574161677156415</v>
      </c>
      <c r="AA107" s="586">
        <f>regioNat_Kreisregionen_t_N!T107/Terr_Oeko!$D108*1000/100</f>
        <v>2.184723036615468</v>
      </c>
      <c r="AB107" s="589">
        <f t="shared" si="20"/>
        <v>15.459374538287232</v>
      </c>
      <c r="AC107" s="275" t="str">
        <f>IF(Terr_Oeko!AB108 &gt; Vegetation!M108, "Oeko", "Veg")</f>
        <v>Oeko</v>
      </c>
      <c r="AD107" s="276" t="str">
        <f>IF(Gesundheit!T108 &gt; Terr_Oeko!AH108, "Gesund", "Oeko")</f>
        <v>Oeko</v>
      </c>
      <c r="AE107" s="500">
        <f t="shared" si="22"/>
        <v>0</v>
      </c>
      <c r="AF107" s="500">
        <f t="shared" si="22"/>
        <v>0</v>
      </c>
      <c r="AG107" s="352"/>
      <c r="AH107" s="542">
        <f t="shared" si="21"/>
        <v>2.7550757806553001</v>
      </c>
      <c r="AI107" s="542">
        <f t="shared" si="21"/>
        <v>2.5133598547450555</v>
      </c>
      <c r="AJ107" s="354">
        <f t="shared" si="23"/>
        <v>0</v>
      </c>
      <c r="AK107" s="651"/>
      <c r="AL107" s="647"/>
      <c r="AM107" s="647"/>
      <c r="AN107" s="647"/>
      <c r="AO107" s="647"/>
      <c r="AP107" s="647"/>
      <c r="AQ107" s="647"/>
      <c r="AR107" s="647"/>
      <c r="AS107" s="647"/>
      <c r="AT107" s="647"/>
      <c r="AU107" s="647"/>
      <c r="AV107" s="647"/>
      <c r="AW107" s="647"/>
      <c r="AX107" s="647"/>
      <c r="AY107" s="647"/>
      <c r="AZ107" s="647"/>
      <c r="BA107" s="647"/>
      <c r="BB107" s="647"/>
      <c r="BC107" s="647"/>
      <c r="BD107" s="647"/>
      <c r="BE107" s="647"/>
      <c r="BF107" s="647"/>
      <c r="BG107" s="647"/>
    </row>
    <row r="108" spans="1:59" x14ac:dyDescent="0.25">
      <c r="A108" s="631"/>
      <c r="B108" s="594" t="s">
        <v>633</v>
      </c>
      <c r="C108" s="595" t="s">
        <v>634</v>
      </c>
      <c r="D108" s="687" t="s">
        <v>584</v>
      </c>
      <c r="E108" s="687">
        <v>4.5734668778876966</v>
      </c>
      <c r="F108" s="687">
        <v>3.0721767951275321</v>
      </c>
      <c r="G108" s="687">
        <v>7.707927345306131</v>
      </c>
      <c r="H108" s="687">
        <v>0.39255552125957072</v>
      </c>
      <c r="I108" s="687">
        <v>4.50018684245617</v>
      </c>
      <c r="J108" s="691">
        <v>20.246313382037101</v>
      </c>
      <c r="K108" s="596">
        <f>regioNat_Kreisregionen_t_N!D108/Terr_Oeko!$D109*1000/100</f>
        <v>7.2765586037828189</v>
      </c>
      <c r="L108" s="596">
        <f>regioNat_Kreisregionen_t_N!E108/Terr_Oeko!$D109*1000/100</f>
        <v>10.64768674701457</v>
      </c>
      <c r="M108" s="596">
        <f>regioNat_Kreisregionen_t_N!F108/Terr_Oeko!$D109*1000/100</f>
        <v>1.4867691961671492</v>
      </c>
      <c r="N108" s="596">
        <f>regioNat_Kreisregionen_t_N!G108/Terr_Oeko!$D109*1000/100</f>
        <v>11.340838136434108</v>
      </c>
      <c r="O108" s="597">
        <f>regioNat_Kreisregionen_t_N!H108/Terr_Oeko!$D109*1000/100</f>
        <v>17.07998146858975</v>
      </c>
      <c r="P108" s="598">
        <f t="shared" si="18"/>
        <v>47.831834151988396</v>
      </c>
      <c r="Q108" s="599">
        <f>regioNat_Kreisregionen_t_N!J108/Terr_Oeko!$D109*1000/100</f>
        <v>2.7030917258951224</v>
      </c>
      <c r="R108" s="599">
        <f>regioNat_Kreisregionen_t_N!K108/Terr_Oeko!$D109*1000/100</f>
        <v>2.9397594017084394</v>
      </c>
      <c r="S108" s="599">
        <f>regioNat_Kreisregionen_t_N!L108/Terr_Oeko!$D109*1000/100</f>
        <v>1.0942136749075784</v>
      </c>
      <c r="T108" s="599">
        <f>regioNat_Kreisregionen_t_N!M108/Terr_Oeko!$D109*1000/100</f>
        <v>6.8406512939779827</v>
      </c>
      <c r="U108" s="597">
        <f>regioNat_Kreisregionen_t_N!N108/Terr_Oeko!$D109*1000/100</f>
        <v>14.007804673462218</v>
      </c>
      <c r="V108" s="598">
        <f t="shared" si="19"/>
        <v>27.585520769951344</v>
      </c>
      <c r="W108" s="599">
        <f>regioNat_Kreisregionen_t_N!P108/Terr_Oeko!$D109*1000/100</f>
        <v>4.5734668778876966</v>
      </c>
      <c r="X108" s="599">
        <f>regioNat_Kreisregionen_t_N!Q108/Terr_Oeko!$D109*1000/100</f>
        <v>7.707927345306131</v>
      </c>
      <c r="Y108" s="599">
        <f>regioNat_Kreisregionen_t_N!R108/Terr_Oeko!$D109*1000/100</f>
        <v>0.39255552125957072</v>
      </c>
      <c r="Z108" s="599">
        <f>regioNat_Kreisregionen_t_N!S108/Terr_Oeko!$D109*1000/100</f>
        <v>4.50018684245617</v>
      </c>
      <c r="AA108" s="597">
        <f>regioNat_Kreisregionen_t_N!T108/Terr_Oeko!$D109*1000/100</f>
        <v>3.0721767951275321</v>
      </c>
      <c r="AB108" s="600">
        <f t="shared" si="20"/>
        <v>20.246313382037101</v>
      </c>
      <c r="AC108" s="275" t="str">
        <f>IF(Terr_Oeko!AB109 &gt; Vegetation!M109, "Oeko", "Veg")</f>
        <v>Oeko</v>
      </c>
      <c r="AD108" s="276" t="str">
        <f>IF(Gesundheit!T109 &gt; Terr_Oeko!AH109, "Gesund", "Oeko")</f>
        <v>Oeko</v>
      </c>
      <c r="AE108" s="500">
        <f t="shared" si="22"/>
        <v>0</v>
      </c>
      <c r="AF108" s="500">
        <f t="shared" si="22"/>
        <v>0</v>
      </c>
      <c r="AG108" s="352"/>
      <c r="AH108" s="542">
        <f t="shared" si="21"/>
        <v>2.7030917258951224</v>
      </c>
      <c r="AI108" s="542">
        <f t="shared" si="21"/>
        <v>2.9397594017084385</v>
      </c>
      <c r="AJ108" s="354">
        <f t="shared" si="23"/>
        <v>0</v>
      </c>
      <c r="AK108" s="651"/>
      <c r="AL108" s="647"/>
      <c r="AM108" s="647"/>
      <c r="AN108" s="647"/>
      <c r="AO108" s="647"/>
      <c r="AP108" s="647"/>
      <c r="AQ108" s="647"/>
      <c r="AR108" s="647"/>
      <c r="AS108" s="647"/>
      <c r="AT108" s="647"/>
      <c r="AU108" s="647"/>
      <c r="AV108" s="647"/>
      <c r="AW108" s="647"/>
      <c r="AX108" s="647"/>
      <c r="AY108" s="647"/>
      <c r="AZ108" s="647"/>
      <c r="BA108" s="647"/>
      <c r="BB108" s="647"/>
      <c r="BC108" s="647"/>
      <c r="BD108" s="647"/>
      <c r="BE108" s="647"/>
      <c r="BF108" s="647"/>
      <c r="BG108" s="647"/>
    </row>
    <row r="109" spans="1:59" x14ac:dyDescent="0.25">
      <c r="A109" s="631"/>
      <c r="B109" s="593">
        <v>6634</v>
      </c>
      <c r="C109" s="592" t="s">
        <v>84</v>
      </c>
      <c r="D109" s="688" t="s">
        <v>583</v>
      </c>
      <c r="E109" s="686">
        <v>6.4354305673011538</v>
      </c>
      <c r="F109" s="686">
        <v>7.4790870870875539</v>
      </c>
      <c r="G109" s="686">
        <v>3.7081498403509117</v>
      </c>
      <c r="H109" s="686">
        <v>0.24939063812170414</v>
      </c>
      <c r="I109" s="686">
        <v>3.1701732182801212</v>
      </c>
      <c r="J109" s="690">
        <v>21.042231351141446</v>
      </c>
      <c r="K109" s="585">
        <f>regioNat_Kreisregionen_t_N!D109/Terr_Oeko!$D110*1000/100</f>
        <v>10.239013184932054</v>
      </c>
      <c r="L109" s="585">
        <f>regioNat_Kreisregionen_t_N!E109/Terr_Oeko!$D110*1000/100</f>
        <v>5.1224169795908301</v>
      </c>
      <c r="M109" s="585">
        <f>regioNat_Kreisregionen_t_N!F109/Terr_Oeko!$D110*1000/100</f>
        <v>1.2937274244615773</v>
      </c>
      <c r="N109" s="585">
        <f>regioNat_Kreisregionen_t_N!G109/Terr_Oeko!$D110*1000/100</f>
        <v>9.7605927805269221</v>
      </c>
      <c r="O109" s="586">
        <f>regioNat_Kreisregionen_t_N!H109/Terr_Oeko!$D110*1000/100</f>
        <v>21.767750053042747</v>
      </c>
      <c r="P109" s="587">
        <f t="shared" si="18"/>
        <v>48.183500422554125</v>
      </c>
      <c r="Q109" s="588">
        <f>regioNat_Kreisregionen_t_N!J109/Terr_Oeko!$D110*1000/100</f>
        <v>3.8035826176308989</v>
      </c>
      <c r="R109" s="588">
        <f>regioNat_Kreisregionen_t_N!K109/Terr_Oeko!$D110*1000/100</f>
        <v>1.4142671392399191</v>
      </c>
      <c r="S109" s="588">
        <f>regioNat_Kreisregionen_t_N!L109/Terr_Oeko!$D110*1000/100</f>
        <v>1.0443367863398731</v>
      </c>
      <c r="T109" s="588">
        <f>regioNat_Kreisregionen_t_N!M109/Terr_Oeko!$D110*1000/100</f>
        <v>6.5904195622468373</v>
      </c>
      <c r="U109" s="586">
        <f>regioNat_Kreisregionen_t_N!N109/Terr_Oeko!$D110*1000/100</f>
        <v>14.28866296595519</v>
      </c>
      <c r="V109" s="587">
        <f t="shared" si="19"/>
        <v>27.141269071412722</v>
      </c>
      <c r="W109" s="588">
        <f>regioNat_Kreisregionen_t_N!P109/Terr_Oeko!$D110*1000/100</f>
        <v>6.4354305673011538</v>
      </c>
      <c r="X109" s="588">
        <f>regioNat_Kreisregionen_t_N!Q109/Terr_Oeko!$D110*1000/100</f>
        <v>3.7081498403509117</v>
      </c>
      <c r="Y109" s="588">
        <f>regioNat_Kreisregionen_t_N!R109/Terr_Oeko!$D110*1000/100</f>
        <v>0.24939063812170414</v>
      </c>
      <c r="Z109" s="588">
        <f>regioNat_Kreisregionen_t_N!S109/Terr_Oeko!$D110*1000/100</f>
        <v>3.1701732182801212</v>
      </c>
      <c r="AA109" s="586">
        <f>regioNat_Kreisregionen_t_N!T109/Terr_Oeko!$D110*1000/100</f>
        <v>7.4790870870875539</v>
      </c>
      <c r="AB109" s="589">
        <f t="shared" si="20"/>
        <v>21.042231351141446</v>
      </c>
      <c r="AC109" s="275" t="str">
        <f>IF(Terr_Oeko!AB110 &gt; Vegetation!M110, "Oeko", "Veg")</f>
        <v>Oeko</v>
      </c>
      <c r="AD109" s="276" t="str">
        <f>IF(Gesundheit!T110 &gt; Terr_Oeko!AH110, "Gesund", "Oeko")</f>
        <v>Oeko</v>
      </c>
      <c r="AE109" s="500">
        <f t="shared" si="22"/>
        <v>0</v>
      </c>
      <c r="AF109" s="500">
        <f t="shared" si="22"/>
        <v>0</v>
      </c>
      <c r="AG109" s="352"/>
      <c r="AH109" s="542">
        <f t="shared" si="21"/>
        <v>3.8035826176308998</v>
      </c>
      <c r="AI109" s="542">
        <f t="shared" si="21"/>
        <v>1.4142671392399184</v>
      </c>
      <c r="AJ109" s="354">
        <f t="shared" si="23"/>
        <v>0</v>
      </c>
      <c r="AK109" s="651"/>
      <c r="AL109" s="647"/>
      <c r="AM109" s="647"/>
      <c r="AN109" s="647"/>
      <c r="AO109" s="647"/>
      <c r="AP109" s="647"/>
      <c r="AQ109" s="647"/>
      <c r="AR109" s="647"/>
      <c r="AS109" s="647"/>
      <c r="AT109" s="647"/>
      <c r="AU109" s="647"/>
      <c r="AV109" s="647"/>
      <c r="AW109" s="647"/>
      <c r="AX109" s="647"/>
      <c r="AY109" s="647"/>
      <c r="AZ109" s="647"/>
      <c r="BA109" s="647"/>
      <c r="BB109" s="647"/>
      <c r="BC109" s="647"/>
      <c r="BD109" s="647"/>
      <c r="BE109" s="647"/>
      <c r="BF109" s="647"/>
      <c r="BG109" s="647"/>
    </row>
    <row r="110" spans="1:59" x14ac:dyDescent="0.25">
      <c r="A110" s="631"/>
      <c r="B110" s="594">
        <v>6635</v>
      </c>
      <c r="C110" s="595" t="s">
        <v>85</v>
      </c>
      <c r="D110" s="687" t="s">
        <v>583</v>
      </c>
      <c r="E110" s="687">
        <v>5.7736084989892369</v>
      </c>
      <c r="F110" s="687">
        <v>3.8003506109580032</v>
      </c>
      <c r="G110" s="687">
        <v>2.596844225092493</v>
      </c>
      <c r="H110" s="687">
        <v>0.22848903619080055</v>
      </c>
      <c r="I110" s="687">
        <v>1.9770506146603279</v>
      </c>
      <c r="J110" s="691">
        <v>14.376342985890862</v>
      </c>
      <c r="K110" s="596">
        <f>regioNat_Kreisregionen_t_N!D110/Terr_Oeko!$D111*1000/100</f>
        <v>9.1860292683692535</v>
      </c>
      <c r="L110" s="596">
        <f>regioNat_Kreisregionen_t_N!E110/Terr_Oeko!$D111*1000/100</f>
        <v>3.5872657591170505</v>
      </c>
      <c r="M110" s="596">
        <f>regioNat_Kreisregionen_t_N!F110/Terr_Oeko!$D111*1000/100</f>
        <v>1.1849639816747826</v>
      </c>
      <c r="N110" s="596">
        <f>regioNat_Kreisregionen_t_N!G110/Terr_Oeko!$D111*1000/100</f>
        <v>9.4871445429767292</v>
      </c>
      <c r="O110" s="597">
        <f>regioNat_Kreisregionen_t_N!H110/Terr_Oeko!$D111*1000/100</f>
        <v>20.718010387746567</v>
      </c>
      <c r="P110" s="598">
        <f t="shared" si="18"/>
        <v>44.163413939884379</v>
      </c>
      <c r="Q110" s="599">
        <f>regioNat_Kreisregionen_t_N!J110/Terr_Oeko!$D111*1000/100</f>
        <v>3.4124207693800166</v>
      </c>
      <c r="R110" s="599">
        <f>regioNat_Kreisregionen_t_N!K110/Terr_Oeko!$D111*1000/100</f>
        <v>0.99042153402455679</v>
      </c>
      <c r="S110" s="599">
        <f>regioNat_Kreisregionen_t_N!L110/Terr_Oeko!$D111*1000/100</f>
        <v>0.95647494548398204</v>
      </c>
      <c r="T110" s="599">
        <f>regioNat_Kreisregionen_t_N!M110/Terr_Oeko!$D111*1000/100</f>
        <v>7.5100939283163051</v>
      </c>
      <c r="U110" s="597">
        <f>regioNat_Kreisregionen_t_N!N110/Terr_Oeko!$D111*1000/100</f>
        <v>16.917659776788561</v>
      </c>
      <c r="V110" s="598">
        <f t="shared" si="19"/>
        <v>29.787070953993421</v>
      </c>
      <c r="W110" s="599">
        <f>regioNat_Kreisregionen_t_N!P110/Terr_Oeko!$D111*1000/100</f>
        <v>5.7736084989892369</v>
      </c>
      <c r="X110" s="599">
        <f>regioNat_Kreisregionen_t_N!Q110/Terr_Oeko!$D111*1000/100</f>
        <v>2.596844225092493</v>
      </c>
      <c r="Y110" s="599">
        <f>regioNat_Kreisregionen_t_N!R110/Terr_Oeko!$D111*1000/100</f>
        <v>0.22848903619080055</v>
      </c>
      <c r="Z110" s="599">
        <f>regioNat_Kreisregionen_t_N!S110/Terr_Oeko!$D111*1000/100</f>
        <v>1.9770506146603279</v>
      </c>
      <c r="AA110" s="597">
        <f>regioNat_Kreisregionen_t_N!T110/Terr_Oeko!$D111*1000/100</f>
        <v>3.8003506109580032</v>
      </c>
      <c r="AB110" s="600">
        <f t="shared" si="20"/>
        <v>14.376342985890862</v>
      </c>
      <c r="AC110" s="275" t="str">
        <f>IF(Terr_Oeko!AB111 &gt; Vegetation!M111, "Oeko", "Veg")</f>
        <v>Oeko</v>
      </c>
      <c r="AD110" s="276" t="str">
        <f>IF(Gesundheit!T111 &gt; Terr_Oeko!AH111, "Gesund", "Oeko")</f>
        <v>Oeko</v>
      </c>
      <c r="AE110" s="500">
        <f t="shared" si="22"/>
        <v>0</v>
      </c>
      <c r="AF110" s="500">
        <f t="shared" si="22"/>
        <v>0</v>
      </c>
      <c r="AG110" s="352"/>
      <c r="AH110" s="542">
        <f t="shared" si="21"/>
        <v>3.4124207693800166</v>
      </c>
      <c r="AI110" s="542">
        <f t="shared" si="21"/>
        <v>0.99042153402455746</v>
      </c>
      <c r="AJ110" s="354">
        <f t="shared" si="23"/>
        <v>0</v>
      </c>
      <c r="AK110" s="651"/>
      <c r="AL110" s="647"/>
      <c r="AM110" s="647"/>
      <c r="AN110" s="647"/>
      <c r="AO110" s="647"/>
      <c r="AP110" s="647"/>
      <c r="AQ110" s="647"/>
      <c r="AR110" s="647"/>
      <c r="AS110" s="647"/>
      <c r="AT110" s="647"/>
      <c r="AU110" s="647"/>
      <c r="AV110" s="647"/>
      <c r="AW110" s="647"/>
      <c r="AX110" s="647"/>
      <c r="AY110" s="647"/>
      <c r="AZ110" s="647"/>
      <c r="BA110" s="647"/>
      <c r="BB110" s="647"/>
      <c r="BC110" s="647"/>
      <c r="BD110" s="647"/>
      <c r="BE110" s="647"/>
      <c r="BF110" s="647"/>
      <c r="BG110" s="647"/>
    </row>
    <row r="111" spans="1:59" x14ac:dyDescent="0.25">
      <c r="A111" s="631"/>
      <c r="B111" s="593">
        <v>6636</v>
      </c>
      <c r="C111" s="592" t="s">
        <v>86</v>
      </c>
      <c r="D111" s="688" t="s">
        <v>584</v>
      </c>
      <c r="E111" s="686">
        <v>3.7546038439736922</v>
      </c>
      <c r="F111" s="686">
        <v>0.78934072881850825</v>
      </c>
      <c r="G111" s="686">
        <v>3.3044660949060871</v>
      </c>
      <c r="H111" s="686">
        <v>0.22462269741784485</v>
      </c>
      <c r="I111" s="686">
        <v>1.2404253054125112</v>
      </c>
      <c r="J111" s="690">
        <v>9.3134586705286431</v>
      </c>
      <c r="K111" s="585">
        <f>regioNat_Kreisregionen_t_N!D111/Terr_Oeko!$D112*1000/100</f>
        <v>5.9737165774077097</v>
      </c>
      <c r="L111" s="585">
        <f>regioNat_Kreisregionen_t_N!E111/Terr_Oeko!$D112*1000/100</f>
        <v>4.5647705626230337</v>
      </c>
      <c r="M111" s="585">
        <f>regioNat_Kreisregionen_t_N!F111/Terr_Oeko!$D112*1000/100</f>
        <v>1.0907718053509776</v>
      </c>
      <c r="N111" s="585">
        <f>regioNat_Kreisregionen_t_N!G111/Terr_Oeko!$D112*1000/100</f>
        <v>8.9357150142942494</v>
      </c>
      <c r="O111" s="586">
        <f>regioNat_Kreisregionen_t_N!H111/Terr_Oeko!$D112*1000/100</f>
        <v>15.903229541116852</v>
      </c>
      <c r="P111" s="587">
        <f t="shared" si="18"/>
        <v>36.468203500792818</v>
      </c>
      <c r="Q111" s="588">
        <f>regioNat_Kreisregionen_t_N!J111/Terr_Oeko!$D112*1000/100</f>
        <v>2.219112733434017</v>
      </c>
      <c r="R111" s="588">
        <f>regioNat_Kreisregionen_t_N!K111/Terr_Oeko!$D112*1000/100</f>
        <v>1.260304467716947</v>
      </c>
      <c r="S111" s="588">
        <f>regioNat_Kreisregionen_t_N!L111/Terr_Oeko!$D112*1000/100</f>
        <v>0.86614910793313271</v>
      </c>
      <c r="T111" s="588">
        <f>regioNat_Kreisregionen_t_N!M111/Terr_Oeko!$D112*1000/100</f>
        <v>7.6952897088816954</v>
      </c>
      <c r="U111" s="586">
        <f>regioNat_Kreisregionen_t_N!N111/Terr_Oeko!$D112*1000/100</f>
        <v>15.113888812298347</v>
      </c>
      <c r="V111" s="587">
        <f t="shared" si="19"/>
        <v>27.154744830264143</v>
      </c>
      <c r="W111" s="588">
        <f>regioNat_Kreisregionen_t_N!P111/Terr_Oeko!$D112*1000/100</f>
        <v>3.7546038439736922</v>
      </c>
      <c r="X111" s="588">
        <f>regioNat_Kreisregionen_t_N!Q111/Terr_Oeko!$D112*1000/100</f>
        <v>3.3044660949060871</v>
      </c>
      <c r="Y111" s="588">
        <f>regioNat_Kreisregionen_t_N!R111/Terr_Oeko!$D112*1000/100</f>
        <v>0.22462269741784485</v>
      </c>
      <c r="Z111" s="588">
        <f>regioNat_Kreisregionen_t_N!S111/Terr_Oeko!$D112*1000/100</f>
        <v>1.2404253054125112</v>
      </c>
      <c r="AA111" s="586">
        <f>regioNat_Kreisregionen_t_N!T111/Terr_Oeko!$D112*1000/100</f>
        <v>0.78934072881850825</v>
      </c>
      <c r="AB111" s="589">
        <f t="shared" si="20"/>
        <v>9.3134586705286431</v>
      </c>
      <c r="AC111" s="275" t="str">
        <f>IF(Terr_Oeko!AB112 &gt; Vegetation!M112, "Oeko", "Veg")</f>
        <v>Oeko</v>
      </c>
      <c r="AD111" s="276" t="str">
        <f>IF(Gesundheit!T112 &gt; Terr_Oeko!AH112, "Gesund", "Oeko")</f>
        <v>Oeko</v>
      </c>
      <c r="AE111" s="500">
        <f t="shared" si="22"/>
        <v>0</v>
      </c>
      <c r="AF111" s="500">
        <f t="shared" si="22"/>
        <v>0</v>
      </c>
      <c r="AG111" s="352"/>
      <c r="AH111" s="542">
        <f t="shared" si="21"/>
        <v>2.2191127334340175</v>
      </c>
      <c r="AI111" s="542">
        <f t="shared" si="21"/>
        <v>1.2603044677169466</v>
      </c>
      <c r="AJ111" s="354">
        <f t="shared" si="23"/>
        <v>0</v>
      </c>
      <c r="AK111" s="651"/>
      <c r="AL111" s="647"/>
      <c r="AM111" s="647"/>
      <c r="AN111" s="647"/>
      <c r="AO111" s="647"/>
      <c r="AP111" s="647"/>
      <c r="AQ111" s="647"/>
      <c r="AR111" s="647"/>
      <c r="AS111" s="647"/>
      <c r="AT111" s="647"/>
      <c r="AU111" s="647"/>
      <c r="AV111" s="647"/>
      <c r="AW111" s="647"/>
      <c r="AX111" s="647"/>
      <c r="AY111" s="647"/>
      <c r="AZ111" s="647"/>
      <c r="BA111" s="647"/>
      <c r="BB111" s="647"/>
      <c r="BC111" s="647"/>
      <c r="BD111" s="647"/>
      <c r="BE111" s="647"/>
      <c r="BF111" s="647"/>
      <c r="BG111" s="647"/>
    </row>
    <row r="112" spans="1:59" x14ac:dyDescent="0.25">
      <c r="A112" s="631"/>
      <c r="B112" s="594">
        <v>7131</v>
      </c>
      <c r="C112" s="595" t="s">
        <v>87</v>
      </c>
      <c r="D112" s="687" t="s">
        <v>584</v>
      </c>
      <c r="E112" s="687">
        <v>2.5395479228683366</v>
      </c>
      <c r="F112" s="687">
        <v>0.39079933053611776</v>
      </c>
      <c r="G112" s="687">
        <v>5.6581967024937976</v>
      </c>
      <c r="H112" s="687">
        <v>0.24204912687248378</v>
      </c>
      <c r="I112" s="687">
        <v>0</v>
      </c>
      <c r="J112" s="691">
        <v>8.8305930827707346</v>
      </c>
      <c r="K112" s="596">
        <f>regioNat_Kreisregionen_t_N!D112/Terr_Oeko!$D113*1000/100</f>
        <v>4.4670325927560466</v>
      </c>
      <c r="L112" s="596">
        <f>regioNat_Kreisregionen_t_N!E112/Terr_Oeko!$D113*1000/100</f>
        <v>7.77386236556457</v>
      </c>
      <c r="M112" s="596">
        <f>regioNat_Kreisregionen_t_N!F112/Terr_Oeko!$D113*1000/100</f>
        <v>0.98421594846790639</v>
      </c>
      <c r="N112" s="596" t="s">
        <v>539</v>
      </c>
      <c r="O112" s="597">
        <f>regioNat_Kreisregionen_t_N!H112/Terr_Oeko!$D113*1000/100</f>
        <v>9.7695270690558633</v>
      </c>
      <c r="P112" s="598">
        <f t="shared" si="18"/>
        <v>22.994637975844384</v>
      </c>
      <c r="Q112" s="599">
        <f>regioNat_Kreisregionen_t_N!J112/Terr_Oeko!$D113*1000/100</f>
        <v>1.9274846698877102</v>
      </c>
      <c r="R112" s="599">
        <f>regioNat_Kreisregionen_t_N!K112/Terr_Oeko!$D113*1000/100</f>
        <v>2.115665663070772</v>
      </c>
      <c r="S112" s="599">
        <f>regioNat_Kreisregionen_t_N!L112/Terr_Oeko!$D113*1000/100</f>
        <v>0.74216682159542258</v>
      </c>
      <c r="T112" s="599" t="s">
        <v>539</v>
      </c>
      <c r="U112" s="597">
        <f>regioNat_Kreisregionen_t_N!N112/Terr_Oeko!$D113*1000/100</f>
        <v>9.3787277385197463</v>
      </c>
      <c r="V112" s="598">
        <f t="shared" si="19"/>
        <v>14.164044893073651</v>
      </c>
      <c r="W112" s="599">
        <f>regioNat_Kreisregionen_t_N!P112/Terr_Oeko!$D113*1000/100</f>
        <v>2.5395479228683366</v>
      </c>
      <c r="X112" s="599">
        <f>regioNat_Kreisregionen_t_N!Q112/Terr_Oeko!$D113*1000/100</f>
        <v>5.6581967024937976</v>
      </c>
      <c r="Y112" s="599">
        <f>regioNat_Kreisregionen_t_N!R112/Terr_Oeko!$D113*1000/100</f>
        <v>0.24204912687248378</v>
      </c>
      <c r="Z112" s="599"/>
      <c r="AA112" s="597">
        <f>regioNat_Kreisregionen_t_N!T112/Terr_Oeko!$D113*1000/100</f>
        <v>0.39079933053611776</v>
      </c>
      <c r="AB112" s="600">
        <f t="shared" si="20"/>
        <v>8.8305930827707346</v>
      </c>
      <c r="AC112" s="275" t="str">
        <f>IF(Terr_Oeko!AB113 &gt; Vegetation!M113, "Oeko", "Veg")</f>
        <v>Oeko</v>
      </c>
      <c r="AD112" s="276" t="str">
        <f>IF(Gesundheit!T113 &gt; Terr_Oeko!AH113, "Gesund", "Oeko")</f>
        <v>Oeko</v>
      </c>
      <c r="AE112" s="500">
        <f t="shared" si="22"/>
        <v>0</v>
      </c>
      <c r="AF112" s="500">
        <f t="shared" si="22"/>
        <v>0</v>
      </c>
      <c r="AG112" s="352"/>
      <c r="AH112" s="542">
        <f t="shared" si="21"/>
        <v>1.9274846698877099</v>
      </c>
      <c r="AI112" s="542">
        <f t="shared" si="21"/>
        <v>2.1156656630707724</v>
      </c>
      <c r="AJ112" s="354">
        <f t="shared" si="23"/>
        <v>0</v>
      </c>
      <c r="AK112" s="651"/>
      <c r="AL112" s="647"/>
      <c r="AM112" s="647"/>
      <c r="AN112" s="647"/>
      <c r="AO112" s="647"/>
      <c r="AP112" s="647"/>
      <c r="AQ112" s="647"/>
      <c r="AR112" s="647"/>
      <c r="AS112" s="647"/>
      <c r="AT112" s="647"/>
      <c r="AU112" s="647"/>
      <c r="AV112" s="647"/>
      <c r="AW112" s="647"/>
      <c r="AX112" s="647"/>
      <c r="AY112" s="647"/>
      <c r="AZ112" s="647"/>
      <c r="BA112" s="647"/>
      <c r="BB112" s="647"/>
      <c r="BC112" s="647"/>
      <c r="BD112" s="647"/>
      <c r="BE112" s="647"/>
      <c r="BF112" s="647"/>
      <c r="BG112" s="647"/>
    </row>
    <row r="113" spans="1:59" x14ac:dyDescent="0.25">
      <c r="A113" s="631"/>
      <c r="B113" s="593">
        <v>7132</v>
      </c>
      <c r="C113" s="592" t="s">
        <v>89</v>
      </c>
      <c r="D113" s="688" t="s">
        <v>584</v>
      </c>
      <c r="E113" s="686">
        <v>3.7910979255540576</v>
      </c>
      <c r="F113" s="686">
        <v>2.0499264001091991E-2</v>
      </c>
      <c r="G113" s="686">
        <v>3.7821050796141562</v>
      </c>
      <c r="H113" s="686">
        <v>0.23318737218877167</v>
      </c>
      <c r="I113" s="686">
        <v>0</v>
      </c>
      <c r="J113" s="690">
        <v>7.8268896413580773</v>
      </c>
      <c r="K113" s="585">
        <f>regioNat_Kreisregionen_t_N!D113/Terr_Oeko!$D114*1000/100</f>
        <v>6.6684931767904301</v>
      </c>
      <c r="L113" s="585">
        <f>regioNat_Kreisregionen_t_N!E113/Terr_Oeko!$D114*1000/100</f>
        <v>5.1962782290804084</v>
      </c>
      <c r="M113" s="585">
        <f>regioNat_Kreisregionen_t_N!F113/Terr_Oeko!$D114*1000/100</f>
        <v>1.0403769102099281</v>
      </c>
      <c r="N113" s="585" t="s">
        <v>539</v>
      </c>
      <c r="O113" s="586">
        <f>regioNat_Kreisregionen_t_N!H113/Terr_Oeko!$D114*1000/100</f>
        <v>14.170043645014193</v>
      </c>
      <c r="P113" s="587">
        <f t="shared" si="18"/>
        <v>27.075191961094959</v>
      </c>
      <c r="Q113" s="588">
        <f>regioNat_Kreisregionen_t_N!J113/Terr_Oeko!$D114*1000/100</f>
        <v>2.8773952512363725</v>
      </c>
      <c r="R113" s="588">
        <f>regioNat_Kreisregionen_t_N!K113/Terr_Oeko!$D114*1000/100</f>
        <v>1.4141731494662522</v>
      </c>
      <c r="S113" s="588">
        <f>regioNat_Kreisregionen_t_N!L113/Terr_Oeko!$D114*1000/100</f>
        <v>0.80718953802115634</v>
      </c>
      <c r="T113" s="588" t="s">
        <v>539</v>
      </c>
      <c r="U113" s="586">
        <f>regioNat_Kreisregionen_t_N!N113/Terr_Oeko!$D114*1000/100</f>
        <v>14.149544381013103</v>
      </c>
      <c r="V113" s="587">
        <f t="shared" si="19"/>
        <v>19.248302319736883</v>
      </c>
      <c r="W113" s="588">
        <f>regioNat_Kreisregionen_t_N!P113/Terr_Oeko!$D114*1000/100</f>
        <v>3.7910979255540576</v>
      </c>
      <c r="X113" s="588">
        <f>regioNat_Kreisregionen_t_N!Q113/Terr_Oeko!$D114*1000/100</f>
        <v>3.7821050796141562</v>
      </c>
      <c r="Y113" s="588">
        <f>regioNat_Kreisregionen_t_N!R113/Terr_Oeko!$D114*1000/100</f>
        <v>0.23318737218877167</v>
      </c>
      <c r="Z113" s="588"/>
      <c r="AA113" s="586">
        <f>regioNat_Kreisregionen_t_N!T113/Terr_Oeko!$D114*1000/100</f>
        <v>2.0499264001091991E-2</v>
      </c>
      <c r="AB113" s="589">
        <f t="shared" si="20"/>
        <v>7.8268896413580773</v>
      </c>
      <c r="AC113" s="275" t="str">
        <f>IF(Terr_Oeko!AB114 &gt; Vegetation!M114, "Oeko", "Veg")</f>
        <v>Oeko</v>
      </c>
      <c r="AD113" s="276" t="str">
        <f>IF(Gesundheit!T114 &gt; Terr_Oeko!AH114, "Gesund", "Oeko")</f>
        <v>Oeko</v>
      </c>
      <c r="AE113" s="500">
        <f t="shared" si="22"/>
        <v>0</v>
      </c>
      <c r="AF113" s="500">
        <f t="shared" si="22"/>
        <v>0</v>
      </c>
      <c r="AG113" s="352"/>
      <c r="AH113" s="542">
        <f t="shared" si="21"/>
        <v>2.8773952512363725</v>
      </c>
      <c r="AI113" s="542">
        <f t="shared" si="21"/>
        <v>1.4141731494662522</v>
      </c>
      <c r="AJ113" s="354">
        <f t="shared" si="23"/>
        <v>0</v>
      </c>
      <c r="AK113" s="651"/>
      <c r="AL113" s="647"/>
      <c r="AM113" s="647"/>
      <c r="AN113" s="647"/>
      <c r="AO113" s="647"/>
      <c r="AP113" s="647"/>
      <c r="AQ113" s="647"/>
      <c r="AR113" s="647"/>
      <c r="AS113" s="647"/>
      <c r="AT113" s="647"/>
      <c r="AU113" s="647"/>
      <c r="AV113" s="647"/>
      <c r="AW113" s="647"/>
      <c r="AX113" s="647"/>
      <c r="AY113" s="647"/>
      <c r="AZ113" s="647"/>
      <c r="BA113" s="647"/>
      <c r="BB113" s="647"/>
      <c r="BC113" s="647"/>
      <c r="BD113" s="647"/>
      <c r="BE113" s="647"/>
      <c r="BF113" s="647"/>
      <c r="BG113" s="647"/>
    </row>
    <row r="114" spans="1:59" x14ac:dyDescent="0.25">
      <c r="A114" s="631"/>
      <c r="B114" s="594">
        <v>7133</v>
      </c>
      <c r="C114" s="595" t="s">
        <v>90</v>
      </c>
      <c r="D114" s="687" t="s">
        <v>584</v>
      </c>
      <c r="E114" s="687">
        <v>2.0461216588552382</v>
      </c>
      <c r="F114" s="687">
        <v>1.2038832629147194</v>
      </c>
      <c r="G114" s="687">
        <v>4.460253998362373</v>
      </c>
      <c r="H114" s="687">
        <v>0.26687633444390835</v>
      </c>
      <c r="I114" s="687">
        <v>0</v>
      </c>
      <c r="J114" s="691">
        <v>7.9771352545762388</v>
      </c>
      <c r="K114" s="596">
        <f>regioNat_Kreisregionen_t_N!D114/Terr_Oeko!$D115*1000/100</f>
        <v>3.5991020514103873</v>
      </c>
      <c r="L114" s="596">
        <f>regioNat_Kreisregionen_t_N!E114/Terr_Oeko!$D115*1000/100</f>
        <v>6.1279949287457933</v>
      </c>
      <c r="M114" s="596">
        <f>regioNat_Kreisregionen_t_N!F114/Terr_Oeko!$D115*1000/100</f>
        <v>1.1318608770428926</v>
      </c>
      <c r="N114" s="596" t="s">
        <v>539</v>
      </c>
      <c r="O114" s="597">
        <f>regioNat_Kreisregionen_t_N!H114/Terr_Oeko!$D115*1000/100</f>
        <v>10.095536506373854</v>
      </c>
      <c r="P114" s="598">
        <f t="shared" si="18"/>
        <v>20.954494363572927</v>
      </c>
      <c r="Q114" s="599">
        <f>regioNat_Kreisregionen_t_N!J114/Terr_Oeko!$D115*1000/100</f>
        <v>1.5529803925551489</v>
      </c>
      <c r="R114" s="599">
        <f>regioNat_Kreisregionen_t_N!K114/Terr_Oeko!$D115*1000/100</f>
        <v>1.6677409303834185</v>
      </c>
      <c r="S114" s="599">
        <f>regioNat_Kreisregionen_t_N!L114/Terr_Oeko!$D115*1000/100</f>
        <v>0.86498454259898439</v>
      </c>
      <c r="T114" s="599" t="s">
        <v>539</v>
      </c>
      <c r="U114" s="597">
        <f>regioNat_Kreisregionen_t_N!N114/Terr_Oeko!$D115*1000/100</f>
        <v>8.8916532434591371</v>
      </c>
      <c r="V114" s="598">
        <f t="shared" si="19"/>
        <v>12.977359108996689</v>
      </c>
      <c r="W114" s="599">
        <f>regioNat_Kreisregionen_t_N!P114/Terr_Oeko!$D115*1000/100</f>
        <v>2.0461216588552382</v>
      </c>
      <c r="X114" s="599">
        <f>regioNat_Kreisregionen_t_N!Q114/Terr_Oeko!$D115*1000/100</f>
        <v>4.460253998362373</v>
      </c>
      <c r="Y114" s="599">
        <f>regioNat_Kreisregionen_t_N!R114/Terr_Oeko!$D115*1000/100</f>
        <v>0.26687633444390835</v>
      </c>
      <c r="Z114" s="599"/>
      <c r="AA114" s="597">
        <f>regioNat_Kreisregionen_t_N!T114/Terr_Oeko!$D115*1000/100</f>
        <v>1.2038832629147194</v>
      </c>
      <c r="AB114" s="600">
        <f t="shared" si="20"/>
        <v>7.9771352545762388</v>
      </c>
      <c r="AC114" s="275" t="str">
        <f>IF(Terr_Oeko!AB115 &gt; Vegetation!M115, "Oeko", "Veg")</f>
        <v>Oeko</v>
      </c>
      <c r="AD114" s="276" t="str">
        <f>IF(Gesundheit!T115 &gt; Terr_Oeko!AH115, "Gesund", "Oeko")</f>
        <v>Oeko</v>
      </c>
      <c r="AE114" s="500">
        <f t="shared" si="22"/>
        <v>0</v>
      </c>
      <c r="AF114" s="500">
        <f t="shared" si="22"/>
        <v>0</v>
      </c>
      <c r="AG114" s="352"/>
      <c r="AH114" s="542">
        <f t="shared" si="21"/>
        <v>1.5529803925551491</v>
      </c>
      <c r="AI114" s="542">
        <f t="shared" si="21"/>
        <v>1.6677409303834203</v>
      </c>
      <c r="AJ114" s="354">
        <f t="shared" si="23"/>
        <v>0</v>
      </c>
      <c r="AK114" s="651"/>
      <c r="AL114" s="647"/>
      <c r="AM114" s="647"/>
      <c r="AN114" s="647"/>
      <c r="AO114" s="647"/>
      <c r="AP114" s="647"/>
      <c r="AQ114" s="647"/>
      <c r="AR114" s="647"/>
      <c r="AS114" s="647"/>
      <c r="AT114" s="647"/>
      <c r="AU114" s="647"/>
      <c r="AV114" s="647"/>
      <c r="AW114" s="647"/>
      <c r="AX114" s="647"/>
      <c r="AY114" s="647"/>
      <c r="AZ114" s="647"/>
      <c r="BA114" s="647"/>
      <c r="BB114" s="647"/>
      <c r="BC114" s="647"/>
      <c r="BD114" s="647"/>
      <c r="BE114" s="647"/>
      <c r="BF114" s="647"/>
      <c r="BG114" s="647"/>
    </row>
    <row r="115" spans="1:59" x14ac:dyDescent="0.25">
      <c r="A115" s="631"/>
      <c r="B115" s="593">
        <v>7134</v>
      </c>
      <c r="C115" s="592" t="s">
        <v>91</v>
      </c>
      <c r="D115" s="688" t="s">
        <v>583</v>
      </c>
      <c r="E115" s="686">
        <v>2.4717394599390503</v>
      </c>
      <c r="F115" s="686">
        <v>1.9514890062458223E-2</v>
      </c>
      <c r="G115" s="686">
        <v>2.3106873294243595</v>
      </c>
      <c r="H115" s="686">
        <v>0.16980307701395531</v>
      </c>
      <c r="I115" s="686">
        <v>0</v>
      </c>
      <c r="J115" s="690">
        <v>4.9717447564398229</v>
      </c>
      <c r="K115" s="585">
        <f>regioNat_Kreisregionen_t_N!D115/Terr_Oeko!$D116*1000/100</f>
        <v>4.3477583663308588</v>
      </c>
      <c r="L115" s="585">
        <f>regioNat_Kreisregionen_t_N!E115/Terr_Oeko!$D116*1000/100</f>
        <v>3.1746802405936005</v>
      </c>
      <c r="M115" s="585">
        <f>regioNat_Kreisregionen_t_N!F115/Terr_Oeko!$D116*1000/100</f>
        <v>0.82586818605099932</v>
      </c>
      <c r="N115" s="585" t="s">
        <v>539</v>
      </c>
      <c r="O115" s="586">
        <f>regioNat_Kreisregionen_t_N!H115/Terr_Oeko!$D116*1000/100</f>
        <v>11.30334230238152</v>
      </c>
      <c r="P115" s="587">
        <f t="shared" si="18"/>
        <v>19.65164909535698</v>
      </c>
      <c r="Q115" s="588">
        <f>regioNat_Kreisregionen_t_N!J115/Terr_Oeko!$D116*1000/100</f>
        <v>1.8760189063918089</v>
      </c>
      <c r="R115" s="588">
        <f>regioNat_Kreisregionen_t_N!K115/Terr_Oeko!$D116*1000/100</f>
        <v>0.8639929111692416</v>
      </c>
      <c r="S115" s="588">
        <f>regioNat_Kreisregionen_t_N!L115/Terr_Oeko!$D116*1000/100</f>
        <v>0.65606510903704407</v>
      </c>
      <c r="T115" s="588" t="s">
        <v>539</v>
      </c>
      <c r="U115" s="586">
        <f>regioNat_Kreisregionen_t_N!N115/Terr_Oeko!$D116*1000/100</f>
        <v>11.283827412319063</v>
      </c>
      <c r="V115" s="587">
        <f t="shared" si="19"/>
        <v>14.679904338917158</v>
      </c>
      <c r="W115" s="588">
        <f>regioNat_Kreisregionen_t_N!P115/Terr_Oeko!$D116*1000/100</f>
        <v>2.4717394599390503</v>
      </c>
      <c r="X115" s="588">
        <f>regioNat_Kreisregionen_t_N!Q115/Terr_Oeko!$D116*1000/100</f>
        <v>2.3106873294243595</v>
      </c>
      <c r="Y115" s="588">
        <f>regioNat_Kreisregionen_t_N!R115/Terr_Oeko!$D116*1000/100</f>
        <v>0.16980307701395531</v>
      </c>
      <c r="Z115" s="588"/>
      <c r="AA115" s="586">
        <f>regioNat_Kreisregionen_t_N!T115/Terr_Oeko!$D116*1000/100</f>
        <v>1.9514890062458223E-2</v>
      </c>
      <c r="AB115" s="589">
        <f t="shared" si="20"/>
        <v>4.9717447564398229</v>
      </c>
      <c r="AC115" s="275" t="str">
        <f>IF(Terr_Oeko!AB116 &gt; Vegetation!M116, "Oeko", "Veg")</f>
        <v>Oeko</v>
      </c>
      <c r="AD115" s="276" t="str">
        <f>IF(Gesundheit!T116 &gt; Terr_Oeko!AH116, "Gesund", "Oeko")</f>
        <v>Oeko</v>
      </c>
      <c r="AE115" s="500">
        <f t="shared" si="22"/>
        <v>0</v>
      </c>
      <c r="AF115" s="500">
        <f t="shared" si="22"/>
        <v>0</v>
      </c>
      <c r="AG115" s="352"/>
      <c r="AH115" s="542">
        <f t="shared" si="21"/>
        <v>1.8760189063918085</v>
      </c>
      <c r="AI115" s="542">
        <f t="shared" si="21"/>
        <v>0.86399291116924104</v>
      </c>
      <c r="AJ115" s="354">
        <f t="shared" si="23"/>
        <v>0</v>
      </c>
      <c r="AK115" s="651"/>
      <c r="AL115" s="647"/>
      <c r="AM115" s="647"/>
      <c r="AN115" s="647"/>
      <c r="AO115" s="647"/>
      <c r="AP115" s="647"/>
      <c r="AQ115" s="647"/>
      <c r="AR115" s="647"/>
      <c r="AS115" s="647"/>
      <c r="AT115" s="647"/>
      <c r="AU115" s="647"/>
      <c r="AV115" s="647"/>
      <c r="AW115" s="647"/>
      <c r="AX115" s="647"/>
      <c r="AY115" s="647"/>
      <c r="AZ115" s="647"/>
      <c r="BA115" s="647"/>
      <c r="BB115" s="647"/>
      <c r="BC115" s="647"/>
      <c r="BD115" s="647"/>
      <c r="BE115" s="647"/>
      <c r="BF115" s="647"/>
      <c r="BG115" s="647"/>
    </row>
    <row r="116" spans="1:59" x14ac:dyDescent="0.25">
      <c r="A116" s="631"/>
      <c r="B116" s="594">
        <v>7135</v>
      </c>
      <c r="C116" s="595" t="s">
        <v>92</v>
      </c>
      <c r="D116" s="687" t="s">
        <v>584</v>
      </c>
      <c r="E116" s="687">
        <v>2.3959694835615757</v>
      </c>
      <c r="F116" s="687">
        <v>0.28049253210985958</v>
      </c>
      <c r="G116" s="687">
        <v>3.2839085362198097</v>
      </c>
      <c r="H116" s="687">
        <v>0.16832480590200269</v>
      </c>
      <c r="I116" s="687">
        <v>0</v>
      </c>
      <c r="J116" s="691">
        <v>6.1286953577932488</v>
      </c>
      <c r="K116" s="596">
        <f>regioNat_Kreisregionen_t_N!D116/Terr_Oeko!$D117*1000/100</f>
        <v>4.2144799387088874</v>
      </c>
      <c r="L116" s="596">
        <f>regioNat_Kreisregionen_t_N!E116/Terr_Oeko!$D117*1000/100</f>
        <v>4.511800194295807</v>
      </c>
      <c r="M116" s="596">
        <f>regioNat_Kreisregionen_t_N!F116/Terr_Oeko!$D117*1000/100</f>
        <v>0.87019632900466481</v>
      </c>
      <c r="N116" s="596" t="s">
        <v>539</v>
      </c>
      <c r="O116" s="597">
        <f>regioNat_Kreisregionen_t_N!H116/Terr_Oeko!$D117*1000/100</f>
        <v>12.150405132809212</v>
      </c>
      <c r="P116" s="598">
        <f t="shared" ref="P116:P179" si="24">SUM(K116:O116)</f>
        <v>21.746881594818571</v>
      </c>
      <c r="Q116" s="599">
        <f>regioNat_Kreisregionen_t_N!J116/Terr_Oeko!$D117*1000/100</f>
        <v>1.8185104551473126</v>
      </c>
      <c r="R116" s="599">
        <f>regioNat_Kreisregionen_t_N!K116/Terr_Oeko!$D117*1000/100</f>
        <v>1.2278916580759982</v>
      </c>
      <c r="S116" s="599">
        <f>regioNat_Kreisregionen_t_N!L116/Terr_Oeko!$D117*1000/100</f>
        <v>0.70187152310266199</v>
      </c>
      <c r="T116" s="599" t="s">
        <v>539</v>
      </c>
      <c r="U116" s="597">
        <f>regioNat_Kreisregionen_t_N!N116/Terr_Oeko!$D117*1000/100</f>
        <v>11.869912600699356</v>
      </c>
      <c r="V116" s="598">
        <f t="shared" ref="V116:V179" si="25">MAX(Q116, 0) + MAX(R116, 0) + SUM(S116:U116)</f>
        <v>15.618186237025329</v>
      </c>
      <c r="W116" s="599">
        <f>regioNat_Kreisregionen_t_N!P116/Terr_Oeko!$D117*1000/100</f>
        <v>2.3959694835615757</v>
      </c>
      <c r="X116" s="599">
        <f>regioNat_Kreisregionen_t_N!Q116/Terr_Oeko!$D117*1000/100</f>
        <v>3.2839085362198097</v>
      </c>
      <c r="Y116" s="599">
        <f>regioNat_Kreisregionen_t_N!R116/Terr_Oeko!$D117*1000/100</f>
        <v>0.16832480590200269</v>
      </c>
      <c r="Z116" s="599"/>
      <c r="AA116" s="597">
        <f>regioNat_Kreisregionen_t_N!T116/Terr_Oeko!$D117*1000/100</f>
        <v>0.28049253210985958</v>
      </c>
      <c r="AB116" s="600">
        <f t="shared" ref="AB116:AB179" si="26">SUM(W116:AA116)</f>
        <v>6.1286953577932488</v>
      </c>
      <c r="AC116" s="275" t="str">
        <f>IF(Terr_Oeko!AB117 &gt; Vegetation!M117, "Oeko", "Veg")</f>
        <v>Oeko</v>
      </c>
      <c r="AD116" s="276" t="str">
        <f>IF(Gesundheit!T117 &gt; Terr_Oeko!AH117, "Gesund", "Oeko")</f>
        <v>Oeko</v>
      </c>
      <c r="AE116" s="500">
        <f t="shared" si="22"/>
        <v>0</v>
      </c>
      <c r="AF116" s="500">
        <f t="shared" si="22"/>
        <v>0</v>
      </c>
      <c r="AG116" s="352"/>
      <c r="AH116" s="542">
        <f t="shared" si="21"/>
        <v>1.8185104551473117</v>
      </c>
      <c r="AI116" s="542">
        <f t="shared" si="21"/>
        <v>1.2278916580759973</v>
      </c>
      <c r="AJ116" s="354">
        <f t="shared" si="23"/>
        <v>0</v>
      </c>
      <c r="AK116" s="651"/>
      <c r="AL116" s="647"/>
      <c r="AM116" s="647"/>
      <c r="AN116" s="647"/>
      <c r="AO116" s="647"/>
      <c r="AP116" s="647"/>
      <c r="AQ116" s="647"/>
      <c r="AR116" s="647"/>
      <c r="AS116" s="647"/>
      <c r="AT116" s="647"/>
      <c r="AU116" s="647"/>
      <c r="AV116" s="647"/>
      <c r="AW116" s="647"/>
      <c r="AX116" s="647"/>
      <c r="AY116" s="647"/>
      <c r="AZ116" s="647"/>
      <c r="BA116" s="647"/>
      <c r="BB116" s="647"/>
      <c r="BC116" s="647"/>
      <c r="BD116" s="647"/>
      <c r="BE116" s="647"/>
      <c r="BF116" s="647"/>
      <c r="BG116" s="647"/>
    </row>
    <row r="117" spans="1:59" x14ac:dyDescent="0.25">
      <c r="A117" s="631"/>
      <c r="B117" s="593" t="s">
        <v>635</v>
      </c>
      <c r="C117" s="592" t="s">
        <v>700</v>
      </c>
      <c r="D117" s="688" t="s">
        <v>584</v>
      </c>
      <c r="E117" s="686">
        <v>3.8014802304802897</v>
      </c>
      <c r="F117" s="686">
        <v>2.1319880732642802</v>
      </c>
      <c r="G117" s="686">
        <v>13.707192990720243</v>
      </c>
      <c r="H117" s="686">
        <v>0.47229907887777733</v>
      </c>
      <c r="I117" s="686">
        <v>0</v>
      </c>
      <c r="J117" s="690">
        <v>20.112960373342592</v>
      </c>
      <c r="K117" s="585">
        <f>regioNat_Kreisregionen_t_N!D117/Terr_Oeko!$D118*1000/100</f>
        <v>6.686755519499453</v>
      </c>
      <c r="L117" s="585">
        <f>regioNat_Kreisregionen_t_N!E117/Terr_Oeko!$D118*1000/100</f>
        <v>16.94069259716861</v>
      </c>
      <c r="M117" s="585">
        <f>regioNat_Kreisregionen_t_N!F117/Terr_Oeko!$D118*1000/100</f>
        <v>1.6765184828501374</v>
      </c>
      <c r="N117" s="585" t="s">
        <v>539</v>
      </c>
      <c r="O117" s="586">
        <f>regioNat_Kreisregionen_t_N!H117/Terr_Oeko!$D118*1000/100</f>
        <v>14.997873726240249</v>
      </c>
      <c r="P117" s="587">
        <f t="shared" si="24"/>
        <v>40.301840325758448</v>
      </c>
      <c r="Q117" s="588">
        <f>regioNat_Kreisregionen_t_N!J117/Terr_Oeko!$D118*1000/100</f>
        <v>2.8852752890191637</v>
      </c>
      <c r="R117" s="588">
        <f>regioNat_Kreisregionen_t_N!K117/Terr_Oeko!$D118*1000/100</f>
        <v>3.2334996064483685</v>
      </c>
      <c r="S117" s="588">
        <f>regioNat_Kreisregionen_t_N!L117/Terr_Oeko!$D118*1000/100</f>
        <v>1.2042194039723599</v>
      </c>
      <c r="T117" s="588" t="s">
        <v>539</v>
      </c>
      <c r="U117" s="586">
        <f>regioNat_Kreisregionen_t_N!N117/Terr_Oeko!$D118*1000/100</f>
        <v>12.865885652975967</v>
      </c>
      <c r="V117" s="587">
        <f t="shared" si="25"/>
        <v>20.18887995241586</v>
      </c>
      <c r="W117" s="588">
        <f>regioNat_Kreisregionen_t_N!P117/Terr_Oeko!$D118*1000/100</f>
        <v>3.8014802304802897</v>
      </c>
      <c r="X117" s="588">
        <f>regioNat_Kreisregionen_t_N!Q117/Terr_Oeko!$D118*1000/100</f>
        <v>13.707192990720243</v>
      </c>
      <c r="Y117" s="588">
        <f>regioNat_Kreisregionen_t_N!R117/Terr_Oeko!$D118*1000/100</f>
        <v>0.47229907887777733</v>
      </c>
      <c r="Z117" s="588"/>
      <c r="AA117" s="586">
        <f>regioNat_Kreisregionen_t_N!T117/Terr_Oeko!$D118*1000/100</f>
        <v>2.1319880732642802</v>
      </c>
      <c r="AB117" s="589">
        <f t="shared" si="26"/>
        <v>20.112960373342592</v>
      </c>
      <c r="AC117" s="275" t="str">
        <f>IF(Terr_Oeko!AB118 &gt; Vegetation!M118, "Oeko", "Veg")</f>
        <v>Oeko</v>
      </c>
      <c r="AD117" s="276" t="str">
        <f>IF(Gesundheit!T118 &gt; Terr_Oeko!AH118, "Gesund", "Oeko")</f>
        <v>Gesund</v>
      </c>
      <c r="AE117" s="500">
        <f t="shared" si="22"/>
        <v>0</v>
      </c>
      <c r="AF117" s="500">
        <f t="shared" si="22"/>
        <v>0</v>
      </c>
      <c r="AG117" s="352"/>
      <c r="AH117" s="542">
        <f t="shared" si="21"/>
        <v>2.8852752890191633</v>
      </c>
      <c r="AI117" s="542">
        <f t="shared" si="21"/>
        <v>3.2334996064483672</v>
      </c>
      <c r="AJ117" s="354">
        <f t="shared" si="23"/>
        <v>0</v>
      </c>
      <c r="AK117" s="651"/>
      <c r="AL117" s="647"/>
      <c r="AM117" s="647"/>
      <c r="AN117" s="647"/>
      <c r="AO117" s="647"/>
      <c r="AP117" s="647"/>
      <c r="AQ117" s="647"/>
      <c r="AR117" s="647"/>
      <c r="AS117" s="647"/>
      <c r="AT117" s="647"/>
      <c r="AU117" s="647"/>
      <c r="AV117" s="647"/>
      <c r="AW117" s="647"/>
      <c r="AX117" s="647"/>
      <c r="AY117" s="647"/>
      <c r="AZ117" s="647"/>
      <c r="BA117" s="647"/>
      <c r="BB117" s="647"/>
      <c r="BC117" s="647"/>
      <c r="BD117" s="647"/>
      <c r="BE117" s="647"/>
      <c r="BF117" s="647"/>
      <c r="BG117" s="647"/>
    </row>
    <row r="118" spans="1:59" x14ac:dyDescent="0.25">
      <c r="A118" s="631"/>
      <c r="B118" s="594">
        <v>7138</v>
      </c>
      <c r="C118" s="595" t="s">
        <v>93</v>
      </c>
      <c r="D118" s="687" t="s">
        <v>584</v>
      </c>
      <c r="E118" s="687">
        <v>3.5867611143253284</v>
      </c>
      <c r="F118" s="687">
        <v>0.40155950916585686</v>
      </c>
      <c r="G118" s="687">
        <v>8.3008584762367228</v>
      </c>
      <c r="H118" s="687">
        <v>0.33297049465985185</v>
      </c>
      <c r="I118" s="687">
        <v>0</v>
      </c>
      <c r="J118" s="691">
        <v>12.622149594387761</v>
      </c>
      <c r="K118" s="596">
        <f>regioNat_Kreisregionen_t_N!D118/Terr_Oeko!$D119*1000/100</f>
        <v>6.3090673169989664</v>
      </c>
      <c r="L118" s="596">
        <f>regioNat_Kreisregionen_t_N!E118/Terr_Oeko!$D119*1000/100</f>
        <v>11.404646162593368</v>
      </c>
      <c r="M118" s="596">
        <f>regioNat_Kreisregionen_t_N!F118/Terr_Oeko!$D119*1000/100</f>
        <v>1.2529492479179583</v>
      </c>
      <c r="N118" s="596" t="s">
        <v>539</v>
      </c>
      <c r="O118" s="597">
        <f>regioNat_Kreisregionen_t_N!H118/Terr_Oeko!$D119*1000/100</f>
        <v>13.145463180229269</v>
      </c>
      <c r="P118" s="598">
        <f t="shared" si="24"/>
        <v>32.112125907739561</v>
      </c>
      <c r="Q118" s="599">
        <f>regioNat_Kreisregionen_t_N!J118/Terr_Oeko!$D119*1000/100</f>
        <v>2.7223062026736384</v>
      </c>
      <c r="R118" s="599">
        <f>regioNat_Kreisregionen_t_N!K118/Terr_Oeko!$D119*1000/100</f>
        <v>3.1037876863566418</v>
      </c>
      <c r="S118" s="599">
        <f>regioNat_Kreisregionen_t_N!L118/Terr_Oeko!$D119*1000/100</f>
        <v>0.91997875325810641</v>
      </c>
      <c r="T118" s="599" t="s">
        <v>539</v>
      </c>
      <c r="U118" s="597">
        <f>regioNat_Kreisregionen_t_N!N118/Terr_Oeko!$D119*1000/100</f>
        <v>12.743903671063412</v>
      </c>
      <c r="V118" s="598">
        <f t="shared" si="25"/>
        <v>19.4899763133518</v>
      </c>
      <c r="W118" s="599">
        <f>regioNat_Kreisregionen_t_N!P118/Terr_Oeko!$D119*1000/100</f>
        <v>3.5867611143253284</v>
      </c>
      <c r="X118" s="599">
        <f>regioNat_Kreisregionen_t_N!Q118/Terr_Oeko!$D119*1000/100</f>
        <v>8.3008584762367228</v>
      </c>
      <c r="Y118" s="599">
        <f>regioNat_Kreisregionen_t_N!R118/Terr_Oeko!$D119*1000/100</f>
        <v>0.33297049465985185</v>
      </c>
      <c r="Z118" s="599"/>
      <c r="AA118" s="597">
        <f>regioNat_Kreisregionen_t_N!T118/Terr_Oeko!$D119*1000/100</f>
        <v>0.40155950916585686</v>
      </c>
      <c r="AB118" s="600">
        <f t="shared" si="26"/>
        <v>12.622149594387761</v>
      </c>
      <c r="AC118" s="275" t="str">
        <f>IF(Terr_Oeko!AB119 &gt; Vegetation!M119, "Oeko", "Veg")</f>
        <v>Oeko</v>
      </c>
      <c r="AD118" s="276" t="str">
        <f>IF(Gesundheit!T119 &gt; Terr_Oeko!AH119, "Gesund", "Oeko")</f>
        <v>Oeko</v>
      </c>
      <c r="AE118" s="500">
        <f t="shared" si="22"/>
        <v>0</v>
      </c>
      <c r="AF118" s="500">
        <f t="shared" si="22"/>
        <v>0</v>
      </c>
      <c r="AG118" s="352"/>
      <c r="AH118" s="542">
        <f t="shared" si="21"/>
        <v>2.722306202673638</v>
      </c>
      <c r="AI118" s="542">
        <f t="shared" si="21"/>
        <v>3.1037876863566449</v>
      </c>
      <c r="AJ118" s="354">
        <f t="shared" si="23"/>
        <v>0</v>
      </c>
      <c r="AK118" s="651"/>
      <c r="AL118" s="647"/>
      <c r="AM118" s="647"/>
      <c r="AN118" s="647"/>
      <c r="AO118" s="647"/>
      <c r="AP118" s="647"/>
      <c r="AQ118" s="647"/>
      <c r="AR118" s="647"/>
      <c r="AS118" s="647"/>
      <c r="AT118" s="647"/>
      <c r="AU118" s="647"/>
      <c r="AV118" s="647"/>
      <c r="AW118" s="647"/>
      <c r="AX118" s="647"/>
      <c r="AY118" s="647"/>
      <c r="AZ118" s="647"/>
      <c r="BA118" s="647"/>
      <c r="BB118" s="647"/>
      <c r="BC118" s="647"/>
      <c r="BD118" s="647"/>
      <c r="BE118" s="647"/>
      <c r="BF118" s="647"/>
      <c r="BG118" s="647"/>
    </row>
    <row r="119" spans="1:59" x14ac:dyDescent="0.25">
      <c r="A119" s="631"/>
      <c r="B119" s="593">
        <v>7140</v>
      </c>
      <c r="C119" s="592" t="s">
        <v>94</v>
      </c>
      <c r="D119" s="688" t="s">
        <v>584</v>
      </c>
      <c r="E119" s="686">
        <v>3.1994177756519973</v>
      </c>
      <c r="F119" s="686">
        <v>0.32871080787639506</v>
      </c>
      <c r="G119" s="686">
        <v>4.6425990660811776</v>
      </c>
      <c r="H119" s="686">
        <v>0.23237648804924607</v>
      </c>
      <c r="I119" s="686">
        <v>0</v>
      </c>
      <c r="J119" s="690">
        <v>8.4031041376588149</v>
      </c>
      <c r="K119" s="585">
        <f>regioNat_Kreisregionen_t_N!D119/Terr_Oeko!$D120*1000/100</f>
        <v>5.6277352961066747</v>
      </c>
      <c r="L119" s="585">
        <f>regioNat_Kreisregionen_t_N!E119/Terr_Oeko!$D120*1000/100</f>
        <v>6.3785209415407813</v>
      </c>
      <c r="M119" s="585">
        <f>regioNat_Kreisregionen_t_N!F119/Terr_Oeko!$D120*1000/100</f>
        <v>1.1079299655438144</v>
      </c>
      <c r="N119" s="585" t="s">
        <v>539</v>
      </c>
      <c r="O119" s="586">
        <f>regioNat_Kreisregionen_t_N!H119/Terr_Oeko!$D120*1000/100</f>
        <v>15.687642978152539</v>
      </c>
      <c r="P119" s="587">
        <f t="shared" si="24"/>
        <v>28.801829181343809</v>
      </c>
      <c r="Q119" s="588">
        <f>regioNat_Kreisregionen_t_N!J119/Terr_Oeko!$D120*1000/100</f>
        <v>2.4283175204546761</v>
      </c>
      <c r="R119" s="588">
        <f>regioNat_Kreisregionen_t_N!K119/Terr_Oeko!$D120*1000/100</f>
        <v>1.7359218754596046</v>
      </c>
      <c r="S119" s="588">
        <f>regioNat_Kreisregionen_t_N!L119/Terr_Oeko!$D120*1000/100</f>
        <v>0.87555347749456847</v>
      </c>
      <c r="T119" s="588" t="s">
        <v>539</v>
      </c>
      <c r="U119" s="586">
        <f>regioNat_Kreisregionen_t_N!N119/Terr_Oeko!$D120*1000/100</f>
        <v>15.358932170276143</v>
      </c>
      <c r="V119" s="587">
        <f t="shared" si="25"/>
        <v>20.398725043684991</v>
      </c>
      <c r="W119" s="588">
        <f>regioNat_Kreisregionen_t_N!P119/Terr_Oeko!$D120*1000/100</f>
        <v>3.1994177756519973</v>
      </c>
      <c r="X119" s="588">
        <f>regioNat_Kreisregionen_t_N!Q119/Terr_Oeko!$D120*1000/100</f>
        <v>4.6425990660811776</v>
      </c>
      <c r="Y119" s="588">
        <f>regioNat_Kreisregionen_t_N!R119/Terr_Oeko!$D120*1000/100</f>
        <v>0.23237648804924607</v>
      </c>
      <c r="Z119" s="588"/>
      <c r="AA119" s="586">
        <f>regioNat_Kreisregionen_t_N!T119/Terr_Oeko!$D120*1000/100</f>
        <v>0.32871080787639506</v>
      </c>
      <c r="AB119" s="589">
        <f t="shared" si="26"/>
        <v>8.4031041376588149</v>
      </c>
      <c r="AC119" s="275" t="str">
        <f>IF(Terr_Oeko!AB120 &gt; Vegetation!M120, "Oeko", "Veg")</f>
        <v>Oeko</v>
      </c>
      <c r="AD119" s="276" t="str">
        <f>IF(Gesundheit!T120 &gt; Terr_Oeko!AH120, "Gesund", "Oeko")</f>
        <v>Oeko</v>
      </c>
      <c r="AE119" s="500">
        <f t="shared" si="22"/>
        <v>0</v>
      </c>
      <c r="AF119" s="500">
        <f t="shared" si="22"/>
        <v>0</v>
      </c>
      <c r="AG119" s="352"/>
      <c r="AH119" s="542">
        <f t="shared" si="21"/>
        <v>2.4283175204546774</v>
      </c>
      <c r="AI119" s="542">
        <f t="shared" si="21"/>
        <v>1.7359218754596037</v>
      </c>
      <c r="AJ119" s="354">
        <f t="shared" si="23"/>
        <v>0</v>
      </c>
      <c r="AK119" s="651"/>
      <c r="AL119" s="647"/>
      <c r="AM119" s="647"/>
      <c r="AN119" s="647"/>
      <c r="AO119" s="647"/>
      <c r="AP119" s="647"/>
      <c r="AQ119" s="647"/>
      <c r="AR119" s="647"/>
      <c r="AS119" s="647"/>
      <c r="AT119" s="647"/>
      <c r="AU119" s="647"/>
      <c r="AV119" s="647"/>
      <c r="AW119" s="647"/>
      <c r="AX119" s="647"/>
      <c r="AY119" s="647"/>
      <c r="AZ119" s="647"/>
      <c r="BA119" s="647"/>
      <c r="BB119" s="647"/>
      <c r="BC119" s="647"/>
      <c r="BD119" s="647"/>
      <c r="BE119" s="647"/>
      <c r="BF119" s="647"/>
      <c r="BG119" s="647"/>
    </row>
    <row r="120" spans="1:59" x14ac:dyDescent="0.25">
      <c r="A120" s="631"/>
      <c r="B120" s="594">
        <v>7141</v>
      </c>
      <c r="C120" s="595" t="s">
        <v>95</v>
      </c>
      <c r="D120" s="687" t="s">
        <v>584</v>
      </c>
      <c r="E120" s="687">
        <v>2.7745202248523513</v>
      </c>
      <c r="F120" s="687">
        <v>0.45755126799474866</v>
      </c>
      <c r="G120" s="687">
        <v>4.6920184266277616</v>
      </c>
      <c r="H120" s="687">
        <v>0.23357284127150268</v>
      </c>
      <c r="I120" s="687">
        <v>0</v>
      </c>
      <c r="J120" s="691">
        <v>8.1576627607463639</v>
      </c>
      <c r="K120" s="596">
        <f>regioNat_Kreisregionen_t_N!D120/Terr_Oeko!$D121*1000/100</f>
        <v>4.8803458923026799</v>
      </c>
      <c r="L120" s="596">
        <f>regioNat_Kreisregionen_t_N!E120/Terr_Oeko!$D121*1000/100</f>
        <v>6.4464187767139629</v>
      </c>
      <c r="M120" s="596">
        <f>regioNat_Kreisregionen_t_N!F120/Terr_Oeko!$D121*1000/100</f>
        <v>1.0538547176331983</v>
      </c>
      <c r="N120" s="596" t="s">
        <v>539</v>
      </c>
      <c r="O120" s="597">
        <f>regioNat_Kreisregionen_t_N!H120/Terr_Oeko!$D121*1000/100</f>
        <v>12.495544316626493</v>
      </c>
      <c r="P120" s="598">
        <f t="shared" si="24"/>
        <v>24.876163703276333</v>
      </c>
      <c r="Q120" s="599">
        <f>regioNat_Kreisregionen_t_N!J120/Terr_Oeko!$D121*1000/100</f>
        <v>2.1058256674503282</v>
      </c>
      <c r="R120" s="599">
        <f>regioNat_Kreisregionen_t_N!K120/Terr_Oeko!$D121*1000/100</f>
        <v>1.7544003500862007</v>
      </c>
      <c r="S120" s="599">
        <f>regioNat_Kreisregionen_t_N!L120/Terr_Oeko!$D121*1000/100</f>
        <v>0.82028187636169558</v>
      </c>
      <c r="T120" s="599" t="s">
        <v>539</v>
      </c>
      <c r="U120" s="597">
        <f>regioNat_Kreisregionen_t_N!N120/Terr_Oeko!$D121*1000/100</f>
        <v>12.037993048631744</v>
      </c>
      <c r="V120" s="598">
        <f t="shared" si="25"/>
        <v>16.718500942529968</v>
      </c>
      <c r="W120" s="599">
        <f>regioNat_Kreisregionen_t_N!P120/Terr_Oeko!$D121*1000/100</f>
        <v>2.7745202248523513</v>
      </c>
      <c r="X120" s="599">
        <f>regioNat_Kreisregionen_t_N!Q120/Terr_Oeko!$D121*1000/100</f>
        <v>4.6920184266277616</v>
      </c>
      <c r="Y120" s="599">
        <f>regioNat_Kreisregionen_t_N!R120/Terr_Oeko!$D121*1000/100</f>
        <v>0.23357284127150268</v>
      </c>
      <c r="Z120" s="599"/>
      <c r="AA120" s="597">
        <f>regioNat_Kreisregionen_t_N!T120/Terr_Oeko!$D121*1000/100</f>
        <v>0.45755126799474866</v>
      </c>
      <c r="AB120" s="600">
        <f t="shared" si="26"/>
        <v>8.1576627607463639</v>
      </c>
      <c r="AC120" s="275" t="str">
        <f>IF(Terr_Oeko!AB121 &gt; Vegetation!M121, "Oeko", "Veg")</f>
        <v>Oeko</v>
      </c>
      <c r="AD120" s="276" t="str">
        <f>IF(Gesundheit!T121 &gt; Terr_Oeko!AH121, "Gesund", "Oeko")</f>
        <v>Oeko</v>
      </c>
      <c r="AE120" s="500">
        <f t="shared" si="22"/>
        <v>0</v>
      </c>
      <c r="AF120" s="500">
        <f t="shared" si="22"/>
        <v>0</v>
      </c>
      <c r="AG120" s="352"/>
      <c r="AH120" s="542">
        <f t="shared" si="21"/>
        <v>2.1058256674503286</v>
      </c>
      <c r="AI120" s="542">
        <f t="shared" si="21"/>
        <v>1.7544003500862013</v>
      </c>
      <c r="AJ120" s="354">
        <f t="shared" si="23"/>
        <v>0</v>
      </c>
      <c r="AK120" s="651"/>
      <c r="AL120" s="647"/>
      <c r="AM120" s="647"/>
      <c r="AN120" s="647"/>
      <c r="AO120" s="647"/>
      <c r="AP120" s="647"/>
      <c r="AQ120" s="647"/>
      <c r="AR120" s="647"/>
      <c r="AS120" s="647"/>
      <c r="AT120" s="647"/>
      <c r="AU120" s="647"/>
      <c r="AV120" s="647"/>
      <c r="AW120" s="647"/>
      <c r="AX120" s="647"/>
      <c r="AY120" s="647"/>
      <c r="AZ120" s="647"/>
      <c r="BA120" s="647"/>
      <c r="BB120" s="647"/>
      <c r="BC120" s="647"/>
      <c r="BD120" s="647"/>
      <c r="BE120" s="647"/>
      <c r="BF120" s="647"/>
      <c r="BG120" s="647"/>
    </row>
    <row r="121" spans="1:59" x14ac:dyDescent="0.25">
      <c r="A121" s="631"/>
      <c r="B121" s="593">
        <v>7143</v>
      </c>
      <c r="C121" s="592" t="s">
        <v>96</v>
      </c>
      <c r="D121" s="688" t="s">
        <v>584</v>
      </c>
      <c r="E121" s="686">
        <v>3.796049089503597</v>
      </c>
      <c r="F121" s="686">
        <v>8.8280696770091732E-2</v>
      </c>
      <c r="G121" s="686">
        <v>6.4899050868713379</v>
      </c>
      <c r="H121" s="686">
        <v>0.28837778121325214</v>
      </c>
      <c r="I121" s="686">
        <v>0</v>
      </c>
      <c r="J121" s="690">
        <v>10.662612654358279</v>
      </c>
      <c r="K121" s="585">
        <f>regioNat_Kreisregionen_t_N!D121/Terr_Oeko!$D122*1000/100</f>
        <v>6.6772022113928129</v>
      </c>
      <c r="L121" s="585">
        <f>regioNat_Kreisregionen_t_N!E121/Terr_Oeko!$D122*1000/100</f>
        <v>8.9165562039720303</v>
      </c>
      <c r="M121" s="585">
        <f>regioNat_Kreisregionen_t_N!F121/Terr_Oeko!$D122*1000/100</f>
        <v>1.2155054635971934</v>
      </c>
      <c r="N121" s="585" t="s">
        <v>539</v>
      </c>
      <c r="O121" s="586">
        <f>regioNat_Kreisregionen_t_N!H121/Terr_Oeko!$D122*1000/100</f>
        <v>13.707395894302486</v>
      </c>
      <c r="P121" s="587">
        <f t="shared" si="24"/>
        <v>30.516659773264522</v>
      </c>
      <c r="Q121" s="588">
        <f>regioNat_Kreisregionen_t_N!J121/Terr_Oeko!$D122*1000/100</f>
        <v>2.8811531218892164</v>
      </c>
      <c r="R121" s="588">
        <f>regioNat_Kreisregionen_t_N!K121/Terr_Oeko!$D122*1000/100</f>
        <v>2.4266511171006924</v>
      </c>
      <c r="S121" s="588">
        <f>regioNat_Kreisregionen_t_N!L121/Terr_Oeko!$D122*1000/100</f>
        <v>0.92712768238394117</v>
      </c>
      <c r="T121" s="588" t="s">
        <v>539</v>
      </c>
      <c r="U121" s="586">
        <f>regioNat_Kreisregionen_t_N!N121/Terr_Oeko!$D122*1000/100</f>
        <v>13.619115197532395</v>
      </c>
      <c r="V121" s="587">
        <f t="shared" si="25"/>
        <v>19.854047118906244</v>
      </c>
      <c r="W121" s="588">
        <f>regioNat_Kreisregionen_t_N!P121/Terr_Oeko!$D122*1000/100</f>
        <v>3.796049089503597</v>
      </c>
      <c r="X121" s="588">
        <f>regioNat_Kreisregionen_t_N!Q121/Terr_Oeko!$D122*1000/100</f>
        <v>6.4899050868713379</v>
      </c>
      <c r="Y121" s="588">
        <f>regioNat_Kreisregionen_t_N!R121/Terr_Oeko!$D122*1000/100</f>
        <v>0.28837778121325214</v>
      </c>
      <c r="Z121" s="588"/>
      <c r="AA121" s="586">
        <f>regioNat_Kreisregionen_t_N!T121/Terr_Oeko!$D122*1000/100</f>
        <v>8.8280696770091732E-2</v>
      </c>
      <c r="AB121" s="589">
        <f t="shared" si="26"/>
        <v>10.662612654358279</v>
      </c>
      <c r="AC121" s="275" t="str">
        <f>IF(Terr_Oeko!AB122 &gt; Vegetation!M122, "Oeko", "Veg")</f>
        <v>Oeko</v>
      </c>
      <c r="AD121" s="276" t="str">
        <f>IF(Gesundheit!T122 &gt; Terr_Oeko!AH122, "Gesund", "Oeko")</f>
        <v>Oeko</v>
      </c>
      <c r="AE121" s="500">
        <f t="shared" si="22"/>
        <v>0</v>
      </c>
      <c r="AF121" s="500">
        <f t="shared" si="22"/>
        <v>0</v>
      </c>
      <c r="AG121" s="352"/>
      <c r="AH121" s="542">
        <f t="shared" si="21"/>
        <v>2.8811531218892159</v>
      </c>
      <c r="AI121" s="542">
        <f t="shared" si="21"/>
        <v>2.4266511171006924</v>
      </c>
      <c r="AJ121" s="354">
        <f t="shared" si="23"/>
        <v>0</v>
      </c>
      <c r="AK121" s="651"/>
      <c r="AL121" s="647"/>
      <c r="AM121" s="647"/>
      <c r="AN121" s="647"/>
      <c r="AO121" s="647"/>
      <c r="AP121" s="647"/>
      <c r="AQ121" s="647"/>
      <c r="AR121" s="647"/>
      <c r="AS121" s="647"/>
      <c r="AT121" s="647"/>
      <c r="AU121" s="647"/>
      <c r="AV121" s="647"/>
      <c r="AW121" s="647"/>
      <c r="AX121" s="647"/>
      <c r="AY121" s="647"/>
      <c r="AZ121" s="647"/>
      <c r="BA121" s="647"/>
      <c r="BB121" s="647"/>
      <c r="BC121" s="647"/>
      <c r="BD121" s="647"/>
      <c r="BE121" s="647"/>
      <c r="BF121" s="647"/>
      <c r="BG121" s="647"/>
    </row>
    <row r="122" spans="1:59" x14ac:dyDescent="0.25">
      <c r="A122" s="631"/>
      <c r="B122" s="594">
        <v>7231</v>
      </c>
      <c r="C122" s="595" t="s">
        <v>97</v>
      </c>
      <c r="D122" s="687" t="s">
        <v>583</v>
      </c>
      <c r="E122" s="687">
        <v>3.1192618167311497</v>
      </c>
      <c r="F122" s="687">
        <v>0.62389934526161106</v>
      </c>
      <c r="G122" s="687">
        <v>3.1993359650525974</v>
      </c>
      <c r="H122" s="687">
        <v>0.18380174586733158</v>
      </c>
      <c r="I122" s="687">
        <v>0</v>
      </c>
      <c r="J122" s="691">
        <v>7.1262988729126899</v>
      </c>
      <c r="K122" s="596">
        <f>regioNat_Kreisregionen_t_N!D122/Terr_Oeko!$D123*1000/100</f>
        <v>5.4867419808087972</v>
      </c>
      <c r="L122" s="596">
        <f>regioNat_Kreisregionen_t_N!E122/Terr_Oeko!$D123*1000/100</f>
        <v>4.3956049535283652</v>
      </c>
      <c r="M122" s="596">
        <f>regioNat_Kreisregionen_t_N!F122/Terr_Oeko!$D123*1000/100</f>
        <v>0.94044327628344704</v>
      </c>
      <c r="N122" s="596" t="s">
        <v>539</v>
      </c>
      <c r="O122" s="597">
        <f>regioNat_Kreisregionen_t_N!H122/Terr_Oeko!$D123*1000/100</f>
        <v>14.092670543345578</v>
      </c>
      <c r="P122" s="598">
        <f t="shared" si="24"/>
        <v>24.915460753966187</v>
      </c>
      <c r="Q122" s="599">
        <f>regioNat_Kreisregionen_t_N!J122/Terr_Oeko!$D123*1000/100</f>
        <v>2.3674801640776475</v>
      </c>
      <c r="R122" s="599">
        <f>regioNat_Kreisregionen_t_N!K122/Terr_Oeko!$D123*1000/100</f>
        <v>1.1962689884757667</v>
      </c>
      <c r="S122" s="599">
        <f>regioNat_Kreisregionen_t_N!L122/Terr_Oeko!$D123*1000/100</f>
        <v>0.75664153041611559</v>
      </c>
      <c r="T122" s="599" t="s">
        <v>539</v>
      </c>
      <c r="U122" s="597">
        <f>regioNat_Kreisregionen_t_N!N122/Terr_Oeko!$D123*1000/100</f>
        <v>13.468771198083966</v>
      </c>
      <c r="V122" s="598">
        <f t="shared" si="25"/>
        <v>17.789161881053495</v>
      </c>
      <c r="W122" s="599">
        <f>regioNat_Kreisregionen_t_N!P122/Terr_Oeko!$D123*1000/100</f>
        <v>3.1192618167311497</v>
      </c>
      <c r="X122" s="599">
        <f>regioNat_Kreisregionen_t_N!Q122/Terr_Oeko!$D123*1000/100</f>
        <v>3.1993359650525974</v>
      </c>
      <c r="Y122" s="599">
        <f>regioNat_Kreisregionen_t_N!R122/Terr_Oeko!$D123*1000/100</f>
        <v>0.18380174586733158</v>
      </c>
      <c r="Z122" s="599"/>
      <c r="AA122" s="597">
        <f>regioNat_Kreisregionen_t_N!T122/Terr_Oeko!$D123*1000/100</f>
        <v>0.62389934526161106</v>
      </c>
      <c r="AB122" s="600">
        <f t="shared" si="26"/>
        <v>7.1262988729126899</v>
      </c>
      <c r="AC122" s="275" t="str">
        <f>IF(Terr_Oeko!AB123 &gt; Vegetation!M123, "Oeko", "Veg")</f>
        <v>Oeko</v>
      </c>
      <c r="AD122" s="276" t="str">
        <f>IF(Gesundheit!T123 &gt; Terr_Oeko!AH123, "Gesund", "Oeko")</f>
        <v>Oeko</v>
      </c>
      <c r="AE122" s="500">
        <f t="shared" si="22"/>
        <v>0</v>
      </c>
      <c r="AF122" s="500">
        <f t="shared" si="22"/>
        <v>0</v>
      </c>
      <c r="AG122" s="352"/>
      <c r="AH122" s="542">
        <f t="shared" si="21"/>
        <v>2.3674801640776475</v>
      </c>
      <c r="AI122" s="542">
        <f t="shared" si="21"/>
        <v>1.1962689884757678</v>
      </c>
      <c r="AJ122" s="354">
        <f t="shared" si="23"/>
        <v>0</v>
      </c>
      <c r="AK122" s="651"/>
      <c r="AL122" s="647"/>
      <c r="AM122" s="647"/>
      <c r="AN122" s="647"/>
      <c r="AO122" s="647"/>
      <c r="AP122" s="647"/>
      <c r="AQ122" s="647"/>
      <c r="AR122" s="647"/>
      <c r="AS122" s="647"/>
      <c r="AT122" s="647"/>
      <c r="AU122" s="647"/>
      <c r="AV122" s="647"/>
      <c r="AW122" s="647"/>
      <c r="AX122" s="647"/>
      <c r="AY122" s="647"/>
      <c r="AZ122" s="647"/>
      <c r="BA122" s="647"/>
      <c r="BB122" s="647"/>
      <c r="BC122" s="647"/>
      <c r="BD122" s="647"/>
      <c r="BE122" s="647"/>
      <c r="BF122" s="647"/>
      <c r="BG122" s="647"/>
    </row>
    <row r="123" spans="1:59" x14ac:dyDescent="0.25">
      <c r="A123" s="631"/>
      <c r="B123" s="593">
        <v>7232</v>
      </c>
      <c r="C123" s="592" t="s">
        <v>98</v>
      </c>
      <c r="D123" s="688" t="s">
        <v>583</v>
      </c>
      <c r="E123" s="686">
        <v>8.3080310489035885</v>
      </c>
      <c r="F123" s="686">
        <v>3.19760759178721</v>
      </c>
      <c r="G123" s="686">
        <v>2.683998557634272</v>
      </c>
      <c r="H123" s="686">
        <v>0.27707051378092501</v>
      </c>
      <c r="I123" s="686">
        <v>0</v>
      </c>
      <c r="J123" s="690">
        <v>14.466707712105997</v>
      </c>
      <c r="K123" s="585">
        <f>regioNat_Kreisregionen_t_N!D123/Terr_Oeko!$D124*1000/100</f>
        <v>14.613721262312099</v>
      </c>
      <c r="L123" s="585">
        <f>regioNat_Kreisregionen_t_N!E123/Terr_Oeko!$D124*1000/100</f>
        <v>3.68757688597616</v>
      </c>
      <c r="M123" s="585">
        <f>regioNat_Kreisregionen_t_N!F123/Terr_Oeko!$D124*1000/100</f>
        <v>1.5465125861782101</v>
      </c>
      <c r="N123" s="585" t="s">
        <v>539</v>
      </c>
      <c r="O123" s="586">
        <f>regioNat_Kreisregionen_t_N!H123/Terr_Oeko!$D124*1000/100</f>
        <v>31.29956363241558</v>
      </c>
      <c r="P123" s="587">
        <f t="shared" si="24"/>
        <v>51.147374366882048</v>
      </c>
      <c r="Q123" s="588">
        <f>regioNat_Kreisregionen_t_N!J123/Terr_Oeko!$D124*1000/100</f>
        <v>6.3056902134085098</v>
      </c>
      <c r="R123" s="588">
        <f>regioNat_Kreisregionen_t_N!K123/Terr_Oeko!$D124*1000/100</f>
        <v>1.0035783283418882</v>
      </c>
      <c r="S123" s="588">
        <f>regioNat_Kreisregionen_t_N!L123/Terr_Oeko!$D124*1000/100</f>
        <v>1.2694420723972852</v>
      </c>
      <c r="T123" s="588" t="s">
        <v>539</v>
      </c>
      <c r="U123" s="586">
        <f>regioNat_Kreisregionen_t_N!N123/Terr_Oeko!$D124*1000/100</f>
        <v>28.101956040628369</v>
      </c>
      <c r="V123" s="587">
        <f t="shared" si="25"/>
        <v>36.680666654776054</v>
      </c>
      <c r="W123" s="588">
        <f>regioNat_Kreisregionen_t_N!P123/Terr_Oeko!$D124*1000/100</f>
        <v>8.3080310489035885</v>
      </c>
      <c r="X123" s="588">
        <f>regioNat_Kreisregionen_t_N!Q123/Terr_Oeko!$D124*1000/100</f>
        <v>2.683998557634272</v>
      </c>
      <c r="Y123" s="588">
        <f>regioNat_Kreisregionen_t_N!R123/Terr_Oeko!$D124*1000/100</f>
        <v>0.27707051378092501</v>
      </c>
      <c r="Z123" s="588"/>
      <c r="AA123" s="586">
        <f>regioNat_Kreisregionen_t_N!T123/Terr_Oeko!$D124*1000/100</f>
        <v>3.19760759178721</v>
      </c>
      <c r="AB123" s="589">
        <f t="shared" si="26"/>
        <v>14.466707712105997</v>
      </c>
      <c r="AC123" s="275" t="str">
        <f>IF(Terr_Oeko!AB124 &gt; Vegetation!M124, "Oeko", "Veg")</f>
        <v>Oeko</v>
      </c>
      <c r="AD123" s="276" t="str">
        <f>IF(Gesundheit!T124 &gt; Terr_Oeko!AH124, "Gesund", "Oeko")</f>
        <v>Oeko</v>
      </c>
      <c r="AE123" s="500">
        <f t="shared" si="22"/>
        <v>0</v>
      </c>
      <c r="AF123" s="500">
        <f t="shared" si="22"/>
        <v>0</v>
      </c>
      <c r="AG123" s="352"/>
      <c r="AH123" s="542">
        <f t="shared" si="21"/>
        <v>6.3056902134085107</v>
      </c>
      <c r="AI123" s="542">
        <f t="shared" si="21"/>
        <v>1.003578328341888</v>
      </c>
      <c r="AJ123" s="354">
        <f t="shared" si="23"/>
        <v>0</v>
      </c>
      <c r="AK123" s="651"/>
      <c r="AL123" s="647"/>
      <c r="AM123" s="647"/>
      <c r="AN123" s="647"/>
      <c r="AO123" s="647"/>
      <c r="AP123" s="647"/>
      <c r="AQ123" s="647"/>
      <c r="AR123" s="647"/>
      <c r="AS123" s="647"/>
      <c r="AT123" s="647"/>
      <c r="AU123" s="647"/>
      <c r="AV123" s="647"/>
      <c r="AW123" s="647"/>
      <c r="AX123" s="647"/>
      <c r="AY123" s="647"/>
      <c r="AZ123" s="647"/>
      <c r="BA123" s="647"/>
      <c r="BB123" s="647"/>
      <c r="BC123" s="647"/>
      <c r="BD123" s="647"/>
      <c r="BE123" s="647"/>
      <c r="BF123" s="647"/>
      <c r="BG123" s="647"/>
    </row>
    <row r="124" spans="1:59" x14ac:dyDescent="0.25">
      <c r="A124" s="631"/>
      <c r="B124" s="594">
        <v>7233</v>
      </c>
      <c r="C124" s="595" t="s">
        <v>99</v>
      </c>
      <c r="D124" s="687" t="s">
        <v>583</v>
      </c>
      <c r="E124" s="687">
        <v>4.8144338519078396</v>
      </c>
      <c r="F124" s="687">
        <v>0.3080685923492843</v>
      </c>
      <c r="G124" s="687">
        <v>3.0495658983294693</v>
      </c>
      <c r="H124" s="687">
        <v>0.237922107062432</v>
      </c>
      <c r="I124" s="687">
        <v>0</v>
      </c>
      <c r="J124" s="691">
        <v>8.4099904496490243</v>
      </c>
      <c r="K124" s="596">
        <f>regioNat_Kreisregionen_t_N!D124/Terr_Oeko!$D125*1000/100</f>
        <v>8.4685280945002877</v>
      </c>
      <c r="L124" s="596">
        <f>regioNat_Kreisregionen_t_N!E124/Terr_Oeko!$D125*1000/100</f>
        <v>4.1898341140886775</v>
      </c>
      <c r="M124" s="596">
        <f>regioNat_Kreisregionen_t_N!F124/Terr_Oeko!$D125*1000/100</f>
        <v>1.2124072044374266</v>
      </c>
      <c r="N124" s="596" t="s">
        <v>539</v>
      </c>
      <c r="O124" s="597">
        <f>regioNat_Kreisregionen_t_N!H124/Terr_Oeko!$D125*1000/100</f>
        <v>19.193143416030406</v>
      </c>
      <c r="P124" s="598">
        <f t="shared" si="24"/>
        <v>33.063912829056797</v>
      </c>
      <c r="Q124" s="599">
        <f>regioNat_Kreisregionen_t_N!J124/Terr_Oeko!$D125*1000/100</f>
        <v>3.6540942425924476</v>
      </c>
      <c r="R124" s="599">
        <f>regioNat_Kreisregionen_t_N!K124/Terr_Oeko!$D125*1000/100</f>
        <v>1.1402682157592074</v>
      </c>
      <c r="S124" s="599">
        <f>regioNat_Kreisregionen_t_N!L124/Terr_Oeko!$D125*1000/100</f>
        <v>0.97448509737499434</v>
      </c>
      <c r="T124" s="599" t="s">
        <v>539</v>
      </c>
      <c r="U124" s="597">
        <f>regioNat_Kreisregionen_t_N!N124/Terr_Oeko!$D125*1000/100</f>
        <v>18.885074823681126</v>
      </c>
      <c r="V124" s="598">
        <f t="shared" si="25"/>
        <v>24.653922379407774</v>
      </c>
      <c r="W124" s="599">
        <f>regioNat_Kreisregionen_t_N!P124/Terr_Oeko!$D125*1000/100</f>
        <v>4.8144338519078396</v>
      </c>
      <c r="X124" s="599">
        <f>regioNat_Kreisregionen_t_N!Q124/Terr_Oeko!$D125*1000/100</f>
        <v>3.0495658983294693</v>
      </c>
      <c r="Y124" s="599">
        <f>regioNat_Kreisregionen_t_N!R124/Terr_Oeko!$D125*1000/100</f>
        <v>0.237922107062432</v>
      </c>
      <c r="Z124" s="599"/>
      <c r="AA124" s="597">
        <f>regioNat_Kreisregionen_t_N!T124/Terr_Oeko!$D125*1000/100</f>
        <v>0.3080685923492843</v>
      </c>
      <c r="AB124" s="600">
        <f t="shared" si="26"/>
        <v>8.4099904496490243</v>
      </c>
      <c r="AC124" s="275" t="str">
        <f>IF(Terr_Oeko!AB125 &gt; Vegetation!M125, "Oeko", "Veg")</f>
        <v>Oeko</v>
      </c>
      <c r="AD124" s="276" t="str">
        <f>IF(Gesundheit!T125 &gt; Terr_Oeko!AH125, "Gesund", "Oeko")</f>
        <v>Oeko</v>
      </c>
      <c r="AE124" s="500">
        <f t="shared" si="22"/>
        <v>0</v>
      </c>
      <c r="AF124" s="500">
        <f t="shared" si="22"/>
        <v>0</v>
      </c>
      <c r="AG124" s="352"/>
      <c r="AH124" s="542">
        <f t="shared" si="21"/>
        <v>3.6540942425924481</v>
      </c>
      <c r="AI124" s="542">
        <f t="shared" si="21"/>
        <v>1.1402682157592081</v>
      </c>
      <c r="AJ124" s="354">
        <f t="shared" si="23"/>
        <v>0</v>
      </c>
      <c r="AK124" s="651"/>
      <c r="AL124" s="647"/>
      <c r="AM124" s="647"/>
      <c r="AN124" s="647"/>
      <c r="AO124" s="647"/>
      <c r="AP124" s="647"/>
      <c r="AQ124" s="647"/>
      <c r="AR124" s="647"/>
      <c r="AS124" s="647"/>
      <c r="AT124" s="647"/>
      <c r="AU124" s="647"/>
      <c r="AV124" s="647"/>
      <c r="AW124" s="647"/>
      <c r="AX124" s="647"/>
      <c r="AY124" s="647"/>
      <c r="AZ124" s="647"/>
      <c r="BA124" s="647"/>
      <c r="BB124" s="647"/>
      <c r="BC124" s="647"/>
      <c r="BD124" s="647"/>
      <c r="BE124" s="647"/>
      <c r="BF124" s="647"/>
      <c r="BG124" s="647"/>
    </row>
    <row r="125" spans="1:59" x14ac:dyDescent="0.25">
      <c r="A125" s="631"/>
      <c r="B125" s="593" t="s">
        <v>636</v>
      </c>
      <c r="C125" s="592" t="s">
        <v>701</v>
      </c>
      <c r="D125" s="688" t="s">
        <v>584</v>
      </c>
      <c r="E125" s="686">
        <v>2.9619393521221746</v>
      </c>
      <c r="F125" s="686">
        <v>0.15793736146456863</v>
      </c>
      <c r="G125" s="686">
        <v>5.0982230046058126</v>
      </c>
      <c r="H125" s="686">
        <v>0.23419987372774934</v>
      </c>
      <c r="I125" s="686">
        <v>0</v>
      </c>
      <c r="J125" s="690">
        <v>8.4522995919203066</v>
      </c>
      <c r="K125" s="585">
        <f>regioNat_Kreisregionen_t_N!D125/Terr_Oeko!$D126*1000/100</f>
        <v>5.2100137605406607</v>
      </c>
      <c r="L125" s="585">
        <f>regioNat_Kreisregionen_t_N!E125/Terr_Oeko!$D126*1000/100</f>
        <v>7.0045079785389639</v>
      </c>
      <c r="M125" s="585">
        <f>regioNat_Kreisregionen_t_N!F125/Terr_Oeko!$D126*1000/100</f>
        <v>1.0366188872948863</v>
      </c>
      <c r="N125" s="585" t="s">
        <v>539</v>
      </c>
      <c r="O125" s="586">
        <f>regioNat_Kreisregionen_t_N!H125/Terr_Oeko!$D126*1000/100</f>
        <v>12.761326061244425</v>
      </c>
      <c r="P125" s="587">
        <f t="shared" si="24"/>
        <v>26.012466687618936</v>
      </c>
      <c r="Q125" s="588">
        <f>regioNat_Kreisregionen_t_N!J125/Terr_Oeko!$D126*1000/100</f>
        <v>2.2480744084184856</v>
      </c>
      <c r="R125" s="588">
        <f>regioNat_Kreisregionen_t_N!K125/Terr_Oeko!$D126*1000/100</f>
        <v>1.9062849739331502</v>
      </c>
      <c r="S125" s="588">
        <f>regioNat_Kreisregionen_t_N!L125/Terr_Oeko!$D126*1000/100</f>
        <v>0.80241901356713696</v>
      </c>
      <c r="T125" s="588" t="s">
        <v>539</v>
      </c>
      <c r="U125" s="586">
        <f>regioNat_Kreisregionen_t_N!N125/Terr_Oeko!$D126*1000/100</f>
        <v>12.603388699779858</v>
      </c>
      <c r="V125" s="587">
        <f t="shared" si="25"/>
        <v>17.560167095698631</v>
      </c>
      <c r="W125" s="588">
        <f>regioNat_Kreisregionen_t_N!P125/Terr_Oeko!$D126*1000/100</f>
        <v>2.9619393521221746</v>
      </c>
      <c r="X125" s="588">
        <f>regioNat_Kreisregionen_t_N!Q125/Terr_Oeko!$D126*1000/100</f>
        <v>5.0982230046058126</v>
      </c>
      <c r="Y125" s="588">
        <f>regioNat_Kreisregionen_t_N!R125/Terr_Oeko!$D126*1000/100</f>
        <v>0.23419987372774934</v>
      </c>
      <c r="Z125" s="588"/>
      <c r="AA125" s="586">
        <f>regioNat_Kreisregionen_t_N!T125/Terr_Oeko!$D126*1000/100</f>
        <v>0.15793736146456863</v>
      </c>
      <c r="AB125" s="589">
        <f t="shared" si="26"/>
        <v>8.4522995919203066</v>
      </c>
      <c r="AC125" s="275" t="str">
        <f>IF(Terr_Oeko!AB126 &gt; Vegetation!M126, "Oeko", "Veg")</f>
        <v>Oeko</v>
      </c>
      <c r="AD125" s="276" t="str">
        <f>IF(Gesundheit!T126 &gt; Terr_Oeko!AH126, "Gesund", "Oeko")</f>
        <v>Oeko</v>
      </c>
      <c r="AE125" s="500">
        <f t="shared" si="22"/>
        <v>0</v>
      </c>
      <c r="AF125" s="500">
        <f t="shared" si="22"/>
        <v>0</v>
      </c>
      <c r="AG125" s="352"/>
      <c r="AH125" s="542">
        <f t="shared" si="21"/>
        <v>2.248074408418486</v>
      </c>
      <c r="AI125" s="542">
        <f t="shared" si="21"/>
        <v>1.9062849739331513</v>
      </c>
      <c r="AJ125" s="354">
        <f t="shared" si="23"/>
        <v>0</v>
      </c>
      <c r="AK125" s="651"/>
      <c r="AL125" s="647"/>
      <c r="AM125" s="647"/>
      <c r="AN125" s="647"/>
      <c r="AO125" s="647"/>
      <c r="AP125" s="647"/>
      <c r="AQ125" s="647"/>
      <c r="AR125" s="647"/>
      <c r="AS125" s="647"/>
      <c r="AT125" s="647"/>
      <c r="AU125" s="647"/>
      <c r="AV125" s="647"/>
      <c r="AW125" s="647"/>
      <c r="AX125" s="647"/>
      <c r="AY125" s="647"/>
      <c r="AZ125" s="647"/>
      <c r="BA125" s="647"/>
      <c r="BB125" s="647"/>
      <c r="BC125" s="647"/>
      <c r="BD125" s="647"/>
      <c r="BE125" s="647"/>
      <c r="BF125" s="647"/>
      <c r="BG125" s="647"/>
    </row>
    <row r="126" spans="1:59" x14ac:dyDescent="0.25">
      <c r="A126" s="631"/>
      <c r="B126" s="594" t="s">
        <v>637</v>
      </c>
      <c r="C126" s="595" t="s">
        <v>702</v>
      </c>
      <c r="D126" s="687" t="s">
        <v>583</v>
      </c>
      <c r="E126" s="687">
        <v>2.762004256013201</v>
      </c>
      <c r="F126" s="687">
        <v>11.644099565944909</v>
      </c>
      <c r="G126" s="687">
        <v>13.25103593295813</v>
      </c>
      <c r="H126" s="687">
        <v>0.5536158417746474</v>
      </c>
      <c r="I126" s="687">
        <v>0</v>
      </c>
      <c r="J126" s="691">
        <v>28.210755596690888</v>
      </c>
      <c r="K126" s="596">
        <f>regioNat_Kreisregionen_t_N!D126/Terr_Oeko!$D127*1000/100</f>
        <v>4.8583304618274568</v>
      </c>
      <c r="L126" s="596">
        <f>regioNat_Kreisregionen_t_N!E126/Terr_Oeko!$D127*1000/100</f>
        <v>15.914710336306566</v>
      </c>
      <c r="M126" s="596">
        <f>regioNat_Kreisregionen_t_N!F126/Terr_Oeko!$D127*1000/100</f>
        <v>2.0369775774318262</v>
      </c>
      <c r="N126" s="596" t="s">
        <v>539</v>
      </c>
      <c r="O126" s="597">
        <f>regioNat_Kreisregionen_t_N!H126/Terr_Oeko!$D127*1000/100</f>
        <v>20.904597910436696</v>
      </c>
      <c r="P126" s="598">
        <f t="shared" si="24"/>
        <v>43.714616286002546</v>
      </c>
      <c r="Q126" s="599">
        <f>regioNat_Kreisregionen_t_N!J126/Terr_Oeko!$D127*1000/100</f>
        <v>2.0963262058142558</v>
      </c>
      <c r="R126" s="599">
        <f>regioNat_Kreisregionen_t_N!K126/Terr_Oeko!$D127*1000/100</f>
        <v>2.6636744033484332</v>
      </c>
      <c r="S126" s="599">
        <f>regioNat_Kreisregionen_t_N!L126/Terr_Oeko!$D127*1000/100</f>
        <v>1.4833617356571791</v>
      </c>
      <c r="T126" s="599" t="s">
        <v>539</v>
      </c>
      <c r="U126" s="597">
        <f>regioNat_Kreisregionen_t_N!N126/Terr_Oeko!$D127*1000/100</f>
        <v>9.2604983444917899</v>
      </c>
      <c r="V126" s="598">
        <f t="shared" si="25"/>
        <v>15.503860689311658</v>
      </c>
      <c r="W126" s="599">
        <f>regioNat_Kreisregionen_t_N!P126/Terr_Oeko!$D127*1000/100</f>
        <v>2.762004256013201</v>
      </c>
      <c r="X126" s="599">
        <f>regioNat_Kreisregionen_t_N!Q126/Terr_Oeko!$D127*1000/100</f>
        <v>13.25103593295813</v>
      </c>
      <c r="Y126" s="599">
        <f>regioNat_Kreisregionen_t_N!R126/Terr_Oeko!$D127*1000/100</f>
        <v>0.5536158417746474</v>
      </c>
      <c r="Z126" s="599"/>
      <c r="AA126" s="597">
        <f>regioNat_Kreisregionen_t_N!T126/Terr_Oeko!$D127*1000/100</f>
        <v>11.644099565944909</v>
      </c>
      <c r="AB126" s="600">
        <f t="shared" si="26"/>
        <v>28.210755596690888</v>
      </c>
      <c r="AC126" s="275" t="str">
        <f>IF(Terr_Oeko!AB127 &gt; Vegetation!M127, "Oeko", "Veg")</f>
        <v>Oeko</v>
      </c>
      <c r="AD126" s="276" t="str">
        <f>IF(Gesundheit!T127 &gt; Terr_Oeko!AH127, "Gesund", "Oeko")</f>
        <v>Gesund</v>
      </c>
      <c r="AE126" s="500">
        <f t="shared" si="22"/>
        <v>0</v>
      </c>
      <c r="AF126" s="500">
        <f t="shared" si="22"/>
        <v>0</v>
      </c>
      <c r="AG126" s="352"/>
      <c r="AH126" s="542">
        <f t="shared" si="21"/>
        <v>2.0963262058142558</v>
      </c>
      <c r="AI126" s="542">
        <f t="shared" si="21"/>
        <v>2.6636744033484359</v>
      </c>
      <c r="AJ126" s="354">
        <f t="shared" si="23"/>
        <v>0</v>
      </c>
      <c r="AK126" s="651"/>
      <c r="AL126" s="647"/>
      <c r="AM126" s="647"/>
      <c r="AN126" s="647"/>
      <c r="AO126" s="647"/>
      <c r="AP126" s="647"/>
      <c r="AQ126" s="647"/>
      <c r="AR126" s="647"/>
      <c r="AS126" s="647"/>
      <c r="AT126" s="647"/>
      <c r="AU126" s="647"/>
      <c r="AV126" s="647"/>
      <c r="AW126" s="647"/>
      <c r="AX126" s="647"/>
      <c r="AY126" s="647"/>
      <c r="AZ126" s="647"/>
      <c r="BA126" s="647"/>
      <c r="BB126" s="647"/>
      <c r="BC126" s="647"/>
      <c r="BD126" s="647"/>
      <c r="BE126" s="647"/>
      <c r="BF126" s="647"/>
      <c r="BG126" s="647"/>
    </row>
    <row r="127" spans="1:59" x14ac:dyDescent="0.25">
      <c r="A127" s="631"/>
      <c r="B127" s="593" t="s">
        <v>638</v>
      </c>
      <c r="C127" s="592" t="s">
        <v>703</v>
      </c>
      <c r="D127" s="688" t="s">
        <v>584</v>
      </c>
      <c r="E127" s="686">
        <v>0.87198233226275279</v>
      </c>
      <c r="F127" s="686">
        <v>3.7422533455728906</v>
      </c>
      <c r="G127" s="686">
        <v>5.4239960324905168</v>
      </c>
      <c r="H127" s="686">
        <v>0.23494806997756709</v>
      </c>
      <c r="I127" s="686">
        <v>0</v>
      </c>
      <c r="J127" s="690">
        <v>10.273179780303726</v>
      </c>
      <c r="K127" s="585">
        <f>regioNat_Kreisregionen_t_N!D127/Terr_Oeko!$D128*1000/100</f>
        <v>1.5338058649925683</v>
      </c>
      <c r="L127" s="585">
        <f>regioNat_Kreisregionen_t_N!E127/Terr_Oeko!$D128*1000/100</f>
        <v>7.4520913366913462</v>
      </c>
      <c r="M127" s="585">
        <f>regioNat_Kreisregionen_t_N!F127/Terr_Oeko!$D128*1000/100</f>
        <v>0.89245673516610269</v>
      </c>
      <c r="N127" s="585" t="s">
        <v>539</v>
      </c>
      <c r="O127" s="586">
        <f>regioNat_Kreisregionen_t_N!H127/Terr_Oeko!$D128*1000/100</f>
        <v>7.0627865797763061</v>
      </c>
      <c r="P127" s="587">
        <f t="shared" si="24"/>
        <v>16.941140516626326</v>
      </c>
      <c r="Q127" s="588">
        <f>regioNat_Kreisregionen_t_N!J127/Terr_Oeko!$D128*1000/100</f>
        <v>0.66182353272981542</v>
      </c>
      <c r="R127" s="588">
        <f>regioNat_Kreisregionen_t_N!K127/Terr_Oeko!$D128*1000/100</f>
        <v>2.0280953042008294</v>
      </c>
      <c r="S127" s="588">
        <f>regioNat_Kreisregionen_t_N!L127/Terr_Oeko!$D128*1000/100</f>
        <v>0.65750866518853557</v>
      </c>
      <c r="T127" s="588" t="s">
        <v>539</v>
      </c>
      <c r="U127" s="586">
        <f>regioNat_Kreisregionen_t_N!N127/Terr_Oeko!$D128*1000/100</f>
        <v>3.3205332342034151</v>
      </c>
      <c r="V127" s="587">
        <f t="shared" si="25"/>
        <v>6.6679607363225948</v>
      </c>
      <c r="W127" s="588">
        <f>regioNat_Kreisregionen_t_N!P127/Terr_Oeko!$D128*1000/100</f>
        <v>0.87198233226275279</v>
      </c>
      <c r="X127" s="588">
        <f>regioNat_Kreisregionen_t_N!Q127/Terr_Oeko!$D128*1000/100</f>
        <v>5.4239960324905168</v>
      </c>
      <c r="Y127" s="588">
        <f>regioNat_Kreisregionen_t_N!R127/Terr_Oeko!$D128*1000/100</f>
        <v>0.23494806997756709</v>
      </c>
      <c r="Z127" s="588"/>
      <c r="AA127" s="586">
        <f>regioNat_Kreisregionen_t_N!T127/Terr_Oeko!$D128*1000/100</f>
        <v>3.7422533455728906</v>
      </c>
      <c r="AB127" s="589">
        <f t="shared" si="26"/>
        <v>10.273179780303726</v>
      </c>
      <c r="AC127" s="275" t="str">
        <f>IF(Terr_Oeko!AB128 &gt; Vegetation!M128, "Oeko", "Veg")</f>
        <v>Oeko</v>
      </c>
      <c r="AD127" s="276" t="str">
        <f>IF(Gesundheit!T128 &gt; Terr_Oeko!AH128, "Gesund", "Oeko")</f>
        <v>Oeko</v>
      </c>
      <c r="AE127" s="500">
        <f t="shared" si="22"/>
        <v>0</v>
      </c>
      <c r="AF127" s="500">
        <f t="shared" si="22"/>
        <v>0</v>
      </c>
      <c r="AG127" s="352"/>
      <c r="AH127" s="542">
        <f t="shared" si="21"/>
        <v>0.66182353272981553</v>
      </c>
      <c r="AI127" s="542">
        <f t="shared" si="21"/>
        <v>2.0280953042008294</v>
      </c>
      <c r="AJ127" s="354">
        <f t="shared" si="23"/>
        <v>0</v>
      </c>
      <c r="AK127" s="651"/>
      <c r="AL127" s="647"/>
      <c r="AM127" s="647"/>
      <c r="AN127" s="647"/>
      <c r="AO127" s="647"/>
      <c r="AP127" s="647"/>
      <c r="AQ127" s="647"/>
      <c r="AR127" s="647"/>
      <c r="AS127" s="647"/>
      <c r="AT127" s="647"/>
      <c r="AU127" s="647"/>
      <c r="AV127" s="647"/>
      <c r="AW127" s="647"/>
      <c r="AX127" s="647"/>
      <c r="AY127" s="647"/>
      <c r="AZ127" s="647"/>
      <c r="BA127" s="647"/>
      <c r="BB127" s="647"/>
      <c r="BC127" s="647"/>
      <c r="BD127" s="647"/>
      <c r="BE127" s="647"/>
      <c r="BF127" s="647"/>
      <c r="BG127" s="647"/>
    </row>
    <row r="128" spans="1:59" x14ac:dyDescent="0.25">
      <c r="A128" s="631"/>
      <c r="B128" s="594">
        <v>7333</v>
      </c>
      <c r="C128" s="595" t="s">
        <v>100</v>
      </c>
      <c r="D128" s="687" t="s">
        <v>583</v>
      </c>
      <c r="E128" s="687">
        <v>2.773774117354697</v>
      </c>
      <c r="F128" s="687">
        <v>2.5327794867832751</v>
      </c>
      <c r="G128" s="687">
        <v>4.7495779985629465</v>
      </c>
      <c r="H128" s="687">
        <v>0.24620738329540803</v>
      </c>
      <c r="I128" s="687">
        <v>0</v>
      </c>
      <c r="J128" s="691">
        <v>10.302338985996327</v>
      </c>
      <c r="K128" s="596">
        <f>regioNat_Kreisregionen_t_N!D128/Terr_Oeko!$D129*1000/100</f>
        <v>4.8790334986755663</v>
      </c>
      <c r="L128" s="596">
        <f>regioNat_Kreisregionen_t_N!E128/Terr_Oeko!$D129*1000/100</f>
        <v>6.5255005431445507</v>
      </c>
      <c r="M128" s="596">
        <f>regioNat_Kreisregionen_t_N!F128/Terr_Oeko!$D129*1000/100</f>
        <v>1.2330830420711754</v>
      </c>
      <c r="N128" s="596" t="s">
        <v>539</v>
      </c>
      <c r="O128" s="597">
        <f>regioNat_Kreisregionen_t_N!H128/Terr_Oeko!$D129*1000/100</f>
        <v>15.431502223416818</v>
      </c>
      <c r="P128" s="598">
        <f t="shared" si="24"/>
        <v>28.06911930730811</v>
      </c>
      <c r="Q128" s="599">
        <f>regioNat_Kreisregionen_t_N!J128/Terr_Oeko!$D129*1000/100</f>
        <v>2.1052593813208689</v>
      </c>
      <c r="R128" s="599">
        <f>regioNat_Kreisregionen_t_N!K128/Terr_Oeko!$D129*1000/100</f>
        <v>1.7759225445816051</v>
      </c>
      <c r="S128" s="599">
        <f>regioNat_Kreisregionen_t_N!L128/Terr_Oeko!$D129*1000/100</f>
        <v>0.98687565877576744</v>
      </c>
      <c r="T128" s="599" t="s">
        <v>539</v>
      </c>
      <c r="U128" s="597">
        <f>regioNat_Kreisregionen_t_N!N128/Terr_Oeko!$D129*1000/100</f>
        <v>12.898722736633543</v>
      </c>
      <c r="V128" s="598">
        <f t="shared" si="25"/>
        <v>17.766780321311785</v>
      </c>
      <c r="W128" s="599">
        <f>regioNat_Kreisregionen_t_N!P128/Terr_Oeko!$D129*1000/100</f>
        <v>2.773774117354697</v>
      </c>
      <c r="X128" s="599">
        <f>regioNat_Kreisregionen_t_N!Q128/Terr_Oeko!$D129*1000/100</f>
        <v>4.7495779985629465</v>
      </c>
      <c r="Y128" s="599">
        <f>regioNat_Kreisregionen_t_N!R128/Terr_Oeko!$D129*1000/100</f>
        <v>0.24620738329540803</v>
      </c>
      <c r="Z128" s="599"/>
      <c r="AA128" s="597">
        <f>regioNat_Kreisregionen_t_N!T128/Terr_Oeko!$D129*1000/100</f>
        <v>2.5327794867832751</v>
      </c>
      <c r="AB128" s="600">
        <f t="shared" si="26"/>
        <v>10.302338985996327</v>
      </c>
      <c r="AC128" s="275" t="str">
        <f>IF(Terr_Oeko!AB129 &gt; Vegetation!M129, "Oeko", "Veg")</f>
        <v>Oeko</v>
      </c>
      <c r="AD128" s="276" t="str">
        <f>IF(Gesundheit!T129 &gt; Terr_Oeko!AH129, "Gesund", "Oeko")</f>
        <v>Oeko</v>
      </c>
      <c r="AE128" s="500">
        <f t="shared" si="22"/>
        <v>0</v>
      </c>
      <c r="AF128" s="500">
        <f t="shared" si="22"/>
        <v>0</v>
      </c>
      <c r="AG128" s="352"/>
      <c r="AH128" s="542">
        <f t="shared" si="21"/>
        <v>2.1052593813208693</v>
      </c>
      <c r="AI128" s="542">
        <f t="shared" si="21"/>
        <v>1.7759225445816043</v>
      </c>
      <c r="AJ128" s="354">
        <f t="shared" si="23"/>
        <v>0</v>
      </c>
      <c r="AK128" s="651"/>
      <c r="AL128" s="647"/>
      <c r="AM128" s="647"/>
      <c r="AN128" s="647"/>
      <c r="AO128" s="647"/>
      <c r="AP128" s="647"/>
      <c r="AQ128" s="647"/>
      <c r="AR128" s="647"/>
      <c r="AS128" s="647"/>
      <c r="AT128" s="647"/>
      <c r="AU128" s="647"/>
      <c r="AV128" s="647"/>
      <c r="AW128" s="647"/>
      <c r="AX128" s="647"/>
      <c r="AY128" s="647"/>
      <c r="AZ128" s="647"/>
      <c r="BA128" s="647"/>
      <c r="BB128" s="647"/>
      <c r="BC128" s="647"/>
      <c r="BD128" s="647"/>
      <c r="BE128" s="647"/>
      <c r="BF128" s="647"/>
      <c r="BG128" s="647"/>
    </row>
    <row r="129" spans="1:59" x14ac:dyDescent="0.25">
      <c r="A129" s="631"/>
      <c r="B129" s="593">
        <v>7334</v>
      </c>
      <c r="C129" s="592" t="s">
        <v>101</v>
      </c>
      <c r="D129" s="688" t="s">
        <v>584</v>
      </c>
      <c r="E129" s="686">
        <v>1.8252238616051821</v>
      </c>
      <c r="F129" s="686">
        <v>6.4086382860671041</v>
      </c>
      <c r="G129" s="686">
        <v>11.942582848703038</v>
      </c>
      <c r="H129" s="686">
        <v>0.29838306470231313</v>
      </c>
      <c r="I129" s="686">
        <v>0</v>
      </c>
      <c r="J129" s="690">
        <v>20.474828061077638</v>
      </c>
      <c r="K129" s="585">
        <f>regioNat_Kreisregionen_t_N!D129/Terr_Oeko!$D130*1000/100</f>
        <v>3.2105456272144193</v>
      </c>
      <c r="L129" s="585">
        <f>regioNat_Kreisregionen_t_N!E129/Terr_Oeko!$D130*1000/100</f>
        <v>15.119428467038647</v>
      </c>
      <c r="M129" s="585">
        <f>regioNat_Kreisregionen_t_N!F129/Terr_Oeko!$D130*1000/100</f>
        <v>1.1190213064793928</v>
      </c>
      <c r="N129" s="585" t="s">
        <v>539</v>
      </c>
      <c r="O129" s="586">
        <f>regioNat_Kreisregionen_t_N!H129/Terr_Oeko!$D130*1000/100</f>
        <v>18.757532680220638</v>
      </c>
      <c r="P129" s="587">
        <f t="shared" si="24"/>
        <v>38.206528080953099</v>
      </c>
      <c r="Q129" s="588">
        <f>regioNat_Kreisregionen_t_N!J129/Terr_Oeko!$D130*1000/100</f>
        <v>1.3853217656092374</v>
      </c>
      <c r="R129" s="588">
        <f>regioNat_Kreisregionen_t_N!K129/Terr_Oeko!$D130*1000/100</f>
        <v>3.1768456183356086</v>
      </c>
      <c r="S129" s="588">
        <f>regioNat_Kreisregionen_t_N!L129/Terr_Oeko!$D130*1000/100</f>
        <v>0.82063824177707956</v>
      </c>
      <c r="T129" s="588" t="s">
        <v>539</v>
      </c>
      <c r="U129" s="586">
        <f>regioNat_Kreisregionen_t_N!N129/Terr_Oeko!$D130*1000/100</f>
        <v>12.348894394153533</v>
      </c>
      <c r="V129" s="587">
        <f t="shared" si="25"/>
        <v>17.731700019875458</v>
      </c>
      <c r="W129" s="588">
        <f>regioNat_Kreisregionen_t_N!P129/Terr_Oeko!$D130*1000/100</f>
        <v>1.8252238616051821</v>
      </c>
      <c r="X129" s="588">
        <f>regioNat_Kreisregionen_t_N!Q129/Terr_Oeko!$D130*1000/100</f>
        <v>11.942582848703038</v>
      </c>
      <c r="Y129" s="588">
        <f>regioNat_Kreisregionen_t_N!R129/Terr_Oeko!$D130*1000/100</f>
        <v>0.29838306470231313</v>
      </c>
      <c r="Z129" s="588"/>
      <c r="AA129" s="586">
        <f>regioNat_Kreisregionen_t_N!T129/Terr_Oeko!$D130*1000/100</f>
        <v>6.4086382860671041</v>
      </c>
      <c r="AB129" s="589">
        <f t="shared" si="26"/>
        <v>20.474828061077638</v>
      </c>
      <c r="AC129" s="275" t="str">
        <f>IF(Terr_Oeko!AB130 &gt; Vegetation!M130, "Oeko", "Veg")</f>
        <v>Oeko</v>
      </c>
      <c r="AD129" s="276" t="str">
        <f>IF(Gesundheit!T130 &gt; Terr_Oeko!AH130, "Gesund", "Oeko")</f>
        <v>Gesund</v>
      </c>
      <c r="AE129" s="500">
        <f t="shared" si="22"/>
        <v>0</v>
      </c>
      <c r="AF129" s="500">
        <f t="shared" si="22"/>
        <v>0</v>
      </c>
      <c r="AG129" s="352"/>
      <c r="AH129" s="542">
        <f t="shared" si="21"/>
        <v>1.3853217656092371</v>
      </c>
      <c r="AI129" s="542">
        <f t="shared" si="21"/>
        <v>3.1768456183356086</v>
      </c>
      <c r="AJ129" s="354">
        <f t="shared" si="23"/>
        <v>0</v>
      </c>
      <c r="AK129" s="651"/>
      <c r="AL129" s="647"/>
      <c r="AM129" s="647"/>
      <c r="AN129" s="647"/>
      <c r="AO129" s="647"/>
      <c r="AP129" s="647"/>
      <c r="AQ129" s="647"/>
      <c r="AR129" s="647"/>
      <c r="AS129" s="647"/>
      <c r="AT129" s="647"/>
      <c r="AU129" s="647"/>
      <c r="AV129" s="647"/>
      <c r="AW129" s="647"/>
      <c r="AX129" s="647"/>
      <c r="AY129" s="647"/>
      <c r="AZ129" s="647"/>
      <c r="BA129" s="647"/>
      <c r="BB129" s="647"/>
      <c r="BC129" s="647"/>
      <c r="BD129" s="647"/>
      <c r="BE129" s="647"/>
      <c r="BF129" s="647"/>
      <c r="BG129" s="647"/>
    </row>
    <row r="130" spans="1:59" x14ac:dyDescent="0.25">
      <c r="A130" s="631"/>
      <c r="B130" s="594" t="s">
        <v>639</v>
      </c>
      <c r="C130" s="595" t="s">
        <v>704</v>
      </c>
      <c r="D130" s="687" t="s">
        <v>584</v>
      </c>
      <c r="E130" s="687">
        <v>2.6234774212570127</v>
      </c>
      <c r="F130" s="687">
        <v>0.79636259781933461</v>
      </c>
      <c r="G130" s="687">
        <v>7.0982139102437962</v>
      </c>
      <c r="H130" s="687">
        <v>0.31902182311519811</v>
      </c>
      <c r="I130" s="687">
        <v>0</v>
      </c>
      <c r="J130" s="691">
        <v>10.837075752435341</v>
      </c>
      <c r="K130" s="596">
        <f>regioNat_Kreisregionen_t_N!D130/Terr_Oeko!$D131*1000/100</f>
        <v>4.6146635161262282</v>
      </c>
      <c r="L130" s="596">
        <f>regioNat_Kreisregionen_t_N!E130/Terr_Oeko!$D131*1000/100</f>
        <v>9.7523187829880271</v>
      </c>
      <c r="M130" s="596">
        <f>regioNat_Kreisregionen_t_N!F130/Terr_Oeko!$D131*1000/100</f>
        <v>1.1401530610101012</v>
      </c>
      <c r="N130" s="596" t="s">
        <v>539</v>
      </c>
      <c r="O130" s="597">
        <f>regioNat_Kreisregionen_t_N!H130/Terr_Oeko!$D131*1000/100</f>
        <v>10.997554664442955</v>
      </c>
      <c r="P130" s="598">
        <f t="shared" si="24"/>
        <v>26.50469002456731</v>
      </c>
      <c r="Q130" s="599">
        <f>regioNat_Kreisregionen_t_N!J130/Terr_Oeko!$D131*1000/100</f>
        <v>1.9911860948692166</v>
      </c>
      <c r="R130" s="599">
        <f>regioNat_Kreisregionen_t_N!K130/Terr_Oeko!$D131*1000/100</f>
        <v>2.6541048727442309</v>
      </c>
      <c r="S130" s="599">
        <f>regioNat_Kreisregionen_t_N!L130/Terr_Oeko!$D131*1000/100</f>
        <v>0.82113123789490305</v>
      </c>
      <c r="T130" s="599" t="s">
        <v>539</v>
      </c>
      <c r="U130" s="597">
        <f>regioNat_Kreisregionen_t_N!N130/Terr_Oeko!$D131*1000/100</f>
        <v>10.201192066623621</v>
      </c>
      <c r="V130" s="598">
        <f t="shared" si="25"/>
        <v>15.667614272131971</v>
      </c>
      <c r="W130" s="599">
        <f>regioNat_Kreisregionen_t_N!P130/Terr_Oeko!$D131*1000/100</f>
        <v>2.6234774212570127</v>
      </c>
      <c r="X130" s="599">
        <f>regioNat_Kreisregionen_t_N!Q130/Terr_Oeko!$D131*1000/100</f>
        <v>7.0982139102437962</v>
      </c>
      <c r="Y130" s="599">
        <f>regioNat_Kreisregionen_t_N!R130/Terr_Oeko!$D131*1000/100</f>
        <v>0.31902182311519811</v>
      </c>
      <c r="Z130" s="599"/>
      <c r="AA130" s="597">
        <f>regioNat_Kreisregionen_t_N!T130/Terr_Oeko!$D131*1000/100</f>
        <v>0.79636259781933461</v>
      </c>
      <c r="AB130" s="600">
        <f t="shared" si="26"/>
        <v>10.837075752435341</v>
      </c>
      <c r="AC130" s="275" t="str">
        <f>IF(Terr_Oeko!AB131 &gt; Vegetation!M131, "Oeko", "Veg")</f>
        <v>Oeko</v>
      </c>
      <c r="AD130" s="276" t="str">
        <f>IF(Gesundheit!T131 &gt; Terr_Oeko!AH131, "Gesund", "Oeko")</f>
        <v>Oeko</v>
      </c>
      <c r="AE130" s="500">
        <f t="shared" si="22"/>
        <v>0</v>
      </c>
      <c r="AF130" s="500">
        <f t="shared" si="22"/>
        <v>0</v>
      </c>
      <c r="AG130" s="352"/>
      <c r="AH130" s="542">
        <f t="shared" si="21"/>
        <v>1.9911860948692155</v>
      </c>
      <c r="AI130" s="542">
        <f t="shared" si="21"/>
        <v>2.6541048727442309</v>
      </c>
      <c r="AJ130" s="354">
        <f t="shared" si="23"/>
        <v>0</v>
      </c>
      <c r="AK130" s="651"/>
      <c r="AL130" s="647"/>
      <c r="AM130" s="647"/>
      <c r="AN130" s="647"/>
      <c r="AO130" s="647"/>
      <c r="AP130" s="647"/>
      <c r="AQ130" s="647"/>
      <c r="AR130" s="647"/>
      <c r="AS130" s="647"/>
      <c r="AT130" s="647"/>
      <c r="AU130" s="647"/>
      <c r="AV130" s="647"/>
      <c r="AW130" s="647"/>
      <c r="AX130" s="647"/>
      <c r="AY130" s="647"/>
      <c r="AZ130" s="647"/>
      <c r="BA130" s="647"/>
      <c r="BB130" s="647"/>
      <c r="BC130" s="647"/>
      <c r="BD130" s="647"/>
      <c r="BE130" s="647"/>
      <c r="BF130" s="647"/>
      <c r="BG130" s="647"/>
    </row>
    <row r="131" spans="1:59" x14ac:dyDescent="0.25">
      <c r="A131" s="631"/>
      <c r="B131" s="593" t="s">
        <v>640</v>
      </c>
      <c r="C131" s="592" t="s">
        <v>102</v>
      </c>
      <c r="D131" s="688" t="s">
        <v>583</v>
      </c>
      <c r="E131" s="686">
        <v>3.5411550785869599</v>
      </c>
      <c r="F131" s="686">
        <v>5.6029673615330511E-2</v>
      </c>
      <c r="G131" s="686">
        <v>2.8312441679051021</v>
      </c>
      <c r="H131" s="686">
        <v>0.23442776545005808</v>
      </c>
      <c r="I131" s="686">
        <v>0</v>
      </c>
      <c r="J131" s="690">
        <v>6.6628566855574505</v>
      </c>
      <c r="K131" s="585">
        <f>regioNat_Kreisregionen_t_N!D131/Terr_Oeko!$D132*1000/100</f>
        <v>6.2288468784574551</v>
      </c>
      <c r="L131" s="585">
        <f>regioNat_Kreisregionen_t_N!E131/Terr_Oeko!$D132*1000/100</f>
        <v>3.8898793452870017</v>
      </c>
      <c r="M131" s="585">
        <f>regioNat_Kreisregionen_t_N!F131/Terr_Oeko!$D132*1000/100</f>
        <v>1.1967721304173977</v>
      </c>
      <c r="N131" s="585" t="s">
        <v>539</v>
      </c>
      <c r="O131" s="586">
        <f>regioNat_Kreisregionen_t_N!H131/Terr_Oeko!$D132*1000/100</f>
        <v>16.360685405875028</v>
      </c>
      <c r="P131" s="587">
        <f t="shared" si="24"/>
        <v>27.676183760036881</v>
      </c>
      <c r="Q131" s="588">
        <f>regioNat_Kreisregionen_t_N!J131/Terr_Oeko!$D132*1000/100</f>
        <v>2.6876917998704943</v>
      </c>
      <c r="R131" s="588">
        <f>regioNat_Kreisregionen_t_N!K131/Terr_Oeko!$D132*1000/100</f>
        <v>1.0586351773819003</v>
      </c>
      <c r="S131" s="588">
        <f>regioNat_Kreisregionen_t_N!L131/Terr_Oeko!$D132*1000/100</f>
        <v>0.96234436496733977</v>
      </c>
      <c r="T131" s="588" t="s">
        <v>539</v>
      </c>
      <c r="U131" s="586">
        <f>regioNat_Kreisregionen_t_N!N131/Terr_Oeko!$D132*1000/100</f>
        <v>16.304655732259697</v>
      </c>
      <c r="V131" s="587">
        <f t="shared" si="25"/>
        <v>21.013327074479431</v>
      </c>
      <c r="W131" s="588">
        <f>regioNat_Kreisregionen_t_N!P131/Terr_Oeko!$D132*1000/100</f>
        <v>3.5411550785869599</v>
      </c>
      <c r="X131" s="588">
        <f>regioNat_Kreisregionen_t_N!Q131/Terr_Oeko!$D132*1000/100</f>
        <v>2.8312441679051021</v>
      </c>
      <c r="Y131" s="588">
        <f>regioNat_Kreisregionen_t_N!R131/Terr_Oeko!$D132*1000/100</f>
        <v>0.23442776545005808</v>
      </c>
      <c r="Z131" s="588"/>
      <c r="AA131" s="586">
        <f>regioNat_Kreisregionen_t_N!T131/Terr_Oeko!$D132*1000/100</f>
        <v>5.6029673615330511E-2</v>
      </c>
      <c r="AB131" s="589">
        <f t="shared" si="26"/>
        <v>6.6628566855574505</v>
      </c>
      <c r="AC131" s="275" t="str">
        <f>IF(Terr_Oeko!AB132 &gt; Vegetation!M132, "Oeko", "Veg")</f>
        <v>Oeko</v>
      </c>
      <c r="AD131" s="276" t="str">
        <f>IF(Gesundheit!T132 &gt; Terr_Oeko!AH132, "Gesund", "Oeko")</f>
        <v>Oeko</v>
      </c>
      <c r="AE131" s="500">
        <f t="shared" si="22"/>
        <v>0</v>
      </c>
      <c r="AF131" s="500">
        <f t="shared" si="22"/>
        <v>0</v>
      </c>
      <c r="AG131" s="352"/>
      <c r="AH131" s="542">
        <f t="shared" si="21"/>
        <v>2.6876917998704952</v>
      </c>
      <c r="AI131" s="542">
        <f t="shared" si="21"/>
        <v>1.0586351773818996</v>
      </c>
      <c r="AJ131" s="354">
        <f t="shared" si="23"/>
        <v>0</v>
      </c>
      <c r="AK131" s="651"/>
      <c r="AL131" s="647"/>
      <c r="AM131" s="647"/>
      <c r="AN131" s="647"/>
      <c r="AO131" s="647"/>
      <c r="AP131" s="647"/>
      <c r="AQ131" s="647"/>
      <c r="AR131" s="647"/>
      <c r="AS131" s="647"/>
      <c r="AT131" s="647"/>
      <c r="AU131" s="647"/>
      <c r="AV131" s="647"/>
      <c r="AW131" s="647"/>
      <c r="AX131" s="647"/>
      <c r="AY131" s="647"/>
      <c r="AZ131" s="647"/>
      <c r="BA131" s="647"/>
      <c r="BB131" s="647"/>
      <c r="BC131" s="647"/>
      <c r="BD131" s="647"/>
      <c r="BE131" s="647"/>
      <c r="BF131" s="647"/>
      <c r="BG131" s="647"/>
    </row>
    <row r="132" spans="1:59" x14ac:dyDescent="0.25">
      <c r="A132" s="631"/>
      <c r="B132" s="594" t="s">
        <v>641</v>
      </c>
      <c r="C132" s="595" t="s">
        <v>705</v>
      </c>
      <c r="D132" s="687" t="s">
        <v>584</v>
      </c>
      <c r="E132" s="687">
        <v>0.97747816575375313</v>
      </c>
      <c r="F132" s="687">
        <v>0.49854147503441709</v>
      </c>
      <c r="G132" s="687">
        <v>5.4243203804518068</v>
      </c>
      <c r="H132" s="687">
        <v>0.2540787335324397</v>
      </c>
      <c r="I132" s="687">
        <v>0</v>
      </c>
      <c r="J132" s="691">
        <v>7.1544187547724176</v>
      </c>
      <c r="K132" s="596">
        <f>regioNat_Kreisregionen_t_N!D132/Terr_Oeko!$D133*1000/100</f>
        <v>1.7193716983287621</v>
      </c>
      <c r="L132" s="596">
        <f>regioNat_Kreisregionen_t_N!E132/Terr_Oeko!$D133*1000/100</f>
        <v>7.4525369621339017</v>
      </c>
      <c r="M132" s="596">
        <f>regioNat_Kreisregionen_t_N!F132/Terr_Oeko!$D133*1000/100</f>
        <v>0.99978357717577415</v>
      </c>
      <c r="N132" s="596" t="s">
        <v>539</v>
      </c>
      <c r="O132" s="597">
        <f>regioNat_Kreisregionen_t_N!H132/Terr_Oeko!$D133*1000/100</f>
        <v>7.8451568296291452</v>
      </c>
      <c r="P132" s="598">
        <f t="shared" si="24"/>
        <v>18.016849067267586</v>
      </c>
      <c r="Q132" s="599">
        <f>regioNat_Kreisregionen_t_N!J132/Terr_Oeko!$D133*1000/100</f>
        <v>0.74189353257500901</v>
      </c>
      <c r="R132" s="599">
        <f>regioNat_Kreisregionen_t_N!K132/Terr_Oeko!$D133*1000/100</f>
        <v>2.0282165816820954</v>
      </c>
      <c r="S132" s="599">
        <f>regioNat_Kreisregionen_t_N!L132/Terr_Oeko!$D133*1000/100</f>
        <v>0.74570484364333423</v>
      </c>
      <c r="T132" s="599" t="s">
        <v>539</v>
      </c>
      <c r="U132" s="597">
        <f>regioNat_Kreisregionen_t_N!N132/Terr_Oeko!$D133*1000/100</f>
        <v>7.3466153545947286</v>
      </c>
      <c r="V132" s="598">
        <f t="shared" si="25"/>
        <v>10.862430312495167</v>
      </c>
      <c r="W132" s="599">
        <f>regioNat_Kreisregionen_t_N!P132/Terr_Oeko!$D133*1000/100</f>
        <v>0.97747816575375313</v>
      </c>
      <c r="X132" s="599">
        <f>regioNat_Kreisregionen_t_N!Q132/Terr_Oeko!$D133*1000/100</f>
        <v>5.4243203804518068</v>
      </c>
      <c r="Y132" s="599">
        <f>regioNat_Kreisregionen_t_N!R132/Terr_Oeko!$D133*1000/100</f>
        <v>0.2540787335324397</v>
      </c>
      <c r="Z132" s="599"/>
      <c r="AA132" s="597">
        <f>regioNat_Kreisregionen_t_N!T132/Terr_Oeko!$D133*1000/100</f>
        <v>0.49854147503441709</v>
      </c>
      <c r="AB132" s="600">
        <f t="shared" si="26"/>
        <v>7.1544187547724176</v>
      </c>
      <c r="AC132" s="275" t="str">
        <f>IF(Terr_Oeko!AB133 &gt; Vegetation!M133, "Oeko", "Veg")</f>
        <v>Oeko</v>
      </c>
      <c r="AD132" s="276" t="str">
        <f>IF(Gesundheit!T133 &gt; Terr_Oeko!AH133, "Gesund", "Oeko")</f>
        <v>Oeko</v>
      </c>
      <c r="AE132" s="500">
        <f t="shared" si="22"/>
        <v>0</v>
      </c>
      <c r="AF132" s="500">
        <f t="shared" si="22"/>
        <v>0</v>
      </c>
      <c r="AG132" s="352"/>
      <c r="AH132" s="542">
        <f t="shared" si="21"/>
        <v>0.74189353257500901</v>
      </c>
      <c r="AI132" s="542">
        <f t="shared" si="21"/>
        <v>2.028216581682095</v>
      </c>
      <c r="AJ132" s="354">
        <f t="shared" si="23"/>
        <v>0</v>
      </c>
      <c r="AK132" s="651"/>
      <c r="AL132" s="647"/>
      <c r="AM132" s="647"/>
      <c r="AN132" s="647"/>
      <c r="AO132" s="647"/>
      <c r="AP132" s="647"/>
      <c r="AQ132" s="647"/>
      <c r="AR132" s="647"/>
      <c r="AS132" s="647"/>
      <c r="AT132" s="647"/>
      <c r="AU132" s="647"/>
      <c r="AV132" s="647"/>
      <c r="AW132" s="647"/>
      <c r="AX132" s="647"/>
      <c r="AY132" s="647"/>
      <c r="AZ132" s="647"/>
      <c r="BA132" s="647"/>
      <c r="BB132" s="647"/>
      <c r="BC132" s="647"/>
      <c r="BD132" s="647"/>
      <c r="BE132" s="647"/>
      <c r="BF132" s="647"/>
      <c r="BG132" s="647"/>
    </row>
    <row r="133" spans="1:59" x14ac:dyDescent="0.25">
      <c r="A133" s="631"/>
      <c r="B133" s="593" t="s">
        <v>642</v>
      </c>
      <c r="C133" s="592" t="s">
        <v>706</v>
      </c>
      <c r="D133" s="688" t="s">
        <v>584</v>
      </c>
      <c r="E133" s="686">
        <v>5.2957058489789741</v>
      </c>
      <c r="F133" s="686">
        <v>34.703105066525453</v>
      </c>
      <c r="G133" s="686">
        <v>59.749306197964842</v>
      </c>
      <c r="H133" s="686">
        <v>7.9977888763753784</v>
      </c>
      <c r="I133" s="686">
        <v>0</v>
      </c>
      <c r="J133" s="690">
        <v>107.74590598984464</v>
      </c>
      <c r="K133" s="585">
        <f>regioNat_Kreisregionen_t_N!D133/Terr_Oeko!$D134*1000/100</f>
        <v>9.3150794344211967</v>
      </c>
      <c r="L133" s="585">
        <f>regioNat_Kreisregionen_t_N!E133/Terr_Oeko!$D134*1000/100</f>
        <v>61.770786309238382</v>
      </c>
      <c r="M133" s="585">
        <f>regioNat_Kreisregionen_t_N!F133/Terr_Oeko!$D134*1000/100</f>
        <v>18.684775501925756</v>
      </c>
      <c r="N133" s="585" t="s">
        <v>539</v>
      </c>
      <c r="O133" s="586">
        <f>regioNat_Kreisregionen_t_N!H133/Terr_Oeko!$D134*1000/100</f>
        <v>40.931357234010079</v>
      </c>
      <c r="P133" s="587">
        <f t="shared" si="24"/>
        <v>130.70199847959543</v>
      </c>
      <c r="Q133" s="588">
        <f>regioNat_Kreisregionen_t_N!J133/Terr_Oeko!$D134*1000/100</f>
        <v>4.0193735854422217</v>
      </c>
      <c r="R133" s="588">
        <f>regioNat_Kreisregionen_t_N!K133/Terr_Oeko!$D134*1000/100</f>
        <v>2.0214801112735414</v>
      </c>
      <c r="S133" s="588">
        <f>regioNat_Kreisregionen_t_N!L133/Terr_Oeko!$D134*1000/100</f>
        <v>10.686986625550379</v>
      </c>
      <c r="T133" s="588" t="s">
        <v>539</v>
      </c>
      <c r="U133" s="586">
        <f>regioNat_Kreisregionen_t_N!N133/Terr_Oeko!$D134*1000/100</f>
        <v>6.2282521674846247</v>
      </c>
      <c r="V133" s="587">
        <f t="shared" si="25"/>
        <v>22.956092489750766</v>
      </c>
      <c r="W133" s="588">
        <f>regioNat_Kreisregionen_t_N!P133/Terr_Oeko!$D134*1000/100</f>
        <v>5.2957058489789741</v>
      </c>
      <c r="X133" s="588">
        <f>regioNat_Kreisregionen_t_N!Q133/Terr_Oeko!$D134*1000/100</f>
        <v>59.749306197964842</v>
      </c>
      <c r="Y133" s="588">
        <f>regioNat_Kreisregionen_t_N!R133/Terr_Oeko!$D134*1000/100</f>
        <v>7.9977888763753784</v>
      </c>
      <c r="Z133" s="588"/>
      <c r="AA133" s="586">
        <f>regioNat_Kreisregionen_t_N!T133/Terr_Oeko!$D134*1000/100</f>
        <v>34.703105066525453</v>
      </c>
      <c r="AB133" s="589">
        <f t="shared" si="26"/>
        <v>107.74590598984464</v>
      </c>
      <c r="AC133" s="275" t="str">
        <f>IF(Terr_Oeko!AB134 &gt; Vegetation!M134, "Oeko", "Veg")</f>
        <v>Oeko</v>
      </c>
      <c r="AD133" s="276" t="str">
        <f>IF(Gesundheit!T134 &gt; Terr_Oeko!AH134, "Gesund", "Oeko")</f>
        <v>Gesund</v>
      </c>
      <c r="AE133" s="500">
        <f t="shared" si="22"/>
        <v>0</v>
      </c>
      <c r="AF133" s="500">
        <f t="shared" si="22"/>
        <v>0</v>
      </c>
      <c r="AG133" s="352"/>
      <c r="AH133" s="542">
        <f t="shared" ref="AH133:AI196" si="27">K133-W133</f>
        <v>4.0193735854422226</v>
      </c>
      <c r="AI133" s="542">
        <f t="shared" si="27"/>
        <v>2.0214801112735401</v>
      </c>
      <c r="AJ133" s="354">
        <f t="shared" si="23"/>
        <v>0</v>
      </c>
      <c r="AK133" s="651"/>
      <c r="AL133" s="647"/>
      <c r="AM133" s="647"/>
      <c r="AN133" s="647"/>
      <c r="AO133" s="647"/>
      <c r="AP133" s="647"/>
      <c r="AQ133" s="647"/>
      <c r="AR133" s="647"/>
      <c r="AS133" s="647"/>
      <c r="AT133" s="647"/>
      <c r="AU133" s="647"/>
      <c r="AV133" s="647"/>
      <c r="AW133" s="647"/>
      <c r="AX133" s="647"/>
      <c r="AY133" s="647"/>
      <c r="AZ133" s="647"/>
      <c r="BA133" s="647"/>
      <c r="BB133" s="647"/>
      <c r="BC133" s="647"/>
      <c r="BD133" s="647"/>
      <c r="BE133" s="647"/>
      <c r="BF133" s="647"/>
      <c r="BG133" s="647"/>
    </row>
    <row r="134" spans="1:59" x14ac:dyDescent="0.25">
      <c r="A134" s="631"/>
      <c r="B134" s="594" t="s">
        <v>643</v>
      </c>
      <c r="C134" s="595" t="s">
        <v>707</v>
      </c>
      <c r="D134" s="687" t="s">
        <v>584</v>
      </c>
      <c r="E134" s="687">
        <v>2.4335827180248226</v>
      </c>
      <c r="F134" s="687">
        <v>3.7950545513920337</v>
      </c>
      <c r="G134" s="687">
        <v>18.57873427183257</v>
      </c>
      <c r="H134" s="687">
        <v>0.56494463828339525</v>
      </c>
      <c r="I134" s="687">
        <v>0</v>
      </c>
      <c r="J134" s="691">
        <v>25.372316179532824</v>
      </c>
      <c r="K134" s="596">
        <f>regioNat_Kreisregionen_t_N!D134/Terr_Oeko!$D135*1000/100</f>
        <v>4.2806411411627989</v>
      </c>
      <c r="L134" s="596">
        <f>regioNat_Kreisregionen_t_N!E134/Terr_Oeko!$D135*1000/100</f>
        <v>21.638620528200548</v>
      </c>
      <c r="M134" s="596">
        <f>regioNat_Kreisregionen_t_N!F134/Terr_Oeko!$D135*1000/100</f>
        <v>1.8937805904058569</v>
      </c>
      <c r="N134" s="596" t="s">
        <v>539</v>
      </c>
      <c r="O134" s="597">
        <f>regioNat_Kreisregionen_t_N!H134/Terr_Oeko!$D135*1000/100</f>
        <v>12.166654822915202</v>
      </c>
      <c r="P134" s="598">
        <f t="shared" si="24"/>
        <v>39.97969708268441</v>
      </c>
      <c r="Q134" s="599">
        <f>regioNat_Kreisregionen_t_N!J134/Terr_Oeko!$D135*1000/100</f>
        <v>1.8470584231379754</v>
      </c>
      <c r="R134" s="599">
        <f>regioNat_Kreisregionen_t_N!K134/Terr_Oeko!$D135*1000/100</f>
        <v>3.059886256367979</v>
      </c>
      <c r="S134" s="599">
        <f>regioNat_Kreisregionen_t_N!L134/Terr_Oeko!$D135*1000/100</f>
        <v>1.3288359521224617</v>
      </c>
      <c r="T134" s="599" t="s">
        <v>539</v>
      </c>
      <c r="U134" s="597">
        <f>regioNat_Kreisregionen_t_N!N134/Terr_Oeko!$D135*1000/100</f>
        <v>8.3716002715231674</v>
      </c>
      <c r="V134" s="598">
        <f t="shared" si="25"/>
        <v>14.607380903151585</v>
      </c>
      <c r="W134" s="599">
        <f>regioNat_Kreisregionen_t_N!P134/Terr_Oeko!$D135*1000/100</f>
        <v>2.4335827180248226</v>
      </c>
      <c r="X134" s="599">
        <f>regioNat_Kreisregionen_t_N!Q134/Terr_Oeko!$D135*1000/100</f>
        <v>18.57873427183257</v>
      </c>
      <c r="Y134" s="599">
        <f>regioNat_Kreisregionen_t_N!R134/Terr_Oeko!$D135*1000/100</f>
        <v>0.56494463828339525</v>
      </c>
      <c r="Z134" s="599"/>
      <c r="AA134" s="597">
        <f>regioNat_Kreisregionen_t_N!T134/Terr_Oeko!$D135*1000/100</f>
        <v>3.7950545513920337</v>
      </c>
      <c r="AB134" s="600">
        <f t="shared" si="26"/>
        <v>25.372316179532824</v>
      </c>
      <c r="AC134" s="275" t="str">
        <f>IF(Terr_Oeko!AB135 &gt; Vegetation!M135, "Oeko", "Veg")</f>
        <v>Oeko</v>
      </c>
      <c r="AD134" s="276" t="str">
        <f>IF(Gesundheit!T135 &gt; Terr_Oeko!AH135, "Gesund", "Oeko")</f>
        <v>Gesund</v>
      </c>
      <c r="AE134" s="500">
        <f t="shared" ref="AE134:AF197" si="28">IF(W134&gt;K134, K134-W134, 0)</f>
        <v>0</v>
      </c>
      <c r="AF134" s="500">
        <f t="shared" si="28"/>
        <v>0</v>
      </c>
      <c r="AG134" s="352"/>
      <c r="AH134" s="542">
        <f t="shared" si="27"/>
        <v>1.8470584231379763</v>
      </c>
      <c r="AI134" s="542">
        <f t="shared" si="27"/>
        <v>3.0598862563679781</v>
      </c>
      <c r="AJ134" s="354">
        <f t="shared" ref="AJ134:AJ197" si="29">Q134-AH134</f>
        <v>0</v>
      </c>
      <c r="AK134" s="651"/>
      <c r="AL134" s="647"/>
      <c r="AM134" s="647"/>
      <c r="AN134" s="647"/>
      <c r="AO134" s="647"/>
      <c r="AP134" s="647"/>
      <c r="AQ134" s="647"/>
      <c r="AR134" s="647"/>
      <c r="AS134" s="647"/>
      <c r="AT134" s="647"/>
      <c r="AU134" s="647"/>
      <c r="AV134" s="647"/>
      <c r="AW134" s="647"/>
      <c r="AX134" s="647"/>
      <c r="AY134" s="647"/>
      <c r="AZ134" s="647"/>
      <c r="BA134" s="647"/>
      <c r="BB134" s="647"/>
      <c r="BC134" s="647"/>
      <c r="BD134" s="647"/>
      <c r="BE134" s="647"/>
      <c r="BF134" s="647"/>
      <c r="BG134" s="647"/>
    </row>
    <row r="135" spans="1:59" x14ac:dyDescent="0.25">
      <c r="A135" s="631"/>
      <c r="B135" s="593" t="s">
        <v>644</v>
      </c>
      <c r="C135" s="592" t="s">
        <v>708</v>
      </c>
      <c r="D135" s="688" t="s">
        <v>584</v>
      </c>
      <c r="E135" s="686">
        <v>2.7241573834250108</v>
      </c>
      <c r="F135" s="686">
        <v>1.7359158881004418E-2</v>
      </c>
      <c r="G135" s="686">
        <v>3.7608173228314978</v>
      </c>
      <c r="H135" s="686">
        <v>0.23305847596300652</v>
      </c>
      <c r="I135" s="686">
        <v>0</v>
      </c>
      <c r="J135" s="690">
        <v>6.7353923411005194</v>
      </c>
      <c r="K135" s="585">
        <f>regioNat_Kreisregionen_t_N!D135/Terr_Oeko!$D136*1000/100</f>
        <v>4.791758292874496</v>
      </c>
      <c r="L135" s="585">
        <f>regioNat_Kreisregionen_t_N!E135/Terr_Oeko!$D136*1000/100</f>
        <v>5.1670307320418098</v>
      </c>
      <c r="M135" s="585">
        <f>regioNat_Kreisregionen_t_N!F135/Terr_Oeko!$D136*1000/100</f>
        <v>0.92311940694771022</v>
      </c>
      <c r="N135" s="585" t="s">
        <v>539</v>
      </c>
      <c r="O135" s="586">
        <f>regioNat_Kreisregionen_t_N!H135/Terr_Oeko!$D136*1000/100</f>
        <v>9.7871055938224796</v>
      </c>
      <c r="P135" s="587">
        <f t="shared" si="24"/>
        <v>20.669014025686497</v>
      </c>
      <c r="Q135" s="588">
        <f>regioNat_Kreisregionen_t_N!J135/Terr_Oeko!$D136*1000/100</f>
        <v>2.0676009094494852</v>
      </c>
      <c r="R135" s="588">
        <f>regioNat_Kreisregionen_t_N!K135/Terr_Oeko!$D136*1000/100</f>
        <v>1.406213409210312</v>
      </c>
      <c r="S135" s="588">
        <f>regioNat_Kreisregionen_t_N!L135/Terr_Oeko!$D136*1000/100</f>
        <v>0.69006093098470378</v>
      </c>
      <c r="T135" s="588" t="s">
        <v>539</v>
      </c>
      <c r="U135" s="586">
        <f>regioNat_Kreisregionen_t_N!N135/Terr_Oeko!$D136*1000/100</f>
        <v>9.7697464349414762</v>
      </c>
      <c r="V135" s="587">
        <f t="shared" si="25"/>
        <v>13.933621684585976</v>
      </c>
      <c r="W135" s="588">
        <f>regioNat_Kreisregionen_t_N!P135/Terr_Oeko!$D136*1000/100</f>
        <v>2.7241573834250108</v>
      </c>
      <c r="X135" s="588">
        <f>regioNat_Kreisregionen_t_N!Q135/Terr_Oeko!$D136*1000/100</f>
        <v>3.7608173228314978</v>
      </c>
      <c r="Y135" s="588">
        <f>regioNat_Kreisregionen_t_N!R135/Terr_Oeko!$D136*1000/100</f>
        <v>0.23305847596300652</v>
      </c>
      <c r="Z135" s="588"/>
      <c r="AA135" s="586">
        <f>regioNat_Kreisregionen_t_N!T135/Terr_Oeko!$D136*1000/100</f>
        <v>1.7359158881004418E-2</v>
      </c>
      <c r="AB135" s="589">
        <f t="shared" si="26"/>
        <v>6.7353923411005194</v>
      </c>
      <c r="AC135" s="275" t="str">
        <f>IF(Terr_Oeko!AB136 &gt; Vegetation!M136, "Oeko", "Veg")</f>
        <v>Oeko</v>
      </c>
      <c r="AD135" s="276" t="str">
        <f>IF(Gesundheit!T136 &gt; Terr_Oeko!AH136, "Gesund", "Oeko")</f>
        <v>Oeko</v>
      </c>
      <c r="AE135" s="500">
        <f t="shared" si="28"/>
        <v>0</v>
      </c>
      <c r="AF135" s="500">
        <f t="shared" si="28"/>
        <v>0</v>
      </c>
      <c r="AG135" s="352"/>
      <c r="AH135" s="542">
        <f t="shared" si="27"/>
        <v>2.0676009094494852</v>
      </c>
      <c r="AI135" s="542">
        <f t="shared" si="27"/>
        <v>1.406213409210312</v>
      </c>
      <c r="AJ135" s="354">
        <f t="shared" si="29"/>
        <v>0</v>
      </c>
      <c r="AK135" s="651"/>
      <c r="AL135" s="647"/>
      <c r="AM135" s="647"/>
      <c r="AN135" s="647"/>
      <c r="AO135" s="647"/>
      <c r="AP135" s="647"/>
      <c r="AQ135" s="647"/>
      <c r="AR135" s="647"/>
      <c r="AS135" s="647"/>
      <c r="AT135" s="647"/>
      <c r="AU135" s="647"/>
      <c r="AV135" s="647"/>
      <c r="AW135" s="647"/>
      <c r="AX135" s="647"/>
      <c r="AY135" s="647"/>
      <c r="AZ135" s="647"/>
      <c r="BA135" s="647"/>
      <c r="BB135" s="647"/>
      <c r="BC135" s="647"/>
      <c r="BD135" s="647"/>
      <c r="BE135" s="647"/>
      <c r="BF135" s="647"/>
      <c r="BG135" s="647"/>
    </row>
    <row r="136" spans="1:59" x14ac:dyDescent="0.25">
      <c r="A136" s="631"/>
      <c r="B136" s="594">
        <v>8115</v>
      </c>
      <c r="C136" s="595" t="s">
        <v>103</v>
      </c>
      <c r="D136" s="687" t="s">
        <v>584</v>
      </c>
      <c r="E136" s="687">
        <v>4.422491666098753</v>
      </c>
      <c r="F136" s="687">
        <v>1.4905530123094943</v>
      </c>
      <c r="G136" s="687">
        <v>17.668837079045019</v>
      </c>
      <c r="H136" s="687">
        <v>0.53909269736548149</v>
      </c>
      <c r="I136" s="687">
        <v>0</v>
      </c>
      <c r="J136" s="691">
        <v>24.12097445481875</v>
      </c>
      <c r="K136" s="596">
        <f>regioNat_Kreisregionen_t_N!D136/Terr_Oeko!$D137*1000/100</f>
        <v>7.5255652535876187</v>
      </c>
      <c r="L136" s="596">
        <f>regioNat_Kreisregionen_t_N!E136/Terr_Oeko!$D137*1000/100</f>
        <v>20.522938549234858</v>
      </c>
      <c r="M136" s="596">
        <f>regioNat_Kreisregionen_t_N!F136/Terr_Oeko!$D137*1000/100</f>
        <v>1.7932845556299486</v>
      </c>
      <c r="N136" s="596" t="s">
        <v>539</v>
      </c>
      <c r="O136" s="597">
        <f>regioNat_Kreisregionen_t_N!H136/Terr_Oeko!$D137*1000/100</f>
        <v>16.560986681458427</v>
      </c>
      <c r="P136" s="598">
        <f t="shared" si="24"/>
        <v>46.40277503991085</v>
      </c>
      <c r="Q136" s="599">
        <f>regioNat_Kreisregionen_t_N!J136/Terr_Oeko!$D137*1000/100</f>
        <v>3.1030735874888649</v>
      </c>
      <c r="R136" s="599">
        <f>regioNat_Kreisregionen_t_N!K136/Terr_Oeko!$D137*1000/100</f>
        <v>2.8541014701898386</v>
      </c>
      <c r="S136" s="599">
        <f>regioNat_Kreisregionen_t_N!L136/Terr_Oeko!$D137*1000/100</f>
        <v>1.2541918582644673</v>
      </c>
      <c r="T136" s="599" t="s">
        <v>539</v>
      </c>
      <c r="U136" s="597">
        <f>regioNat_Kreisregionen_t_N!N136/Terr_Oeko!$D137*1000/100</f>
        <v>15.070433669148935</v>
      </c>
      <c r="V136" s="598">
        <f t="shared" si="25"/>
        <v>22.281800585092107</v>
      </c>
      <c r="W136" s="599">
        <f>regioNat_Kreisregionen_t_N!P136/Terr_Oeko!$D137*1000/100</f>
        <v>4.422491666098753</v>
      </c>
      <c r="X136" s="599">
        <f>regioNat_Kreisregionen_t_N!Q136/Terr_Oeko!$D137*1000/100</f>
        <v>17.668837079045019</v>
      </c>
      <c r="Y136" s="599">
        <f>regioNat_Kreisregionen_t_N!R136/Terr_Oeko!$D137*1000/100</f>
        <v>0.53909269736548149</v>
      </c>
      <c r="Z136" s="599"/>
      <c r="AA136" s="597">
        <f>regioNat_Kreisregionen_t_N!T136/Terr_Oeko!$D137*1000/100</f>
        <v>1.4905530123094943</v>
      </c>
      <c r="AB136" s="600">
        <f t="shared" si="26"/>
        <v>24.12097445481875</v>
      </c>
      <c r="AC136" s="275" t="str">
        <f>IF(Terr_Oeko!AB137 &gt; Vegetation!M137, "Oeko", "Veg")</f>
        <v>Veg</v>
      </c>
      <c r="AD136" s="276" t="str">
        <f>IF(Gesundheit!T137 &gt; Terr_Oeko!AH137, "Gesund", "Oeko")</f>
        <v>Gesund</v>
      </c>
      <c r="AE136" s="500">
        <f t="shared" si="28"/>
        <v>0</v>
      </c>
      <c r="AF136" s="500">
        <f t="shared" si="28"/>
        <v>0</v>
      </c>
      <c r="AG136" s="352"/>
      <c r="AH136" s="542">
        <f t="shared" si="27"/>
        <v>3.1030735874888657</v>
      </c>
      <c r="AI136" s="542">
        <f t="shared" si="27"/>
        <v>2.8541014701898391</v>
      </c>
      <c r="AJ136" s="354">
        <f t="shared" si="29"/>
        <v>0</v>
      </c>
      <c r="AK136" s="651"/>
      <c r="AL136" s="647"/>
      <c r="AM136" s="647"/>
      <c r="AN136" s="647"/>
      <c r="AO136" s="647"/>
      <c r="AP136" s="647"/>
      <c r="AQ136" s="647"/>
      <c r="AR136" s="647"/>
      <c r="AS136" s="647"/>
      <c r="AT136" s="647"/>
      <c r="AU136" s="647"/>
      <c r="AV136" s="647"/>
      <c r="AW136" s="647"/>
      <c r="AX136" s="647"/>
      <c r="AY136" s="647"/>
      <c r="AZ136" s="647"/>
      <c r="BA136" s="647"/>
      <c r="BB136" s="647"/>
      <c r="BC136" s="647"/>
      <c r="BD136" s="647"/>
      <c r="BE136" s="647"/>
      <c r="BF136" s="647"/>
      <c r="BG136" s="647"/>
    </row>
    <row r="137" spans="1:59" x14ac:dyDescent="0.25">
      <c r="A137" s="631"/>
      <c r="B137" s="593">
        <v>8116</v>
      </c>
      <c r="C137" s="592" t="s">
        <v>105</v>
      </c>
      <c r="D137" s="688" t="s">
        <v>584</v>
      </c>
      <c r="E137" s="686">
        <v>3.974419881906059</v>
      </c>
      <c r="F137" s="686">
        <v>0.99071353253799999</v>
      </c>
      <c r="G137" s="686">
        <v>19.290714237265146</v>
      </c>
      <c r="H137" s="686">
        <v>0.59117313395949478</v>
      </c>
      <c r="I137" s="686">
        <v>0</v>
      </c>
      <c r="J137" s="690">
        <v>24.847020785668697</v>
      </c>
      <c r="K137" s="585">
        <f>regioNat_Kreisregionen_t_N!D137/Terr_Oeko!$D138*1000/100</f>
        <v>6.7631006284800002</v>
      </c>
      <c r="L137" s="585">
        <f>regioNat_Kreisregionen_t_N!E137/Terr_Oeko!$D138*1000/100</f>
        <v>21.296231145872831</v>
      </c>
      <c r="M137" s="585">
        <f>regioNat_Kreisregionen_t_N!F137/Terr_Oeko!$D138*1000/100</f>
        <v>1.8866499272793018</v>
      </c>
      <c r="N137" s="585" t="s">
        <v>539</v>
      </c>
      <c r="O137" s="586">
        <f>regioNat_Kreisregionen_t_N!H137/Terr_Oeko!$D138*1000/100</f>
        <v>14.302880331365939</v>
      </c>
      <c r="P137" s="587">
        <f t="shared" si="24"/>
        <v>44.248862032998069</v>
      </c>
      <c r="Q137" s="588">
        <f>regioNat_Kreisregionen_t_N!J137/Terr_Oeko!$D138*1000/100</f>
        <v>2.7886807465739416</v>
      </c>
      <c r="R137" s="588">
        <f>regioNat_Kreisregionen_t_N!K137/Terr_Oeko!$D138*1000/100</f>
        <v>2.0055169086076812</v>
      </c>
      <c r="S137" s="588">
        <f>regioNat_Kreisregionen_t_N!L137/Terr_Oeko!$D138*1000/100</f>
        <v>1.2954767933198073</v>
      </c>
      <c r="T137" s="588" t="s">
        <v>539</v>
      </c>
      <c r="U137" s="586">
        <f>regioNat_Kreisregionen_t_N!N137/Terr_Oeko!$D138*1000/100</f>
        <v>13.31216679882794</v>
      </c>
      <c r="V137" s="587">
        <f t="shared" si="25"/>
        <v>19.401841247329372</v>
      </c>
      <c r="W137" s="588">
        <f>regioNat_Kreisregionen_t_N!P137/Terr_Oeko!$D138*1000/100</f>
        <v>3.974419881906059</v>
      </c>
      <c r="X137" s="588">
        <f>regioNat_Kreisregionen_t_N!Q137/Terr_Oeko!$D138*1000/100</f>
        <v>19.290714237265146</v>
      </c>
      <c r="Y137" s="588">
        <f>regioNat_Kreisregionen_t_N!R137/Terr_Oeko!$D138*1000/100</f>
        <v>0.59117313395949478</v>
      </c>
      <c r="Z137" s="588"/>
      <c r="AA137" s="586">
        <f>regioNat_Kreisregionen_t_N!T137/Terr_Oeko!$D138*1000/100</f>
        <v>0.99071353253799999</v>
      </c>
      <c r="AB137" s="589">
        <f t="shared" si="26"/>
        <v>24.847020785668697</v>
      </c>
      <c r="AC137" s="275" t="str">
        <f>IF(Terr_Oeko!AB138 &gt; Vegetation!M138, "Oeko", "Veg")</f>
        <v>Veg</v>
      </c>
      <c r="AD137" s="276" t="str">
        <f>IF(Gesundheit!T138 &gt; Terr_Oeko!AH138, "Gesund", "Oeko")</f>
        <v>Gesund</v>
      </c>
      <c r="AE137" s="500">
        <f t="shared" si="28"/>
        <v>0</v>
      </c>
      <c r="AF137" s="500">
        <f t="shared" si="28"/>
        <v>0</v>
      </c>
      <c r="AG137" s="352"/>
      <c r="AH137" s="542">
        <f t="shared" si="27"/>
        <v>2.7886807465739412</v>
      </c>
      <c r="AI137" s="542">
        <f t="shared" si="27"/>
        <v>2.0055169086076852</v>
      </c>
      <c r="AJ137" s="354">
        <f t="shared" si="29"/>
        <v>0</v>
      </c>
      <c r="AK137" s="651"/>
      <c r="AL137" s="647"/>
      <c r="AM137" s="647"/>
      <c r="AN137" s="647"/>
      <c r="AO137" s="647"/>
      <c r="AP137" s="647"/>
      <c r="AQ137" s="647"/>
      <c r="AR137" s="647"/>
      <c r="AS137" s="647"/>
      <c r="AT137" s="647"/>
      <c r="AU137" s="647"/>
      <c r="AV137" s="647"/>
      <c r="AW137" s="647"/>
      <c r="AX137" s="647"/>
      <c r="AY137" s="647"/>
      <c r="AZ137" s="647"/>
      <c r="BA137" s="647"/>
      <c r="BB137" s="647"/>
      <c r="BC137" s="647"/>
      <c r="BD137" s="647"/>
      <c r="BE137" s="647"/>
      <c r="BF137" s="647"/>
      <c r="BG137" s="647"/>
    </row>
    <row r="138" spans="1:59" x14ac:dyDescent="0.25">
      <c r="A138" s="631"/>
      <c r="B138" s="594">
        <v>8117</v>
      </c>
      <c r="C138" s="595" t="s">
        <v>106</v>
      </c>
      <c r="D138" s="687" t="s">
        <v>584</v>
      </c>
      <c r="E138" s="687">
        <v>8.9680823608998921</v>
      </c>
      <c r="F138" s="687">
        <v>0.62528269176511952</v>
      </c>
      <c r="G138" s="687">
        <v>10.67682513883245</v>
      </c>
      <c r="H138" s="687">
        <v>0.52046520137995167</v>
      </c>
      <c r="I138" s="687">
        <v>0</v>
      </c>
      <c r="J138" s="691">
        <v>20.790655392877412</v>
      </c>
      <c r="K138" s="596">
        <f>regioNat_Kreisregionen_t_N!D138/Terr_Oeko!$D139*1000/100</f>
        <v>15.260602868707185</v>
      </c>
      <c r="L138" s="596">
        <f>regioNat_Kreisregionen_t_N!E138/Terr_Oeko!$D139*1000/100</f>
        <v>13.685917404678573</v>
      </c>
      <c r="M138" s="596">
        <f>regioNat_Kreisregionen_t_N!F138/Terr_Oeko!$D139*1000/100</f>
        <v>2.0067282958552881</v>
      </c>
      <c r="N138" s="596" t="s">
        <v>539</v>
      </c>
      <c r="O138" s="597">
        <f>regioNat_Kreisregionen_t_N!H138/Terr_Oeko!$D139*1000/100</f>
        <v>25.146824429169111</v>
      </c>
      <c r="P138" s="598">
        <f t="shared" si="24"/>
        <v>56.100072998410155</v>
      </c>
      <c r="Q138" s="599">
        <f>regioNat_Kreisregionen_t_N!J138/Terr_Oeko!$D139*1000/100</f>
        <v>6.2925205078072928</v>
      </c>
      <c r="R138" s="599">
        <f>regioNat_Kreisregionen_t_N!K138/Terr_Oeko!$D139*1000/100</f>
        <v>3.0090922658461232</v>
      </c>
      <c r="S138" s="599">
        <f>regioNat_Kreisregionen_t_N!L138/Terr_Oeko!$D139*1000/100</f>
        <v>1.4862630944753368</v>
      </c>
      <c r="T138" s="599" t="s">
        <v>539</v>
      </c>
      <c r="U138" s="597">
        <f>regioNat_Kreisregionen_t_N!N138/Terr_Oeko!$D139*1000/100</f>
        <v>24.521541737403986</v>
      </c>
      <c r="V138" s="598">
        <f t="shared" si="25"/>
        <v>35.309417605532737</v>
      </c>
      <c r="W138" s="599">
        <f>regioNat_Kreisregionen_t_N!P138/Terr_Oeko!$D139*1000/100</f>
        <v>8.9680823608998921</v>
      </c>
      <c r="X138" s="599">
        <f>regioNat_Kreisregionen_t_N!Q138/Terr_Oeko!$D139*1000/100</f>
        <v>10.67682513883245</v>
      </c>
      <c r="Y138" s="599">
        <f>regioNat_Kreisregionen_t_N!R138/Terr_Oeko!$D139*1000/100</f>
        <v>0.52046520137995167</v>
      </c>
      <c r="Z138" s="599"/>
      <c r="AA138" s="597">
        <f>regioNat_Kreisregionen_t_N!T138/Terr_Oeko!$D139*1000/100</f>
        <v>0.62528269176511952</v>
      </c>
      <c r="AB138" s="600">
        <f t="shared" si="26"/>
        <v>20.790655392877412</v>
      </c>
      <c r="AC138" s="275" t="str">
        <f>IF(Terr_Oeko!AB139 &gt; Vegetation!M139, "Oeko", "Veg")</f>
        <v>Veg</v>
      </c>
      <c r="AD138" s="276" t="str">
        <f>IF(Gesundheit!T139 &gt; Terr_Oeko!AH139, "Gesund", "Oeko")</f>
        <v>Gesund</v>
      </c>
      <c r="AE138" s="500">
        <f t="shared" si="28"/>
        <v>0</v>
      </c>
      <c r="AF138" s="500">
        <f t="shared" si="28"/>
        <v>0</v>
      </c>
      <c r="AG138" s="352"/>
      <c r="AH138" s="542">
        <f t="shared" si="27"/>
        <v>6.2925205078072928</v>
      </c>
      <c r="AI138" s="542">
        <f t="shared" si="27"/>
        <v>3.0090922658461228</v>
      </c>
      <c r="AJ138" s="354">
        <f t="shared" si="29"/>
        <v>0</v>
      </c>
      <c r="AK138" s="651"/>
      <c r="AL138" s="647"/>
      <c r="AM138" s="647"/>
      <c r="AN138" s="647"/>
      <c r="AO138" s="647"/>
      <c r="AP138" s="647"/>
      <c r="AQ138" s="647"/>
      <c r="AR138" s="647"/>
      <c r="AS138" s="647"/>
      <c r="AT138" s="647"/>
      <c r="AU138" s="647"/>
      <c r="AV138" s="647"/>
      <c r="AW138" s="647"/>
      <c r="AX138" s="647"/>
      <c r="AY138" s="647"/>
      <c r="AZ138" s="647"/>
      <c r="BA138" s="647"/>
      <c r="BB138" s="647"/>
      <c r="BC138" s="647"/>
      <c r="BD138" s="647"/>
      <c r="BE138" s="647"/>
      <c r="BF138" s="647"/>
      <c r="BG138" s="647"/>
    </row>
    <row r="139" spans="1:59" x14ac:dyDescent="0.25">
      <c r="A139" s="631"/>
      <c r="B139" s="593" t="s">
        <v>645</v>
      </c>
      <c r="C139" s="592" t="s">
        <v>709</v>
      </c>
      <c r="D139" s="688" t="s">
        <v>584</v>
      </c>
      <c r="E139" s="686">
        <v>5.6672239563071081</v>
      </c>
      <c r="F139" s="686">
        <v>4.0142377350203988</v>
      </c>
      <c r="G139" s="686">
        <v>27.022776625006031</v>
      </c>
      <c r="H139" s="686">
        <v>0.90194063335552443</v>
      </c>
      <c r="I139" s="686">
        <v>0</v>
      </c>
      <c r="J139" s="690">
        <v>37.606178949689067</v>
      </c>
      <c r="K139" s="585">
        <f>regioNat_Kreisregionen_t_N!D139/Terr_Oeko!$D140*1000/100</f>
        <v>9.6436730490227198</v>
      </c>
      <c r="L139" s="585">
        <f>regioNat_Kreisregionen_t_N!E139/Terr_Oeko!$D140*1000/100</f>
        <v>29.950043812396906</v>
      </c>
      <c r="M139" s="585">
        <f>regioNat_Kreisregionen_t_N!F139/Terr_Oeko!$D140*1000/100</f>
        <v>2.6887484392884402</v>
      </c>
      <c r="N139" s="585" t="s">
        <v>539</v>
      </c>
      <c r="O139" s="586">
        <f>regioNat_Kreisregionen_t_N!H139/Terr_Oeko!$D140*1000/100</f>
        <v>17.25282371055529</v>
      </c>
      <c r="P139" s="587">
        <f t="shared" si="24"/>
        <v>59.535289011263352</v>
      </c>
      <c r="Q139" s="588">
        <f>regioNat_Kreisregionen_t_N!J139/Terr_Oeko!$D140*1000/100</f>
        <v>3.9764490927156122</v>
      </c>
      <c r="R139" s="588">
        <f>regioNat_Kreisregionen_t_N!K139/Terr_Oeko!$D140*1000/100</f>
        <v>2.927267187390874</v>
      </c>
      <c r="S139" s="588">
        <f>regioNat_Kreisregionen_t_N!L139/Terr_Oeko!$D140*1000/100</f>
        <v>1.7868078059329158</v>
      </c>
      <c r="T139" s="588" t="s">
        <v>539</v>
      </c>
      <c r="U139" s="586">
        <f>regioNat_Kreisregionen_t_N!N139/Terr_Oeko!$D140*1000/100</f>
        <v>13.238585975534891</v>
      </c>
      <c r="V139" s="587">
        <f t="shared" si="25"/>
        <v>21.929110061574292</v>
      </c>
      <c r="W139" s="588">
        <f>regioNat_Kreisregionen_t_N!P139/Terr_Oeko!$D140*1000/100</f>
        <v>5.6672239563071081</v>
      </c>
      <c r="X139" s="588">
        <f>regioNat_Kreisregionen_t_N!Q139/Terr_Oeko!$D140*1000/100</f>
        <v>27.022776625006031</v>
      </c>
      <c r="Y139" s="588">
        <f>regioNat_Kreisregionen_t_N!R139/Terr_Oeko!$D140*1000/100</f>
        <v>0.90194063335552443</v>
      </c>
      <c r="Z139" s="588"/>
      <c r="AA139" s="586">
        <f>regioNat_Kreisregionen_t_N!T139/Terr_Oeko!$D140*1000/100</f>
        <v>4.0142377350203988</v>
      </c>
      <c r="AB139" s="589">
        <f t="shared" si="26"/>
        <v>37.606178949689067</v>
      </c>
      <c r="AC139" s="275" t="str">
        <f>IF(Terr_Oeko!AB140 &gt; Vegetation!M140, "Oeko", "Veg")</f>
        <v>Veg</v>
      </c>
      <c r="AD139" s="276" t="str">
        <f>IF(Gesundheit!T140 &gt; Terr_Oeko!AH140, "Gesund", "Oeko")</f>
        <v>Gesund</v>
      </c>
      <c r="AE139" s="500">
        <f t="shared" si="28"/>
        <v>0</v>
      </c>
      <c r="AF139" s="500">
        <f t="shared" si="28"/>
        <v>0</v>
      </c>
      <c r="AG139" s="352"/>
      <c r="AH139" s="542">
        <f t="shared" si="27"/>
        <v>3.9764490927156118</v>
      </c>
      <c r="AI139" s="542">
        <f t="shared" si="27"/>
        <v>2.9272671873908749</v>
      </c>
      <c r="AJ139" s="354">
        <f t="shared" si="29"/>
        <v>0</v>
      </c>
      <c r="AK139" s="651"/>
      <c r="AL139" s="647"/>
      <c r="AM139" s="647"/>
      <c r="AN139" s="647"/>
      <c r="AO139" s="647"/>
      <c r="AP139" s="647"/>
      <c r="AQ139" s="647"/>
      <c r="AR139" s="647"/>
      <c r="AS139" s="647"/>
      <c r="AT139" s="647"/>
      <c r="AU139" s="647"/>
      <c r="AV139" s="647"/>
      <c r="AW139" s="647"/>
      <c r="AX139" s="647"/>
      <c r="AY139" s="647"/>
      <c r="AZ139" s="647"/>
      <c r="BA139" s="647"/>
      <c r="BB139" s="647"/>
      <c r="BC139" s="647"/>
      <c r="BD139" s="647"/>
      <c r="BE139" s="647"/>
      <c r="BF139" s="647"/>
      <c r="BG139" s="647"/>
    </row>
    <row r="140" spans="1:59" x14ac:dyDescent="0.25">
      <c r="A140" s="631"/>
      <c r="B140" s="594">
        <v>8119</v>
      </c>
      <c r="C140" s="595" t="s">
        <v>107</v>
      </c>
      <c r="D140" s="687" t="s">
        <v>584</v>
      </c>
      <c r="E140" s="687">
        <v>5.1631796741141383</v>
      </c>
      <c r="F140" s="687">
        <v>2.0146466040540023</v>
      </c>
      <c r="G140" s="687">
        <v>7.41492279561154</v>
      </c>
      <c r="H140" s="687">
        <v>0.37534901467141568</v>
      </c>
      <c r="I140" s="687">
        <v>0</v>
      </c>
      <c r="J140" s="691">
        <v>14.968098088451097</v>
      </c>
      <c r="K140" s="596">
        <f>regioNat_Kreisregionen_t_N!D140/Terr_Oeko!$D141*1000/100</f>
        <v>8.7859624137674004</v>
      </c>
      <c r="L140" s="596">
        <f>regioNat_Kreisregionen_t_N!E140/Terr_Oeko!$D141*1000/100</f>
        <v>10.736750228697453</v>
      </c>
      <c r="M140" s="596">
        <f>regioNat_Kreisregionen_t_N!F140/Terr_Oeko!$D141*1000/100</f>
        <v>1.4528339753770285</v>
      </c>
      <c r="N140" s="596" t="s">
        <v>539</v>
      </c>
      <c r="O140" s="597">
        <f>regioNat_Kreisregionen_t_N!H140/Terr_Oeko!$D141*1000/100</f>
        <v>17.749151189004852</v>
      </c>
      <c r="P140" s="598">
        <f t="shared" si="24"/>
        <v>38.724697806846734</v>
      </c>
      <c r="Q140" s="599">
        <f>regioNat_Kreisregionen_t_N!J140/Terr_Oeko!$D141*1000/100</f>
        <v>3.6227827396532604</v>
      </c>
      <c r="R140" s="599">
        <f>regioNat_Kreisregionen_t_N!K140/Terr_Oeko!$D141*1000/100</f>
        <v>3.3218274330859159</v>
      </c>
      <c r="S140" s="599">
        <f>regioNat_Kreisregionen_t_N!L140/Terr_Oeko!$D141*1000/100</f>
        <v>1.0774849607056129</v>
      </c>
      <c r="T140" s="599" t="s">
        <v>539</v>
      </c>
      <c r="U140" s="597">
        <f>regioNat_Kreisregionen_t_N!N140/Terr_Oeko!$D141*1000/100</f>
        <v>15.73450458495085</v>
      </c>
      <c r="V140" s="598">
        <f t="shared" si="25"/>
        <v>23.756599718395641</v>
      </c>
      <c r="W140" s="599">
        <f>regioNat_Kreisregionen_t_N!P140/Terr_Oeko!$D141*1000/100</f>
        <v>5.1631796741141383</v>
      </c>
      <c r="X140" s="599">
        <f>regioNat_Kreisregionen_t_N!Q140/Terr_Oeko!$D141*1000/100</f>
        <v>7.41492279561154</v>
      </c>
      <c r="Y140" s="599">
        <f>regioNat_Kreisregionen_t_N!R140/Terr_Oeko!$D141*1000/100</f>
        <v>0.37534901467141568</v>
      </c>
      <c r="Z140" s="599"/>
      <c r="AA140" s="597">
        <f>regioNat_Kreisregionen_t_N!T140/Terr_Oeko!$D141*1000/100</f>
        <v>2.0146466040540023</v>
      </c>
      <c r="AB140" s="600">
        <f t="shared" si="26"/>
        <v>14.968098088451097</v>
      </c>
      <c r="AC140" s="275" t="str">
        <f>IF(Terr_Oeko!AB141 &gt; Vegetation!M141, "Oeko", "Veg")</f>
        <v>Veg</v>
      </c>
      <c r="AD140" s="276" t="str">
        <f>IF(Gesundheit!T141 &gt; Terr_Oeko!AH141, "Gesund", "Oeko")</f>
        <v>Gesund</v>
      </c>
      <c r="AE140" s="500">
        <f t="shared" si="28"/>
        <v>0</v>
      </c>
      <c r="AF140" s="500">
        <f t="shared" si="28"/>
        <v>0</v>
      </c>
      <c r="AG140" s="352"/>
      <c r="AH140" s="542">
        <f t="shared" si="27"/>
        <v>3.6227827396532621</v>
      </c>
      <c r="AI140" s="542">
        <f t="shared" si="27"/>
        <v>3.3218274330859128</v>
      </c>
      <c r="AJ140" s="354">
        <f t="shared" si="29"/>
        <v>0</v>
      </c>
      <c r="AK140" s="651"/>
      <c r="AL140" s="647"/>
      <c r="AM140" s="647"/>
      <c r="AN140" s="647"/>
      <c r="AO140" s="647"/>
      <c r="AP140" s="647"/>
      <c r="AQ140" s="647"/>
      <c r="AR140" s="647"/>
      <c r="AS140" s="647"/>
      <c r="AT140" s="647"/>
      <c r="AU140" s="647"/>
      <c r="AV140" s="647"/>
      <c r="AW140" s="647"/>
      <c r="AX140" s="647"/>
      <c r="AY140" s="647"/>
      <c r="AZ140" s="647"/>
      <c r="BA140" s="647"/>
      <c r="BB140" s="647"/>
      <c r="BC140" s="647"/>
      <c r="BD140" s="647"/>
      <c r="BE140" s="647"/>
      <c r="BF140" s="647"/>
      <c r="BG140" s="647"/>
    </row>
    <row r="141" spans="1:59" x14ac:dyDescent="0.25">
      <c r="A141" s="631"/>
      <c r="B141" s="593" t="s">
        <v>646</v>
      </c>
      <c r="C141" s="592" t="s">
        <v>710</v>
      </c>
      <c r="D141" s="688" t="s">
        <v>584</v>
      </c>
      <c r="E141" s="686">
        <v>3.6488036004359667</v>
      </c>
      <c r="F141" s="686">
        <v>1.3408828126443471</v>
      </c>
      <c r="G141" s="686">
        <v>9.7015315380706983</v>
      </c>
      <c r="H141" s="686">
        <v>0.38754247386120511</v>
      </c>
      <c r="I141" s="686">
        <v>0</v>
      </c>
      <c r="J141" s="690">
        <v>15.078760425012216</v>
      </c>
      <c r="K141" s="585">
        <f>regioNat_Kreisregionen_t_N!D141/Terr_Oeko!$D142*1000/100</f>
        <v>6.2090133042193409</v>
      </c>
      <c r="L141" s="585">
        <f>regioNat_Kreisregionen_t_N!E141/Terr_Oeko!$D142*1000/100</f>
        <v>11.873732248306906</v>
      </c>
      <c r="M141" s="585">
        <f>regioNat_Kreisregionen_t_N!F141/Terr_Oeko!$D142*1000/100</f>
        <v>1.5324966120364112</v>
      </c>
      <c r="N141" s="585" t="s">
        <v>539</v>
      </c>
      <c r="O141" s="586">
        <f>regioNat_Kreisregionen_t_N!H141/Terr_Oeko!$D142*1000/100</f>
        <v>16.61692956112563</v>
      </c>
      <c r="P141" s="587">
        <f t="shared" si="24"/>
        <v>36.232171725688289</v>
      </c>
      <c r="Q141" s="588">
        <f>regioNat_Kreisregionen_t_N!J141/Terr_Oeko!$D142*1000/100</f>
        <v>2.5602097037833738</v>
      </c>
      <c r="R141" s="588">
        <f>regioNat_Kreisregionen_t_N!K141/Terr_Oeko!$D142*1000/100</f>
        <v>2.1722007102362082</v>
      </c>
      <c r="S141" s="588">
        <f>regioNat_Kreisregionen_t_N!L141/Terr_Oeko!$D142*1000/100</f>
        <v>1.144954138175206</v>
      </c>
      <c r="T141" s="588" t="s">
        <v>539</v>
      </c>
      <c r="U141" s="586">
        <f>regioNat_Kreisregionen_t_N!N141/Terr_Oeko!$D142*1000/100</f>
        <v>15.276046748481283</v>
      </c>
      <c r="V141" s="587">
        <f t="shared" si="25"/>
        <v>21.153411300676073</v>
      </c>
      <c r="W141" s="588">
        <f>regioNat_Kreisregionen_t_N!P141/Terr_Oeko!$D142*1000/100</f>
        <v>3.6488036004359667</v>
      </c>
      <c r="X141" s="588">
        <f>regioNat_Kreisregionen_t_N!Q141/Terr_Oeko!$D142*1000/100</f>
        <v>9.7015315380706983</v>
      </c>
      <c r="Y141" s="588">
        <f>regioNat_Kreisregionen_t_N!R141/Terr_Oeko!$D142*1000/100</f>
        <v>0.38754247386120511</v>
      </c>
      <c r="Z141" s="588"/>
      <c r="AA141" s="586">
        <f>regioNat_Kreisregionen_t_N!T141/Terr_Oeko!$D142*1000/100</f>
        <v>1.3408828126443471</v>
      </c>
      <c r="AB141" s="589">
        <f t="shared" si="26"/>
        <v>15.078760425012216</v>
      </c>
      <c r="AC141" s="275" t="str">
        <f>IF(Terr_Oeko!AB142 &gt; Vegetation!M142, "Oeko", "Veg")</f>
        <v>Veg</v>
      </c>
      <c r="AD141" s="276" t="str">
        <f>IF(Gesundheit!T142 &gt; Terr_Oeko!AH142, "Gesund", "Oeko")</f>
        <v>Gesund</v>
      </c>
      <c r="AE141" s="500">
        <f t="shared" si="28"/>
        <v>0</v>
      </c>
      <c r="AF141" s="500">
        <f t="shared" si="28"/>
        <v>0</v>
      </c>
      <c r="AG141" s="352"/>
      <c r="AH141" s="542">
        <f t="shared" si="27"/>
        <v>2.5602097037833742</v>
      </c>
      <c r="AI141" s="542">
        <f t="shared" si="27"/>
        <v>2.1722007102362078</v>
      </c>
      <c r="AJ141" s="354">
        <f t="shared" si="29"/>
        <v>0</v>
      </c>
      <c r="AK141" s="651"/>
      <c r="AL141" s="647"/>
      <c r="AM141" s="647"/>
      <c r="AN141" s="647"/>
      <c r="AO141" s="647"/>
      <c r="AP141" s="647"/>
      <c r="AQ141" s="647"/>
      <c r="AR141" s="647"/>
      <c r="AS141" s="647"/>
      <c r="AT141" s="647"/>
      <c r="AU141" s="647"/>
      <c r="AV141" s="647"/>
      <c r="AW141" s="647"/>
      <c r="AX141" s="647"/>
      <c r="AY141" s="647"/>
      <c r="AZ141" s="647"/>
      <c r="BA141" s="647"/>
      <c r="BB141" s="647"/>
      <c r="BC141" s="647"/>
      <c r="BD141" s="647"/>
      <c r="BE141" s="647"/>
      <c r="BF141" s="647"/>
      <c r="BG141" s="647"/>
    </row>
    <row r="142" spans="1:59" x14ac:dyDescent="0.25">
      <c r="A142" s="631"/>
      <c r="B142" s="594">
        <v>8126</v>
      </c>
      <c r="C142" s="595" t="s">
        <v>108</v>
      </c>
      <c r="D142" s="687" t="s">
        <v>583</v>
      </c>
      <c r="E142" s="687">
        <v>10.074703119271049</v>
      </c>
      <c r="F142" s="687">
        <v>2.0748654947363274</v>
      </c>
      <c r="G142" s="687">
        <v>3.4775283473462433</v>
      </c>
      <c r="H142" s="687">
        <v>0.31418524542274312</v>
      </c>
      <c r="I142" s="687">
        <v>0</v>
      </c>
      <c r="J142" s="691">
        <v>15.941282206776364</v>
      </c>
      <c r="K142" s="596">
        <f>regioNat_Kreisregionen_t_N!D142/Terr_Oeko!$D143*1000/100</f>
        <v>17.143692166972198</v>
      </c>
      <c r="L142" s="596">
        <f>regioNat_Kreisregionen_t_N!E142/Terr_Oeko!$D143*1000/100</f>
        <v>6.2299837924294055</v>
      </c>
      <c r="M142" s="596">
        <f>regioNat_Kreisregionen_t_N!F142/Terr_Oeko!$D143*1000/100</f>
        <v>1.6147580895796392</v>
      </c>
      <c r="N142" s="596" t="s">
        <v>539</v>
      </c>
      <c r="O142" s="597">
        <f>regioNat_Kreisregionen_t_N!H142/Terr_Oeko!$D143*1000/100</f>
        <v>27.203806501681989</v>
      </c>
      <c r="P142" s="598">
        <f t="shared" si="24"/>
        <v>52.192240550663229</v>
      </c>
      <c r="Q142" s="599">
        <f>regioNat_Kreisregionen_t_N!J142/Terr_Oeko!$D143*1000/100</f>
        <v>7.0689890477011463</v>
      </c>
      <c r="R142" s="599">
        <f>regioNat_Kreisregionen_t_N!K142/Terr_Oeko!$D143*1000/100</f>
        <v>2.7524554450831618</v>
      </c>
      <c r="S142" s="599">
        <f>regioNat_Kreisregionen_t_N!L142/Terr_Oeko!$D143*1000/100</f>
        <v>1.3005728441568962</v>
      </c>
      <c r="T142" s="599" t="s">
        <v>539</v>
      </c>
      <c r="U142" s="597">
        <f>regioNat_Kreisregionen_t_N!N142/Terr_Oeko!$D143*1000/100</f>
        <v>25.128941006945659</v>
      </c>
      <c r="V142" s="598">
        <f t="shared" si="25"/>
        <v>36.250958343886865</v>
      </c>
      <c r="W142" s="599">
        <f>regioNat_Kreisregionen_t_N!P142/Terr_Oeko!$D143*1000/100</f>
        <v>10.074703119271049</v>
      </c>
      <c r="X142" s="599">
        <f>regioNat_Kreisregionen_t_N!Q142/Terr_Oeko!$D143*1000/100</f>
        <v>3.4775283473462433</v>
      </c>
      <c r="Y142" s="599">
        <f>regioNat_Kreisregionen_t_N!R142/Terr_Oeko!$D143*1000/100</f>
        <v>0.31418524542274312</v>
      </c>
      <c r="Z142" s="599"/>
      <c r="AA142" s="597">
        <f>regioNat_Kreisregionen_t_N!T142/Terr_Oeko!$D143*1000/100</f>
        <v>2.0748654947363274</v>
      </c>
      <c r="AB142" s="600">
        <f t="shared" si="26"/>
        <v>15.941282206776364</v>
      </c>
      <c r="AC142" s="275" t="str">
        <f>IF(Terr_Oeko!AB143 &gt; Vegetation!M143, "Oeko", "Veg")</f>
        <v>Veg</v>
      </c>
      <c r="AD142" s="276" t="str">
        <f>IF(Gesundheit!T143 &gt; Terr_Oeko!AH143, "Gesund", "Oeko")</f>
        <v>Oeko</v>
      </c>
      <c r="AE142" s="500">
        <f t="shared" si="28"/>
        <v>0</v>
      </c>
      <c r="AF142" s="500">
        <f t="shared" si="28"/>
        <v>0</v>
      </c>
      <c r="AG142" s="352"/>
      <c r="AH142" s="542">
        <f t="shared" si="27"/>
        <v>7.0689890477011481</v>
      </c>
      <c r="AI142" s="542">
        <f t="shared" si="27"/>
        <v>2.7524554450831622</v>
      </c>
      <c r="AJ142" s="354">
        <f t="shared" si="29"/>
        <v>0</v>
      </c>
      <c r="AK142" s="651"/>
      <c r="AL142" s="647"/>
      <c r="AM142" s="647"/>
      <c r="AN142" s="647"/>
      <c r="AO142" s="647"/>
      <c r="AP142" s="647"/>
      <c r="AQ142" s="647"/>
      <c r="AR142" s="647"/>
      <c r="AS142" s="647"/>
      <c r="AT142" s="647"/>
      <c r="AU142" s="647"/>
      <c r="AV142" s="647"/>
      <c r="AW142" s="647"/>
      <c r="AX142" s="647"/>
      <c r="AY142" s="647"/>
      <c r="AZ142" s="647"/>
      <c r="BA142" s="647"/>
      <c r="BB142" s="647"/>
      <c r="BC142" s="647"/>
      <c r="BD142" s="647"/>
      <c r="BE142" s="647"/>
      <c r="BF142" s="647"/>
      <c r="BG142" s="647"/>
    </row>
    <row r="143" spans="1:59" x14ac:dyDescent="0.25">
      <c r="A143" s="631"/>
      <c r="B143" s="593">
        <v>8127</v>
      </c>
      <c r="C143" s="592" t="s">
        <v>109</v>
      </c>
      <c r="D143" s="688" t="s">
        <v>583</v>
      </c>
      <c r="E143" s="686">
        <v>14.614474824168703</v>
      </c>
      <c r="F143" s="686">
        <v>5.3960178777196459</v>
      </c>
      <c r="G143" s="686">
        <v>4.9455492145672766</v>
      </c>
      <c r="H143" s="686">
        <v>0.44023211292142017</v>
      </c>
      <c r="I143" s="686">
        <v>0</v>
      </c>
      <c r="J143" s="690">
        <v>25.396274029377047</v>
      </c>
      <c r="K143" s="585">
        <f>regioNat_Kreisregionen_t_N!D143/Terr_Oeko!$D144*1000/100</f>
        <v>24.86882785540995</v>
      </c>
      <c r="L143" s="585">
        <f>regioNat_Kreisregionen_t_N!E143/Terr_Oeko!$D144*1000/100</f>
        <v>7.9245067406739738</v>
      </c>
      <c r="M143" s="585">
        <f>regioNat_Kreisregionen_t_N!F143/Terr_Oeko!$D144*1000/100</f>
        <v>2.0288440125471716</v>
      </c>
      <c r="N143" s="585" t="s">
        <v>539</v>
      </c>
      <c r="O143" s="586">
        <f>regioNat_Kreisregionen_t_N!H143/Terr_Oeko!$D144*1000/100</f>
        <v>32.792342812089124</v>
      </c>
      <c r="P143" s="587">
        <f t="shared" si="24"/>
        <v>67.614521420720223</v>
      </c>
      <c r="Q143" s="588">
        <f>regioNat_Kreisregionen_t_N!J143/Terr_Oeko!$D144*1000/100</f>
        <v>10.254353031241246</v>
      </c>
      <c r="R143" s="588">
        <f>regioNat_Kreisregionen_t_N!K143/Terr_Oeko!$D144*1000/100</f>
        <v>2.9789575261066972</v>
      </c>
      <c r="S143" s="588">
        <f>regioNat_Kreisregionen_t_N!L143/Terr_Oeko!$D144*1000/100</f>
        <v>1.5886118996257517</v>
      </c>
      <c r="T143" s="588" t="s">
        <v>539</v>
      </c>
      <c r="U143" s="586">
        <f>regioNat_Kreisregionen_t_N!N143/Terr_Oeko!$D144*1000/100</f>
        <v>27.396324934369481</v>
      </c>
      <c r="V143" s="587">
        <f t="shared" si="25"/>
        <v>42.218247391343176</v>
      </c>
      <c r="W143" s="588">
        <f>regioNat_Kreisregionen_t_N!P143/Terr_Oeko!$D144*1000/100</f>
        <v>14.614474824168703</v>
      </c>
      <c r="X143" s="588">
        <f>regioNat_Kreisregionen_t_N!Q143/Terr_Oeko!$D144*1000/100</f>
        <v>4.9455492145672766</v>
      </c>
      <c r="Y143" s="588">
        <f>regioNat_Kreisregionen_t_N!R143/Terr_Oeko!$D144*1000/100</f>
        <v>0.44023211292142017</v>
      </c>
      <c r="Z143" s="588"/>
      <c r="AA143" s="586">
        <f>regioNat_Kreisregionen_t_N!T143/Terr_Oeko!$D144*1000/100</f>
        <v>5.3960178777196459</v>
      </c>
      <c r="AB143" s="589">
        <f t="shared" si="26"/>
        <v>25.396274029377047</v>
      </c>
      <c r="AC143" s="275" t="str">
        <f>IF(Terr_Oeko!AB144 &gt; Vegetation!M144, "Oeko", "Veg")</f>
        <v>Veg</v>
      </c>
      <c r="AD143" s="276" t="str">
        <f>IF(Gesundheit!T144 &gt; Terr_Oeko!AH144, "Gesund", "Oeko")</f>
        <v>Gesund</v>
      </c>
      <c r="AE143" s="500">
        <f t="shared" si="28"/>
        <v>0</v>
      </c>
      <c r="AF143" s="500">
        <f t="shared" si="28"/>
        <v>0</v>
      </c>
      <c r="AG143" s="352"/>
      <c r="AH143" s="542">
        <f t="shared" si="27"/>
        <v>10.254353031241248</v>
      </c>
      <c r="AI143" s="542">
        <f t="shared" si="27"/>
        <v>2.9789575261066972</v>
      </c>
      <c r="AJ143" s="354">
        <f t="shared" si="29"/>
        <v>0</v>
      </c>
      <c r="AK143" s="651"/>
      <c r="AL143" s="647"/>
      <c r="AM143" s="647"/>
      <c r="AN143" s="647"/>
      <c r="AO143" s="647"/>
      <c r="AP143" s="647"/>
      <c r="AQ143" s="647"/>
      <c r="AR143" s="647"/>
      <c r="AS143" s="647"/>
      <c r="AT143" s="647"/>
      <c r="AU143" s="647"/>
      <c r="AV143" s="647"/>
      <c r="AW143" s="647"/>
      <c r="AX143" s="647"/>
      <c r="AY143" s="647"/>
      <c r="AZ143" s="647"/>
      <c r="BA143" s="647"/>
      <c r="BB143" s="647"/>
      <c r="BC143" s="647"/>
      <c r="BD143" s="647"/>
      <c r="BE143" s="647"/>
      <c r="BF143" s="647"/>
      <c r="BG143" s="647"/>
    </row>
    <row r="144" spans="1:59" x14ac:dyDescent="0.25">
      <c r="A144" s="631"/>
      <c r="B144" s="594">
        <v>8128</v>
      </c>
      <c r="C144" s="595" t="s">
        <v>110</v>
      </c>
      <c r="D144" s="687" t="s">
        <v>583</v>
      </c>
      <c r="E144" s="687">
        <v>4.9357368694970321</v>
      </c>
      <c r="F144" s="687">
        <v>0.59940059792677647</v>
      </c>
      <c r="G144" s="687">
        <v>2.5190936472841026</v>
      </c>
      <c r="H144" s="687">
        <v>0.24519403113654828</v>
      </c>
      <c r="I144" s="687">
        <v>0</v>
      </c>
      <c r="J144" s="691">
        <v>8.2994251458444595</v>
      </c>
      <c r="K144" s="596">
        <f>regioNat_Kreisregionen_t_N!D144/Terr_Oeko!$D145*1000/100</f>
        <v>8.3989327036323189</v>
      </c>
      <c r="L144" s="596">
        <f>regioNat_Kreisregionen_t_N!E144/Terr_Oeko!$D145*1000/100</f>
        <v>4.5129502987856611</v>
      </c>
      <c r="M144" s="596">
        <f>regioNat_Kreisregionen_t_N!F144/Terr_Oeko!$D145*1000/100</f>
        <v>1.288560112714155</v>
      </c>
      <c r="N144" s="596" t="s">
        <v>539</v>
      </c>
      <c r="O144" s="597">
        <f>regioNat_Kreisregionen_t_N!H144/Terr_Oeko!$D145*1000/100</f>
        <v>17.611256344460283</v>
      </c>
      <c r="P144" s="598">
        <f t="shared" si="24"/>
        <v>31.811699459592418</v>
      </c>
      <c r="Q144" s="599">
        <f>regioNat_Kreisregionen_t_N!J144/Terr_Oeko!$D145*1000/100</f>
        <v>3.4631958341352869</v>
      </c>
      <c r="R144" s="599">
        <f>regioNat_Kreisregionen_t_N!K144/Terr_Oeko!$D145*1000/100</f>
        <v>1.9938566515015586</v>
      </c>
      <c r="S144" s="599">
        <f>regioNat_Kreisregionen_t_N!L144/Terr_Oeko!$D145*1000/100</f>
        <v>1.0433660815776067</v>
      </c>
      <c r="T144" s="599" t="s">
        <v>539</v>
      </c>
      <c r="U144" s="597">
        <f>regioNat_Kreisregionen_t_N!N144/Terr_Oeko!$D145*1000/100</f>
        <v>17.011855746533502</v>
      </c>
      <c r="V144" s="598">
        <f t="shared" si="25"/>
        <v>23.512274313747952</v>
      </c>
      <c r="W144" s="599">
        <f>regioNat_Kreisregionen_t_N!P144/Terr_Oeko!$D145*1000/100</f>
        <v>4.9357368694970321</v>
      </c>
      <c r="X144" s="599">
        <f>regioNat_Kreisregionen_t_N!Q144/Terr_Oeko!$D145*1000/100</f>
        <v>2.5190936472841026</v>
      </c>
      <c r="Y144" s="599">
        <f>regioNat_Kreisregionen_t_N!R144/Terr_Oeko!$D145*1000/100</f>
        <v>0.24519403113654828</v>
      </c>
      <c r="Z144" s="599"/>
      <c r="AA144" s="597">
        <f>regioNat_Kreisregionen_t_N!T144/Terr_Oeko!$D145*1000/100</f>
        <v>0.59940059792677647</v>
      </c>
      <c r="AB144" s="600">
        <f t="shared" si="26"/>
        <v>8.2994251458444595</v>
      </c>
      <c r="AC144" s="275" t="str">
        <f>IF(Terr_Oeko!AB145 &gt; Vegetation!M145, "Oeko", "Veg")</f>
        <v>Veg</v>
      </c>
      <c r="AD144" s="276" t="str">
        <f>IF(Gesundheit!T145 &gt; Terr_Oeko!AH145, "Gesund", "Oeko")</f>
        <v>Oeko</v>
      </c>
      <c r="AE144" s="500">
        <f t="shared" si="28"/>
        <v>0</v>
      </c>
      <c r="AF144" s="500">
        <f t="shared" si="28"/>
        <v>0</v>
      </c>
      <c r="AG144" s="352"/>
      <c r="AH144" s="542">
        <f t="shared" si="27"/>
        <v>3.4631958341352869</v>
      </c>
      <c r="AI144" s="542">
        <f t="shared" si="27"/>
        <v>1.9938566515015586</v>
      </c>
      <c r="AJ144" s="354">
        <f t="shared" si="29"/>
        <v>0</v>
      </c>
      <c r="AK144" s="651"/>
      <c r="AL144" s="647"/>
      <c r="AM144" s="647"/>
      <c r="AN144" s="647"/>
      <c r="AO144" s="647"/>
      <c r="AP144" s="647"/>
      <c r="AQ144" s="647"/>
      <c r="AR144" s="647"/>
      <c r="AS144" s="647"/>
      <c r="AT144" s="647"/>
      <c r="AU144" s="647"/>
      <c r="AV144" s="647"/>
      <c r="AW144" s="647"/>
      <c r="AX144" s="647"/>
      <c r="AY144" s="647"/>
      <c r="AZ144" s="647"/>
      <c r="BA144" s="647"/>
      <c r="BB144" s="647"/>
      <c r="BC144" s="647"/>
      <c r="BD144" s="647"/>
      <c r="BE144" s="647"/>
      <c r="BF144" s="647"/>
      <c r="BG144" s="647"/>
    </row>
    <row r="145" spans="1:59" x14ac:dyDescent="0.25">
      <c r="A145" s="631"/>
      <c r="B145" s="593">
        <v>8135</v>
      </c>
      <c r="C145" s="592" t="s">
        <v>111</v>
      </c>
      <c r="D145" s="688" t="s">
        <v>583</v>
      </c>
      <c r="E145" s="686">
        <v>6.9990105382886467</v>
      </c>
      <c r="F145" s="686">
        <v>2.2931912119791957</v>
      </c>
      <c r="G145" s="686">
        <v>8.2746688856528685</v>
      </c>
      <c r="H145" s="686">
        <v>0.4049585939373499</v>
      </c>
      <c r="I145" s="686">
        <v>0</v>
      </c>
      <c r="J145" s="690">
        <v>17.971829229858063</v>
      </c>
      <c r="K145" s="585">
        <f>regioNat_Kreisregionen_t_N!D145/Terr_Oeko!$D146*1000/100</f>
        <v>11.90991741605748</v>
      </c>
      <c r="L145" s="585">
        <f>regioNat_Kreisregionen_t_N!E145/Terr_Oeko!$D146*1000/100</f>
        <v>11.252005591592843</v>
      </c>
      <c r="M145" s="585">
        <f>regioNat_Kreisregionen_t_N!F145/Terr_Oeko!$D146*1000/100</f>
        <v>1.6169174422297905</v>
      </c>
      <c r="N145" s="585" t="s">
        <v>539</v>
      </c>
      <c r="O145" s="586">
        <f>regioNat_Kreisregionen_t_N!H145/Terr_Oeko!$D146*1000/100</f>
        <v>22.209270613331313</v>
      </c>
      <c r="P145" s="587">
        <f t="shared" si="24"/>
        <v>46.988111063211427</v>
      </c>
      <c r="Q145" s="588">
        <f>regioNat_Kreisregionen_t_N!J145/Terr_Oeko!$D146*1000/100</f>
        <v>4.9109068777688352</v>
      </c>
      <c r="R145" s="588">
        <f>regioNat_Kreisregionen_t_N!K145/Terr_Oeko!$D146*1000/100</f>
        <v>2.9773367059399725</v>
      </c>
      <c r="S145" s="588">
        <f>regioNat_Kreisregionen_t_N!L145/Terr_Oeko!$D146*1000/100</f>
        <v>1.2119588482924406</v>
      </c>
      <c r="T145" s="588" t="s">
        <v>539</v>
      </c>
      <c r="U145" s="586">
        <f>regioNat_Kreisregionen_t_N!N145/Terr_Oeko!$D146*1000/100</f>
        <v>19.916079401352118</v>
      </c>
      <c r="V145" s="587">
        <f t="shared" si="25"/>
        <v>29.016281833353364</v>
      </c>
      <c r="W145" s="588">
        <f>regioNat_Kreisregionen_t_N!P145/Terr_Oeko!$D146*1000/100</f>
        <v>6.9990105382886467</v>
      </c>
      <c r="X145" s="588">
        <f>regioNat_Kreisregionen_t_N!Q145/Terr_Oeko!$D146*1000/100</f>
        <v>8.2746688856528685</v>
      </c>
      <c r="Y145" s="588">
        <f>regioNat_Kreisregionen_t_N!R145/Terr_Oeko!$D146*1000/100</f>
        <v>0.4049585939373499</v>
      </c>
      <c r="Z145" s="588"/>
      <c r="AA145" s="586">
        <f>regioNat_Kreisregionen_t_N!T145/Terr_Oeko!$D146*1000/100</f>
        <v>2.2931912119791957</v>
      </c>
      <c r="AB145" s="589">
        <f t="shared" si="26"/>
        <v>17.971829229858063</v>
      </c>
      <c r="AC145" s="275" t="str">
        <f>IF(Terr_Oeko!AB146 &gt; Vegetation!M146, "Oeko", "Veg")</f>
        <v>Veg</v>
      </c>
      <c r="AD145" s="276" t="str">
        <f>IF(Gesundheit!T146 &gt; Terr_Oeko!AH146, "Gesund", "Oeko")</f>
        <v>Gesund</v>
      </c>
      <c r="AE145" s="500">
        <f t="shared" si="28"/>
        <v>0</v>
      </c>
      <c r="AF145" s="500">
        <f t="shared" si="28"/>
        <v>0</v>
      </c>
      <c r="AG145" s="352"/>
      <c r="AH145" s="542">
        <f t="shared" si="27"/>
        <v>4.9109068777688334</v>
      </c>
      <c r="AI145" s="542">
        <f t="shared" si="27"/>
        <v>2.9773367059399742</v>
      </c>
      <c r="AJ145" s="354">
        <f t="shared" si="29"/>
        <v>0</v>
      </c>
      <c r="AK145" s="651"/>
      <c r="AL145" s="647"/>
      <c r="AM145" s="647"/>
      <c r="AN145" s="647"/>
      <c r="AO145" s="647"/>
      <c r="AP145" s="647"/>
      <c r="AQ145" s="647"/>
      <c r="AR145" s="647"/>
      <c r="AS145" s="647"/>
      <c r="AT145" s="647"/>
      <c r="AU145" s="647"/>
      <c r="AV145" s="647"/>
      <c r="AW145" s="647"/>
      <c r="AX145" s="647"/>
      <c r="AY145" s="647"/>
      <c r="AZ145" s="647"/>
      <c r="BA145" s="647"/>
      <c r="BB145" s="647"/>
      <c r="BC145" s="647"/>
      <c r="BD145" s="647"/>
      <c r="BE145" s="647"/>
      <c r="BF145" s="647"/>
      <c r="BG145" s="647"/>
    </row>
    <row r="146" spans="1:59" x14ac:dyDescent="0.25">
      <c r="A146" s="631"/>
      <c r="B146" s="594">
        <v>8136</v>
      </c>
      <c r="C146" s="595" t="s">
        <v>112</v>
      </c>
      <c r="D146" s="687" t="s">
        <v>583</v>
      </c>
      <c r="E146" s="687">
        <v>8.8477692523211164</v>
      </c>
      <c r="F146" s="687">
        <v>2.3422080548008442</v>
      </c>
      <c r="G146" s="687">
        <v>3.9542244305071974</v>
      </c>
      <c r="H146" s="687">
        <v>0.35491245201275312</v>
      </c>
      <c r="I146" s="687">
        <v>0</v>
      </c>
      <c r="J146" s="691">
        <v>15.499114189641912</v>
      </c>
      <c r="K146" s="596">
        <f>regioNat_Kreisregionen_t_N!D146/Terr_Oeko!$D147*1000/100</f>
        <v>15.055871188507036</v>
      </c>
      <c r="L146" s="596">
        <f>regioNat_Kreisregionen_t_N!E146/Terr_Oeko!$D147*1000/100</f>
        <v>7.0839836956289366</v>
      </c>
      <c r="M146" s="596">
        <f>regioNat_Kreisregionen_t_N!F146/Terr_Oeko!$D147*1000/100</f>
        <v>1.6224304721906759</v>
      </c>
      <c r="N146" s="596" t="s">
        <v>539</v>
      </c>
      <c r="O146" s="597">
        <f>regioNat_Kreisregionen_t_N!H146/Terr_Oeko!$D147*1000/100</f>
        <v>25.580618035877706</v>
      </c>
      <c r="P146" s="598">
        <f t="shared" si="24"/>
        <v>49.342903392204349</v>
      </c>
      <c r="Q146" s="599">
        <f>regioNat_Kreisregionen_t_N!J146/Terr_Oeko!$D147*1000/100</f>
        <v>6.2081019361859191</v>
      </c>
      <c r="R146" s="599">
        <f>regioNat_Kreisregionen_t_N!K146/Terr_Oeko!$D147*1000/100</f>
        <v>3.1297592651217405</v>
      </c>
      <c r="S146" s="599">
        <f>regioNat_Kreisregionen_t_N!L146/Terr_Oeko!$D147*1000/100</f>
        <v>1.2675180201779228</v>
      </c>
      <c r="T146" s="599" t="s">
        <v>539</v>
      </c>
      <c r="U146" s="597">
        <f>regioNat_Kreisregionen_t_N!N146/Terr_Oeko!$D147*1000/100</f>
        <v>23.23840998107686</v>
      </c>
      <c r="V146" s="598">
        <f t="shared" si="25"/>
        <v>33.843789202562448</v>
      </c>
      <c r="W146" s="599">
        <f>regioNat_Kreisregionen_t_N!P146/Terr_Oeko!$D147*1000/100</f>
        <v>8.8477692523211164</v>
      </c>
      <c r="X146" s="599">
        <f>regioNat_Kreisregionen_t_N!Q146/Terr_Oeko!$D147*1000/100</f>
        <v>3.9542244305071974</v>
      </c>
      <c r="Y146" s="599">
        <f>regioNat_Kreisregionen_t_N!R146/Terr_Oeko!$D147*1000/100</f>
        <v>0.35491245201275312</v>
      </c>
      <c r="Z146" s="599"/>
      <c r="AA146" s="597">
        <f>regioNat_Kreisregionen_t_N!T146/Terr_Oeko!$D147*1000/100</f>
        <v>2.3422080548008442</v>
      </c>
      <c r="AB146" s="600">
        <f t="shared" si="26"/>
        <v>15.499114189641912</v>
      </c>
      <c r="AC146" s="275" t="str">
        <f>IF(Terr_Oeko!AB147 &gt; Vegetation!M147, "Oeko", "Veg")</f>
        <v>Veg</v>
      </c>
      <c r="AD146" s="276" t="str">
        <f>IF(Gesundheit!T147 &gt; Terr_Oeko!AH147, "Gesund", "Oeko")</f>
        <v>Oeko</v>
      </c>
      <c r="AE146" s="500">
        <f t="shared" si="28"/>
        <v>0</v>
      </c>
      <c r="AF146" s="500">
        <f t="shared" si="28"/>
        <v>0</v>
      </c>
      <c r="AG146" s="352"/>
      <c r="AH146" s="542">
        <f t="shared" si="27"/>
        <v>6.2081019361859191</v>
      </c>
      <c r="AI146" s="542">
        <f t="shared" si="27"/>
        <v>3.1297592651217392</v>
      </c>
      <c r="AJ146" s="354">
        <f t="shared" si="29"/>
        <v>0</v>
      </c>
      <c r="AK146" s="651"/>
      <c r="AL146" s="647"/>
      <c r="AM146" s="647"/>
      <c r="AN146" s="647"/>
      <c r="AO146" s="647"/>
      <c r="AP146" s="647"/>
      <c r="AQ146" s="647"/>
      <c r="AR146" s="647"/>
      <c r="AS146" s="647"/>
      <c r="AT146" s="647"/>
      <c r="AU146" s="647"/>
      <c r="AV146" s="647"/>
      <c r="AW146" s="647"/>
      <c r="AX146" s="647"/>
      <c r="AY146" s="647"/>
      <c r="AZ146" s="647"/>
      <c r="BA146" s="647"/>
      <c r="BB146" s="647"/>
      <c r="BC146" s="647"/>
      <c r="BD146" s="647"/>
      <c r="BE146" s="647"/>
      <c r="BF146" s="647"/>
      <c r="BG146" s="647"/>
    </row>
    <row r="147" spans="1:59" x14ac:dyDescent="0.25">
      <c r="A147" s="631"/>
      <c r="B147" s="593" t="s">
        <v>647</v>
      </c>
      <c r="C147" s="592" t="s">
        <v>711</v>
      </c>
      <c r="D147" s="688" t="s">
        <v>584</v>
      </c>
      <c r="E147" s="686">
        <v>2.1001686697808344</v>
      </c>
      <c r="F147" s="686">
        <v>0.46385507342752313</v>
      </c>
      <c r="G147" s="686">
        <v>21</v>
      </c>
      <c r="H147" s="686">
        <v>0.53819133032415911</v>
      </c>
      <c r="I147" s="686">
        <v>0</v>
      </c>
      <c r="J147" s="690">
        <v>24.10221507353252</v>
      </c>
      <c r="K147" s="585">
        <f>regioNat_Kreisregionen_t_N!D147/Terr_Oeko!$D148*1000/100</f>
        <v>3.5737673604070634</v>
      </c>
      <c r="L147" s="585">
        <f>regioNat_Kreisregionen_t_N!E147/Terr_Oeko!$D148*1000/100</f>
        <v>24.194112275886411</v>
      </c>
      <c r="M147" s="585">
        <f>regioNat_Kreisregionen_t_N!F147/Terr_Oeko!$D148*1000/100</f>
        <v>1.6761325046969169</v>
      </c>
      <c r="N147" s="585" t="s">
        <v>539</v>
      </c>
      <c r="O147" s="586">
        <f>regioNat_Kreisregionen_t_N!H147/Terr_Oeko!$D148*1000/100</f>
        <v>10.130930762927171</v>
      </c>
      <c r="P147" s="587">
        <f t="shared" si="24"/>
        <v>39.57494290391756</v>
      </c>
      <c r="Q147" s="588">
        <f>regioNat_Kreisregionen_t_N!J147/Terr_Oeko!$D148*1000/100</f>
        <v>1.4735986906262295</v>
      </c>
      <c r="R147" s="588">
        <f>regioNat_Kreisregionen_t_N!K147/Terr_Oeko!$D148*1000/100</f>
        <v>3.1941122758864071</v>
      </c>
      <c r="S147" s="588">
        <f>regioNat_Kreisregionen_t_N!L147/Terr_Oeko!$D148*1000/100</f>
        <v>1.1379411743727577</v>
      </c>
      <c r="T147" s="588" t="s">
        <v>539</v>
      </c>
      <c r="U147" s="586">
        <f>regioNat_Kreisregionen_t_N!N147/Terr_Oeko!$D148*1000/100</f>
        <v>9.667075689499649</v>
      </c>
      <c r="V147" s="587">
        <f t="shared" si="25"/>
        <v>15.472727830385043</v>
      </c>
      <c r="W147" s="588">
        <f>regioNat_Kreisregionen_t_N!P147/Terr_Oeko!$D148*1000/100</f>
        <v>2.1001686697808344</v>
      </c>
      <c r="X147" s="588">
        <f>regioNat_Kreisregionen_t_N!Q147/Terr_Oeko!$D148*1000/100</f>
        <v>21</v>
      </c>
      <c r="Y147" s="588">
        <f>regioNat_Kreisregionen_t_N!R147/Terr_Oeko!$D148*1000/100</f>
        <v>0.53819133032415911</v>
      </c>
      <c r="Z147" s="588"/>
      <c r="AA147" s="586">
        <f>regioNat_Kreisregionen_t_N!T147/Terr_Oeko!$D148*1000/100</f>
        <v>0.46385507342752313</v>
      </c>
      <c r="AB147" s="589">
        <f t="shared" si="26"/>
        <v>24.10221507353252</v>
      </c>
      <c r="AC147" s="275" t="str">
        <f>IF(Terr_Oeko!AB148 &gt; Vegetation!M148, "Oeko", "Veg")</f>
        <v>Veg</v>
      </c>
      <c r="AD147" s="276" t="str">
        <f>IF(Gesundheit!T148 &gt; Terr_Oeko!AH148, "Gesund", "Oeko")</f>
        <v>Gesund</v>
      </c>
      <c r="AE147" s="500">
        <f t="shared" si="28"/>
        <v>0</v>
      </c>
      <c r="AF147" s="500">
        <f t="shared" si="28"/>
        <v>0</v>
      </c>
      <c r="AG147" s="352"/>
      <c r="AH147" s="542">
        <f t="shared" si="27"/>
        <v>1.4735986906262291</v>
      </c>
      <c r="AI147" s="542">
        <f t="shared" si="27"/>
        <v>3.1941122758864111</v>
      </c>
      <c r="AJ147" s="354">
        <f t="shared" si="29"/>
        <v>0</v>
      </c>
      <c r="AK147" s="651"/>
      <c r="AL147" s="647"/>
      <c r="AM147" s="647"/>
      <c r="AN147" s="647"/>
      <c r="AO147" s="647"/>
      <c r="AP147" s="647"/>
      <c r="AQ147" s="647"/>
      <c r="AR147" s="647"/>
      <c r="AS147" s="647"/>
      <c r="AT147" s="647"/>
      <c r="AU147" s="647"/>
      <c r="AV147" s="647"/>
      <c r="AW147" s="647"/>
      <c r="AX147" s="647"/>
      <c r="AY147" s="647"/>
      <c r="AZ147" s="647"/>
      <c r="BA147" s="647"/>
      <c r="BB147" s="647"/>
      <c r="BC147" s="647"/>
      <c r="BD147" s="647"/>
      <c r="BE147" s="647"/>
      <c r="BF147" s="647"/>
      <c r="BG147" s="647"/>
    </row>
    <row r="148" spans="1:59" x14ac:dyDescent="0.25">
      <c r="A148" s="631"/>
      <c r="B148" s="594" t="s">
        <v>648</v>
      </c>
      <c r="C148" s="595" t="s">
        <v>712</v>
      </c>
      <c r="D148" s="687" t="s">
        <v>584</v>
      </c>
      <c r="E148" s="687">
        <v>1.4556222299748436</v>
      </c>
      <c r="F148" s="687">
        <v>3.0813236947737203E-3</v>
      </c>
      <c r="G148" s="687">
        <v>7.6756861792567417</v>
      </c>
      <c r="H148" s="687">
        <v>0.290947065676605</v>
      </c>
      <c r="I148" s="687">
        <v>0</v>
      </c>
      <c r="J148" s="691">
        <v>9.4253367986029648</v>
      </c>
      <c r="K148" s="596">
        <f>regioNat_Kreisregionen_t_N!D148/Terr_Oeko!$D149*1000/100</f>
        <v>2.4769702021647184</v>
      </c>
      <c r="L148" s="596">
        <f>regioNat_Kreisregionen_t_N!E148/Terr_Oeko!$D149*1000/100</f>
        <v>10.951093630045882</v>
      </c>
      <c r="M148" s="596">
        <f>regioNat_Kreisregionen_t_N!F148/Terr_Oeko!$D149*1000/100</f>
        <v>0.9723878964924918</v>
      </c>
      <c r="N148" s="596" t="s">
        <v>539</v>
      </c>
      <c r="O148" s="597">
        <f>regioNat_Kreisregionen_t_N!H148/Terr_Oeko!$D149*1000/100</f>
        <v>6.3468668092232408</v>
      </c>
      <c r="P148" s="598">
        <f t="shared" si="24"/>
        <v>20.747318537926333</v>
      </c>
      <c r="Q148" s="599">
        <f>regioNat_Kreisregionen_t_N!J148/Terr_Oeko!$D149*1000/100</f>
        <v>1.0213479721898748</v>
      </c>
      <c r="R148" s="599">
        <f>regioNat_Kreisregionen_t_N!K148/Terr_Oeko!$D149*1000/100</f>
        <v>3.2754074507891402</v>
      </c>
      <c r="S148" s="599">
        <f>regioNat_Kreisregionen_t_N!L148/Terr_Oeko!$D149*1000/100</f>
        <v>0.68144083081588691</v>
      </c>
      <c r="T148" s="599" t="s">
        <v>539</v>
      </c>
      <c r="U148" s="597">
        <f>regioNat_Kreisregionen_t_N!N148/Terr_Oeko!$D149*1000/100</f>
        <v>6.3437854855284677</v>
      </c>
      <c r="V148" s="598">
        <f t="shared" si="25"/>
        <v>11.32198173932337</v>
      </c>
      <c r="W148" s="599">
        <f>regioNat_Kreisregionen_t_N!P148/Terr_Oeko!$D149*1000/100</f>
        <v>1.4556222299748436</v>
      </c>
      <c r="X148" s="599">
        <f>regioNat_Kreisregionen_t_N!Q148/Terr_Oeko!$D149*1000/100</f>
        <v>7.6756861792567417</v>
      </c>
      <c r="Y148" s="599">
        <f>regioNat_Kreisregionen_t_N!R148/Terr_Oeko!$D149*1000/100</f>
        <v>0.290947065676605</v>
      </c>
      <c r="Z148" s="599"/>
      <c r="AA148" s="597">
        <f>regioNat_Kreisregionen_t_N!T148/Terr_Oeko!$D149*1000/100</f>
        <v>3.0813236947737203E-3</v>
      </c>
      <c r="AB148" s="600">
        <f t="shared" si="26"/>
        <v>9.4253367986029648</v>
      </c>
      <c r="AC148" s="275" t="str">
        <f>IF(Terr_Oeko!AB149 &gt; Vegetation!M149, "Oeko", "Veg")</f>
        <v>Veg</v>
      </c>
      <c r="AD148" s="276" t="str">
        <f>IF(Gesundheit!T149 &gt; Terr_Oeko!AH149, "Gesund", "Oeko")</f>
        <v>Gesund</v>
      </c>
      <c r="AE148" s="500">
        <f t="shared" si="28"/>
        <v>0</v>
      </c>
      <c r="AF148" s="500">
        <f t="shared" si="28"/>
        <v>0</v>
      </c>
      <c r="AG148" s="352"/>
      <c r="AH148" s="542">
        <f t="shared" si="27"/>
        <v>1.0213479721898748</v>
      </c>
      <c r="AI148" s="542">
        <f t="shared" si="27"/>
        <v>3.2754074507891406</v>
      </c>
      <c r="AJ148" s="354">
        <f t="shared" si="29"/>
        <v>0</v>
      </c>
      <c r="AK148" s="651"/>
      <c r="AL148" s="647"/>
      <c r="AM148" s="647"/>
      <c r="AN148" s="647"/>
      <c r="AO148" s="647"/>
      <c r="AP148" s="647"/>
      <c r="AQ148" s="647"/>
      <c r="AR148" s="647"/>
      <c r="AS148" s="647"/>
      <c r="AT148" s="647"/>
      <c r="AU148" s="647"/>
      <c r="AV148" s="647"/>
      <c r="AW148" s="647"/>
      <c r="AX148" s="647"/>
      <c r="AY148" s="647"/>
      <c r="AZ148" s="647"/>
      <c r="BA148" s="647"/>
      <c r="BB148" s="647"/>
      <c r="BC148" s="647"/>
      <c r="BD148" s="647"/>
      <c r="BE148" s="647"/>
      <c r="BF148" s="647"/>
      <c r="BG148" s="647"/>
    </row>
    <row r="149" spans="1:59" x14ac:dyDescent="0.25">
      <c r="A149" s="631"/>
      <c r="B149" s="593">
        <v>8225</v>
      </c>
      <c r="C149" s="592" t="s">
        <v>113</v>
      </c>
      <c r="D149" s="688" t="s">
        <v>583</v>
      </c>
      <c r="E149" s="686">
        <v>4.2055078358691702</v>
      </c>
      <c r="F149" s="686">
        <v>7.8650763078202776E-2</v>
      </c>
      <c r="G149" s="686">
        <v>2.8031982238344013</v>
      </c>
      <c r="H149" s="686">
        <v>0.27069313575966375</v>
      </c>
      <c r="I149" s="686">
        <v>0</v>
      </c>
      <c r="J149" s="690">
        <v>7.3580499585414385</v>
      </c>
      <c r="K149" s="585">
        <f>regioNat_Kreisregionen_t_N!D149/Terr_Oeko!$D150*1000/100</f>
        <v>7.156333133630552</v>
      </c>
      <c r="L149" s="585">
        <f>regioNat_Kreisregionen_t_N!E149/Terr_Oeko!$D150*1000/100</f>
        <v>5.0219229743395699</v>
      </c>
      <c r="M149" s="585">
        <f>regioNat_Kreisregionen_t_N!F149/Terr_Oeko!$D150*1000/100</f>
        <v>1.2345739650253833</v>
      </c>
      <c r="N149" s="585" t="s">
        <v>539</v>
      </c>
      <c r="O149" s="586">
        <f>regioNat_Kreisregionen_t_N!H149/Terr_Oeko!$D150*1000/100</f>
        <v>15.823989106205616</v>
      </c>
      <c r="P149" s="587">
        <f t="shared" si="24"/>
        <v>29.23681917920112</v>
      </c>
      <c r="Q149" s="588">
        <f>regioNat_Kreisregionen_t_N!J149/Terr_Oeko!$D150*1000/100</f>
        <v>2.9508252977613818</v>
      </c>
      <c r="R149" s="588">
        <f>regioNat_Kreisregionen_t_N!K149/Terr_Oeko!$D150*1000/100</f>
        <v>2.2187247505051686</v>
      </c>
      <c r="S149" s="588">
        <f>regioNat_Kreisregionen_t_N!L149/Terr_Oeko!$D150*1000/100</f>
        <v>0.9638808292657195</v>
      </c>
      <c r="T149" s="588" t="s">
        <v>539</v>
      </c>
      <c r="U149" s="586">
        <f>regioNat_Kreisregionen_t_N!N149/Terr_Oeko!$D150*1000/100</f>
        <v>15.745338343127411</v>
      </c>
      <c r="V149" s="587">
        <f t="shared" si="25"/>
        <v>21.878769220659681</v>
      </c>
      <c r="W149" s="588">
        <f>regioNat_Kreisregionen_t_N!P149/Terr_Oeko!$D150*1000/100</f>
        <v>4.2055078358691702</v>
      </c>
      <c r="X149" s="588">
        <f>regioNat_Kreisregionen_t_N!Q149/Terr_Oeko!$D150*1000/100</f>
        <v>2.8031982238344013</v>
      </c>
      <c r="Y149" s="588">
        <f>regioNat_Kreisregionen_t_N!R149/Terr_Oeko!$D150*1000/100</f>
        <v>0.27069313575966375</v>
      </c>
      <c r="Z149" s="588"/>
      <c r="AA149" s="586">
        <f>regioNat_Kreisregionen_t_N!T149/Terr_Oeko!$D150*1000/100</f>
        <v>7.8650763078202776E-2</v>
      </c>
      <c r="AB149" s="589">
        <f t="shared" si="26"/>
        <v>7.3580499585414385</v>
      </c>
      <c r="AC149" s="275" t="str">
        <f>IF(Terr_Oeko!AB150 &gt; Vegetation!M150, "Oeko", "Veg")</f>
        <v>Veg</v>
      </c>
      <c r="AD149" s="276" t="str">
        <f>IF(Gesundheit!T150 &gt; Terr_Oeko!AH150, "Gesund", "Oeko")</f>
        <v>Oeko</v>
      </c>
      <c r="AE149" s="500">
        <f t="shared" si="28"/>
        <v>0</v>
      </c>
      <c r="AF149" s="500">
        <f t="shared" si="28"/>
        <v>0</v>
      </c>
      <c r="AG149" s="352"/>
      <c r="AH149" s="542">
        <f t="shared" si="27"/>
        <v>2.9508252977613818</v>
      </c>
      <c r="AI149" s="542">
        <f t="shared" si="27"/>
        <v>2.2187247505051686</v>
      </c>
      <c r="AJ149" s="354">
        <f t="shared" si="29"/>
        <v>0</v>
      </c>
      <c r="AK149" s="651"/>
      <c r="AL149" s="647"/>
      <c r="AM149" s="647"/>
      <c r="AN149" s="647"/>
      <c r="AO149" s="647"/>
      <c r="AP149" s="647"/>
      <c r="AQ149" s="647"/>
      <c r="AR149" s="647"/>
      <c r="AS149" s="647"/>
      <c r="AT149" s="647"/>
      <c r="AU149" s="647"/>
      <c r="AV149" s="647"/>
      <c r="AW149" s="647"/>
      <c r="AX149" s="647"/>
      <c r="AY149" s="647"/>
      <c r="AZ149" s="647"/>
      <c r="BA149" s="647"/>
      <c r="BB149" s="647"/>
      <c r="BC149" s="647"/>
      <c r="BD149" s="647"/>
      <c r="BE149" s="647"/>
      <c r="BF149" s="647"/>
      <c r="BG149" s="647"/>
    </row>
    <row r="150" spans="1:59" x14ac:dyDescent="0.25">
      <c r="A150" s="631"/>
      <c r="B150" s="594" t="s">
        <v>649</v>
      </c>
      <c r="C150" s="595" t="s">
        <v>713</v>
      </c>
      <c r="D150" s="687" t="s">
        <v>584</v>
      </c>
      <c r="E150" s="687">
        <v>3.8224417753687878</v>
      </c>
      <c r="F150" s="687">
        <v>1.6194878249459987</v>
      </c>
      <c r="G150" s="687">
        <v>23.504927975739193</v>
      </c>
      <c r="H150" s="687">
        <v>0.7137586506608834</v>
      </c>
      <c r="I150" s="687">
        <v>0</v>
      </c>
      <c r="J150" s="691">
        <v>29.660616226714861</v>
      </c>
      <c r="K150" s="596">
        <f>regioNat_Kreisregionen_t_N!D150/Terr_Oeko!$D151*1000/100</f>
        <v>6.5044859731646989</v>
      </c>
      <c r="L150" s="596">
        <f>regioNat_Kreisregionen_t_N!E150/Terr_Oeko!$D151*1000/100</f>
        <v>27.830316648100592</v>
      </c>
      <c r="M150" s="596">
        <f>regioNat_Kreisregionen_t_N!F150/Terr_Oeko!$D151*1000/100</f>
        <v>2.0958627456310435</v>
      </c>
      <c r="N150" s="596" t="s">
        <v>539</v>
      </c>
      <c r="O150" s="597">
        <f>regioNat_Kreisregionen_t_N!H150/Terr_Oeko!$D151*1000/100</f>
        <v>12.563838978172662</v>
      </c>
      <c r="P150" s="598">
        <f t="shared" si="24"/>
        <v>48.994504345068997</v>
      </c>
      <c r="Q150" s="599">
        <f>regioNat_Kreisregionen_t_N!J150/Terr_Oeko!$D151*1000/100</f>
        <v>2.6820441977959115</v>
      </c>
      <c r="R150" s="599">
        <f>regioNat_Kreisregionen_t_N!K150/Terr_Oeko!$D151*1000/100</f>
        <v>4.3253886723613979</v>
      </c>
      <c r="S150" s="599">
        <f>regioNat_Kreisregionen_t_N!L150/Terr_Oeko!$D151*1000/100</f>
        <v>1.38210409497016</v>
      </c>
      <c r="T150" s="599" t="s">
        <v>539</v>
      </c>
      <c r="U150" s="597">
        <f>regioNat_Kreisregionen_t_N!N150/Terr_Oeko!$D151*1000/100</f>
        <v>10.944351153226663</v>
      </c>
      <c r="V150" s="598">
        <f t="shared" si="25"/>
        <v>19.333888118354132</v>
      </c>
      <c r="W150" s="599">
        <f>regioNat_Kreisregionen_t_N!P150/Terr_Oeko!$D151*1000/100</f>
        <v>3.8224417753687878</v>
      </c>
      <c r="X150" s="599">
        <f>regioNat_Kreisregionen_t_N!Q150/Terr_Oeko!$D151*1000/100</f>
        <v>23.504927975739193</v>
      </c>
      <c r="Y150" s="599">
        <f>regioNat_Kreisregionen_t_N!R150/Terr_Oeko!$D151*1000/100</f>
        <v>0.7137586506608834</v>
      </c>
      <c r="Z150" s="599"/>
      <c r="AA150" s="597">
        <f>regioNat_Kreisregionen_t_N!T150/Terr_Oeko!$D151*1000/100</f>
        <v>1.6194878249459987</v>
      </c>
      <c r="AB150" s="600">
        <f t="shared" si="26"/>
        <v>29.660616226714861</v>
      </c>
      <c r="AC150" s="275" t="str">
        <f>IF(Terr_Oeko!AB151 &gt; Vegetation!M151, "Oeko", "Veg")</f>
        <v>Veg</v>
      </c>
      <c r="AD150" s="276" t="str">
        <f>IF(Gesundheit!T151 &gt; Terr_Oeko!AH151, "Gesund", "Oeko")</f>
        <v>Gesund</v>
      </c>
      <c r="AE150" s="500">
        <f t="shared" si="28"/>
        <v>0</v>
      </c>
      <c r="AF150" s="500">
        <f t="shared" si="28"/>
        <v>0</v>
      </c>
      <c r="AG150" s="352"/>
      <c r="AH150" s="542">
        <f t="shared" si="27"/>
        <v>2.6820441977959111</v>
      </c>
      <c r="AI150" s="542">
        <f t="shared" si="27"/>
        <v>4.3253886723613988</v>
      </c>
      <c r="AJ150" s="354">
        <f t="shared" si="29"/>
        <v>0</v>
      </c>
      <c r="AK150" s="651"/>
      <c r="AL150" s="647"/>
      <c r="AM150" s="647"/>
      <c r="AN150" s="647"/>
      <c r="AO150" s="647"/>
      <c r="AP150" s="647"/>
      <c r="AQ150" s="647"/>
      <c r="AR150" s="647"/>
      <c r="AS150" s="647"/>
      <c r="AT150" s="647"/>
      <c r="AU150" s="647"/>
      <c r="AV150" s="647"/>
      <c r="AW150" s="647"/>
      <c r="AX150" s="647"/>
      <c r="AY150" s="647"/>
      <c r="AZ150" s="647"/>
      <c r="BA150" s="647"/>
      <c r="BB150" s="647"/>
      <c r="BC150" s="647"/>
      <c r="BD150" s="647"/>
      <c r="BE150" s="647"/>
      <c r="BF150" s="647"/>
      <c r="BG150" s="647"/>
    </row>
    <row r="151" spans="1:59" x14ac:dyDescent="0.25">
      <c r="A151" s="631"/>
      <c r="B151" s="593">
        <v>8235</v>
      </c>
      <c r="C151" s="592" t="s">
        <v>114</v>
      </c>
      <c r="D151" s="688" t="s">
        <v>583</v>
      </c>
      <c r="E151" s="686">
        <v>2.762118794440827</v>
      </c>
      <c r="F151" s="686">
        <v>0</v>
      </c>
      <c r="G151" s="686">
        <v>2.4769762872360213</v>
      </c>
      <c r="H151" s="686">
        <v>0.19276501554057443</v>
      </c>
      <c r="I151" s="686">
        <v>0</v>
      </c>
      <c r="J151" s="690">
        <v>5.4318600972174229</v>
      </c>
      <c r="K151" s="585">
        <f>regioNat_Kreisregionen_t_N!D151/Terr_Oeko!$D152*1000/100</f>
        <v>4.7001796261295787</v>
      </c>
      <c r="L151" s="585">
        <f>regioNat_Kreisregionen_t_N!E151/Terr_Oeko!$D152*1000/100</f>
        <v>4.4374971480788687</v>
      </c>
      <c r="M151" s="585">
        <f>regioNat_Kreisregionen_t_N!F151/Terr_Oeko!$D152*1000/100</f>
        <v>0.82182922167744943</v>
      </c>
      <c r="N151" s="585" t="s">
        <v>539</v>
      </c>
      <c r="O151" s="586">
        <f>regioNat_Kreisregionen_t_N!H151/Terr_Oeko!$D152*1000/100</f>
        <v>9.5492127679524703</v>
      </c>
      <c r="P151" s="587">
        <f t="shared" si="24"/>
        <v>19.508718763838367</v>
      </c>
      <c r="Q151" s="588">
        <f>regioNat_Kreisregionen_t_N!J151/Terr_Oeko!$D152*1000/100</f>
        <v>1.9380608316887509</v>
      </c>
      <c r="R151" s="588">
        <f>regioNat_Kreisregionen_t_N!K151/Terr_Oeko!$D152*1000/100</f>
        <v>1.9605208608428466</v>
      </c>
      <c r="S151" s="588">
        <f>regioNat_Kreisregionen_t_N!L151/Terr_Oeko!$D152*1000/100</f>
        <v>0.62906420613687508</v>
      </c>
      <c r="T151" s="588" t="s">
        <v>539</v>
      </c>
      <c r="U151" s="586">
        <f>regioNat_Kreisregionen_t_N!N151/Terr_Oeko!$D152*1000/100</f>
        <v>9.5492127679524703</v>
      </c>
      <c r="V151" s="587">
        <f t="shared" si="25"/>
        <v>14.076858666620943</v>
      </c>
      <c r="W151" s="588">
        <f>regioNat_Kreisregionen_t_N!P151/Terr_Oeko!$D152*1000/100</f>
        <v>2.762118794440827</v>
      </c>
      <c r="X151" s="588">
        <f>regioNat_Kreisregionen_t_N!Q151/Terr_Oeko!$D152*1000/100</f>
        <v>2.4769762872360213</v>
      </c>
      <c r="Y151" s="588">
        <f>regioNat_Kreisregionen_t_N!R151/Terr_Oeko!$D152*1000/100</f>
        <v>0.19276501554057443</v>
      </c>
      <c r="Z151" s="588"/>
      <c r="AA151" s="586">
        <f>regioNat_Kreisregionen_t_N!T151/Terr_Oeko!$D152*1000/100</f>
        <v>0</v>
      </c>
      <c r="AB151" s="589">
        <f t="shared" si="26"/>
        <v>5.4318600972174229</v>
      </c>
      <c r="AC151" s="275" t="str">
        <f>IF(Terr_Oeko!AB152 &gt; Vegetation!M152, "Oeko", "Veg")</f>
        <v>Veg</v>
      </c>
      <c r="AD151" s="276" t="str">
        <f>IF(Gesundheit!T152 &gt; Terr_Oeko!AH152, "Gesund", "Oeko")</f>
        <v>Oeko</v>
      </c>
      <c r="AE151" s="500">
        <f t="shared" si="28"/>
        <v>0</v>
      </c>
      <c r="AF151" s="500">
        <f t="shared" si="28"/>
        <v>0</v>
      </c>
      <c r="AG151" s="352"/>
      <c r="AH151" s="542">
        <f t="shared" si="27"/>
        <v>1.9380608316887518</v>
      </c>
      <c r="AI151" s="542">
        <f t="shared" si="27"/>
        <v>1.9605208608428475</v>
      </c>
      <c r="AJ151" s="354">
        <f t="shared" si="29"/>
        <v>0</v>
      </c>
      <c r="AK151" s="651"/>
      <c r="AL151" s="647"/>
      <c r="AM151" s="647"/>
      <c r="AN151" s="647"/>
      <c r="AO151" s="647"/>
      <c r="AP151" s="647"/>
      <c r="AQ151" s="647"/>
      <c r="AR151" s="647"/>
      <c r="AS151" s="647"/>
      <c r="AT151" s="647"/>
      <c r="AU151" s="647"/>
      <c r="AV151" s="647"/>
      <c r="AW151" s="647"/>
      <c r="AX151" s="647"/>
      <c r="AY151" s="647"/>
      <c r="AZ151" s="647"/>
      <c r="BA151" s="647"/>
      <c r="BB151" s="647"/>
      <c r="BC151" s="647"/>
      <c r="BD151" s="647"/>
      <c r="BE151" s="647"/>
      <c r="BF151" s="647"/>
      <c r="BG151" s="647"/>
    </row>
    <row r="152" spans="1:59" x14ac:dyDescent="0.25">
      <c r="A152" s="631"/>
      <c r="B152" s="594" t="s">
        <v>650</v>
      </c>
      <c r="C152" s="595" t="s">
        <v>714</v>
      </c>
      <c r="D152" s="687" t="s">
        <v>584</v>
      </c>
      <c r="E152" s="687">
        <v>3.4016092465915682</v>
      </c>
      <c r="F152" s="687">
        <v>0.45731903292433818</v>
      </c>
      <c r="G152" s="687">
        <v>11.209308389283619</v>
      </c>
      <c r="H152" s="687">
        <v>0.4394040561400997</v>
      </c>
      <c r="I152" s="687">
        <v>0</v>
      </c>
      <c r="J152" s="691">
        <v>15.507640724939625</v>
      </c>
      <c r="K152" s="596">
        <f>regioNat_Kreisregionen_t_N!D152/Terr_Oeko!$D153*1000/100</f>
        <v>5.7883732260401839</v>
      </c>
      <c r="L152" s="596">
        <f>regioNat_Kreisregionen_t_N!E152/Terr_Oeko!$D153*1000/100</f>
        <v>14.209959779630612</v>
      </c>
      <c r="M152" s="596">
        <f>regioNat_Kreisregionen_t_N!F152/Terr_Oeko!$D153*1000/100</f>
        <v>1.5111758600926535</v>
      </c>
      <c r="N152" s="596" t="s">
        <v>539</v>
      </c>
      <c r="O152" s="597">
        <f>regioNat_Kreisregionen_t_N!H152/Terr_Oeko!$D153*1000/100</f>
        <v>13.195619386401891</v>
      </c>
      <c r="P152" s="598">
        <f t="shared" si="24"/>
        <v>34.705128252165338</v>
      </c>
      <c r="Q152" s="599">
        <f>regioNat_Kreisregionen_t_N!J152/Terr_Oeko!$D153*1000/100</f>
        <v>2.3867639794486153</v>
      </c>
      <c r="R152" s="599">
        <f>regioNat_Kreisregionen_t_N!K152/Terr_Oeko!$D153*1000/100</f>
        <v>3.0006513903469938</v>
      </c>
      <c r="S152" s="599">
        <f>regioNat_Kreisregionen_t_N!L152/Terr_Oeko!$D153*1000/100</f>
        <v>1.0717718039525539</v>
      </c>
      <c r="T152" s="599" t="s">
        <v>539</v>
      </c>
      <c r="U152" s="597">
        <f>regioNat_Kreisregionen_t_N!N152/Terr_Oeko!$D153*1000/100</f>
        <v>12.738300353477555</v>
      </c>
      <c r="V152" s="598">
        <f t="shared" si="25"/>
        <v>19.197487527225718</v>
      </c>
      <c r="W152" s="599">
        <f>regioNat_Kreisregionen_t_N!P152/Terr_Oeko!$D153*1000/100</f>
        <v>3.4016092465915682</v>
      </c>
      <c r="X152" s="599">
        <f>regioNat_Kreisregionen_t_N!Q152/Terr_Oeko!$D153*1000/100</f>
        <v>11.209308389283619</v>
      </c>
      <c r="Y152" s="599">
        <f>regioNat_Kreisregionen_t_N!R152/Terr_Oeko!$D153*1000/100</f>
        <v>0.4394040561400997</v>
      </c>
      <c r="Z152" s="599"/>
      <c r="AA152" s="597">
        <f>regioNat_Kreisregionen_t_N!T152/Terr_Oeko!$D153*1000/100</f>
        <v>0.45731903292433818</v>
      </c>
      <c r="AB152" s="600">
        <f t="shared" si="26"/>
        <v>15.507640724939625</v>
      </c>
      <c r="AC152" s="275" t="str">
        <f>IF(Terr_Oeko!AB153 &gt; Vegetation!M153, "Oeko", "Veg")</f>
        <v>Veg</v>
      </c>
      <c r="AD152" s="276" t="str">
        <f>IF(Gesundheit!T153 &gt; Terr_Oeko!AH153, "Gesund", "Oeko")</f>
        <v>Gesund</v>
      </c>
      <c r="AE152" s="500">
        <f t="shared" si="28"/>
        <v>0</v>
      </c>
      <c r="AF152" s="500">
        <f t="shared" si="28"/>
        <v>0</v>
      </c>
      <c r="AG152" s="352"/>
      <c r="AH152" s="542">
        <f t="shared" si="27"/>
        <v>2.3867639794486157</v>
      </c>
      <c r="AI152" s="542">
        <f t="shared" si="27"/>
        <v>3.0006513903469934</v>
      </c>
      <c r="AJ152" s="354">
        <f t="shared" si="29"/>
        <v>0</v>
      </c>
      <c r="AK152" s="651"/>
      <c r="AL152" s="647"/>
      <c r="AM152" s="647"/>
      <c r="AN152" s="647"/>
      <c r="AO152" s="647"/>
      <c r="AP152" s="647"/>
      <c r="AQ152" s="647"/>
      <c r="AR152" s="647"/>
      <c r="AS152" s="647"/>
      <c r="AT152" s="647"/>
      <c r="AU152" s="647"/>
      <c r="AV152" s="647"/>
      <c r="AW152" s="647"/>
      <c r="AX152" s="647"/>
      <c r="AY152" s="647"/>
      <c r="AZ152" s="647"/>
      <c r="BA152" s="647"/>
      <c r="BB152" s="647"/>
      <c r="BC152" s="647"/>
      <c r="BD152" s="647"/>
      <c r="BE152" s="647"/>
      <c r="BF152" s="647"/>
      <c r="BG152" s="647"/>
    </row>
    <row r="153" spans="1:59" x14ac:dyDescent="0.25">
      <c r="A153" s="631"/>
      <c r="B153" s="593">
        <v>8237</v>
      </c>
      <c r="C153" s="592" t="s">
        <v>115</v>
      </c>
      <c r="D153" s="688" t="s">
        <v>584</v>
      </c>
      <c r="E153" s="686">
        <v>2.8503348311807319</v>
      </c>
      <c r="F153" s="686">
        <v>1.9989084470397267E-2</v>
      </c>
      <c r="G153" s="686">
        <v>2.9433815092366906</v>
      </c>
      <c r="H153" s="686">
        <v>0.21096695359314765</v>
      </c>
      <c r="I153" s="686">
        <v>0</v>
      </c>
      <c r="J153" s="690">
        <v>6.0246723784809673</v>
      </c>
      <c r="K153" s="585">
        <f>regioNat_Kreisregionen_t_N!D153/Terr_Oeko!$D154*1000/100</f>
        <v>4.8502930895393721</v>
      </c>
      <c r="L153" s="585">
        <f>regioNat_Kreisregionen_t_N!E153/Terr_Oeko!$D154*1000/100</f>
        <v>5.2730609978993854</v>
      </c>
      <c r="M153" s="585">
        <f>regioNat_Kreisregionen_t_N!F153/Terr_Oeko!$D154*1000/100</f>
        <v>0.87389179554565966</v>
      </c>
      <c r="N153" s="585" t="s">
        <v>539</v>
      </c>
      <c r="O153" s="586">
        <f>regioNat_Kreisregionen_t_N!H153/Terr_Oeko!$D154*1000/100</f>
        <v>9.9503950480088257</v>
      </c>
      <c r="P153" s="587">
        <f t="shared" si="24"/>
        <v>20.947640930993245</v>
      </c>
      <c r="Q153" s="588">
        <f>regioNat_Kreisregionen_t_N!J153/Terr_Oeko!$D154*1000/100</f>
        <v>1.9999582583586399</v>
      </c>
      <c r="R153" s="588">
        <f>regioNat_Kreisregionen_t_N!K153/Terr_Oeko!$D154*1000/100</f>
        <v>2.3296794886626948</v>
      </c>
      <c r="S153" s="588">
        <f>regioNat_Kreisregionen_t_N!L153/Terr_Oeko!$D154*1000/100</f>
        <v>0.662924841952512</v>
      </c>
      <c r="T153" s="588" t="s">
        <v>539</v>
      </c>
      <c r="U153" s="586">
        <f>regioNat_Kreisregionen_t_N!N153/Terr_Oeko!$D154*1000/100</f>
        <v>9.9304059635384299</v>
      </c>
      <c r="V153" s="587">
        <f t="shared" si="25"/>
        <v>14.922968552512277</v>
      </c>
      <c r="W153" s="588">
        <f>regioNat_Kreisregionen_t_N!P153/Terr_Oeko!$D154*1000/100</f>
        <v>2.8503348311807319</v>
      </c>
      <c r="X153" s="588">
        <f>regioNat_Kreisregionen_t_N!Q153/Terr_Oeko!$D154*1000/100</f>
        <v>2.9433815092366906</v>
      </c>
      <c r="Y153" s="588">
        <f>regioNat_Kreisregionen_t_N!R153/Terr_Oeko!$D154*1000/100</f>
        <v>0.21096695359314765</v>
      </c>
      <c r="Z153" s="588"/>
      <c r="AA153" s="586">
        <f>regioNat_Kreisregionen_t_N!T153/Terr_Oeko!$D154*1000/100</f>
        <v>1.9989084470397267E-2</v>
      </c>
      <c r="AB153" s="589">
        <f t="shared" si="26"/>
        <v>6.0246723784809673</v>
      </c>
      <c r="AC153" s="275" t="str">
        <f>IF(Terr_Oeko!AB154 &gt; Vegetation!M154, "Oeko", "Veg")</f>
        <v>Veg</v>
      </c>
      <c r="AD153" s="276" t="str">
        <f>IF(Gesundheit!T154 &gt; Terr_Oeko!AH154, "Gesund", "Oeko")</f>
        <v>Oeko</v>
      </c>
      <c r="AE153" s="500">
        <f t="shared" si="28"/>
        <v>0</v>
      </c>
      <c r="AF153" s="500">
        <f t="shared" si="28"/>
        <v>0</v>
      </c>
      <c r="AG153" s="352"/>
      <c r="AH153" s="542">
        <f t="shared" si="27"/>
        <v>1.9999582583586402</v>
      </c>
      <c r="AI153" s="542">
        <f t="shared" si="27"/>
        <v>2.3296794886626948</v>
      </c>
      <c r="AJ153" s="354">
        <f t="shared" si="29"/>
        <v>0</v>
      </c>
      <c r="AK153" s="651"/>
      <c r="AL153" s="647"/>
      <c r="AM153" s="647"/>
      <c r="AN153" s="647"/>
      <c r="AO153" s="647"/>
      <c r="AP153" s="647"/>
      <c r="AQ153" s="647"/>
      <c r="AR153" s="647"/>
      <c r="AS153" s="647"/>
      <c r="AT153" s="647"/>
      <c r="AU153" s="647"/>
      <c r="AV153" s="647"/>
      <c r="AW153" s="647"/>
      <c r="AX153" s="647"/>
      <c r="AY153" s="647"/>
      <c r="AZ153" s="647"/>
      <c r="BA153" s="647"/>
      <c r="BB153" s="647"/>
      <c r="BC153" s="647"/>
      <c r="BD153" s="647"/>
      <c r="BE153" s="647"/>
      <c r="BF153" s="647"/>
      <c r="BG153" s="647"/>
    </row>
    <row r="154" spans="1:59" x14ac:dyDescent="0.25">
      <c r="A154" s="631"/>
      <c r="B154" s="594" t="s">
        <v>651</v>
      </c>
      <c r="C154" s="595" t="s">
        <v>715</v>
      </c>
      <c r="D154" s="687" t="s">
        <v>584</v>
      </c>
      <c r="E154" s="687">
        <v>3.4068521232849607</v>
      </c>
      <c r="F154" s="687">
        <v>1.8946889679517269</v>
      </c>
      <c r="G154" s="687">
        <v>6.7199922111880737</v>
      </c>
      <c r="H154" s="687">
        <v>0.33273076259529977</v>
      </c>
      <c r="I154" s="687">
        <v>0</v>
      </c>
      <c r="J154" s="691">
        <v>12.354264065020061</v>
      </c>
      <c r="K154" s="596">
        <f>regioNat_Kreisregionen_t_N!D154/Terr_Oeko!$D155*1000/100</f>
        <v>5.7972948054690576</v>
      </c>
      <c r="L154" s="596">
        <f>regioNat_Kreisregionen_t_N!E154/Terr_Oeko!$D155*1000/100</f>
        <v>9.8829433209230224</v>
      </c>
      <c r="M154" s="596">
        <f>regioNat_Kreisregionen_t_N!F154/Terr_Oeko!$D155*1000/100</f>
        <v>1.2532560117411657</v>
      </c>
      <c r="N154" s="596" t="s">
        <v>539</v>
      </c>
      <c r="O154" s="597">
        <f>regioNat_Kreisregionen_t_N!H154/Terr_Oeko!$D155*1000/100</f>
        <v>14.141674225228103</v>
      </c>
      <c r="P154" s="598">
        <f t="shared" si="24"/>
        <v>31.07516836336135</v>
      </c>
      <c r="Q154" s="599">
        <f>regioNat_Kreisregionen_t_N!J154/Terr_Oeko!$D155*1000/100</f>
        <v>2.3904426821840974</v>
      </c>
      <c r="R154" s="599">
        <f>regioNat_Kreisregionen_t_N!K154/Terr_Oeko!$D155*1000/100</f>
        <v>3.1629511097349501</v>
      </c>
      <c r="S154" s="599">
        <f>regioNat_Kreisregionen_t_N!L154/Terr_Oeko!$D155*1000/100</f>
        <v>0.92052524914586609</v>
      </c>
      <c r="T154" s="599" t="s">
        <v>539</v>
      </c>
      <c r="U154" s="597">
        <f>regioNat_Kreisregionen_t_N!N154/Terr_Oeko!$D155*1000/100</f>
        <v>12.246985257276373</v>
      </c>
      <c r="V154" s="598">
        <f t="shared" si="25"/>
        <v>18.720904298341289</v>
      </c>
      <c r="W154" s="599">
        <f>regioNat_Kreisregionen_t_N!P154/Terr_Oeko!$D155*1000/100</f>
        <v>3.4068521232849607</v>
      </c>
      <c r="X154" s="599">
        <f>regioNat_Kreisregionen_t_N!Q154/Terr_Oeko!$D155*1000/100</f>
        <v>6.7199922111880737</v>
      </c>
      <c r="Y154" s="599">
        <f>regioNat_Kreisregionen_t_N!R154/Terr_Oeko!$D155*1000/100</f>
        <v>0.33273076259529977</v>
      </c>
      <c r="Z154" s="599"/>
      <c r="AA154" s="597">
        <f>regioNat_Kreisregionen_t_N!T154/Terr_Oeko!$D155*1000/100</f>
        <v>1.8946889679517269</v>
      </c>
      <c r="AB154" s="600">
        <f t="shared" si="26"/>
        <v>12.354264065020061</v>
      </c>
      <c r="AC154" s="275" t="str">
        <f>IF(Terr_Oeko!AB155 &gt; Vegetation!M155, "Oeko", "Veg")</f>
        <v>Veg</v>
      </c>
      <c r="AD154" s="276" t="str">
        <f>IF(Gesundheit!T155 &gt; Terr_Oeko!AH155, "Gesund", "Oeko")</f>
        <v>Gesund</v>
      </c>
      <c r="AE154" s="500">
        <f t="shared" si="28"/>
        <v>0</v>
      </c>
      <c r="AF154" s="500">
        <f t="shared" si="28"/>
        <v>0</v>
      </c>
      <c r="AG154" s="352"/>
      <c r="AH154" s="542">
        <f t="shared" si="27"/>
        <v>2.3904426821840969</v>
      </c>
      <c r="AI154" s="542">
        <f t="shared" si="27"/>
        <v>3.1629511097349488</v>
      </c>
      <c r="AJ154" s="354">
        <f t="shared" si="29"/>
        <v>0</v>
      </c>
      <c r="AK154" s="651"/>
      <c r="AL154" s="647"/>
      <c r="AM154" s="647"/>
      <c r="AN154" s="647"/>
      <c r="AO154" s="647"/>
      <c r="AP154" s="647"/>
      <c r="AQ154" s="647"/>
      <c r="AR154" s="647"/>
      <c r="AS154" s="647"/>
      <c r="AT154" s="647"/>
      <c r="AU154" s="647"/>
      <c r="AV154" s="647"/>
      <c r="AW154" s="647"/>
      <c r="AX154" s="647"/>
      <c r="AY154" s="647"/>
      <c r="AZ154" s="647"/>
      <c r="BA154" s="647"/>
      <c r="BB154" s="647"/>
      <c r="BC154" s="647"/>
      <c r="BD154" s="647"/>
      <c r="BE154" s="647"/>
      <c r="BF154" s="647"/>
      <c r="BG154" s="647"/>
    </row>
    <row r="155" spans="1:59" x14ac:dyDescent="0.25">
      <c r="A155" s="631"/>
      <c r="B155" s="593">
        <v>8316</v>
      </c>
      <c r="C155" s="592" t="s">
        <v>116</v>
      </c>
      <c r="D155" s="688" t="s">
        <v>583</v>
      </c>
      <c r="E155" s="686">
        <v>3.807774685742368</v>
      </c>
      <c r="F155" s="686">
        <v>1.5604173145985127</v>
      </c>
      <c r="G155" s="686">
        <v>4.0813715920106128</v>
      </c>
      <c r="H155" s="686">
        <v>0.25852518636697286</v>
      </c>
      <c r="I155" s="686">
        <v>0</v>
      </c>
      <c r="J155" s="690">
        <v>9.7080887787184658</v>
      </c>
      <c r="K155" s="585">
        <f>regioNat_Kreisregionen_t_N!D155/Terr_Oeko!$D156*1000/100</f>
        <v>6.4795276129466446</v>
      </c>
      <c r="L155" s="585">
        <f>regioNat_Kreisregionen_t_N!E155/Terr_Oeko!$D156*1000/100</f>
        <v>7.3117675341199071</v>
      </c>
      <c r="M155" s="585">
        <f>regioNat_Kreisregionen_t_N!F155/Terr_Oeko!$D156*1000/100</f>
        <v>1.1359977521305091</v>
      </c>
      <c r="N155" s="585" t="s">
        <v>539</v>
      </c>
      <c r="O155" s="586">
        <f>regioNat_Kreisregionen_t_N!H155/Terr_Oeko!$D156*1000/100</f>
        <v>13.19537258611969</v>
      </c>
      <c r="P155" s="587">
        <f t="shared" si="24"/>
        <v>28.122665485316752</v>
      </c>
      <c r="Q155" s="588">
        <f>regioNat_Kreisregionen_t_N!J155/Terr_Oeko!$D156*1000/100</f>
        <v>2.671752927204277</v>
      </c>
      <c r="R155" s="588">
        <f>regioNat_Kreisregionen_t_N!K155/Terr_Oeko!$D156*1000/100</f>
        <v>3.2303959421092943</v>
      </c>
      <c r="S155" s="588">
        <f>regioNat_Kreisregionen_t_N!L155/Terr_Oeko!$D156*1000/100</f>
        <v>0.87747256576353616</v>
      </c>
      <c r="T155" s="588" t="s">
        <v>539</v>
      </c>
      <c r="U155" s="586">
        <f>regioNat_Kreisregionen_t_N!N155/Terr_Oeko!$D156*1000/100</f>
        <v>11.634955271521179</v>
      </c>
      <c r="V155" s="587">
        <f t="shared" si="25"/>
        <v>18.414576706598286</v>
      </c>
      <c r="W155" s="588">
        <f>regioNat_Kreisregionen_t_N!P155/Terr_Oeko!$D156*1000/100</f>
        <v>3.807774685742368</v>
      </c>
      <c r="X155" s="588">
        <f>regioNat_Kreisregionen_t_N!Q155/Terr_Oeko!$D156*1000/100</f>
        <v>4.0813715920106128</v>
      </c>
      <c r="Y155" s="588">
        <f>regioNat_Kreisregionen_t_N!R155/Terr_Oeko!$D156*1000/100</f>
        <v>0.25852518636697286</v>
      </c>
      <c r="Z155" s="588"/>
      <c r="AA155" s="586">
        <f>regioNat_Kreisregionen_t_N!T155/Terr_Oeko!$D156*1000/100</f>
        <v>1.5604173145985127</v>
      </c>
      <c r="AB155" s="589">
        <f t="shared" si="26"/>
        <v>9.7080887787184658</v>
      </c>
      <c r="AC155" s="275" t="str">
        <f>IF(Terr_Oeko!AB156 &gt; Vegetation!M156, "Oeko", "Veg")</f>
        <v>Veg</v>
      </c>
      <c r="AD155" s="276" t="str">
        <f>IF(Gesundheit!T156 &gt; Terr_Oeko!AH156, "Gesund", "Oeko")</f>
        <v>Oeko</v>
      </c>
      <c r="AE155" s="500">
        <f t="shared" si="28"/>
        <v>0</v>
      </c>
      <c r="AF155" s="500">
        <f t="shared" si="28"/>
        <v>0</v>
      </c>
      <c r="AG155" s="352"/>
      <c r="AH155" s="542">
        <f t="shared" si="27"/>
        <v>2.6717529272042766</v>
      </c>
      <c r="AI155" s="542">
        <f t="shared" si="27"/>
        <v>3.2303959421092943</v>
      </c>
      <c r="AJ155" s="354">
        <f t="shared" si="29"/>
        <v>0</v>
      </c>
      <c r="AK155" s="651"/>
      <c r="AL155" s="647"/>
      <c r="AM155" s="647"/>
      <c r="AN155" s="647"/>
      <c r="AO155" s="647"/>
      <c r="AP155" s="647"/>
      <c r="AQ155" s="647"/>
      <c r="AR155" s="647"/>
      <c r="AS155" s="647"/>
      <c r="AT155" s="647"/>
      <c r="AU155" s="647"/>
      <c r="AV155" s="647"/>
      <c r="AW155" s="647"/>
      <c r="AX155" s="647"/>
      <c r="AY155" s="647"/>
      <c r="AZ155" s="647"/>
      <c r="BA155" s="647"/>
      <c r="BB155" s="647"/>
      <c r="BC155" s="647"/>
      <c r="BD155" s="647"/>
      <c r="BE155" s="647"/>
      <c r="BF155" s="647"/>
      <c r="BG155" s="647"/>
    </row>
    <row r="156" spans="1:59" x14ac:dyDescent="0.25">
      <c r="A156" s="631"/>
      <c r="B156" s="594">
        <v>8317</v>
      </c>
      <c r="C156" s="595" t="s">
        <v>117</v>
      </c>
      <c r="D156" s="687" t="s">
        <v>584</v>
      </c>
      <c r="E156" s="687">
        <v>3.0084657076565851</v>
      </c>
      <c r="F156" s="687">
        <v>0.36954736887962786</v>
      </c>
      <c r="G156" s="687">
        <v>6.1558563726052524</v>
      </c>
      <c r="H156" s="687">
        <v>0.30540068322430292</v>
      </c>
      <c r="I156" s="687">
        <v>0</v>
      </c>
      <c r="J156" s="691">
        <v>9.8392701323657672</v>
      </c>
      <c r="K156" s="596">
        <f>regioNat_Kreisregionen_t_N!D156/Terr_Oeko!$D157*1000/100</f>
        <v>5.1193776507717521</v>
      </c>
      <c r="L156" s="596">
        <f>regioNat_Kreisregionen_t_N!E156/Terr_Oeko!$D157*1000/100</f>
        <v>9.2088713533069857</v>
      </c>
      <c r="M156" s="596">
        <f>regioNat_Kreisregionen_t_N!F156/Terr_Oeko!$D157*1000/100</f>
        <v>1.1582426172802056</v>
      </c>
      <c r="N156" s="596" t="s">
        <v>539</v>
      </c>
      <c r="O156" s="597">
        <f>regioNat_Kreisregionen_t_N!H156/Terr_Oeko!$D157*1000/100</f>
        <v>10.464483774660646</v>
      </c>
      <c r="P156" s="598">
        <f t="shared" si="24"/>
        <v>25.95097539601959</v>
      </c>
      <c r="Q156" s="599">
        <f>regioNat_Kreisregionen_t_N!J156/Terr_Oeko!$D157*1000/100</f>
        <v>2.1109119431151671</v>
      </c>
      <c r="R156" s="599">
        <f>regioNat_Kreisregionen_t_N!K156/Terr_Oeko!$D157*1000/100</f>
        <v>3.0530149807017319</v>
      </c>
      <c r="S156" s="599">
        <f>regioNat_Kreisregionen_t_N!L156/Terr_Oeko!$D157*1000/100</f>
        <v>0.85284193405590258</v>
      </c>
      <c r="T156" s="599" t="s">
        <v>539</v>
      </c>
      <c r="U156" s="597">
        <f>regioNat_Kreisregionen_t_N!N156/Terr_Oeko!$D157*1000/100</f>
        <v>10.09493640578102</v>
      </c>
      <c r="V156" s="598">
        <f t="shared" si="25"/>
        <v>16.111705263653821</v>
      </c>
      <c r="W156" s="599">
        <f>regioNat_Kreisregionen_t_N!P156/Terr_Oeko!$D157*1000/100</f>
        <v>3.0084657076565851</v>
      </c>
      <c r="X156" s="599">
        <f>regioNat_Kreisregionen_t_N!Q156/Terr_Oeko!$D157*1000/100</f>
        <v>6.1558563726052524</v>
      </c>
      <c r="Y156" s="599">
        <f>regioNat_Kreisregionen_t_N!R156/Terr_Oeko!$D157*1000/100</f>
        <v>0.30540068322430292</v>
      </c>
      <c r="Z156" s="599"/>
      <c r="AA156" s="597">
        <f>regioNat_Kreisregionen_t_N!T156/Terr_Oeko!$D157*1000/100</f>
        <v>0.36954736887962786</v>
      </c>
      <c r="AB156" s="600">
        <f t="shared" si="26"/>
        <v>9.8392701323657672</v>
      </c>
      <c r="AC156" s="275" t="str">
        <f>IF(Terr_Oeko!AB157 &gt; Vegetation!M157, "Oeko", "Veg")</f>
        <v>Veg</v>
      </c>
      <c r="AD156" s="276" t="str">
        <f>IF(Gesundheit!T157 &gt; Terr_Oeko!AH157, "Gesund", "Oeko")</f>
        <v>Gesund</v>
      </c>
      <c r="AE156" s="500">
        <f t="shared" si="28"/>
        <v>0</v>
      </c>
      <c r="AF156" s="500">
        <f t="shared" si="28"/>
        <v>0</v>
      </c>
      <c r="AG156" s="352"/>
      <c r="AH156" s="542">
        <f t="shared" si="27"/>
        <v>2.1109119431151671</v>
      </c>
      <c r="AI156" s="542">
        <f t="shared" si="27"/>
        <v>3.0530149807017333</v>
      </c>
      <c r="AJ156" s="354">
        <f t="shared" si="29"/>
        <v>0</v>
      </c>
      <c r="AK156" s="651"/>
      <c r="AL156" s="647"/>
      <c r="AM156" s="647"/>
      <c r="AN156" s="647"/>
      <c r="AO156" s="647"/>
      <c r="AP156" s="647"/>
      <c r="AQ156" s="647"/>
      <c r="AR156" s="647"/>
      <c r="AS156" s="647"/>
      <c r="AT156" s="647"/>
      <c r="AU156" s="647"/>
      <c r="AV156" s="647"/>
      <c r="AW156" s="647"/>
      <c r="AX156" s="647"/>
      <c r="AY156" s="647"/>
      <c r="AZ156" s="647"/>
      <c r="BA156" s="647"/>
      <c r="BB156" s="647"/>
      <c r="BC156" s="647"/>
      <c r="BD156" s="647"/>
      <c r="BE156" s="647"/>
      <c r="BF156" s="647"/>
      <c r="BG156" s="647"/>
    </row>
    <row r="157" spans="1:59" x14ac:dyDescent="0.25">
      <c r="A157" s="631"/>
      <c r="B157" s="593">
        <v>8325</v>
      </c>
      <c r="C157" s="592" t="s">
        <v>118</v>
      </c>
      <c r="D157" s="688" t="s">
        <v>584</v>
      </c>
      <c r="E157" s="686">
        <v>5.7663762519616952</v>
      </c>
      <c r="F157" s="686">
        <v>0.11222152985404037</v>
      </c>
      <c r="G157" s="686">
        <v>5.6689749120217945</v>
      </c>
      <c r="H157" s="686">
        <v>0.33890138255101099</v>
      </c>
      <c r="I157" s="686">
        <v>0</v>
      </c>
      <c r="J157" s="690">
        <v>11.886474076388541</v>
      </c>
      <c r="K157" s="585">
        <f>regioNat_Kreisregionen_t_N!D157/Terr_Oeko!$D158*1000/100</f>
        <v>9.8123962773131286</v>
      </c>
      <c r="L157" s="585">
        <f>regioNat_Kreisregionen_t_N!E157/Terr_Oeko!$D158*1000/100</f>
        <v>8.7858606245173796</v>
      </c>
      <c r="M157" s="585">
        <f>regioNat_Kreisregionen_t_N!F157/Terr_Oeko!$D158*1000/100</f>
        <v>1.4375555366438342</v>
      </c>
      <c r="N157" s="585" t="s">
        <v>539</v>
      </c>
      <c r="O157" s="586">
        <f>regioNat_Kreisregionen_t_N!H157/Terr_Oeko!$D158*1000/100</f>
        <v>21.011489133034015</v>
      </c>
      <c r="P157" s="587">
        <f t="shared" si="24"/>
        <v>41.047301571508356</v>
      </c>
      <c r="Q157" s="588">
        <f>regioNat_Kreisregionen_t_N!J157/Terr_Oeko!$D158*1000/100</f>
        <v>4.0460200253514333</v>
      </c>
      <c r="R157" s="588">
        <f>regioNat_Kreisregionen_t_N!K157/Terr_Oeko!$D158*1000/100</f>
        <v>3.1168857124955855</v>
      </c>
      <c r="S157" s="588">
        <f>regioNat_Kreisregionen_t_N!L157/Terr_Oeko!$D158*1000/100</f>
        <v>1.0986541540928232</v>
      </c>
      <c r="T157" s="588" t="s">
        <v>539</v>
      </c>
      <c r="U157" s="586">
        <f>regioNat_Kreisregionen_t_N!N157/Terr_Oeko!$D158*1000/100</f>
        <v>20.899267603179979</v>
      </c>
      <c r="V157" s="587">
        <f t="shared" si="25"/>
        <v>29.160827495119822</v>
      </c>
      <c r="W157" s="588">
        <f>regioNat_Kreisregionen_t_N!P157/Terr_Oeko!$D158*1000/100</f>
        <v>5.7663762519616952</v>
      </c>
      <c r="X157" s="588">
        <f>regioNat_Kreisregionen_t_N!Q157/Terr_Oeko!$D158*1000/100</f>
        <v>5.6689749120217945</v>
      </c>
      <c r="Y157" s="588">
        <f>regioNat_Kreisregionen_t_N!R157/Terr_Oeko!$D158*1000/100</f>
        <v>0.33890138255101099</v>
      </c>
      <c r="Z157" s="588"/>
      <c r="AA157" s="586">
        <f>regioNat_Kreisregionen_t_N!T157/Terr_Oeko!$D158*1000/100</f>
        <v>0.11222152985404037</v>
      </c>
      <c r="AB157" s="589">
        <f t="shared" si="26"/>
        <v>11.886474076388541</v>
      </c>
      <c r="AC157" s="275" t="str">
        <f>IF(Terr_Oeko!AB158 &gt; Vegetation!M158, "Oeko", "Veg")</f>
        <v>Veg</v>
      </c>
      <c r="AD157" s="276" t="str">
        <f>IF(Gesundheit!T158 &gt; Terr_Oeko!AH158, "Gesund", "Oeko")</f>
        <v>Gesund</v>
      </c>
      <c r="AE157" s="500">
        <f t="shared" si="28"/>
        <v>0</v>
      </c>
      <c r="AF157" s="500">
        <f t="shared" si="28"/>
        <v>0</v>
      </c>
      <c r="AG157" s="352"/>
      <c r="AH157" s="542">
        <f t="shared" si="27"/>
        <v>4.0460200253514333</v>
      </c>
      <c r="AI157" s="542">
        <f t="shared" si="27"/>
        <v>3.1168857124955851</v>
      </c>
      <c r="AJ157" s="354">
        <f t="shared" si="29"/>
        <v>0</v>
      </c>
      <c r="AK157" s="651"/>
      <c r="AL157" s="647"/>
      <c r="AM157" s="647"/>
      <c r="AN157" s="647"/>
      <c r="AO157" s="647"/>
      <c r="AP157" s="647"/>
      <c r="AQ157" s="647"/>
      <c r="AR157" s="647"/>
      <c r="AS157" s="647"/>
      <c r="AT157" s="647"/>
      <c r="AU157" s="647"/>
      <c r="AV157" s="647"/>
      <c r="AW157" s="647"/>
      <c r="AX157" s="647"/>
      <c r="AY157" s="647"/>
      <c r="AZ157" s="647"/>
      <c r="BA157" s="647"/>
      <c r="BB157" s="647"/>
      <c r="BC157" s="647"/>
      <c r="BD157" s="647"/>
      <c r="BE157" s="647"/>
      <c r="BF157" s="647"/>
      <c r="BG157" s="647"/>
    </row>
    <row r="158" spans="1:59" x14ac:dyDescent="0.25">
      <c r="A158" s="631"/>
      <c r="B158" s="594">
        <v>8326</v>
      </c>
      <c r="C158" s="595" t="s">
        <v>119</v>
      </c>
      <c r="D158" s="687" t="s">
        <v>583</v>
      </c>
      <c r="E158" s="687">
        <v>5.5431536039240505</v>
      </c>
      <c r="F158" s="687">
        <v>0.13345225061118307</v>
      </c>
      <c r="G158" s="687">
        <v>3.6604683003656122</v>
      </c>
      <c r="H158" s="687">
        <v>0.28649260327520709</v>
      </c>
      <c r="I158" s="687">
        <v>0</v>
      </c>
      <c r="J158" s="691">
        <v>9.623566758176052</v>
      </c>
      <c r="K158" s="596">
        <f>regioNat_Kreisregionen_t_N!D158/Terr_Oeko!$D159*1000/100</f>
        <v>9.4325478274532308</v>
      </c>
      <c r="L158" s="596">
        <f>regioNat_Kreisregionen_t_N!E158/Terr_Oeko!$D159*1000/100</f>
        <v>6.5577202846906975</v>
      </c>
      <c r="M158" s="596">
        <f>regioNat_Kreisregionen_t_N!F158/Terr_Oeko!$D159*1000/100</f>
        <v>1.2964606344686851</v>
      </c>
      <c r="N158" s="596" t="s">
        <v>539</v>
      </c>
      <c r="O158" s="597">
        <f>regioNat_Kreisregionen_t_N!H158/Terr_Oeko!$D159*1000/100</f>
        <v>18.196094882852655</v>
      </c>
      <c r="P158" s="598">
        <f t="shared" si="24"/>
        <v>35.482823629465273</v>
      </c>
      <c r="Q158" s="599">
        <f>regioNat_Kreisregionen_t_N!J158/Terr_Oeko!$D159*1000/100</f>
        <v>3.8893942235291816</v>
      </c>
      <c r="R158" s="599">
        <f>regioNat_Kreisregionen_t_N!K158/Terr_Oeko!$D159*1000/100</f>
        <v>2.8972519843250848</v>
      </c>
      <c r="S158" s="599">
        <f>regioNat_Kreisregionen_t_N!L158/Terr_Oeko!$D159*1000/100</f>
        <v>1.0099680311934782</v>
      </c>
      <c r="T158" s="599" t="s">
        <v>539</v>
      </c>
      <c r="U158" s="597">
        <f>regioNat_Kreisregionen_t_N!N158/Terr_Oeko!$D159*1000/100</f>
        <v>18.062642632241474</v>
      </c>
      <c r="V158" s="598">
        <f t="shared" si="25"/>
        <v>25.859256871289219</v>
      </c>
      <c r="W158" s="599">
        <f>regioNat_Kreisregionen_t_N!P158/Terr_Oeko!$D159*1000/100</f>
        <v>5.5431536039240505</v>
      </c>
      <c r="X158" s="599">
        <f>regioNat_Kreisregionen_t_N!Q158/Terr_Oeko!$D159*1000/100</f>
        <v>3.6604683003656122</v>
      </c>
      <c r="Y158" s="599">
        <f>regioNat_Kreisregionen_t_N!R158/Terr_Oeko!$D159*1000/100</f>
        <v>0.28649260327520709</v>
      </c>
      <c r="Z158" s="599"/>
      <c r="AA158" s="597">
        <f>regioNat_Kreisregionen_t_N!T158/Terr_Oeko!$D159*1000/100</f>
        <v>0.13345225061118307</v>
      </c>
      <c r="AB158" s="600">
        <f t="shared" si="26"/>
        <v>9.623566758176052</v>
      </c>
      <c r="AC158" s="275" t="str">
        <f>IF(Terr_Oeko!AB159 &gt; Vegetation!M159, "Oeko", "Veg")</f>
        <v>Veg</v>
      </c>
      <c r="AD158" s="276" t="str">
        <f>IF(Gesundheit!T159 &gt; Terr_Oeko!AH159, "Gesund", "Oeko")</f>
        <v>Oeko</v>
      </c>
      <c r="AE158" s="500">
        <f t="shared" si="28"/>
        <v>0</v>
      </c>
      <c r="AF158" s="500">
        <f t="shared" si="28"/>
        <v>0</v>
      </c>
      <c r="AG158" s="352"/>
      <c r="AH158" s="542">
        <f t="shared" si="27"/>
        <v>3.8893942235291803</v>
      </c>
      <c r="AI158" s="542">
        <f t="shared" si="27"/>
        <v>2.8972519843250852</v>
      </c>
      <c r="AJ158" s="354">
        <f t="shared" si="29"/>
        <v>0</v>
      </c>
      <c r="AK158" s="651"/>
      <c r="AL158" s="647"/>
      <c r="AM158" s="647"/>
      <c r="AN158" s="647"/>
      <c r="AO158" s="647"/>
      <c r="AP158" s="647"/>
      <c r="AQ158" s="647"/>
      <c r="AR158" s="647"/>
      <c r="AS158" s="647"/>
      <c r="AT158" s="647"/>
      <c r="AU158" s="647"/>
      <c r="AV158" s="647"/>
      <c r="AW158" s="647"/>
      <c r="AX158" s="647"/>
      <c r="AY158" s="647"/>
      <c r="AZ158" s="647"/>
      <c r="BA158" s="647"/>
      <c r="BB158" s="647"/>
      <c r="BC158" s="647"/>
      <c r="BD158" s="647"/>
      <c r="BE158" s="647"/>
      <c r="BF158" s="647"/>
      <c r="BG158" s="647"/>
    </row>
    <row r="159" spans="1:59" x14ac:dyDescent="0.25">
      <c r="A159" s="631"/>
      <c r="B159" s="593">
        <v>8327</v>
      </c>
      <c r="C159" s="592" t="s">
        <v>120</v>
      </c>
      <c r="D159" s="688" t="s">
        <v>583</v>
      </c>
      <c r="E159" s="686">
        <v>4.4182285665361984</v>
      </c>
      <c r="F159" s="686">
        <v>0.18912175603857106</v>
      </c>
      <c r="G159" s="686">
        <v>3.4189706949021264</v>
      </c>
      <c r="H159" s="686">
        <v>0.2668922271576607</v>
      </c>
      <c r="I159" s="686">
        <v>0</v>
      </c>
      <c r="J159" s="690">
        <v>8.2932132446345559</v>
      </c>
      <c r="K159" s="585">
        <f>regioNat_Kreisregionen_t_N!D159/Terr_Oeko!$D160*1000/100</f>
        <v>7.5183109190715198</v>
      </c>
      <c r="L159" s="585">
        <f>regioNat_Kreisregionen_t_N!E159/Terr_Oeko!$D160*1000/100</f>
        <v>6.1250778968590769</v>
      </c>
      <c r="M159" s="585">
        <f>regioNat_Kreisregionen_t_N!F159/Terr_Oeko!$D160*1000/100</f>
        <v>1.1688383912053133</v>
      </c>
      <c r="N159" s="585" t="s">
        <v>539</v>
      </c>
      <c r="O159" s="586">
        <f>regioNat_Kreisregionen_t_N!H159/Terr_Oeko!$D160*1000/100</f>
        <v>15.779026741405648</v>
      </c>
      <c r="P159" s="587">
        <f t="shared" si="24"/>
        <v>30.591253948541556</v>
      </c>
      <c r="Q159" s="588">
        <f>regioNat_Kreisregionen_t_N!J159/Terr_Oeko!$D160*1000/100</f>
        <v>3.1000823525353205</v>
      </c>
      <c r="R159" s="588">
        <f>regioNat_Kreisregionen_t_N!K159/Terr_Oeko!$D160*1000/100</f>
        <v>2.7061072019569501</v>
      </c>
      <c r="S159" s="588">
        <f>regioNat_Kreisregionen_t_N!L159/Terr_Oeko!$D160*1000/100</f>
        <v>0.9019461640476526</v>
      </c>
      <c r="T159" s="588" t="s">
        <v>539</v>
      </c>
      <c r="U159" s="586">
        <f>regioNat_Kreisregionen_t_N!N159/Terr_Oeko!$D160*1000/100</f>
        <v>15.589904985367077</v>
      </c>
      <c r="V159" s="587">
        <f t="shared" si="25"/>
        <v>22.298040703907002</v>
      </c>
      <c r="W159" s="588">
        <f>regioNat_Kreisregionen_t_N!P159/Terr_Oeko!$D160*1000/100</f>
        <v>4.4182285665361984</v>
      </c>
      <c r="X159" s="588">
        <f>regioNat_Kreisregionen_t_N!Q159/Terr_Oeko!$D160*1000/100</f>
        <v>3.4189706949021264</v>
      </c>
      <c r="Y159" s="588">
        <f>regioNat_Kreisregionen_t_N!R159/Terr_Oeko!$D160*1000/100</f>
        <v>0.2668922271576607</v>
      </c>
      <c r="Z159" s="588"/>
      <c r="AA159" s="586">
        <f>regioNat_Kreisregionen_t_N!T159/Terr_Oeko!$D160*1000/100</f>
        <v>0.18912175603857106</v>
      </c>
      <c r="AB159" s="589">
        <f t="shared" si="26"/>
        <v>8.2932132446345559</v>
      </c>
      <c r="AC159" s="275" t="str">
        <f>IF(Terr_Oeko!AB160 &gt; Vegetation!M160, "Oeko", "Veg")</f>
        <v>Veg</v>
      </c>
      <c r="AD159" s="276" t="str">
        <f>IF(Gesundheit!T160 &gt; Terr_Oeko!AH160, "Gesund", "Oeko")</f>
        <v>Oeko</v>
      </c>
      <c r="AE159" s="500">
        <f t="shared" si="28"/>
        <v>0</v>
      </c>
      <c r="AF159" s="500">
        <f t="shared" si="28"/>
        <v>0</v>
      </c>
      <c r="AG159" s="352"/>
      <c r="AH159" s="542">
        <f t="shared" si="27"/>
        <v>3.1000823525353214</v>
      </c>
      <c r="AI159" s="542">
        <f t="shared" si="27"/>
        <v>2.7061072019569505</v>
      </c>
      <c r="AJ159" s="354">
        <f t="shared" si="29"/>
        <v>0</v>
      </c>
      <c r="AK159" s="651"/>
      <c r="AL159" s="647"/>
      <c r="AM159" s="647"/>
      <c r="AN159" s="647"/>
      <c r="AO159" s="647"/>
      <c r="AP159" s="647"/>
      <c r="AQ159" s="647"/>
      <c r="AR159" s="647"/>
      <c r="AS159" s="647"/>
      <c r="AT159" s="647"/>
      <c r="AU159" s="647"/>
      <c r="AV159" s="647"/>
      <c r="AW159" s="647"/>
      <c r="AX159" s="647"/>
      <c r="AY159" s="647"/>
      <c r="AZ159" s="647"/>
      <c r="BA159" s="647"/>
      <c r="BB159" s="647"/>
      <c r="BC159" s="647"/>
      <c r="BD159" s="647"/>
      <c r="BE159" s="647"/>
      <c r="BF159" s="647"/>
      <c r="BG159" s="647"/>
    </row>
    <row r="160" spans="1:59" x14ac:dyDescent="0.25">
      <c r="A160" s="631"/>
      <c r="B160" s="594">
        <v>8335</v>
      </c>
      <c r="C160" s="595" t="s">
        <v>121</v>
      </c>
      <c r="D160" s="687" t="s">
        <v>583</v>
      </c>
      <c r="E160" s="687">
        <v>5.8601802277502513</v>
      </c>
      <c r="F160" s="687">
        <v>3.9723132441547095</v>
      </c>
      <c r="G160" s="687">
        <v>5.4413702239789208</v>
      </c>
      <c r="H160" s="687">
        <v>0.3232096176553218</v>
      </c>
      <c r="I160" s="687">
        <v>0</v>
      </c>
      <c r="J160" s="691">
        <v>15.597073313539202</v>
      </c>
      <c r="K160" s="596">
        <f>regioNat_Kreisregionen_t_N!D160/Terr_Oeko!$D161*1000/100</f>
        <v>9.9720184980295912</v>
      </c>
      <c r="L160" s="596">
        <f>regioNat_Kreisregionen_t_N!E160/Terr_Oeko!$D161*1000/100</f>
        <v>8.767031699170353</v>
      </c>
      <c r="M160" s="596">
        <f>regioNat_Kreisregionen_t_N!F160/Terr_Oeko!$D161*1000/100</f>
        <v>1.3938274346912214</v>
      </c>
      <c r="N160" s="596" t="s">
        <v>539</v>
      </c>
      <c r="O160" s="597">
        <f>regioNat_Kreisregionen_t_N!H160/Terr_Oeko!$D161*1000/100</f>
        <v>20.317381164533863</v>
      </c>
      <c r="P160" s="598">
        <f t="shared" si="24"/>
        <v>40.450258796425032</v>
      </c>
      <c r="Q160" s="599">
        <f>regioNat_Kreisregionen_t_N!J160/Terr_Oeko!$D161*1000/100</f>
        <v>4.111838270279339</v>
      </c>
      <c r="R160" s="599">
        <f>regioNat_Kreisregionen_t_N!K160/Terr_Oeko!$D161*1000/100</f>
        <v>3.3256614751914322</v>
      </c>
      <c r="S160" s="599">
        <f>regioNat_Kreisregionen_t_N!L160/Terr_Oeko!$D161*1000/100</f>
        <v>1.0706178170358995</v>
      </c>
      <c r="T160" s="599" t="s">
        <v>539</v>
      </c>
      <c r="U160" s="597">
        <f>regioNat_Kreisregionen_t_N!N160/Terr_Oeko!$D161*1000/100</f>
        <v>16.345067920379154</v>
      </c>
      <c r="V160" s="598">
        <f t="shared" si="25"/>
        <v>24.853185482885824</v>
      </c>
      <c r="W160" s="599">
        <f>regioNat_Kreisregionen_t_N!P160/Terr_Oeko!$D161*1000/100</f>
        <v>5.8601802277502513</v>
      </c>
      <c r="X160" s="599">
        <f>regioNat_Kreisregionen_t_N!Q160/Terr_Oeko!$D161*1000/100</f>
        <v>5.4413702239789208</v>
      </c>
      <c r="Y160" s="599">
        <f>regioNat_Kreisregionen_t_N!R160/Terr_Oeko!$D161*1000/100</f>
        <v>0.3232096176553218</v>
      </c>
      <c r="Z160" s="599"/>
      <c r="AA160" s="597">
        <f>regioNat_Kreisregionen_t_N!T160/Terr_Oeko!$D161*1000/100</f>
        <v>3.9723132441547095</v>
      </c>
      <c r="AB160" s="600">
        <f t="shared" si="26"/>
        <v>15.597073313539202</v>
      </c>
      <c r="AC160" s="275" t="str">
        <f>IF(Terr_Oeko!AB161 &gt; Vegetation!M161, "Oeko", "Veg")</f>
        <v>Veg</v>
      </c>
      <c r="AD160" s="276" t="str">
        <f>IF(Gesundheit!T161 &gt; Terr_Oeko!AH161, "Gesund", "Oeko")</f>
        <v>Gesund</v>
      </c>
      <c r="AE160" s="500">
        <f t="shared" si="28"/>
        <v>0</v>
      </c>
      <c r="AF160" s="500">
        <f t="shared" si="28"/>
        <v>0</v>
      </c>
      <c r="AG160" s="352"/>
      <c r="AH160" s="542">
        <f t="shared" si="27"/>
        <v>4.1118382702793399</v>
      </c>
      <c r="AI160" s="542">
        <f t="shared" si="27"/>
        <v>3.3256614751914322</v>
      </c>
      <c r="AJ160" s="354">
        <f t="shared" si="29"/>
        <v>0</v>
      </c>
      <c r="AK160" s="651"/>
      <c r="AL160" s="647"/>
      <c r="AM160" s="647"/>
      <c r="AN160" s="647"/>
      <c r="AO160" s="647"/>
      <c r="AP160" s="647"/>
      <c r="AQ160" s="647"/>
      <c r="AR160" s="647"/>
      <c r="AS160" s="647"/>
      <c r="AT160" s="647"/>
      <c r="AU160" s="647"/>
      <c r="AV160" s="647"/>
      <c r="AW160" s="647"/>
      <c r="AX160" s="647"/>
      <c r="AY160" s="647"/>
      <c r="AZ160" s="647"/>
      <c r="BA160" s="647"/>
      <c r="BB160" s="647"/>
      <c r="BC160" s="647"/>
      <c r="BD160" s="647"/>
      <c r="BE160" s="647"/>
      <c r="BF160" s="647"/>
      <c r="BG160" s="647"/>
    </row>
    <row r="161" spans="1:59" x14ac:dyDescent="0.25">
      <c r="A161" s="631"/>
      <c r="B161" s="593">
        <v>8336</v>
      </c>
      <c r="C161" s="592" t="s">
        <v>122</v>
      </c>
      <c r="D161" s="688" t="s">
        <v>584</v>
      </c>
      <c r="E161" s="686">
        <v>2.8604523768693739</v>
      </c>
      <c r="F161" s="686">
        <v>5.1429555951164913E-2</v>
      </c>
      <c r="G161" s="686">
        <v>4.4480489195211694</v>
      </c>
      <c r="H161" s="686">
        <v>0.28025940159277257</v>
      </c>
      <c r="I161" s="686">
        <v>0</v>
      </c>
      <c r="J161" s="690">
        <v>7.640190253934481</v>
      </c>
      <c r="K161" s="585">
        <f>regioNat_Kreisregionen_t_N!D161/Terr_Oeko!$D162*1000/100</f>
        <v>4.8675096850775157</v>
      </c>
      <c r="L161" s="585">
        <f>regioNat_Kreisregionen_t_N!E161/Terr_Oeko!$D162*1000/100</f>
        <v>7.7541585619091968</v>
      </c>
      <c r="M161" s="585">
        <f>regioNat_Kreisregionen_t_N!F161/Terr_Oeko!$D162*1000/100</f>
        <v>1.0669791711353782</v>
      </c>
      <c r="N161" s="585" t="s">
        <v>539</v>
      </c>
      <c r="O161" s="586">
        <f>regioNat_Kreisregionen_t_N!H161/Terr_Oeko!$D162*1000/100</f>
        <v>10.571207200360028</v>
      </c>
      <c r="P161" s="587">
        <f t="shared" si="24"/>
        <v>24.259854618482116</v>
      </c>
      <c r="Q161" s="588">
        <f>regioNat_Kreisregionen_t_N!J161/Terr_Oeko!$D162*1000/100</f>
        <v>2.0070573082081413</v>
      </c>
      <c r="R161" s="588">
        <f>regioNat_Kreisregionen_t_N!K161/Terr_Oeko!$D162*1000/100</f>
        <v>3.3061096423880283</v>
      </c>
      <c r="S161" s="588">
        <f>regioNat_Kreisregionen_t_N!L161/Terr_Oeko!$D162*1000/100</f>
        <v>0.78671976954260558</v>
      </c>
      <c r="T161" s="588" t="s">
        <v>539</v>
      </c>
      <c r="U161" s="586">
        <f>regioNat_Kreisregionen_t_N!N161/Terr_Oeko!$D162*1000/100</f>
        <v>10.519777644408864</v>
      </c>
      <c r="V161" s="587">
        <f t="shared" si="25"/>
        <v>16.619664364547639</v>
      </c>
      <c r="W161" s="588">
        <f>regioNat_Kreisregionen_t_N!P161/Terr_Oeko!$D162*1000/100</f>
        <v>2.8604523768693739</v>
      </c>
      <c r="X161" s="588">
        <f>regioNat_Kreisregionen_t_N!Q161/Terr_Oeko!$D162*1000/100</f>
        <v>4.4480489195211694</v>
      </c>
      <c r="Y161" s="588">
        <f>regioNat_Kreisregionen_t_N!R161/Terr_Oeko!$D162*1000/100</f>
        <v>0.28025940159277257</v>
      </c>
      <c r="Z161" s="588"/>
      <c r="AA161" s="586">
        <f>regioNat_Kreisregionen_t_N!T161/Terr_Oeko!$D162*1000/100</f>
        <v>5.1429555951164913E-2</v>
      </c>
      <c r="AB161" s="589">
        <f t="shared" si="26"/>
        <v>7.640190253934481</v>
      </c>
      <c r="AC161" s="275" t="str">
        <f>IF(Terr_Oeko!AB162 &gt; Vegetation!M162, "Oeko", "Veg")</f>
        <v>Veg</v>
      </c>
      <c r="AD161" s="276" t="str">
        <f>IF(Gesundheit!T162 &gt; Terr_Oeko!AH162, "Gesund", "Oeko")</f>
        <v>Gesund</v>
      </c>
      <c r="AE161" s="500">
        <f t="shared" si="28"/>
        <v>0</v>
      </c>
      <c r="AF161" s="500">
        <f t="shared" si="28"/>
        <v>0</v>
      </c>
      <c r="AG161" s="352"/>
      <c r="AH161" s="542">
        <f t="shared" si="27"/>
        <v>2.0070573082081418</v>
      </c>
      <c r="AI161" s="542">
        <f t="shared" si="27"/>
        <v>3.3061096423880274</v>
      </c>
      <c r="AJ161" s="354">
        <f t="shared" si="29"/>
        <v>0</v>
      </c>
      <c r="AK161" s="651"/>
      <c r="AL161" s="647"/>
      <c r="AM161" s="647"/>
      <c r="AN161" s="647"/>
      <c r="AO161" s="647"/>
      <c r="AP161" s="647"/>
      <c r="AQ161" s="647"/>
      <c r="AR161" s="647"/>
      <c r="AS161" s="647"/>
      <c r="AT161" s="647"/>
      <c r="AU161" s="647"/>
      <c r="AV161" s="647"/>
      <c r="AW161" s="647"/>
      <c r="AX161" s="647"/>
      <c r="AY161" s="647"/>
      <c r="AZ161" s="647"/>
      <c r="BA161" s="647"/>
      <c r="BB161" s="647"/>
      <c r="BC161" s="647"/>
      <c r="BD161" s="647"/>
      <c r="BE161" s="647"/>
      <c r="BF161" s="647"/>
      <c r="BG161" s="647"/>
    </row>
    <row r="162" spans="1:59" x14ac:dyDescent="0.25">
      <c r="A162" s="631"/>
      <c r="B162" s="594">
        <v>8337</v>
      </c>
      <c r="C162" s="595" t="s">
        <v>123</v>
      </c>
      <c r="D162" s="687" t="s">
        <v>583</v>
      </c>
      <c r="E162" s="687">
        <v>4.5584484613013583</v>
      </c>
      <c r="F162" s="687">
        <v>1.7575555921598733E-3</v>
      </c>
      <c r="G162" s="687">
        <v>2.2718963066117337</v>
      </c>
      <c r="H162" s="687">
        <v>0.22431294176691652</v>
      </c>
      <c r="I162" s="687">
        <v>0</v>
      </c>
      <c r="J162" s="691">
        <v>7.0564152652721681</v>
      </c>
      <c r="K162" s="596">
        <f>regioNat_Kreisregionen_t_N!D162/Terr_Oeko!$D163*1000/100</f>
        <v>7.7569171274213158</v>
      </c>
      <c r="L162" s="596">
        <f>regioNat_Kreisregionen_t_N!E162/Terr_Oeko!$D163*1000/100</f>
        <v>4.0700968488358615</v>
      </c>
      <c r="M162" s="596">
        <f>regioNat_Kreisregionen_t_N!F162/Terr_Oeko!$D163*1000/100</f>
        <v>1.0624600103346031</v>
      </c>
      <c r="N162" s="596" t="s">
        <v>539</v>
      </c>
      <c r="O162" s="597">
        <f>regioNat_Kreisregionen_t_N!H162/Terr_Oeko!$D163*1000/100</f>
        <v>15.1537279953507</v>
      </c>
      <c r="P162" s="598">
        <f t="shared" si="24"/>
        <v>28.043201981942481</v>
      </c>
      <c r="Q162" s="599">
        <f>regioNat_Kreisregionen_t_N!J162/Terr_Oeko!$D163*1000/100</f>
        <v>3.1984686661199571</v>
      </c>
      <c r="R162" s="599">
        <f>regioNat_Kreisregionen_t_N!K162/Terr_Oeko!$D163*1000/100</f>
        <v>1.7982005422241274</v>
      </c>
      <c r="S162" s="599">
        <f>regioNat_Kreisregionen_t_N!L162/Terr_Oeko!$D163*1000/100</f>
        <v>0.8381470685676865</v>
      </c>
      <c r="T162" s="599" t="s">
        <v>539</v>
      </c>
      <c r="U162" s="597">
        <f>regioNat_Kreisregionen_t_N!N162/Terr_Oeko!$D163*1000/100</f>
        <v>15.151970439758543</v>
      </c>
      <c r="V162" s="598">
        <f t="shared" si="25"/>
        <v>20.986786716670313</v>
      </c>
      <c r="W162" s="599">
        <f>regioNat_Kreisregionen_t_N!P162/Terr_Oeko!$D163*1000/100</f>
        <v>4.5584484613013583</v>
      </c>
      <c r="X162" s="599">
        <f>regioNat_Kreisregionen_t_N!Q162/Terr_Oeko!$D163*1000/100</f>
        <v>2.2718963066117337</v>
      </c>
      <c r="Y162" s="599">
        <f>regioNat_Kreisregionen_t_N!R162/Terr_Oeko!$D163*1000/100</f>
        <v>0.22431294176691652</v>
      </c>
      <c r="Z162" s="599"/>
      <c r="AA162" s="597">
        <f>regioNat_Kreisregionen_t_N!T162/Terr_Oeko!$D163*1000/100</f>
        <v>1.7575555921598733E-3</v>
      </c>
      <c r="AB162" s="600">
        <f t="shared" si="26"/>
        <v>7.0564152652721681</v>
      </c>
      <c r="AC162" s="275" t="str">
        <f>IF(Terr_Oeko!AB163 &gt; Vegetation!M163, "Oeko", "Veg")</f>
        <v>Veg</v>
      </c>
      <c r="AD162" s="276" t="str">
        <f>IF(Gesundheit!T163 &gt; Terr_Oeko!AH163, "Gesund", "Oeko")</f>
        <v>Oeko</v>
      </c>
      <c r="AE162" s="500">
        <f t="shared" si="28"/>
        <v>0</v>
      </c>
      <c r="AF162" s="500">
        <f t="shared" si="28"/>
        <v>0</v>
      </c>
      <c r="AG162" s="352"/>
      <c r="AH162" s="542">
        <f t="shared" si="27"/>
        <v>3.1984686661199575</v>
      </c>
      <c r="AI162" s="542">
        <f t="shared" si="27"/>
        <v>1.7982005422241278</v>
      </c>
      <c r="AJ162" s="354">
        <f t="shared" si="29"/>
        <v>0</v>
      </c>
      <c r="AK162" s="651"/>
      <c r="AL162" s="647"/>
      <c r="AM162" s="647"/>
      <c r="AN162" s="647"/>
      <c r="AO162" s="647"/>
      <c r="AP162" s="647"/>
      <c r="AQ162" s="647"/>
      <c r="AR162" s="647"/>
      <c r="AS162" s="647"/>
      <c r="AT162" s="647"/>
      <c r="AU162" s="647"/>
      <c r="AV162" s="647"/>
      <c r="AW162" s="647"/>
      <c r="AX162" s="647"/>
      <c r="AY162" s="647"/>
      <c r="AZ162" s="647"/>
      <c r="BA162" s="647"/>
      <c r="BB162" s="647"/>
      <c r="BC162" s="647"/>
      <c r="BD162" s="647"/>
      <c r="BE162" s="647"/>
      <c r="BF162" s="647"/>
      <c r="BG162" s="647"/>
    </row>
    <row r="163" spans="1:59" x14ac:dyDescent="0.25">
      <c r="A163" s="631"/>
      <c r="B163" s="593">
        <v>8415</v>
      </c>
      <c r="C163" s="592" t="s">
        <v>124</v>
      </c>
      <c r="D163" s="688" t="s">
        <v>583</v>
      </c>
      <c r="E163" s="686">
        <v>5.5164466648292034</v>
      </c>
      <c r="F163" s="686">
        <v>0.36106312622032943</v>
      </c>
      <c r="G163" s="686">
        <v>4.4474953174192011</v>
      </c>
      <c r="H163" s="686">
        <v>0.32769259476214968</v>
      </c>
      <c r="I163" s="686">
        <v>0</v>
      </c>
      <c r="J163" s="690">
        <v>10.652697703230883</v>
      </c>
      <c r="K163" s="585">
        <f>regioNat_Kreisregionen_t_N!D163/Terr_Oeko!$D164*1000/100</f>
        <v>9.3871017694261383</v>
      </c>
      <c r="L163" s="585">
        <f>regioNat_Kreisregionen_t_N!E163/Terr_Oeko!$D164*1000/100</f>
        <v>7.7146686654498877</v>
      </c>
      <c r="M163" s="585">
        <f>regioNat_Kreisregionen_t_N!F163/Terr_Oeko!$D164*1000/100</f>
        <v>1.4033485893411453</v>
      </c>
      <c r="N163" s="585" t="s">
        <v>539</v>
      </c>
      <c r="O163" s="586">
        <f>regioNat_Kreisregionen_t_N!H163/Terr_Oeko!$D164*1000/100</f>
        <v>20.898797335486751</v>
      </c>
      <c r="P163" s="587">
        <f t="shared" si="24"/>
        <v>39.403916359703928</v>
      </c>
      <c r="Q163" s="588">
        <f>regioNat_Kreisregionen_t_N!J163/Terr_Oeko!$D164*1000/100</f>
        <v>3.8706551045969353</v>
      </c>
      <c r="R163" s="588">
        <f>regioNat_Kreisregionen_t_N!K163/Terr_Oeko!$D164*1000/100</f>
        <v>3.2671733480306866</v>
      </c>
      <c r="S163" s="588">
        <f>regioNat_Kreisregionen_t_N!L163/Terr_Oeko!$D164*1000/100</f>
        <v>1.0756559945789956</v>
      </c>
      <c r="T163" s="588" t="s">
        <v>539</v>
      </c>
      <c r="U163" s="586">
        <f>regioNat_Kreisregionen_t_N!N163/Terr_Oeko!$D164*1000/100</f>
        <v>20.537734209266418</v>
      </c>
      <c r="V163" s="587">
        <f t="shared" si="25"/>
        <v>28.751218656473036</v>
      </c>
      <c r="W163" s="588">
        <f>regioNat_Kreisregionen_t_N!P163/Terr_Oeko!$D164*1000/100</f>
        <v>5.5164466648292034</v>
      </c>
      <c r="X163" s="588">
        <f>regioNat_Kreisregionen_t_N!Q163/Terr_Oeko!$D164*1000/100</f>
        <v>4.4474953174192011</v>
      </c>
      <c r="Y163" s="588">
        <f>regioNat_Kreisregionen_t_N!R163/Terr_Oeko!$D164*1000/100</f>
        <v>0.32769259476214968</v>
      </c>
      <c r="Z163" s="588"/>
      <c r="AA163" s="586">
        <f>regioNat_Kreisregionen_t_N!T163/Terr_Oeko!$D164*1000/100</f>
        <v>0.36106312622032943</v>
      </c>
      <c r="AB163" s="589">
        <f t="shared" si="26"/>
        <v>10.652697703230883</v>
      </c>
      <c r="AC163" s="275" t="str">
        <f>IF(Terr_Oeko!AB164 &gt; Vegetation!M164, "Oeko", "Veg")</f>
        <v>Veg</v>
      </c>
      <c r="AD163" s="276" t="str">
        <f>IF(Gesundheit!T164 &gt; Terr_Oeko!AH164, "Gesund", "Oeko")</f>
        <v>Gesund</v>
      </c>
      <c r="AE163" s="500">
        <f t="shared" si="28"/>
        <v>0</v>
      </c>
      <c r="AF163" s="500">
        <f t="shared" si="28"/>
        <v>0</v>
      </c>
      <c r="AG163" s="352"/>
      <c r="AH163" s="542">
        <f t="shared" si="27"/>
        <v>3.8706551045969348</v>
      </c>
      <c r="AI163" s="542">
        <f t="shared" si="27"/>
        <v>3.2671733480306866</v>
      </c>
      <c r="AJ163" s="354">
        <f t="shared" si="29"/>
        <v>0</v>
      </c>
      <c r="AK163" s="651"/>
      <c r="AL163" s="647"/>
      <c r="AM163" s="647"/>
      <c r="AN163" s="647"/>
      <c r="AO163" s="647"/>
      <c r="AP163" s="647"/>
      <c r="AQ163" s="647"/>
      <c r="AR163" s="647"/>
      <c r="AS163" s="647"/>
      <c r="AT163" s="647"/>
      <c r="AU163" s="647"/>
      <c r="AV163" s="647"/>
      <c r="AW163" s="647"/>
      <c r="AX163" s="647"/>
      <c r="AY163" s="647"/>
      <c r="AZ163" s="647"/>
      <c r="BA163" s="647"/>
      <c r="BB163" s="647"/>
      <c r="BC163" s="647"/>
      <c r="BD163" s="647"/>
      <c r="BE163" s="647"/>
      <c r="BF163" s="647"/>
      <c r="BG163" s="647"/>
    </row>
    <row r="164" spans="1:59" x14ac:dyDescent="0.25">
      <c r="A164" s="631"/>
      <c r="B164" s="594">
        <v>8416</v>
      </c>
      <c r="C164" s="595" t="s">
        <v>125</v>
      </c>
      <c r="D164" s="687" t="s">
        <v>584</v>
      </c>
      <c r="E164" s="687">
        <v>4.0942738794685845</v>
      </c>
      <c r="F164" s="687">
        <v>1.2013258071186714</v>
      </c>
      <c r="G164" s="687">
        <v>10.903925707049391</v>
      </c>
      <c r="H164" s="687">
        <v>0.5044589320120717</v>
      </c>
      <c r="I164" s="687">
        <v>0</v>
      </c>
      <c r="J164" s="691">
        <v>16.703984325648719</v>
      </c>
      <c r="K164" s="596">
        <f>regioNat_Kreisregionen_t_N!D164/Terr_Oeko!$D165*1000/100</f>
        <v>6.9670510590651595</v>
      </c>
      <c r="L164" s="596">
        <f>regioNat_Kreisregionen_t_N!E164/Terr_Oeko!$D165*1000/100</f>
        <v>13.645509129930391</v>
      </c>
      <c r="M164" s="596">
        <f>regioNat_Kreisregionen_t_N!F164/Terr_Oeko!$D165*1000/100</f>
        <v>1.7502378298196211</v>
      </c>
      <c r="N164" s="596" t="s">
        <v>539</v>
      </c>
      <c r="O164" s="597">
        <f>regioNat_Kreisregionen_t_N!H164/Terr_Oeko!$D165*1000/100</f>
        <v>15.596148840617609</v>
      </c>
      <c r="P164" s="598">
        <f t="shared" si="24"/>
        <v>37.958946859432785</v>
      </c>
      <c r="Q164" s="599">
        <f>regioNat_Kreisregionen_t_N!J164/Terr_Oeko!$D165*1000/100</f>
        <v>2.872777179596576</v>
      </c>
      <c r="R164" s="599">
        <f>regioNat_Kreisregionen_t_N!K164/Terr_Oeko!$D165*1000/100</f>
        <v>2.7415834228810008</v>
      </c>
      <c r="S164" s="599">
        <f>regioNat_Kreisregionen_t_N!L164/Terr_Oeko!$D165*1000/100</f>
        <v>1.2457788978075495</v>
      </c>
      <c r="T164" s="599" t="s">
        <v>539</v>
      </c>
      <c r="U164" s="597">
        <f>regioNat_Kreisregionen_t_N!N164/Terr_Oeko!$D165*1000/100</f>
        <v>14.394823033498938</v>
      </c>
      <c r="V164" s="598">
        <f t="shared" si="25"/>
        <v>21.254962533784063</v>
      </c>
      <c r="W164" s="599">
        <f>regioNat_Kreisregionen_t_N!P164/Terr_Oeko!$D165*1000/100</f>
        <v>4.0942738794685845</v>
      </c>
      <c r="X164" s="599">
        <f>regioNat_Kreisregionen_t_N!Q164/Terr_Oeko!$D165*1000/100</f>
        <v>10.903925707049391</v>
      </c>
      <c r="Y164" s="599">
        <f>regioNat_Kreisregionen_t_N!R164/Terr_Oeko!$D165*1000/100</f>
        <v>0.5044589320120717</v>
      </c>
      <c r="Z164" s="599"/>
      <c r="AA164" s="597">
        <f>regioNat_Kreisregionen_t_N!T164/Terr_Oeko!$D165*1000/100</f>
        <v>1.2013258071186714</v>
      </c>
      <c r="AB164" s="600">
        <f t="shared" si="26"/>
        <v>16.703984325648719</v>
      </c>
      <c r="AC164" s="275" t="str">
        <f>IF(Terr_Oeko!AB165 &gt; Vegetation!M165, "Oeko", "Veg")</f>
        <v>Veg</v>
      </c>
      <c r="AD164" s="276" t="str">
        <f>IF(Gesundheit!T165 &gt; Terr_Oeko!AH165, "Gesund", "Oeko")</f>
        <v>Gesund</v>
      </c>
      <c r="AE164" s="500">
        <f t="shared" si="28"/>
        <v>0</v>
      </c>
      <c r="AF164" s="500">
        <f t="shared" si="28"/>
        <v>0</v>
      </c>
      <c r="AG164" s="352"/>
      <c r="AH164" s="542">
        <f t="shared" si="27"/>
        <v>2.8727771795965751</v>
      </c>
      <c r="AI164" s="542">
        <f t="shared" si="27"/>
        <v>2.7415834228809999</v>
      </c>
      <c r="AJ164" s="354">
        <f t="shared" si="29"/>
        <v>0</v>
      </c>
      <c r="AK164" s="651"/>
      <c r="AL164" s="647"/>
      <c r="AM164" s="647"/>
      <c r="AN164" s="647"/>
      <c r="AO164" s="647"/>
      <c r="AP164" s="647"/>
      <c r="AQ164" s="647"/>
      <c r="AR164" s="647"/>
      <c r="AS164" s="647"/>
      <c r="AT164" s="647"/>
      <c r="AU164" s="647"/>
      <c r="AV164" s="647"/>
      <c r="AW164" s="647"/>
      <c r="AX164" s="647"/>
      <c r="AY164" s="647"/>
      <c r="AZ164" s="647"/>
      <c r="BA164" s="647"/>
      <c r="BB164" s="647"/>
      <c r="BC164" s="647"/>
      <c r="BD164" s="647"/>
      <c r="BE164" s="647"/>
      <c r="BF164" s="647"/>
      <c r="BG164" s="647"/>
    </row>
    <row r="165" spans="1:59" x14ac:dyDescent="0.25">
      <c r="A165" s="631"/>
      <c r="B165" s="593">
        <v>8417</v>
      </c>
      <c r="C165" s="592" t="s">
        <v>126</v>
      </c>
      <c r="D165" s="688" t="s">
        <v>584</v>
      </c>
      <c r="E165" s="686">
        <v>3.5068765401686823</v>
      </c>
      <c r="F165" s="686">
        <v>2.9324735596400524E-2</v>
      </c>
      <c r="G165" s="686">
        <v>3.3678089264419642</v>
      </c>
      <c r="H165" s="686">
        <v>0.25815935422280561</v>
      </c>
      <c r="I165" s="686">
        <v>0</v>
      </c>
      <c r="J165" s="690">
        <v>7.1621695564298529</v>
      </c>
      <c r="K165" s="585">
        <f>regioNat_Kreisregionen_t_N!D165/Terr_Oeko!$D166*1000/100</f>
        <v>5.9675020852205929</v>
      </c>
      <c r="L165" s="585">
        <f>regioNat_Kreisregionen_t_N!E165/Terr_Oeko!$D166*1000/100</f>
        <v>6.0334217099175467</v>
      </c>
      <c r="M165" s="585">
        <f>regioNat_Kreisregionen_t_N!F165/Terr_Oeko!$D166*1000/100</f>
        <v>1.1369771332330181</v>
      </c>
      <c r="N165" s="585" t="s">
        <v>539</v>
      </c>
      <c r="O165" s="586">
        <f>regioNat_Kreisregionen_t_N!H165/Terr_Oeko!$D166*1000/100</f>
        <v>14.024636936525196</v>
      </c>
      <c r="P165" s="587">
        <f t="shared" si="24"/>
        <v>27.16253786489635</v>
      </c>
      <c r="Q165" s="588">
        <f>regioNat_Kreisregionen_t_N!J165/Terr_Oeko!$D166*1000/100</f>
        <v>2.4606255450519101</v>
      </c>
      <c r="R165" s="588">
        <f>regioNat_Kreisregionen_t_N!K165/Terr_Oeko!$D166*1000/100</f>
        <v>2.6656127834755829</v>
      </c>
      <c r="S165" s="588">
        <f>regioNat_Kreisregionen_t_N!L165/Terr_Oeko!$D166*1000/100</f>
        <v>0.87881777901021252</v>
      </c>
      <c r="T165" s="588" t="s">
        <v>539</v>
      </c>
      <c r="U165" s="586">
        <f>regioNat_Kreisregionen_t_N!N165/Terr_Oeko!$D166*1000/100</f>
        <v>13.995312200928796</v>
      </c>
      <c r="V165" s="587">
        <f t="shared" si="25"/>
        <v>20.000368308466502</v>
      </c>
      <c r="W165" s="588">
        <f>regioNat_Kreisregionen_t_N!P165/Terr_Oeko!$D166*1000/100</f>
        <v>3.5068765401686823</v>
      </c>
      <c r="X165" s="588">
        <f>regioNat_Kreisregionen_t_N!Q165/Terr_Oeko!$D166*1000/100</f>
        <v>3.3678089264419642</v>
      </c>
      <c r="Y165" s="588">
        <f>regioNat_Kreisregionen_t_N!R165/Terr_Oeko!$D166*1000/100</f>
        <v>0.25815935422280561</v>
      </c>
      <c r="Z165" s="588"/>
      <c r="AA165" s="586">
        <f>regioNat_Kreisregionen_t_N!T165/Terr_Oeko!$D166*1000/100</f>
        <v>2.9324735596400524E-2</v>
      </c>
      <c r="AB165" s="589">
        <f t="shared" si="26"/>
        <v>7.1621695564298529</v>
      </c>
      <c r="AC165" s="275" t="str">
        <f>IF(Terr_Oeko!AB166 &gt; Vegetation!M166, "Oeko", "Veg")</f>
        <v>Veg</v>
      </c>
      <c r="AD165" s="276" t="str">
        <f>IF(Gesundheit!T166 &gt; Terr_Oeko!AH166, "Gesund", "Oeko")</f>
        <v>Oeko</v>
      </c>
      <c r="AE165" s="500">
        <f t="shared" si="28"/>
        <v>0</v>
      </c>
      <c r="AF165" s="500">
        <f t="shared" si="28"/>
        <v>0</v>
      </c>
      <c r="AG165" s="352"/>
      <c r="AH165" s="542">
        <f t="shared" si="27"/>
        <v>2.4606255450519106</v>
      </c>
      <c r="AI165" s="542">
        <f t="shared" si="27"/>
        <v>2.6656127834755825</v>
      </c>
      <c r="AJ165" s="354">
        <f t="shared" si="29"/>
        <v>0</v>
      </c>
      <c r="AK165" s="651"/>
      <c r="AL165" s="647"/>
      <c r="AM165" s="647"/>
      <c r="AN165" s="647"/>
      <c r="AO165" s="647"/>
      <c r="AP165" s="647"/>
      <c r="AQ165" s="647"/>
      <c r="AR165" s="647"/>
      <c r="AS165" s="647"/>
      <c r="AT165" s="647"/>
      <c r="AU165" s="647"/>
      <c r="AV165" s="647"/>
      <c r="AW165" s="647"/>
      <c r="AX165" s="647"/>
      <c r="AY165" s="647"/>
      <c r="AZ165" s="647"/>
      <c r="BA165" s="647"/>
      <c r="BB165" s="647"/>
      <c r="BC165" s="647"/>
      <c r="BD165" s="647"/>
      <c r="BE165" s="647"/>
      <c r="BF165" s="647"/>
      <c r="BG165" s="647"/>
    </row>
    <row r="166" spans="1:59" x14ac:dyDescent="0.25">
      <c r="A166" s="631"/>
      <c r="B166" s="594" t="s">
        <v>652</v>
      </c>
      <c r="C166" s="595" t="s">
        <v>716</v>
      </c>
      <c r="D166" s="687" t="s">
        <v>583</v>
      </c>
      <c r="E166" s="687">
        <v>11.301617479350675</v>
      </c>
      <c r="F166" s="687">
        <v>6.5790232340802461</v>
      </c>
      <c r="G166" s="687">
        <v>8.0571974148061116</v>
      </c>
      <c r="H166" s="687">
        <v>0.42988673771063768</v>
      </c>
      <c r="I166" s="687">
        <v>0</v>
      </c>
      <c r="J166" s="691">
        <v>26.367724865947672</v>
      </c>
      <c r="K166" s="596">
        <f>regioNat_Kreisregionen_t_N!D166/Terr_Oeko!$D167*1000/100</f>
        <v>19.231479951428984</v>
      </c>
      <c r="L166" s="596">
        <f>regioNat_Kreisregionen_t_N!E166/Terr_Oeko!$D167*1000/100</f>
        <v>10.477439646841811</v>
      </c>
      <c r="M166" s="596">
        <f>regioNat_Kreisregionen_t_N!F166/Terr_Oeko!$D167*1000/100</f>
        <v>1.9381628289380712</v>
      </c>
      <c r="N166" s="596" t="s">
        <v>539</v>
      </c>
      <c r="O166" s="597">
        <f>regioNat_Kreisregionen_t_N!H166/Terr_Oeko!$D167*1000/100</f>
        <v>32.562399846003828</v>
      </c>
      <c r="P166" s="598">
        <f t="shared" si="24"/>
        <v>64.2094822732127</v>
      </c>
      <c r="Q166" s="599">
        <f>regioNat_Kreisregionen_t_N!J166/Terr_Oeko!$D167*1000/100</f>
        <v>7.9298624720783089</v>
      </c>
      <c r="R166" s="599">
        <f>regioNat_Kreisregionen_t_N!K166/Terr_Oeko!$D167*1000/100</f>
        <v>2.4202422320356987</v>
      </c>
      <c r="S166" s="599">
        <f>regioNat_Kreisregionen_t_N!L166/Terr_Oeko!$D167*1000/100</f>
        <v>1.5082760912274336</v>
      </c>
      <c r="T166" s="599" t="s">
        <v>539</v>
      </c>
      <c r="U166" s="597">
        <f>regioNat_Kreisregionen_t_N!N166/Terr_Oeko!$D167*1000/100</f>
        <v>25.983376611923582</v>
      </c>
      <c r="V166" s="598">
        <f t="shared" si="25"/>
        <v>37.841757407265021</v>
      </c>
      <c r="W166" s="599">
        <f>regioNat_Kreisregionen_t_N!P166/Terr_Oeko!$D167*1000/100</f>
        <v>11.301617479350675</v>
      </c>
      <c r="X166" s="599">
        <f>regioNat_Kreisregionen_t_N!Q166/Terr_Oeko!$D167*1000/100</f>
        <v>8.0571974148061116</v>
      </c>
      <c r="Y166" s="599">
        <f>regioNat_Kreisregionen_t_N!R166/Terr_Oeko!$D167*1000/100</f>
        <v>0.42988673771063768</v>
      </c>
      <c r="Z166" s="599"/>
      <c r="AA166" s="597">
        <f>regioNat_Kreisregionen_t_N!T166/Terr_Oeko!$D167*1000/100</f>
        <v>6.5790232340802461</v>
      </c>
      <c r="AB166" s="600">
        <f t="shared" si="26"/>
        <v>26.367724865947672</v>
      </c>
      <c r="AC166" s="275" t="str">
        <f>IF(Terr_Oeko!AB167 &gt; Vegetation!M167, "Oeko", "Veg")</f>
        <v>Veg</v>
      </c>
      <c r="AD166" s="276" t="str">
        <f>IF(Gesundheit!T167 &gt; Terr_Oeko!AH167, "Gesund", "Oeko")</f>
        <v>Gesund</v>
      </c>
      <c r="AE166" s="500">
        <f t="shared" si="28"/>
        <v>0</v>
      </c>
      <c r="AF166" s="500">
        <f t="shared" si="28"/>
        <v>0</v>
      </c>
      <c r="AG166" s="352"/>
      <c r="AH166" s="542">
        <f t="shared" si="27"/>
        <v>7.9298624720783089</v>
      </c>
      <c r="AI166" s="542">
        <f t="shared" si="27"/>
        <v>2.4202422320356991</v>
      </c>
      <c r="AJ166" s="354">
        <f t="shared" si="29"/>
        <v>0</v>
      </c>
      <c r="AK166" s="651"/>
      <c r="AL166" s="647"/>
      <c r="AM166" s="647"/>
      <c r="AN166" s="647"/>
      <c r="AO166" s="647"/>
      <c r="AP166" s="647"/>
      <c r="AQ166" s="647"/>
      <c r="AR166" s="647"/>
      <c r="AS166" s="647"/>
      <c r="AT166" s="647"/>
      <c r="AU166" s="647"/>
      <c r="AV166" s="647"/>
      <c r="AW166" s="647"/>
      <c r="AX166" s="647"/>
      <c r="AY166" s="647"/>
      <c r="AZ166" s="647"/>
      <c r="BA166" s="647"/>
      <c r="BB166" s="647"/>
      <c r="BC166" s="647"/>
      <c r="BD166" s="647"/>
      <c r="BE166" s="647"/>
      <c r="BF166" s="647"/>
      <c r="BG166" s="647"/>
    </row>
    <row r="167" spans="1:59" x14ac:dyDescent="0.25">
      <c r="A167" s="631"/>
      <c r="B167" s="593">
        <v>8426</v>
      </c>
      <c r="C167" s="592" t="s">
        <v>127</v>
      </c>
      <c r="D167" s="688" t="s">
        <v>583</v>
      </c>
      <c r="E167" s="686">
        <v>12.317935343491767</v>
      </c>
      <c r="F167" s="686">
        <v>11.229791445549148</v>
      </c>
      <c r="G167" s="686">
        <v>3.193101581960621</v>
      </c>
      <c r="H167" s="686">
        <v>0.35985612201333939</v>
      </c>
      <c r="I167" s="686">
        <v>0</v>
      </c>
      <c r="J167" s="690">
        <v>27.100684493014874</v>
      </c>
      <c r="K167" s="585">
        <f>regioNat_Kreisregionen_t_N!D167/Terr_Oeko!$D168*1000/100</f>
        <v>20.960904669989841</v>
      </c>
      <c r="L167" s="585">
        <f>regioNat_Kreisregionen_t_N!E167/Terr_Oeko!$D168*1000/100</f>
        <v>5.7204339163406113</v>
      </c>
      <c r="M167" s="585">
        <f>regioNat_Kreisregionen_t_N!F167/Terr_Oeko!$D168*1000/100</f>
        <v>1.9033351473951026</v>
      </c>
      <c r="N167" s="585" t="s">
        <v>539</v>
      </c>
      <c r="O167" s="586">
        <f>regioNat_Kreisregionen_t_N!H167/Terr_Oeko!$D168*1000/100</f>
        <v>38.449681534624872</v>
      </c>
      <c r="P167" s="587">
        <f t="shared" si="24"/>
        <v>67.034355268350424</v>
      </c>
      <c r="Q167" s="588">
        <f>regioNat_Kreisregionen_t_N!J167/Terr_Oeko!$D168*1000/100</f>
        <v>8.6429693264980756</v>
      </c>
      <c r="R167" s="588">
        <f>regioNat_Kreisregionen_t_N!K167/Terr_Oeko!$D168*1000/100</f>
        <v>2.5273323343799898</v>
      </c>
      <c r="S167" s="588">
        <f>regioNat_Kreisregionen_t_N!L167/Terr_Oeko!$D168*1000/100</f>
        <v>1.5434790253817636</v>
      </c>
      <c r="T167" s="588" t="s">
        <v>539</v>
      </c>
      <c r="U167" s="586">
        <f>regioNat_Kreisregionen_t_N!N167/Terr_Oeko!$D168*1000/100</f>
        <v>27.219890089075726</v>
      </c>
      <c r="V167" s="587">
        <f t="shared" si="25"/>
        <v>39.933670775335557</v>
      </c>
      <c r="W167" s="588">
        <f>regioNat_Kreisregionen_t_N!P167/Terr_Oeko!$D168*1000/100</f>
        <v>12.317935343491767</v>
      </c>
      <c r="X167" s="588">
        <f>regioNat_Kreisregionen_t_N!Q167/Terr_Oeko!$D168*1000/100</f>
        <v>3.193101581960621</v>
      </c>
      <c r="Y167" s="588">
        <f>regioNat_Kreisregionen_t_N!R167/Terr_Oeko!$D168*1000/100</f>
        <v>0.35985612201333939</v>
      </c>
      <c r="Z167" s="588"/>
      <c r="AA167" s="586">
        <f>regioNat_Kreisregionen_t_N!T167/Terr_Oeko!$D168*1000/100</f>
        <v>11.229791445549148</v>
      </c>
      <c r="AB167" s="589">
        <f t="shared" si="26"/>
        <v>27.100684493014874</v>
      </c>
      <c r="AC167" s="275" t="str">
        <f>IF(Terr_Oeko!AB168 &gt; Vegetation!M168, "Oeko", "Veg")</f>
        <v>Veg</v>
      </c>
      <c r="AD167" s="276" t="str">
        <f>IF(Gesundheit!T168 &gt; Terr_Oeko!AH168, "Gesund", "Oeko")</f>
        <v>Oeko</v>
      </c>
      <c r="AE167" s="500">
        <f t="shared" si="28"/>
        <v>0</v>
      </c>
      <c r="AF167" s="500">
        <f t="shared" si="28"/>
        <v>0</v>
      </c>
      <c r="AG167" s="352"/>
      <c r="AH167" s="542">
        <f t="shared" si="27"/>
        <v>8.6429693264980738</v>
      </c>
      <c r="AI167" s="542">
        <f t="shared" si="27"/>
        <v>2.5273323343799903</v>
      </c>
      <c r="AJ167" s="354">
        <f t="shared" si="29"/>
        <v>0</v>
      </c>
      <c r="AK167" s="651"/>
      <c r="AL167" s="647"/>
      <c r="AM167" s="647"/>
      <c r="AN167" s="647"/>
      <c r="AO167" s="647"/>
      <c r="AP167" s="647"/>
      <c r="AQ167" s="647"/>
      <c r="AR167" s="647"/>
      <c r="AS167" s="647"/>
      <c r="AT167" s="647"/>
      <c r="AU167" s="647"/>
      <c r="AV167" s="647"/>
      <c r="AW167" s="647"/>
      <c r="AX167" s="647"/>
      <c r="AY167" s="647"/>
      <c r="AZ167" s="647"/>
      <c r="BA167" s="647"/>
      <c r="BB167" s="647"/>
      <c r="BC167" s="647"/>
      <c r="BD167" s="647"/>
      <c r="BE167" s="647"/>
      <c r="BF167" s="647"/>
      <c r="BG167" s="647"/>
    </row>
    <row r="168" spans="1:59" x14ac:dyDescent="0.25">
      <c r="A168" s="631"/>
      <c r="B168" s="594">
        <v>8435</v>
      </c>
      <c r="C168" s="595" t="s">
        <v>128</v>
      </c>
      <c r="D168" s="687" t="s">
        <v>584</v>
      </c>
      <c r="E168" s="687">
        <v>6.565135748180138</v>
      </c>
      <c r="F168" s="687">
        <v>0.62836309407681046</v>
      </c>
      <c r="G168" s="687">
        <v>9.03625264731531</v>
      </c>
      <c r="H168" s="687">
        <v>0.48643393320907174</v>
      </c>
      <c r="I168" s="687">
        <v>0</v>
      </c>
      <c r="J168" s="691">
        <v>16.716185422781329</v>
      </c>
      <c r="K168" s="596">
        <f>regioNat_Kreisregionen_t_N!D168/Terr_Oeko!$D169*1000/100</f>
        <v>11.17161120965404</v>
      </c>
      <c r="L168" s="596">
        <f>regioNat_Kreisregionen_t_N!E168/Terr_Oeko!$D169*1000/100</f>
        <v>11.822685786911846</v>
      </c>
      <c r="M168" s="596">
        <f>regioNat_Kreisregionen_t_N!F168/Terr_Oeko!$D169*1000/100</f>
        <v>1.8708628230301614</v>
      </c>
      <c r="N168" s="596" t="s">
        <v>539</v>
      </c>
      <c r="O168" s="597">
        <f>regioNat_Kreisregionen_t_N!H168/Terr_Oeko!$D169*1000/100</f>
        <v>22.840136512568876</v>
      </c>
      <c r="P168" s="598">
        <f t="shared" si="24"/>
        <v>47.70529633216492</v>
      </c>
      <c r="Q168" s="599">
        <f>regioNat_Kreisregionen_t_N!J168/Terr_Oeko!$D169*1000/100</f>
        <v>4.6064754614739032</v>
      </c>
      <c r="R168" s="599">
        <f>regioNat_Kreisregionen_t_N!K168/Terr_Oeko!$D169*1000/100</f>
        <v>2.7864331395965354</v>
      </c>
      <c r="S168" s="599">
        <f>regioNat_Kreisregionen_t_N!L168/Terr_Oeko!$D169*1000/100</f>
        <v>1.3844288898210895</v>
      </c>
      <c r="T168" s="599" t="s">
        <v>539</v>
      </c>
      <c r="U168" s="597">
        <f>regioNat_Kreisregionen_t_N!N168/Terr_Oeko!$D169*1000/100</f>
        <v>22.211773418492061</v>
      </c>
      <c r="V168" s="598">
        <f t="shared" si="25"/>
        <v>30.989110909383591</v>
      </c>
      <c r="W168" s="599">
        <f>regioNat_Kreisregionen_t_N!P168/Terr_Oeko!$D169*1000/100</f>
        <v>6.565135748180138</v>
      </c>
      <c r="X168" s="599">
        <f>regioNat_Kreisregionen_t_N!Q168/Terr_Oeko!$D169*1000/100</f>
        <v>9.03625264731531</v>
      </c>
      <c r="Y168" s="599">
        <f>regioNat_Kreisregionen_t_N!R168/Terr_Oeko!$D169*1000/100</f>
        <v>0.48643393320907174</v>
      </c>
      <c r="Z168" s="599"/>
      <c r="AA168" s="597">
        <f>regioNat_Kreisregionen_t_N!T168/Terr_Oeko!$D169*1000/100</f>
        <v>0.62836309407681046</v>
      </c>
      <c r="AB168" s="600">
        <f t="shared" si="26"/>
        <v>16.716185422781329</v>
      </c>
      <c r="AC168" s="275" t="str">
        <f>IF(Terr_Oeko!AB169 &gt; Vegetation!M169, "Oeko", "Veg")</f>
        <v>Veg</v>
      </c>
      <c r="AD168" s="276" t="str">
        <f>IF(Gesundheit!T169 &gt; Terr_Oeko!AH169, "Gesund", "Oeko")</f>
        <v>Gesund</v>
      </c>
      <c r="AE168" s="500">
        <f t="shared" si="28"/>
        <v>0</v>
      </c>
      <c r="AF168" s="500">
        <f t="shared" si="28"/>
        <v>0</v>
      </c>
      <c r="AG168" s="352"/>
      <c r="AH168" s="542">
        <f t="shared" si="27"/>
        <v>4.6064754614739023</v>
      </c>
      <c r="AI168" s="542">
        <f t="shared" si="27"/>
        <v>2.7864331395965358</v>
      </c>
      <c r="AJ168" s="354">
        <f t="shared" si="29"/>
        <v>0</v>
      </c>
      <c r="AK168" s="651"/>
      <c r="AL168" s="647"/>
      <c r="AM168" s="647"/>
      <c r="AN168" s="647"/>
      <c r="AO168" s="647"/>
      <c r="AP168" s="647"/>
      <c r="AQ168" s="647"/>
      <c r="AR168" s="647"/>
      <c r="AS168" s="647"/>
      <c r="AT168" s="647"/>
      <c r="AU168" s="647"/>
      <c r="AV168" s="647"/>
      <c r="AW168" s="647"/>
      <c r="AX168" s="647"/>
      <c r="AY168" s="647"/>
      <c r="AZ168" s="647"/>
      <c r="BA168" s="647"/>
      <c r="BB168" s="647"/>
      <c r="BC168" s="647"/>
      <c r="BD168" s="647"/>
      <c r="BE168" s="647"/>
      <c r="BF168" s="647"/>
      <c r="BG168" s="647"/>
    </row>
    <row r="169" spans="1:59" x14ac:dyDescent="0.25">
      <c r="A169" s="631"/>
      <c r="B169" s="593">
        <v>8436</v>
      </c>
      <c r="C169" s="592" t="s">
        <v>129</v>
      </c>
      <c r="D169" s="688" t="s">
        <v>583</v>
      </c>
      <c r="E169" s="686">
        <v>14.054298224311182</v>
      </c>
      <c r="F169" s="686">
        <v>6.0786433286143859</v>
      </c>
      <c r="G169" s="686">
        <v>3.9824647469487848</v>
      </c>
      <c r="H169" s="686">
        <v>0.38793821753956259</v>
      </c>
      <c r="I169" s="686">
        <v>0</v>
      </c>
      <c r="J169" s="690">
        <v>24.503344517413918</v>
      </c>
      <c r="K169" s="585">
        <f>regioNat_Kreisregionen_t_N!D169/Terr_Oeko!$D170*1000/100</f>
        <v>23.915599251707594</v>
      </c>
      <c r="L169" s="585">
        <f>regioNat_Kreisregionen_t_N!E169/Terr_Oeko!$D170*1000/100</f>
        <v>7.1345761556036882</v>
      </c>
      <c r="M169" s="585">
        <f>regioNat_Kreisregionen_t_N!F169/Terr_Oeko!$D170*1000/100</f>
        <v>2.0685459916617366</v>
      </c>
      <c r="N169" s="585" t="s">
        <v>539</v>
      </c>
      <c r="O169" s="586">
        <f>regioNat_Kreisregionen_t_N!H169/Terr_Oeko!$D170*1000/100</f>
        <v>44.978546056524443</v>
      </c>
      <c r="P169" s="587">
        <f t="shared" si="24"/>
        <v>78.097267455497473</v>
      </c>
      <c r="Q169" s="588">
        <f>regioNat_Kreisregionen_t_N!J169/Terr_Oeko!$D170*1000/100</f>
        <v>9.8613010273964115</v>
      </c>
      <c r="R169" s="588">
        <f>regioNat_Kreisregionen_t_N!K169/Terr_Oeko!$D170*1000/100</f>
        <v>3.152111408654902</v>
      </c>
      <c r="S169" s="588">
        <f>regioNat_Kreisregionen_t_N!L169/Terr_Oeko!$D170*1000/100</f>
        <v>1.6806077741221739</v>
      </c>
      <c r="T169" s="588" t="s">
        <v>539</v>
      </c>
      <c r="U169" s="586">
        <f>regioNat_Kreisregionen_t_N!N169/Terr_Oeko!$D170*1000/100</f>
        <v>38.89990272791006</v>
      </c>
      <c r="V169" s="587">
        <f t="shared" si="25"/>
        <v>53.593922938083544</v>
      </c>
      <c r="W169" s="588">
        <f>regioNat_Kreisregionen_t_N!P169/Terr_Oeko!$D170*1000/100</f>
        <v>14.054298224311182</v>
      </c>
      <c r="X169" s="588">
        <f>regioNat_Kreisregionen_t_N!Q169/Terr_Oeko!$D170*1000/100</f>
        <v>3.9824647469487848</v>
      </c>
      <c r="Y169" s="588">
        <f>regioNat_Kreisregionen_t_N!R169/Terr_Oeko!$D170*1000/100</f>
        <v>0.38793821753956259</v>
      </c>
      <c r="Z169" s="588"/>
      <c r="AA169" s="586">
        <f>regioNat_Kreisregionen_t_N!T169/Terr_Oeko!$D170*1000/100</f>
        <v>6.0786433286143859</v>
      </c>
      <c r="AB169" s="589">
        <f t="shared" si="26"/>
        <v>24.503344517413918</v>
      </c>
      <c r="AC169" s="275" t="str">
        <f>IF(Terr_Oeko!AB170 &gt; Vegetation!M170, "Oeko", "Veg")</f>
        <v>Veg</v>
      </c>
      <c r="AD169" s="276" t="str">
        <f>IF(Gesundheit!T170 &gt; Terr_Oeko!AH170, "Gesund", "Oeko")</f>
        <v>Oeko</v>
      </c>
      <c r="AE169" s="500">
        <f t="shared" si="28"/>
        <v>0</v>
      </c>
      <c r="AF169" s="500">
        <f t="shared" si="28"/>
        <v>0</v>
      </c>
      <c r="AG169" s="352"/>
      <c r="AH169" s="542">
        <f t="shared" si="27"/>
        <v>9.8613010273964115</v>
      </c>
      <c r="AI169" s="542">
        <f t="shared" si="27"/>
        <v>3.1521114086549034</v>
      </c>
      <c r="AJ169" s="354">
        <f t="shared" si="29"/>
        <v>0</v>
      </c>
      <c r="AK169" s="651"/>
      <c r="AL169" s="647"/>
      <c r="AM169" s="647"/>
      <c r="AN169" s="647"/>
      <c r="AO169" s="647"/>
      <c r="AP169" s="647"/>
      <c r="AQ169" s="647"/>
      <c r="AR169" s="647"/>
      <c r="AS169" s="647"/>
      <c r="AT169" s="647"/>
      <c r="AU169" s="647"/>
      <c r="AV169" s="647"/>
      <c r="AW169" s="647"/>
      <c r="AX169" s="647"/>
      <c r="AY169" s="647"/>
      <c r="AZ169" s="647"/>
      <c r="BA169" s="647"/>
      <c r="BB169" s="647"/>
      <c r="BC169" s="647"/>
      <c r="BD169" s="647"/>
      <c r="BE169" s="647"/>
      <c r="BF169" s="647"/>
      <c r="BG169" s="647"/>
    </row>
    <row r="170" spans="1:59" x14ac:dyDescent="0.25">
      <c r="A170" s="631"/>
      <c r="B170" s="594">
        <v>8437</v>
      </c>
      <c r="C170" s="595" t="s">
        <v>130</v>
      </c>
      <c r="D170" s="687" t="s">
        <v>583</v>
      </c>
      <c r="E170" s="687">
        <v>7.4088651510961254</v>
      </c>
      <c r="F170" s="687">
        <v>2.7149297722395715</v>
      </c>
      <c r="G170" s="687">
        <v>2.2055726608831425</v>
      </c>
      <c r="H170" s="687">
        <v>0.27216240465663871</v>
      </c>
      <c r="I170" s="687">
        <v>0</v>
      </c>
      <c r="J170" s="691">
        <v>12.601529988875479</v>
      </c>
      <c r="K170" s="596">
        <f>regioNat_Kreisregionen_t_N!D170/Terr_Oeko!$D171*1000/100</f>
        <v>12.607349512269304</v>
      </c>
      <c r="L170" s="596">
        <f>regioNat_Kreisregionen_t_N!E170/Terr_Oeko!$D171*1000/100</f>
        <v>3.9512781947020237</v>
      </c>
      <c r="M170" s="596">
        <f>regioNat_Kreisregionen_t_N!F170/Terr_Oeko!$D171*1000/100</f>
        <v>1.408086289790865</v>
      </c>
      <c r="N170" s="596" t="s">
        <v>539</v>
      </c>
      <c r="O170" s="597">
        <f>regioNat_Kreisregionen_t_N!H170/Terr_Oeko!$D171*1000/100</f>
        <v>25.403030359914428</v>
      </c>
      <c r="P170" s="598">
        <f t="shared" si="24"/>
        <v>43.36974435667662</v>
      </c>
      <c r="Q170" s="599">
        <f>regioNat_Kreisregionen_t_N!J170/Terr_Oeko!$D171*1000/100</f>
        <v>5.198484361173179</v>
      </c>
      <c r="R170" s="599">
        <f>regioNat_Kreisregionen_t_N!K170/Terr_Oeko!$D171*1000/100</f>
        <v>1.7457055338188807</v>
      </c>
      <c r="S170" s="599">
        <f>regioNat_Kreisregionen_t_N!L170/Terr_Oeko!$D171*1000/100</f>
        <v>1.1359238851342262</v>
      </c>
      <c r="T170" s="599" t="s">
        <v>539</v>
      </c>
      <c r="U170" s="597">
        <f>regioNat_Kreisregionen_t_N!N170/Terr_Oeko!$D171*1000/100</f>
        <v>22.688100587674864</v>
      </c>
      <c r="V170" s="598">
        <f t="shared" si="25"/>
        <v>30.76821436780115</v>
      </c>
      <c r="W170" s="599">
        <f>regioNat_Kreisregionen_t_N!P170/Terr_Oeko!$D171*1000/100</f>
        <v>7.4088651510961254</v>
      </c>
      <c r="X170" s="599">
        <f>regioNat_Kreisregionen_t_N!Q170/Terr_Oeko!$D171*1000/100</f>
        <v>2.2055726608831425</v>
      </c>
      <c r="Y170" s="599">
        <f>regioNat_Kreisregionen_t_N!R170/Terr_Oeko!$D171*1000/100</f>
        <v>0.27216240465663871</v>
      </c>
      <c r="Z170" s="599"/>
      <c r="AA170" s="597">
        <f>regioNat_Kreisregionen_t_N!T170/Terr_Oeko!$D171*1000/100</f>
        <v>2.7149297722395715</v>
      </c>
      <c r="AB170" s="600">
        <f t="shared" si="26"/>
        <v>12.601529988875479</v>
      </c>
      <c r="AC170" s="275" t="str">
        <f>IF(Terr_Oeko!AB171 &gt; Vegetation!M171, "Oeko", "Veg")</f>
        <v>Veg</v>
      </c>
      <c r="AD170" s="276" t="str">
        <f>IF(Gesundheit!T171 &gt; Terr_Oeko!AH171, "Gesund", "Oeko")</f>
        <v>Oeko</v>
      </c>
      <c r="AE170" s="500">
        <f t="shared" si="28"/>
        <v>0</v>
      </c>
      <c r="AF170" s="500">
        <f t="shared" si="28"/>
        <v>0</v>
      </c>
      <c r="AG170" s="352"/>
      <c r="AH170" s="542">
        <f t="shared" si="27"/>
        <v>5.1984843611731781</v>
      </c>
      <c r="AI170" s="542">
        <f t="shared" si="27"/>
        <v>1.7457055338188812</v>
      </c>
      <c r="AJ170" s="354">
        <f t="shared" si="29"/>
        <v>0</v>
      </c>
      <c r="AK170" s="651"/>
      <c r="AL170" s="647"/>
      <c r="AM170" s="647"/>
      <c r="AN170" s="647"/>
      <c r="AO170" s="647"/>
      <c r="AP170" s="647"/>
      <c r="AQ170" s="647"/>
      <c r="AR170" s="647"/>
      <c r="AS170" s="647"/>
      <c r="AT170" s="647"/>
      <c r="AU170" s="647"/>
      <c r="AV170" s="647"/>
      <c r="AW170" s="647"/>
      <c r="AX170" s="647"/>
      <c r="AY170" s="647"/>
      <c r="AZ170" s="647"/>
      <c r="BA170" s="647"/>
      <c r="BB170" s="647"/>
      <c r="BC170" s="647"/>
      <c r="BD170" s="647"/>
      <c r="BE170" s="647"/>
      <c r="BF170" s="647"/>
      <c r="BG170" s="647"/>
    </row>
    <row r="171" spans="1:59" x14ac:dyDescent="0.25">
      <c r="A171" s="631"/>
      <c r="B171" s="593">
        <v>9171</v>
      </c>
      <c r="C171" s="592" t="s">
        <v>131</v>
      </c>
      <c r="D171" s="688" t="s">
        <v>583</v>
      </c>
      <c r="E171" s="686">
        <v>18.135733737958283</v>
      </c>
      <c r="F171" s="686">
        <v>11.059819620064204</v>
      </c>
      <c r="G171" s="686">
        <v>10.580256104824302</v>
      </c>
      <c r="H171" s="686">
        <v>0.84692992790681354</v>
      </c>
      <c r="I171" s="686">
        <v>0</v>
      </c>
      <c r="J171" s="690">
        <v>40.622739390753601</v>
      </c>
      <c r="K171" s="585">
        <f>regioNat_Kreisregionen_t_N!D171/Terr_Oeko!$D172*1000/100</f>
        <v>24.618033518020958</v>
      </c>
      <c r="L171" s="585">
        <f>regioNat_Kreisregionen_t_N!E171/Terr_Oeko!$D172*1000/100</f>
        <v>15.028360479346489</v>
      </c>
      <c r="M171" s="585">
        <f>regioNat_Kreisregionen_t_N!F171/Terr_Oeko!$D172*1000/100</f>
        <v>2.9888515135972256</v>
      </c>
      <c r="N171" s="585" t="s">
        <v>539</v>
      </c>
      <c r="O171" s="586">
        <f>regioNat_Kreisregionen_t_N!H171/Terr_Oeko!$D172*1000/100</f>
        <v>39.612665905711907</v>
      </c>
      <c r="P171" s="587">
        <f t="shared" si="24"/>
        <v>82.247911416676573</v>
      </c>
      <c r="Q171" s="588">
        <f>regioNat_Kreisregionen_t_N!J171/Terr_Oeko!$D172*1000/100</f>
        <v>6.4822997800626725</v>
      </c>
      <c r="R171" s="588">
        <f>regioNat_Kreisregionen_t_N!K171/Terr_Oeko!$D172*1000/100</f>
        <v>4.4481043745221855</v>
      </c>
      <c r="S171" s="588">
        <f>regioNat_Kreisregionen_t_N!L171/Terr_Oeko!$D172*1000/100</f>
        <v>2.1419215856904117</v>
      </c>
      <c r="T171" s="588" t="s">
        <v>539</v>
      </c>
      <c r="U171" s="586">
        <f>regioNat_Kreisregionen_t_N!N171/Terr_Oeko!$D172*1000/100</f>
        <v>28.552846285647711</v>
      </c>
      <c r="V171" s="587">
        <f t="shared" si="25"/>
        <v>41.625172025922978</v>
      </c>
      <c r="W171" s="588">
        <f>regioNat_Kreisregionen_t_N!P171/Terr_Oeko!$D172*1000/100</f>
        <v>18.135733737958283</v>
      </c>
      <c r="X171" s="588">
        <f>regioNat_Kreisregionen_t_N!Q171/Terr_Oeko!$D172*1000/100</f>
        <v>10.580256104824302</v>
      </c>
      <c r="Y171" s="588">
        <f>regioNat_Kreisregionen_t_N!R171/Terr_Oeko!$D172*1000/100</f>
        <v>0.84692992790681354</v>
      </c>
      <c r="Z171" s="588"/>
      <c r="AA171" s="586">
        <f>regioNat_Kreisregionen_t_N!T171/Terr_Oeko!$D172*1000/100</f>
        <v>11.059819620064204</v>
      </c>
      <c r="AB171" s="589">
        <f t="shared" si="26"/>
        <v>40.622739390753601</v>
      </c>
      <c r="AC171" s="275" t="str">
        <f>IF(Terr_Oeko!AB172 &gt; Vegetation!M172, "Oeko", "Veg")</f>
        <v>Veg</v>
      </c>
      <c r="AD171" s="276" t="str">
        <f>IF(Gesundheit!T172 &gt; Terr_Oeko!AH172, "Gesund", "Oeko")</f>
        <v>Gesund</v>
      </c>
      <c r="AE171" s="500">
        <f t="shared" si="28"/>
        <v>0</v>
      </c>
      <c r="AF171" s="500">
        <f t="shared" si="28"/>
        <v>0</v>
      </c>
      <c r="AG171" s="352"/>
      <c r="AH171" s="542">
        <f t="shared" si="27"/>
        <v>6.4822997800626752</v>
      </c>
      <c r="AI171" s="542">
        <f t="shared" si="27"/>
        <v>4.4481043745221864</v>
      </c>
      <c r="AJ171" s="354">
        <f t="shared" si="29"/>
        <v>0</v>
      </c>
      <c r="AK171" s="651"/>
      <c r="AL171" s="647"/>
      <c r="AM171" s="647"/>
      <c r="AN171" s="647"/>
      <c r="AO171" s="647"/>
      <c r="AP171" s="647"/>
      <c r="AQ171" s="647"/>
      <c r="AR171" s="647"/>
      <c r="AS171" s="647"/>
      <c r="AT171" s="647"/>
      <c r="AU171" s="647"/>
      <c r="AV171" s="647"/>
      <c r="AW171" s="647"/>
      <c r="AX171" s="647"/>
      <c r="AY171" s="647"/>
      <c r="AZ171" s="647"/>
      <c r="BA171" s="647"/>
      <c r="BB171" s="647"/>
      <c r="BC171" s="647"/>
      <c r="BD171" s="647"/>
      <c r="BE171" s="647"/>
      <c r="BF171" s="647"/>
      <c r="BG171" s="647"/>
    </row>
    <row r="172" spans="1:59" x14ac:dyDescent="0.25">
      <c r="A172" s="631"/>
      <c r="B172" s="594">
        <v>9172</v>
      </c>
      <c r="C172" s="595" t="s">
        <v>133</v>
      </c>
      <c r="D172" s="687" t="s">
        <v>583</v>
      </c>
      <c r="E172" s="687">
        <v>5.9758797305517115</v>
      </c>
      <c r="F172" s="687">
        <v>4.0646267848021299E-2</v>
      </c>
      <c r="G172" s="687">
        <v>2.8867339065732871</v>
      </c>
      <c r="H172" s="687">
        <v>0.17297130693090079</v>
      </c>
      <c r="I172" s="687">
        <v>0</v>
      </c>
      <c r="J172" s="691">
        <v>9.0762312119039201</v>
      </c>
      <c r="K172" s="596">
        <f>regioNat_Kreisregionen_t_N!D172/Terr_Oeko!$D173*1000/100</f>
        <v>8.1118530759233654</v>
      </c>
      <c r="L172" s="596">
        <f>regioNat_Kreisregionen_t_N!E172/Terr_Oeko!$D173*1000/100</f>
        <v>4.6529898778584773</v>
      </c>
      <c r="M172" s="596">
        <f>regioNat_Kreisregionen_t_N!F172/Terr_Oeko!$D173*1000/100</f>
        <v>0.80763240488992527</v>
      </c>
      <c r="N172" s="596" t="s">
        <v>539</v>
      </c>
      <c r="O172" s="597">
        <f>regioNat_Kreisregionen_t_N!H172/Terr_Oeko!$D173*1000/100</f>
        <v>15.003706993999277</v>
      </c>
      <c r="P172" s="598">
        <f t="shared" si="24"/>
        <v>28.576182352671047</v>
      </c>
      <c r="Q172" s="599">
        <f>regioNat_Kreisregionen_t_N!J172/Terr_Oeko!$D173*1000/100</f>
        <v>2.1359733453716543</v>
      </c>
      <c r="R172" s="599">
        <f>regioNat_Kreisregionen_t_N!K172/Terr_Oeko!$D173*1000/100</f>
        <v>1.7662559712851909</v>
      </c>
      <c r="S172" s="599">
        <f>regioNat_Kreisregionen_t_N!L172/Terr_Oeko!$D173*1000/100</f>
        <v>0.63466109795902448</v>
      </c>
      <c r="T172" s="599" t="s">
        <v>539</v>
      </c>
      <c r="U172" s="597">
        <f>regioNat_Kreisregionen_t_N!N172/Terr_Oeko!$D173*1000/100</f>
        <v>14.963060726151255</v>
      </c>
      <c r="V172" s="598">
        <f t="shared" si="25"/>
        <v>19.499951140767124</v>
      </c>
      <c r="W172" s="599">
        <f>regioNat_Kreisregionen_t_N!P172/Terr_Oeko!$D173*1000/100</f>
        <v>5.9758797305517115</v>
      </c>
      <c r="X172" s="599">
        <f>regioNat_Kreisregionen_t_N!Q172/Terr_Oeko!$D173*1000/100</f>
        <v>2.8867339065732871</v>
      </c>
      <c r="Y172" s="599">
        <f>regioNat_Kreisregionen_t_N!R172/Terr_Oeko!$D173*1000/100</f>
        <v>0.17297130693090079</v>
      </c>
      <c r="Z172" s="599"/>
      <c r="AA172" s="597">
        <f>regioNat_Kreisregionen_t_N!T172/Terr_Oeko!$D173*1000/100</f>
        <v>4.0646267848021299E-2</v>
      </c>
      <c r="AB172" s="600">
        <f t="shared" si="26"/>
        <v>9.0762312119039201</v>
      </c>
      <c r="AC172" s="275" t="str">
        <f>IF(Terr_Oeko!AB173 &gt; Vegetation!M173, "Oeko", "Veg")</f>
        <v>Veg</v>
      </c>
      <c r="AD172" s="276" t="str">
        <f>IF(Gesundheit!T173 &gt; Terr_Oeko!AH173, "Gesund", "Oeko")</f>
        <v>Oeko</v>
      </c>
      <c r="AE172" s="500">
        <f t="shared" si="28"/>
        <v>0</v>
      </c>
      <c r="AF172" s="500">
        <f t="shared" si="28"/>
        <v>0</v>
      </c>
      <c r="AG172" s="352"/>
      <c r="AH172" s="542">
        <f t="shared" si="27"/>
        <v>2.1359733453716538</v>
      </c>
      <c r="AI172" s="542">
        <f t="shared" si="27"/>
        <v>1.7662559712851902</v>
      </c>
      <c r="AJ172" s="354">
        <f t="shared" si="29"/>
        <v>0</v>
      </c>
      <c r="AK172" s="651"/>
      <c r="AL172" s="647"/>
      <c r="AM172" s="647"/>
      <c r="AN172" s="647"/>
      <c r="AO172" s="647"/>
      <c r="AP172" s="647"/>
      <c r="AQ172" s="647"/>
      <c r="AR172" s="647"/>
      <c r="AS172" s="647"/>
      <c r="AT172" s="647"/>
      <c r="AU172" s="647"/>
      <c r="AV172" s="647"/>
      <c r="AW172" s="647"/>
      <c r="AX172" s="647"/>
      <c r="AY172" s="647"/>
      <c r="AZ172" s="647"/>
      <c r="BA172" s="647"/>
      <c r="BB172" s="647"/>
      <c r="BC172" s="647"/>
      <c r="BD172" s="647"/>
      <c r="BE172" s="647"/>
      <c r="BF172" s="647"/>
      <c r="BG172" s="647"/>
    </row>
    <row r="173" spans="1:59" x14ac:dyDescent="0.25">
      <c r="A173" s="631"/>
      <c r="B173" s="593">
        <v>9173</v>
      </c>
      <c r="C173" s="592" t="s">
        <v>134</v>
      </c>
      <c r="D173" s="688" t="s">
        <v>583</v>
      </c>
      <c r="E173" s="686">
        <v>6.1098084905586676</v>
      </c>
      <c r="F173" s="686">
        <v>0</v>
      </c>
      <c r="G173" s="686">
        <v>2.340972945608657</v>
      </c>
      <c r="H173" s="686">
        <v>0.19161366586747899</v>
      </c>
      <c r="I173" s="686">
        <v>0</v>
      </c>
      <c r="J173" s="690">
        <v>8.6423951020348042</v>
      </c>
      <c r="K173" s="585">
        <f>regioNat_Kreisregionen_t_N!D173/Terr_Oeko!$D174*1000/100</f>
        <v>8.2936523210224191</v>
      </c>
      <c r="L173" s="585">
        <f>regioNat_Kreisregionen_t_N!E173/Terr_Oeko!$D174*1000/100</f>
        <v>3.7733035924976037</v>
      </c>
      <c r="M173" s="585">
        <f>regioNat_Kreisregionen_t_N!F173/Terr_Oeko!$D174*1000/100</f>
        <v>0.91880605967283846</v>
      </c>
      <c r="N173" s="585" t="s">
        <v>539</v>
      </c>
      <c r="O173" s="586">
        <f>regioNat_Kreisregionen_t_N!H173/Terr_Oeko!$D174*1000/100</f>
        <v>18.177237728783343</v>
      </c>
      <c r="P173" s="587">
        <f t="shared" si="24"/>
        <v>31.162999701976204</v>
      </c>
      <c r="Q173" s="588">
        <f>regioNat_Kreisregionen_t_N!J173/Terr_Oeko!$D174*1000/100</f>
        <v>2.1838438304637515</v>
      </c>
      <c r="R173" s="588">
        <f>regioNat_Kreisregionen_t_N!K173/Terr_Oeko!$D174*1000/100</f>
        <v>1.4323306468889467</v>
      </c>
      <c r="S173" s="588">
        <f>regioNat_Kreisregionen_t_N!L173/Terr_Oeko!$D174*1000/100</f>
        <v>0.72719239380535938</v>
      </c>
      <c r="T173" s="588" t="s">
        <v>539</v>
      </c>
      <c r="U173" s="586">
        <f>regioNat_Kreisregionen_t_N!N173/Terr_Oeko!$D174*1000/100</f>
        <v>18.177237728783343</v>
      </c>
      <c r="V173" s="587">
        <f t="shared" si="25"/>
        <v>22.5206045999414</v>
      </c>
      <c r="W173" s="588">
        <f>regioNat_Kreisregionen_t_N!P173/Terr_Oeko!$D174*1000/100</f>
        <v>6.1098084905586676</v>
      </c>
      <c r="X173" s="588">
        <f>regioNat_Kreisregionen_t_N!Q173/Terr_Oeko!$D174*1000/100</f>
        <v>2.340972945608657</v>
      </c>
      <c r="Y173" s="588">
        <f>regioNat_Kreisregionen_t_N!R173/Terr_Oeko!$D174*1000/100</f>
        <v>0.19161366586747899</v>
      </c>
      <c r="Z173" s="588"/>
      <c r="AA173" s="586">
        <f>regioNat_Kreisregionen_t_N!T173/Terr_Oeko!$D174*1000/100</f>
        <v>0</v>
      </c>
      <c r="AB173" s="589">
        <f t="shared" si="26"/>
        <v>8.6423951020348042</v>
      </c>
      <c r="AC173" s="275" t="str">
        <f>IF(Terr_Oeko!AB174 &gt; Vegetation!M174, "Oeko", "Veg")</f>
        <v>Veg</v>
      </c>
      <c r="AD173" s="276" t="str">
        <f>IF(Gesundheit!T174 &gt; Terr_Oeko!AH174, "Gesund", "Oeko")</f>
        <v>Oeko</v>
      </c>
      <c r="AE173" s="500">
        <f t="shared" si="28"/>
        <v>0</v>
      </c>
      <c r="AF173" s="500">
        <f t="shared" si="28"/>
        <v>0</v>
      </c>
      <c r="AG173" s="352"/>
      <c r="AH173" s="542">
        <f t="shared" si="27"/>
        <v>2.1838438304637515</v>
      </c>
      <c r="AI173" s="542">
        <f t="shared" si="27"/>
        <v>1.4323306468889467</v>
      </c>
      <c r="AJ173" s="354">
        <f t="shared" si="29"/>
        <v>0</v>
      </c>
      <c r="AK173" s="651"/>
      <c r="AL173" s="647"/>
      <c r="AM173" s="647"/>
      <c r="AN173" s="647"/>
      <c r="AO173" s="647"/>
      <c r="AP173" s="647"/>
      <c r="AQ173" s="647"/>
      <c r="AR173" s="647"/>
      <c r="AS173" s="647"/>
      <c r="AT173" s="647"/>
      <c r="AU173" s="647"/>
      <c r="AV173" s="647"/>
      <c r="AW173" s="647"/>
      <c r="AX173" s="647"/>
      <c r="AY173" s="647"/>
      <c r="AZ173" s="647"/>
      <c r="BA173" s="647"/>
      <c r="BB173" s="647"/>
      <c r="BC173" s="647"/>
      <c r="BD173" s="647"/>
      <c r="BE173" s="647"/>
      <c r="BF173" s="647"/>
      <c r="BG173" s="647"/>
    </row>
    <row r="174" spans="1:59" x14ac:dyDescent="0.25">
      <c r="A174" s="631"/>
      <c r="B174" s="594">
        <v>9174</v>
      </c>
      <c r="C174" s="595" t="s">
        <v>135</v>
      </c>
      <c r="D174" s="687" t="s">
        <v>583</v>
      </c>
      <c r="E174" s="687">
        <v>12.676807762856779</v>
      </c>
      <c r="F174" s="687">
        <v>6.8580510776405434</v>
      </c>
      <c r="G174" s="687">
        <v>4.9478755061258646</v>
      </c>
      <c r="H174" s="687">
        <v>0.38904390031329017</v>
      </c>
      <c r="I174" s="687">
        <v>0</v>
      </c>
      <c r="J174" s="691">
        <v>24.871778246936476</v>
      </c>
      <c r="K174" s="596">
        <f>regioNat_Kreisregionen_t_N!D174/Terr_Oeko!$D175*1000/100</f>
        <v>17.207910245965603</v>
      </c>
      <c r="L174" s="596">
        <f>regioNat_Kreisregionen_t_N!E174/Terr_Oeko!$D175*1000/100</f>
        <v>7.9752465561456676</v>
      </c>
      <c r="M174" s="596">
        <f>regioNat_Kreisregionen_t_N!F174/Terr_Oeko!$D175*1000/100</f>
        <v>1.9622089162164986</v>
      </c>
      <c r="N174" s="596" t="s">
        <v>539</v>
      </c>
      <c r="O174" s="597">
        <f>regioNat_Kreisregionen_t_N!H174/Terr_Oeko!$D175*1000/100</f>
        <v>36.096556280484386</v>
      </c>
      <c r="P174" s="598">
        <f t="shared" si="24"/>
        <v>63.241921998812153</v>
      </c>
      <c r="Q174" s="599">
        <f>regioNat_Kreisregionen_t_N!J174/Terr_Oeko!$D175*1000/100</f>
        <v>4.5311024831088256</v>
      </c>
      <c r="R174" s="599">
        <f>regioNat_Kreisregionen_t_N!K174/Terr_Oeko!$D175*1000/100</f>
        <v>3.0273710500198039</v>
      </c>
      <c r="S174" s="599">
        <f>regioNat_Kreisregionen_t_N!L174/Terr_Oeko!$D175*1000/100</f>
        <v>1.5731650159032085</v>
      </c>
      <c r="T174" s="599" t="s">
        <v>539</v>
      </c>
      <c r="U174" s="597">
        <f>regioNat_Kreisregionen_t_N!N174/Terr_Oeko!$D175*1000/100</f>
        <v>29.238505202843843</v>
      </c>
      <c r="V174" s="598">
        <f t="shared" si="25"/>
        <v>38.37014375187568</v>
      </c>
      <c r="W174" s="599">
        <f>regioNat_Kreisregionen_t_N!P174/Terr_Oeko!$D175*1000/100</f>
        <v>12.676807762856779</v>
      </c>
      <c r="X174" s="599">
        <f>regioNat_Kreisregionen_t_N!Q174/Terr_Oeko!$D175*1000/100</f>
        <v>4.9478755061258646</v>
      </c>
      <c r="Y174" s="599">
        <f>regioNat_Kreisregionen_t_N!R174/Terr_Oeko!$D175*1000/100</f>
        <v>0.38904390031329017</v>
      </c>
      <c r="Z174" s="599"/>
      <c r="AA174" s="597">
        <f>regioNat_Kreisregionen_t_N!T174/Terr_Oeko!$D175*1000/100</f>
        <v>6.8580510776405434</v>
      </c>
      <c r="AB174" s="600">
        <f t="shared" si="26"/>
        <v>24.871778246936476</v>
      </c>
      <c r="AC174" s="275" t="str">
        <f>IF(Terr_Oeko!AB175 &gt; Vegetation!M175, "Oeko", "Veg")</f>
        <v>Veg</v>
      </c>
      <c r="AD174" s="276" t="str">
        <f>IF(Gesundheit!T175 &gt; Terr_Oeko!AH175, "Gesund", "Oeko")</f>
        <v>Oeko</v>
      </c>
      <c r="AE174" s="500">
        <f t="shared" si="28"/>
        <v>0</v>
      </c>
      <c r="AF174" s="500">
        <f t="shared" si="28"/>
        <v>0</v>
      </c>
      <c r="AG174" s="352"/>
      <c r="AH174" s="542">
        <f t="shared" si="27"/>
        <v>4.5311024831088247</v>
      </c>
      <c r="AI174" s="542">
        <f t="shared" si="27"/>
        <v>3.027371050019803</v>
      </c>
      <c r="AJ174" s="354">
        <f t="shared" si="29"/>
        <v>0</v>
      </c>
      <c r="AK174" s="651"/>
      <c r="AL174" s="647"/>
      <c r="AM174" s="647"/>
      <c r="AN174" s="647"/>
      <c r="AO174" s="647"/>
      <c r="AP174" s="647"/>
      <c r="AQ174" s="647"/>
      <c r="AR174" s="647"/>
      <c r="AS174" s="647"/>
      <c r="AT174" s="647"/>
      <c r="AU174" s="647"/>
      <c r="AV174" s="647"/>
      <c r="AW174" s="647"/>
      <c r="AX174" s="647"/>
      <c r="AY174" s="647"/>
      <c r="AZ174" s="647"/>
      <c r="BA174" s="647"/>
      <c r="BB174" s="647"/>
      <c r="BC174" s="647"/>
      <c r="BD174" s="647"/>
      <c r="BE174" s="647"/>
      <c r="BF174" s="647"/>
      <c r="BG174" s="647"/>
    </row>
    <row r="175" spans="1:59" x14ac:dyDescent="0.25">
      <c r="A175" s="631"/>
      <c r="B175" s="593">
        <v>9175</v>
      </c>
      <c r="C175" s="592" t="s">
        <v>136</v>
      </c>
      <c r="D175" s="688" t="s">
        <v>583</v>
      </c>
      <c r="E175" s="686">
        <v>13.342950049615567</v>
      </c>
      <c r="F175" s="686">
        <v>5.1277859877354182</v>
      </c>
      <c r="G175" s="686">
        <v>5.0952136707297102</v>
      </c>
      <c r="H175" s="686">
        <v>0.3658890527153742</v>
      </c>
      <c r="I175" s="686">
        <v>0</v>
      </c>
      <c r="J175" s="690">
        <v>23.931838760796069</v>
      </c>
      <c r="K175" s="585">
        <f>regioNat_Kreisregionen_t_N!D175/Terr_Oeko!$D176*1000/100</f>
        <v>18.112153403708675</v>
      </c>
      <c r="L175" s="585">
        <f>regioNat_Kreisregionen_t_N!E175/Terr_Oeko!$D176*1000/100</f>
        <v>8.2127339764315739</v>
      </c>
      <c r="M175" s="585">
        <f>regioNat_Kreisregionen_t_N!F175/Terr_Oeko!$D176*1000/100</f>
        <v>1.7772325739911778</v>
      </c>
      <c r="N175" s="585" t="s">
        <v>539</v>
      </c>
      <c r="O175" s="586">
        <f>regioNat_Kreisregionen_t_N!H175/Terr_Oeko!$D176*1000/100</f>
        <v>36.687338682138517</v>
      </c>
      <c r="P175" s="587">
        <f t="shared" si="24"/>
        <v>64.789458636269941</v>
      </c>
      <c r="Q175" s="588">
        <f>regioNat_Kreisregionen_t_N!J175/Terr_Oeko!$D176*1000/100</f>
        <v>4.769203354093106</v>
      </c>
      <c r="R175" s="588">
        <f>regioNat_Kreisregionen_t_N!K175/Terr_Oeko!$D176*1000/100</f>
        <v>3.1175203057018637</v>
      </c>
      <c r="S175" s="588">
        <f>regioNat_Kreisregionen_t_N!L175/Terr_Oeko!$D176*1000/100</f>
        <v>1.4113435212758034</v>
      </c>
      <c r="T175" s="588" t="s">
        <v>539</v>
      </c>
      <c r="U175" s="586">
        <f>regioNat_Kreisregionen_t_N!N175/Terr_Oeko!$D176*1000/100</f>
        <v>31.559552694403092</v>
      </c>
      <c r="V175" s="587">
        <f t="shared" si="25"/>
        <v>40.857619875473858</v>
      </c>
      <c r="W175" s="588">
        <f>regioNat_Kreisregionen_t_N!P175/Terr_Oeko!$D176*1000/100</f>
        <v>13.342950049615567</v>
      </c>
      <c r="X175" s="588">
        <f>regioNat_Kreisregionen_t_N!Q175/Terr_Oeko!$D176*1000/100</f>
        <v>5.0952136707297102</v>
      </c>
      <c r="Y175" s="588">
        <f>regioNat_Kreisregionen_t_N!R175/Terr_Oeko!$D176*1000/100</f>
        <v>0.3658890527153742</v>
      </c>
      <c r="Z175" s="588"/>
      <c r="AA175" s="586">
        <f>regioNat_Kreisregionen_t_N!T175/Terr_Oeko!$D176*1000/100</f>
        <v>5.1277859877354182</v>
      </c>
      <c r="AB175" s="589">
        <f t="shared" si="26"/>
        <v>23.931838760796069</v>
      </c>
      <c r="AC175" s="275" t="str">
        <f>IF(Terr_Oeko!AB176 &gt; Vegetation!M176, "Oeko", "Veg")</f>
        <v>Veg</v>
      </c>
      <c r="AD175" s="276" t="str">
        <f>IF(Gesundheit!T176 &gt; Terr_Oeko!AH176, "Gesund", "Oeko")</f>
        <v>Oeko</v>
      </c>
      <c r="AE175" s="500">
        <f t="shared" si="28"/>
        <v>0</v>
      </c>
      <c r="AF175" s="500">
        <f t="shared" si="28"/>
        <v>0</v>
      </c>
      <c r="AG175" s="352"/>
      <c r="AH175" s="542">
        <f t="shared" si="27"/>
        <v>4.7692033540931078</v>
      </c>
      <c r="AI175" s="542">
        <f t="shared" si="27"/>
        <v>3.1175203057018637</v>
      </c>
      <c r="AJ175" s="354">
        <f t="shared" si="29"/>
        <v>0</v>
      </c>
      <c r="AK175" s="651"/>
      <c r="AL175" s="647"/>
      <c r="AM175" s="647"/>
      <c r="AN175" s="647"/>
      <c r="AO175" s="647"/>
      <c r="AP175" s="647"/>
      <c r="AQ175" s="647"/>
      <c r="AR175" s="647"/>
      <c r="AS175" s="647"/>
      <c r="AT175" s="647"/>
      <c r="AU175" s="647"/>
      <c r="AV175" s="647"/>
      <c r="AW175" s="647"/>
      <c r="AX175" s="647"/>
      <c r="AY175" s="647"/>
      <c r="AZ175" s="647"/>
      <c r="BA175" s="647"/>
      <c r="BB175" s="647"/>
      <c r="BC175" s="647"/>
      <c r="BD175" s="647"/>
      <c r="BE175" s="647"/>
      <c r="BF175" s="647"/>
      <c r="BG175" s="647"/>
    </row>
    <row r="176" spans="1:59" x14ac:dyDescent="0.25">
      <c r="A176" s="631"/>
      <c r="B176" s="594" t="s">
        <v>653</v>
      </c>
      <c r="C176" s="595" t="s">
        <v>717</v>
      </c>
      <c r="D176" s="687" t="s">
        <v>583</v>
      </c>
      <c r="E176" s="687">
        <v>5.0503479411887096</v>
      </c>
      <c r="F176" s="687">
        <v>1.9756477580805509</v>
      </c>
      <c r="G176" s="687">
        <v>5.9540564944322067</v>
      </c>
      <c r="H176" s="687">
        <v>0.30630857033363179</v>
      </c>
      <c r="I176" s="687">
        <v>0</v>
      </c>
      <c r="J176" s="691">
        <v>13.2863607640351</v>
      </c>
      <c r="K176" s="596">
        <f>regioNat_Kreisregionen_t_N!D176/Terr_Oeko!$D177*1000/100</f>
        <v>6.855506189618815</v>
      </c>
      <c r="L176" s="596">
        <f>regioNat_Kreisregionen_t_N!E176/Terr_Oeko!$D177*1000/100</f>
        <v>9.5970621115116792</v>
      </c>
      <c r="M176" s="596">
        <f>regioNat_Kreisregionen_t_N!F176/Terr_Oeko!$D177*1000/100</f>
        <v>1.3133038681467324</v>
      </c>
      <c r="N176" s="596" t="s">
        <v>539</v>
      </c>
      <c r="O176" s="597">
        <f>regioNat_Kreisregionen_t_N!H176/Terr_Oeko!$D177*1000/100</f>
        <v>17.68338716756379</v>
      </c>
      <c r="P176" s="598">
        <f t="shared" si="24"/>
        <v>35.449259336841017</v>
      </c>
      <c r="Q176" s="599">
        <f>regioNat_Kreisregionen_t_N!J176/Terr_Oeko!$D177*1000/100</f>
        <v>1.8051582484301059</v>
      </c>
      <c r="R176" s="599">
        <f>regioNat_Kreisregionen_t_N!K176/Terr_Oeko!$D177*1000/100</f>
        <v>3.6430056170794729</v>
      </c>
      <c r="S176" s="599">
        <f>regioNat_Kreisregionen_t_N!L176/Terr_Oeko!$D177*1000/100</f>
        <v>1.0069952978131007</v>
      </c>
      <c r="T176" s="599" t="s">
        <v>539</v>
      </c>
      <c r="U176" s="597">
        <f>regioNat_Kreisregionen_t_N!N176/Terr_Oeko!$D177*1000/100</f>
        <v>15.707739409483239</v>
      </c>
      <c r="V176" s="598">
        <f t="shared" si="25"/>
        <v>22.162898572805918</v>
      </c>
      <c r="W176" s="599">
        <f>regioNat_Kreisregionen_t_N!P176/Terr_Oeko!$D177*1000/100</f>
        <v>5.0503479411887096</v>
      </c>
      <c r="X176" s="599">
        <f>regioNat_Kreisregionen_t_N!Q176/Terr_Oeko!$D177*1000/100</f>
        <v>5.9540564944322067</v>
      </c>
      <c r="Y176" s="599">
        <f>regioNat_Kreisregionen_t_N!R176/Terr_Oeko!$D177*1000/100</f>
        <v>0.30630857033363179</v>
      </c>
      <c r="Z176" s="599"/>
      <c r="AA176" s="597">
        <f>regioNat_Kreisregionen_t_N!T176/Terr_Oeko!$D177*1000/100</f>
        <v>1.9756477580805509</v>
      </c>
      <c r="AB176" s="600">
        <f t="shared" si="26"/>
        <v>13.2863607640351</v>
      </c>
      <c r="AC176" s="275" t="str">
        <f>IF(Terr_Oeko!AB177 &gt; Vegetation!M177, "Oeko", "Veg")</f>
        <v>Veg</v>
      </c>
      <c r="AD176" s="276" t="str">
        <f>IF(Gesundheit!T177 &gt; Terr_Oeko!AH177, "Gesund", "Oeko")</f>
        <v>Oeko</v>
      </c>
      <c r="AE176" s="500">
        <f t="shared" si="28"/>
        <v>0</v>
      </c>
      <c r="AF176" s="500">
        <f t="shared" si="28"/>
        <v>0</v>
      </c>
      <c r="AG176" s="352"/>
      <c r="AH176" s="542">
        <f t="shared" si="27"/>
        <v>1.8051582484301054</v>
      </c>
      <c r="AI176" s="542">
        <f t="shared" si="27"/>
        <v>3.6430056170794725</v>
      </c>
      <c r="AJ176" s="354">
        <f t="shared" si="29"/>
        <v>0</v>
      </c>
      <c r="AK176" s="651"/>
      <c r="AL176" s="647"/>
      <c r="AM176" s="647"/>
      <c r="AN176" s="647"/>
      <c r="AO176" s="647"/>
      <c r="AP176" s="647"/>
      <c r="AQ176" s="647"/>
      <c r="AR176" s="647"/>
      <c r="AS176" s="647"/>
      <c r="AT176" s="647"/>
      <c r="AU176" s="647"/>
      <c r="AV176" s="647"/>
      <c r="AW176" s="647"/>
      <c r="AX176" s="647"/>
      <c r="AY176" s="647"/>
      <c r="AZ176" s="647"/>
      <c r="BA176" s="647"/>
      <c r="BB176" s="647"/>
      <c r="BC176" s="647"/>
      <c r="BD176" s="647"/>
      <c r="BE176" s="647"/>
      <c r="BF176" s="647"/>
      <c r="BG176" s="647"/>
    </row>
    <row r="177" spans="1:59" x14ac:dyDescent="0.25">
      <c r="A177" s="631"/>
      <c r="B177" s="593">
        <v>9177</v>
      </c>
      <c r="C177" s="592" t="s">
        <v>137</v>
      </c>
      <c r="D177" s="688" t="s">
        <v>583</v>
      </c>
      <c r="E177" s="686">
        <v>19.965156118828514</v>
      </c>
      <c r="F177" s="686">
        <v>19.494190795329374</v>
      </c>
      <c r="G177" s="686">
        <v>3.5423488508693617</v>
      </c>
      <c r="H177" s="686">
        <v>0.42412170802456239</v>
      </c>
      <c r="I177" s="686">
        <v>0</v>
      </c>
      <c r="J177" s="690">
        <v>43.425817473051808</v>
      </c>
      <c r="K177" s="585">
        <f>regioNat_Kreisregionen_t_N!D177/Terr_Oeko!$D178*1000/100</f>
        <v>27.101350826358942</v>
      </c>
      <c r="L177" s="585">
        <f>regioNat_Kreisregionen_t_N!E177/Terr_Oeko!$D178*1000/100</f>
        <v>5.7097446042418252</v>
      </c>
      <c r="M177" s="585">
        <f>regioNat_Kreisregionen_t_N!F177/Terr_Oeko!$D178*1000/100</f>
        <v>2.3288651286137125</v>
      </c>
      <c r="N177" s="585" t="s">
        <v>539</v>
      </c>
      <c r="O177" s="586">
        <f>regioNat_Kreisregionen_t_N!H177/Terr_Oeko!$D178*1000/100</f>
        <v>52.866066473822549</v>
      </c>
      <c r="P177" s="587">
        <f t="shared" si="24"/>
        <v>88.006027033037029</v>
      </c>
      <c r="Q177" s="588">
        <f>regioNat_Kreisregionen_t_N!J177/Terr_Oeko!$D178*1000/100</f>
        <v>7.1361947075304295</v>
      </c>
      <c r="R177" s="588">
        <f>regioNat_Kreisregionen_t_N!K177/Terr_Oeko!$D178*1000/100</f>
        <v>2.167395753372463</v>
      </c>
      <c r="S177" s="588">
        <f>regioNat_Kreisregionen_t_N!L177/Terr_Oeko!$D178*1000/100</f>
        <v>1.9047434205891502</v>
      </c>
      <c r="T177" s="588" t="s">
        <v>539</v>
      </c>
      <c r="U177" s="586">
        <f>regioNat_Kreisregionen_t_N!N177/Terr_Oeko!$D178*1000/100</f>
        <v>33.371875678493168</v>
      </c>
      <c r="V177" s="587">
        <f t="shared" si="25"/>
        <v>44.580209559985207</v>
      </c>
      <c r="W177" s="588">
        <f>regioNat_Kreisregionen_t_N!P177/Terr_Oeko!$D178*1000/100</f>
        <v>19.965156118828514</v>
      </c>
      <c r="X177" s="588">
        <f>regioNat_Kreisregionen_t_N!Q177/Terr_Oeko!$D178*1000/100</f>
        <v>3.5423488508693617</v>
      </c>
      <c r="Y177" s="588">
        <f>regioNat_Kreisregionen_t_N!R177/Terr_Oeko!$D178*1000/100</f>
        <v>0.42412170802456239</v>
      </c>
      <c r="Z177" s="588"/>
      <c r="AA177" s="586">
        <f>regioNat_Kreisregionen_t_N!T177/Terr_Oeko!$D178*1000/100</f>
        <v>19.494190795329374</v>
      </c>
      <c r="AB177" s="589">
        <f t="shared" si="26"/>
        <v>43.425817473051808</v>
      </c>
      <c r="AC177" s="275" t="str">
        <f>IF(Terr_Oeko!AB178 &gt; Vegetation!M178, "Oeko", "Veg")</f>
        <v>Veg</v>
      </c>
      <c r="AD177" s="276" t="str">
        <f>IF(Gesundheit!T178 &gt; Terr_Oeko!AH178, "Gesund", "Oeko")</f>
        <v>Oeko</v>
      </c>
      <c r="AE177" s="500">
        <f t="shared" si="28"/>
        <v>0</v>
      </c>
      <c r="AF177" s="500">
        <f t="shared" si="28"/>
        <v>0</v>
      </c>
      <c r="AG177" s="352"/>
      <c r="AH177" s="542">
        <f t="shared" si="27"/>
        <v>7.1361947075304286</v>
      </c>
      <c r="AI177" s="542">
        <f t="shared" si="27"/>
        <v>2.1673957533724635</v>
      </c>
      <c r="AJ177" s="354">
        <f t="shared" si="29"/>
        <v>0</v>
      </c>
      <c r="AK177" s="651"/>
      <c r="AL177" s="647"/>
      <c r="AM177" s="647"/>
      <c r="AN177" s="647"/>
      <c r="AO177" s="647"/>
      <c r="AP177" s="647"/>
      <c r="AQ177" s="647"/>
      <c r="AR177" s="647"/>
      <c r="AS177" s="647"/>
      <c r="AT177" s="647"/>
      <c r="AU177" s="647"/>
      <c r="AV177" s="647"/>
      <c r="AW177" s="647"/>
      <c r="AX177" s="647"/>
      <c r="AY177" s="647"/>
      <c r="AZ177" s="647"/>
      <c r="BA177" s="647"/>
      <c r="BB177" s="647"/>
      <c r="BC177" s="647"/>
      <c r="BD177" s="647"/>
      <c r="BE177" s="647"/>
      <c r="BF177" s="647"/>
      <c r="BG177" s="647"/>
    </row>
    <row r="178" spans="1:59" x14ac:dyDescent="0.25">
      <c r="A178" s="631"/>
      <c r="B178" s="594">
        <v>9178</v>
      </c>
      <c r="C178" s="595" t="s">
        <v>138</v>
      </c>
      <c r="D178" s="687" t="s">
        <v>583</v>
      </c>
      <c r="E178" s="687">
        <v>8.6072447415730533</v>
      </c>
      <c r="F178" s="687">
        <v>4.5455461665491512</v>
      </c>
      <c r="G178" s="687">
        <v>9.1029403742294477</v>
      </c>
      <c r="H178" s="687">
        <v>0.7235569543796404</v>
      </c>
      <c r="I178" s="687">
        <v>0</v>
      </c>
      <c r="J178" s="691">
        <v>22.979288236731293</v>
      </c>
      <c r="K178" s="596">
        <f>regioNat_Kreisregionen_t_N!D178/Terr_Oeko!$D179*1000/100</f>
        <v>11.683753335127536</v>
      </c>
      <c r="L178" s="596">
        <f>regioNat_Kreisregionen_t_N!E178/Terr_Oeko!$D179*1000/100</f>
        <v>12.694089997561013</v>
      </c>
      <c r="M178" s="596">
        <f>regioNat_Kreisregionen_t_N!F178/Terr_Oeko!$D179*1000/100</f>
        <v>2.5243333536418344</v>
      </c>
      <c r="N178" s="596" t="s">
        <v>539</v>
      </c>
      <c r="O178" s="597">
        <f>regioNat_Kreisregionen_t_N!H178/Terr_Oeko!$D179*1000/100</f>
        <v>26.911385368170194</v>
      </c>
      <c r="P178" s="598">
        <f t="shared" si="24"/>
        <v>53.813562054500579</v>
      </c>
      <c r="Q178" s="599">
        <f>regioNat_Kreisregionen_t_N!J178/Terr_Oeko!$D179*1000/100</f>
        <v>3.0765085935544825</v>
      </c>
      <c r="R178" s="599">
        <f>regioNat_Kreisregionen_t_N!K178/Terr_Oeko!$D179*1000/100</f>
        <v>3.5911496233315665</v>
      </c>
      <c r="S178" s="599">
        <f>regioNat_Kreisregionen_t_N!L178/Terr_Oeko!$D179*1000/100</f>
        <v>1.8007763992621941</v>
      </c>
      <c r="T178" s="599" t="s">
        <v>539</v>
      </c>
      <c r="U178" s="597">
        <f>regioNat_Kreisregionen_t_N!N178/Terr_Oeko!$D179*1000/100</f>
        <v>22.365839201621043</v>
      </c>
      <c r="V178" s="598">
        <f t="shared" si="25"/>
        <v>30.834273817769287</v>
      </c>
      <c r="W178" s="599">
        <f>regioNat_Kreisregionen_t_N!P178/Terr_Oeko!$D179*1000/100</f>
        <v>8.6072447415730533</v>
      </c>
      <c r="X178" s="599">
        <f>regioNat_Kreisregionen_t_N!Q178/Terr_Oeko!$D179*1000/100</f>
        <v>9.1029403742294477</v>
      </c>
      <c r="Y178" s="599">
        <f>regioNat_Kreisregionen_t_N!R178/Terr_Oeko!$D179*1000/100</f>
        <v>0.7235569543796404</v>
      </c>
      <c r="Z178" s="599"/>
      <c r="AA178" s="597">
        <f>regioNat_Kreisregionen_t_N!T178/Terr_Oeko!$D179*1000/100</f>
        <v>4.5455461665491512</v>
      </c>
      <c r="AB178" s="600">
        <f t="shared" si="26"/>
        <v>22.979288236731293</v>
      </c>
      <c r="AC178" s="275" t="str">
        <f>IF(Terr_Oeko!AB179 &gt; Vegetation!M179, "Oeko", "Veg")</f>
        <v>Veg</v>
      </c>
      <c r="AD178" s="276" t="str">
        <f>IF(Gesundheit!T179 &gt; Terr_Oeko!AH179, "Gesund", "Oeko")</f>
        <v>Gesund</v>
      </c>
      <c r="AE178" s="500">
        <f t="shared" si="28"/>
        <v>0</v>
      </c>
      <c r="AF178" s="500">
        <f t="shared" si="28"/>
        <v>0</v>
      </c>
      <c r="AG178" s="352"/>
      <c r="AH178" s="542">
        <f t="shared" si="27"/>
        <v>3.0765085935544825</v>
      </c>
      <c r="AI178" s="542">
        <f t="shared" si="27"/>
        <v>3.5911496233315656</v>
      </c>
      <c r="AJ178" s="354">
        <f t="shared" si="29"/>
        <v>0</v>
      </c>
      <c r="AK178" s="651"/>
      <c r="AL178" s="647"/>
      <c r="AM178" s="647"/>
      <c r="AN178" s="647"/>
      <c r="AO178" s="647"/>
      <c r="AP178" s="647"/>
      <c r="AQ178" s="647"/>
      <c r="AR178" s="647"/>
      <c r="AS178" s="647"/>
      <c r="AT178" s="647"/>
      <c r="AU178" s="647"/>
      <c r="AV178" s="647"/>
      <c r="AW178" s="647"/>
      <c r="AX178" s="647"/>
      <c r="AY178" s="647"/>
      <c r="AZ178" s="647"/>
      <c r="BA178" s="647"/>
      <c r="BB178" s="647"/>
      <c r="BC178" s="647"/>
      <c r="BD178" s="647"/>
      <c r="BE178" s="647"/>
      <c r="BF178" s="647"/>
      <c r="BG178" s="647"/>
    </row>
    <row r="179" spans="1:59" x14ac:dyDescent="0.25">
      <c r="A179" s="631"/>
      <c r="B179" s="593">
        <v>9179</v>
      </c>
      <c r="C179" s="592" t="s">
        <v>139</v>
      </c>
      <c r="D179" s="688" t="s">
        <v>584</v>
      </c>
      <c r="E179" s="686">
        <v>8.2828840897786922</v>
      </c>
      <c r="F179" s="686">
        <v>0.97791910539154936</v>
      </c>
      <c r="G179" s="686">
        <v>12.527936031984007</v>
      </c>
      <c r="H179" s="686">
        <v>0.56840376913129342</v>
      </c>
      <c r="I179" s="686">
        <v>0</v>
      </c>
      <c r="J179" s="690">
        <v>22.357142996285543</v>
      </c>
      <c r="K179" s="585">
        <f>regioNat_Kreisregionen_t_N!D179/Terr_Oeko!$D180*1000/100</f>
        <v>11.243455660207012</v>
      </c>
      <c r="L179" s="585">
        <f>regioNat_Kreisregionen_t_N!E179/Terr_Oeko!$D180*1000/100</f>
        <v>15.228211854309139</v>
      </c>
      <c r="M179" s="585">
        <f>regioNat_Kreisregionen_t_N!F179/Terr_Oeko!$D180*1000/100</f>
        <v>2.0984734094866719</v>
      </c>
      <c r="N179" s="585" t="s">
        <v>539</v>
      </c>
      <c r="O179" s="586">
        <f>regioNat_Kreisregionen_t_N!H179/Terr_Oeko!$D180*1000/100</f>
        <v>25.657171876049702</v>
      </c>
      <c r="P179" s="587">
        <f t="shared" si="24"/>
        <v>54.227312800052523</v>
      </c>
      <c r="Q179" s="588">
        <f>regioNat_Kreisregionen_t_N!J179/Terr_Oeko!$D180*1000/100</f>
        <v>2.9605715704283204</v>
      </c>
      <c r="R179" s="588">
        <f>regioNat_Kreisregionen_t_N!K179/Terr_Oeko!$D180*1000/100</f>
        <v>2.7002758223251315</v>
      </c>
      <c r="S179" s="588">
        <f>regioNat_Kreisregionen_t_N!L179/Terr_Oeko!$D180*1000/100</f>
        <v>1.5300696403553786</v>
      </c>
      <c r="T179" s="588" t="s">
        <v>539</v>
      </c>
      <c r="U179" s="586">
        <f>regioNat_Kreisregionen_t_N!N179/Terr_Oeko!$D180*1000/100</f>
        <v>24.679252770658149</v>
      </c>
      <c r="V179" s="587">
        <f t="shared" si="25"/>
        <v>31.870169803766977</v>
      </c>
      <c r="W179" s="588">
        <f>regioNat_Kreisregionen_t_N!P179/Terr_Oeko!$D180*1000/100</f>
        <v>8.2828840897786922</v>
      </c>
      <c r="X179" s="588">
        <f>regioNat_Kreisregionen_t_N!Q179/Terr_Oeko!$D180*1000/100</f>
        <v>12.527936031984007</v>
      </c>
      <c r="Y179" s="588">
        <f>regioNat_Kreisregionen_t_N!R179/Terr_Oeko!$D180*1000/100</f>
        <v>0.56840376913129342</v>
      </c>
      <c r="Z179" s="588"/>
      <c r="AA179" s="586">
        <f>regioNat_Kreisregionen_t_N!T179/Terr_Oeko!$D180*1000/100</f>
        <v>0.97791910539154936</v>
      </c>
      <c r="AB179" s="589">
        <f t="shared" si="26"/>
        <v>22.357142996285543</v>
      </c>
      <c r="AC179" s="275" t="str">
        <f>IF(Terr_Oeko!AB180 &gt; Vegetation!M180, "Oeko", "Veg")</f>
        <v>Veg</v>
      </c>
      <c r="AD179" s="276" t="str">
        <f>IF(Gesundheit!T180 &gt; Terr_Oeko!AH180, "Gesund", "Oeko")</f>
        <v>Gesund</v>
      </c>
      <c r="AE179" s="500">
        <f t="shared" si="28"/>
        <v>0</v>
      </c>
      <c r="AF179" s="500">
        <f t="shared" si="28"/>
        <v>0</v>
      </c>
      <c r="AG179" s="352"/>
      <c r="AH179" s="542">
        <f t="shared" si="27"/>
        <v>2.9605715704283195</v>
      </c>
      <c r="AI179" s="542">
        <f t="shared" si="27"/>
        <v>2.700275822325132</v>
      </c>
      <c r="AJ179" s="354">
        <f t="shared" si="29"/>
        <v>0</v>
      </c>
      <c r="AK179" s="651"/>
      <c r="AL179" s="647"/>
      <c r="AM179" s="647"/>
      <c r="AN179" s="647"/>
      <c r="AO179" s="647"/>
      <c r="AP179" s="647"/>
      <c r="AQ179" s="647"/>
      <c r="AR179" s="647"/>
      <c r="AS179" s="647"/>
      <c r="AT179" s="647"/>
      <c r="AU179" s="647"/>
      <c r="AV179" s="647"/>
      <c r="AW179" s="647"/>
      <c r="AX179" s="647"/>
      <c r="AY179" s="647"/>
      <c r="AZ179" s="647"/>
      <c r="BA179" s="647"/>
      <c r="BB179" s="647"/>
      <c r="BC179" s="647"/>
      <c r="BD179" s="647"/>
      <c r="BE179" s="647"/>
      <c r="BF179" s="647"/>
      <c r="BG179" s="647"/>
    </row>
    <row r="180" spans="1:59" x14ac:dyDescent="0.25">
      <c r="A180" s="631"/>
      <c r="B180" s="594">
        <v>9180</v>
      </c>
      <c r="C180" s="595" t="s">
        <v>140</v>
      </c>
      <c r="D180" s="687" t="s">
        <v>583</v>
      </c>
      <c r="E180" s="687">
        <v>2.7155286625233401</v>
      </c>
      <c r="F180" s="687">
        <v>0</v>
      </c>
      <c r="G180" s="687">
        <v>1.7508940013635204</v>
      </c>
      <c r="H180" s="687">
        <v>0.11490650486512292</v>
      </c>
      <c r="I180" s="687">
        <v>0</v>
      </c>
      <c r="J180" s="691">
        <v>4.5813291687519833</v>
      </c>
      <c r="K180" s="596">
        <f>regioNat_Kreisregionen_t_N!D180/Terr_Oeko!$D181*1000/100</f>
        <v>3.6861467310377627</v>
      </c>
      <c r="L180" s="596">
        <f>regioNat_Kreisregionen_t_N!E180/Terr_Oeko!$D181*1000/100</f>
        <v>2.8221832455691764</v>
      </c>
      <c r="M180" s="596">
        <f>regioNat_Kreisregionen_t_N!F180/Terr_Oeko!$D181*1000/100</f>
        <v>0.5109880871793957</v>
      </c>
      <c r="N180" s="596" t="s">
        <v>539</v>
      </c>
      <c r="O180" s="597">
        <f>regioNat_Kreisregionen_t_N!H180/Terr_Oeko!$D181*1000/100</f>
        <v>8.5692934757983465</v>
      </c>
      <c r="P180" s="598">
        <f t="shared" ref="P180:P243" si="30">SUM(K180:O180)</f>
        <v>15.588611539584681</v>
      </c>
      <c r="Q180" s="599">
        <f>regioNat_Kreisregionen_t_N!J180/Terr_Oeko!$D181*1000/100</f>
        <v>0.97061806851442312</v>
      </c>
      <c r="R180" s="599">
        <f>regioNat_Kreisregionen_t_N!K180/Terr_Oeko!$D181*1000/100</f>
        <v>1.0712892442056563</v>
      </c>
      <c r="S180" s="599">
        <f>regioNat_Kreisregionen_t_N!L180/Terr_Oeko!$D181*1000/100</f>
        <v>0.39608158231427276</v>
      </c>
      <c r="T180" s="599" t="s">
        <v>539</v>
      </c>
      <c r="U180" s="597">
        <f>regioNat_Kreisregionen_t_N!N180/Terr_Oeko!$D181*1000/100</f>
        <v>8.5692934757983465</v>
      </c>
      <c r="V180" s="598">
        <f t="shared" ref="V180:V243" si="31">MAX(Q180, 0) + MAX(R180, 0) + SUM(S180:U180)</f>
        <v>11.007282370832698</v>
      </c>
      <c r="W180" s="599">
        <f>regioNat_Kreisregionen_t_N!P180/Terr_Oeko!$D181*1000/100</f>
        <v>2.7155286625233401</v>
      </c>
      <c r="X180" s="599">
        <f>regioNat_Kreisregionen_t_N!Q180/Terr_Oeko!$D181*1000/100</f>
        <v>1.7508940013635204</v>
      </c>
      <c r="Y180" s="599">
        <f>regioNat_Kreisregionen_t_N!R180/Terr_Oeko!$D181*1000/100</f>
        <v>0.11490650486512292</v>
      </c>
      <c r="Z180" s="599"/>
      <c r="AA180" s="597">
        <f>regioNat_Kreisregionen_t_N!T180/Terr_Oeko!$D181*1000/100</f>
        <v>0</v>
      </c>
      <c r="AB180" s="600">
        <f t="shared" ref="AB180:AB243" si="32">SUM(W180:AA180)</f>
        <v>4.5813291687519833</v>
      </c>
      <c r="AC180" s="275" t="str">
        <f>IF(Terr_Oeko!AB181 &gt; Vegetation!M181, "Oeko", "Veg")</f>
        <v>Veg</v>
      </c>
      <c r="AD180" s="276" t="str">
        <f>IF(Gesundheit!T181 &gt; Terr_Oeko!AH181, "Gesund", "Oeko")</f>
        <v>Oeko</v>
      </c>
      <c r="AE180" s="500">
        <f t="shared" si="28"/>
        <v>0</v>
      </c>
      <c r="AF180" s="500">
        <f t="shared" si="28"/>
        <v>0</v>
      </c>
      <c r="AG180" s="352"/>
      <c r="AH180" s="542">
        <f t="shared" si="27"/>
        <v>0.97061806851442256</v>
      </c>
      <c r="AI180" s="542">
        <f t="shared" si="27"/>
        <v>1.0712892442056561</v>
      </c>
      <c r="AJ180" s="354">
        <f t="shared" si="29"/>
        <v>0</v>
      </c>
      <c r="AK180" s="651"/>
      <c r="AL180" s="647"/>
      <c r="AM180" s="647"/>
      <c r="AN180" s="647"/>
      <c r="AO180" s="647"/>
      <c r="AP180" s="647"/>
      <c r="AQ180" s="647"/>
      <c r="AR180" s="647"/>
      <c r="AS180" s="647"/>
      <c r="AT180" s="647"/>
      <c r="AU180" s="647"/>
      <c r="AV180" s="647"/>
      <c r="AW180" s="647"/>
      <c r="AX180" s="647"/>
      <c r="AY180" s="647"/>
      <c r="AZ180" s="647"/>
      <c r="BA180" s="647"/>
      <c r="BB180" s="647"/>
      <c r="BC180" s="647"/>
      <c r="BD180" s="647"/>
      <c r="BE180" s="647"/>
      <c r="BF180" s="647"/>
      <c r="BG180" s="647"/>
    </row>
    <row r="181" spans="1:59" x14ac:dyDescent="0.25">
      <c r="A181" s="631"/>
      <c r="B181" s="593">
        <v>9181</v>
      </c>
      <c r="C181" s="592" t="s">
        <v>141</v>
      </c>
      <c r="D181" s="688" t="s">
        <v>583</v>
      </c>
      <c r="E181" s="686">
        <v>9.7101523343847784</v>
      </c>
      <c r="F181" s="686">
        <v>1.8410317005482213</v>
      </c>
      <c r="G181" s="686">
        <v>4.0014629543156168</v>
      </c>
      <c r="H181" s="686">
        <v>0.29984853289459079</v>
      </c>
      <c r="I181" s="686">
        <v>0</v>
      </c>
      <c r="J181" s="690">
        <v>15.852495522143208</v>
      </c>
      <c r="K181" s="585">
        <f>regioNat_Kreisregionen_t_N!D181/Terr_Oeko!$D182*1000/100</f>
        <v>13.180875893245524</v>
      </c>
      <c r="L181" s="585">
        <f>regioNat_Kreisregionen_t_N!E181/Terr_Oeko!$D182*1000/100</f>
        <v>6.449768917273623</v>
      </c>
      <c r="M181" s="585">
        <f>regioNat_Kreisregionen_t_N!F181/Terr_Oeko!$D182*1000/100</f>
        <v>1.5198460633698501</v>
      </c>
      <c r="N181" s="585" t="s">
        <v>539</v>
      </c>
      <c r="O181" s="586">
        <f>regioNat_Kreisregionen_t_N!H181/Terr_Oeko!$D182*1000/100</f>
        <v>28.979599267999706</v>
      </c>
      <c r="P181" s="587">
        <f t="shared" si="30"/>
        <v>50.130090141888701</v>
      </c>
      <c r="Q181" s="588">
        <f>regioNat_Kreisregionen_t_N!J181/Terr_Oeko!$D182*1000/100</f>
        <v>3.4707235588607479</v>
      </c>
      <c r="R181" s="588">
        <f>regioNat_Kreisregionen_t_N!K181/Terr_Oeko!$D182*1000/100</f>
        <v>2.4483059629580062</v>
      </c>
      <c r="S181" s="588">
        <f>regioNat_Kreisregionen_t_N!L181/Terr_Oeko!$D182*1000/100</f>
        <v>1.2199975304752591</v>
      </c>
      <c r="T181" s="588" t="s">
        <v>539</v>
      </c>
      <c r="U181" s="586">
        <f>regioNat_Kreisregionen_t_N!N181/Terr_Oeko!$D182*1000/100</f>
        <v>27.138567567451481</v>
      </c>
      <c r="V181" s="587">
        <f t="shared" si="31"/>
        <v>34.277594619745493</v>
      </c>
      <c r="W181" s="588">
        <f>regioNat_Kreisregionen_t_N!P181/Terr_Oeko!$D182*1000/100</f>
        <v>9.7101523343847784</v>
      </c>
      <c r="X181" s="588">
        <f>regioNat_Kreisregionen_t_N!Q181/Terr_Oeko!$D182*1000/100</f>
        <v>4.0014629543156168</v>
      </c>
      <c r="Y181" s="588">
        <f>regioNat_Kreisregionen_t_N!R181/Terr_Oeko!$D182*1000/100</f>
        <v>0.29984853289459079</v>
      </c>
      <c r="Z181" s="588"/>
      <c r="AA181" s="586">
        <f>regioNat_Kreisregionen_t_N!T181/Terr_Oeko!$D182*1000/100</f>
        <v>1.8410317005482213</v>
      </c>
      <c r="AB181" s="589">
        <f t="shared" si="32"/>
        <v>15.852495522143208</v>
      </c>
      <c r="AC181" s="275" t="str">
        <f>IF(Terr_Oeko!AB182 &gt; Vegetation!M182, "Oeko", "Veg")</f>
        <v>Veg</v>
      </c>
      <c r="AD181" s="276" t="str">
        <f>IF(Gesundheit!T182 &gt; Terr_Oeko!AH182, "Gesund", "Oeko")</f>
        <v>Oeko</v>
      </c>
      <c r="AE181" s="500">
        <f t="shared" si="28"/>
        <v>0</v>
      </c>
      <c r="AF181" s="500">
        <f t="shared" si="28"/>
        <v>0</v>
      </c>
      <c r="AG181" s="352"/>
      <c r="AH181" s="542">
        <f t="shared" si="27"/>
        <v>3.4707235588607457</v>
      </c>
      <c r="AI181" s="542">
        <f t="shared" si="27"/>
        <v>2.4483059629580062</v>
      </c>
      <c r="AJ181" s="354">
        <f t="shared" si="29"/>
        <v>0</v>
      </c>
      <c r="AK181" s="651"/>
      <c r="AL181" s="647"/>
      <c r="AM181" s="647"/>
      <c r="AN181" s="647"/>
      <c r="AO181" s="647"/>
      <c r="AP181" s="647"/>
      <c r="AQ181" s="647"/>
      <c r="AR181" s="647"/>
      <c r="AS181" s="647"/>
      <c r="AT181" s="647"/>
      <c r="AU181" s="647"/>
      <c r="AV181" s="647"/>
      <c r="AW181" s="647"/>
      <c r="AX181" s="647"/>
      <c r="AY181" s="647"/>
      <c r="AZ181" s="647"/>
      <c r="BA181" s="647"/>
      <c r="BB181" s="647"/>
      <c r="BC181" s="647"/>
      <c r="BD181" s="647"/>
      <c r="BE181" s="647"/>
      <c r="BF181" s="647"/>
      <c r="BG181" s="647"/>
    </row>
    <row r="182" spans="1:59" x14ac:dyDescent="0.25">
      <c r="A182" s="631"/>
      <c r="B182" s="594">
        <v>9182</v>
      </c>
      <c r="C182" s="595" t="s">
        <v>142</v>
      </c>
      <c r="D182" s="687" t="s">
        <v>583</v>
      </c>
      <c r="E182" s="687">
        <v>6.6697721969573118</v>
      </c>
      <c r="F182" s="687">
        <v>0</v>
      </c>
      <c r="G182" s="687">
        <v>3.3608245642548575</v>
      </c>
      <c r="H182" s="687">
        <v>0.19619901546218776</v>
      </c>
      <c r="I182" s="687">
        <v>0</v>
      </c>
      <c r="J182" s="691">
        <v>10.226795776674358</v>
      </c>
      <c r="K182" s="596">
        <f>regioNat_Kreisregionen_t_N!D182/Terr_Oeko!$D183*1000/100</f>
        <v>9.0537652280698175</v>
      </c>
      <c r="L182" s="596">
        <f>regioNat_Kreisregionen_t_N!E182/Terr_Oeko!$D183*1000/100</f>
        <v>5.4171541904598381</v>
      </c>
      <c r="M182" s="596">
        <f>regioNat_Kreisregionen_t_N!F182/Terr_Oeko!$D183*1000/100</f>
        <v>0.95981425817968702</v>
      </c>
      <c r="N182" s="596" t="s">
        <v>539</v>
      </c>
      <c r="O182" s="597">
        <f>regioNat_Kreisregionen_t_N!H182/Terr_Oeko!$D183*1000/100</f>
        <v>18.895633671705845</v>
      </c>
      <c r="P182" s="598">
        <f t="shared" si="30"/>
        <v>34.326367348415189</v>
      </c>
      <c r="Q182" s="599">
        <f>regioNat_Kreisregionen_t_N!J182/Terr_Oeko!$D183*1000/100</f>
        <v>2.3839930311125057</v>
      </c>
      <c r="R182" s="599">
        <f>regioNat_Kreisregionen_t_N!K182/Terr_Oeko!$D183*1000/100</f>
        <v>2.0563296262049811</v>
      </c>
      <c r="S182" s="599">
        <f>regioNat_Kreisregionen_t_N!L182/Terr_Oeko!$D183*1000/100</f>
        <v>0.76361524271749925</v>
      </c>
      <c r="T182" s="599" t="s">
        <v>539</v>
      </c>
      <c r="U182" s="597">
        <f>regioNat_Kreisregionen_t_N!N182/Terr_Oeko!$D183*1000/100</f>
        <v>18.895633671705845</v>
      </c>
      <c r="V182" s="598">
        <f t="shared" si="31"/>
        <v>24.099571571740832</v>
      </c>
      <c r="W182" s="599">
        <f>regioNat_Kreisregionen_t_N!P182/Terr_Oeko!$D183*1000/100</f>
        <v>6.6697721969573118</v>
      </c>
      <c r="X182" s="599">
        <f>regioNat_Kreisregionen_t_N!Q182/Terr_Oeko!$D183*1000/100</f>
        <v>3.3608245642548575</v>
      </c>
      <c r="Y182" s="599">
        <f>regioNat_Kreisregionen_t_N!R182/Terr_Oeko!$D183*1000/100</f>
        <v>0.19619901546218776</v>
      </c>
      <c r="Z182" s="599"/>
      <c r="AA182" s="597">
        <f>regioNat_Kreisregionen_t_N!T182/Terr_Oeko!$D183*1000/100</f>
        <v>0</v>
      </c>
      <c r="AB182" s="600">
        <f t="shared" si="32"/>
        <v>10.226795776674358</v>
      </c>
      <c r="AC182" s="275" t="str">
        <f>IF(Terr_Oeko!AB183 &gt; Vegetation!M183, "Oeko", "Veg")</f>
        <v>Veg</v>
      </c>
      <c r="AD182" s="276" t="str">
        <f>IF(Gesundheit!T183 &gt; Terr_Oeko!AH183, "Gesund", "Oeko")</f>
        <v>Oeko</v>
      </c>
      <c r="AE182" s="500">
        <f t="shared" si="28"/>
        <v>0</v>
      </c>
      <c r="AF182" s="500">
        <f t="shared" si="28"/>
        <v>0</v>
      </c>
      <c r="AG182" s="352"/>
      <c r="AH182" s="542">
        <f t="shared" si="27"/>
        <v>2.3839930311125057</v>
      </c>
      <c r="AI182" s="542">
        <f t="shared" si="27"/>
        <v>2.0563296262049806</v>
      </c>
      <c r="AJ182" s="354">
        <f t="shared" si="29"/>
        <v>0</v>
      </c>
      <c r="AK182" s="651"/>
      <c r="AL182" s="647"/>
      <c r="AM182" s="647"/>
      <c r="AN182" s="647"/>
      <c r="AO182" s="647"/>
      <c r="AP182" s="647"/>
      <c r="AQ182" s="647"/>
      <c r="AR182" s="647"/>
      <c r="AS182" s="647"/>
      <c r="AT182" s="647"/>
      <c r="AU182" s="647"/>
      <c r="AV182" s="647"/>
      <c r="AW182" s="647"/>
      <c r="AX182" s="647"/>
      <c r="AY182" s="647"/>
      <c r="AZ182" s="647"/>
      <c r="BA182" s="647"/>
      <c r="BB182" s="647"/>
      <c r="BC182" s="647"/>
      <c r="BD182" s="647"/>
      <c r="BE182" s="647"/>
      <c r="BF182" s="647"/>
      <c r="BG182" s="647"/>
    </row>
    <row r="183" spans="1:59" x14ac:dyDescent="0.25">
      <c r="A183" s="631"/>
      <c r="B183" s="593">
        <v>9183</v>
      </c>
      <c r="C183" s="592" t="s">
        <v>143</v>
      </c>
      <c r="D183" s="688" t="s">
        <v>583</v>
      </c>
      <c r="E183" s="686">
        <v>19.167641666089029</v>
      </c>
      <c r="F183" s="686">
        <v>16.164794148505845</v>
      </c>
      <c r="G183" s="686">
        <v>3.84707680829472</v>
      </c>
      <c r="H183" s="686">
        <v>0.42213400836341991</v>
      </c>
      <c r="I183" s="686">
        <v>0</v>
      </c>
      <c r="J183" s="690">
        <v>39.601646631253011</v>
      </c>
      <c r="K183" s="585">
        <f>regioNat_Kreisregionen_t_N!D183/Terr_Oeko!$D184*1000/100</f>
        <v>26.018778827214831</v>
      </c>
      <c r="L183" s="585">
        <f>regioNat_Kreisregionen_t_N!E183/Terr_Oeko!$D184*1000/100</f>
        <v>6.2009211890223046</v>
      </c>
      <c r="M183" s="585">
        <f>regioNat_Kreisregionen_t_N!F183/Terr_Oeko!$D184*1000/100</f>
        <v>2.2348276041317403</v>
      </c>
      <c r="N183" s="585" t="s">
        <v>539</v>
      </c>
      <c r="O183" s="586">
        <f>regioNat_Kreisregionen_t_N!H183/Terr_Oeko!$D184*1000/100</f>
        <v>47.093118707085715</v>
      </c>
      <c r="P183" s="587">
        <f t="shared" si="30"/>
        <v>81.547646327454586</v>
      </c>
      <c r="Q183" s="588">
        <f>regioNat_Kreisregionen_t_N!J183/Terr_Oeko!$D184*1000/100</f>
        <v>6.8511371611258047</v>
      </c>
      <c r="R183" s="588">
        <f>regioNat_Kreisregionen_t_N!K183/Terr_Oeko!$D184*1000/100</f>
        <v>2.3538443807275851</v>
      </c>
      <c r="S183" s="588">
        <f>regioNat_Kreisregionen_t_N!L183/Terr_Oeko!$D184*1000/100</f>
        <v>1.8126935957683208</v>
      </c>
      <c r="T183" s="588" t="s">
        <v>539</v>
      </c>
      <c r="U183" s="586">
        <f>regioNat_Kreisregionen_t_N!N183/Terr_Oeko!$D184*1000/100</f>
        <v>30.92832455857987</v>
      </c>
      <c r="V183" s="587">
        <f t="shared" si="31"/>
        <v>41.945999696201582</v>
      </c>
      <c r="W183" s="588">
        <f>regioNat_Kreisregionen_t_N!P183/Terr_Oeko!$D184*1000/100</f>
        <v>19.167641666089029</v>
      </c>
      <c r="X183" s="588">
        <f>regioNat_Kreisregionen_t_N!Q183/Terr_Oeko!$D184*1000/100</f>
        <v>3.84707680829472</v>
      </c>
      <c r="Y183" s="588">
        <f>regioNat_Kreisregionen_t_N!R183/Terr_Oeko!$D184*1000/100</f>
        <v>0.42213400836341991</v>
      </c>
      <c r="Z183" s="588"/>
      <c r="AA183" s="586">
        <f>regioNat_Kreisregionen_t_N!T183/Terr_Oeko!$D184*1000/100</f>
        <v>16.164794148505845</v>
      </c>
      <c r="AB183" s="589">
        <f t="shared" si="32"/>
        <v>39.601646631253011</v>
      </c>
      <c r="AC183" s="275" t="str">
        <f>IF(Terr_Oeko!AB184 &gt; Vegetation!M184, "Oeko", "Veg")</f>
        <v>Veg</v>
      </c>
      <c r="AD183" s="276" t="str">
        <f>IF(Gesundheit!T184 &gt; Terr_Oeko!AH184, "Gesund", "Oeko")</f>
        <v>Oeko</v>
      </c>
      <c r="AE183" s="500">
        <f t="shared" si="28"/>
        <v>0</v>
      </c>
      <c r="AF183" s="500">
        <f t="shared" si="28"/>
        <v>0</v>
      </c>
      <c r="AG183" s="352"/>
      <c r="AH183" s="542">
        <f t="shared" si="27"/>
        <v>6.8511371611258021</v>
      </c>
      <c r="AI183" s="542">
        <f t="shared" si="27"/>
        <v>2.3538443807275846</v>
      </c>
      <c r="AJ183" s="354">
        <f t="shared" si="29"/>
        <v>0</v>
      </c>
      <c r="AK183" s="651"/>
      <c r="AL183" s="647"/>
      <c r="AM183" s="647"/>
      <c r="AN183" s="647"/>
      <c r="AO183" s="647"/>
      <c r="AP183" s="647"/>
      <c r="AQ183" s="647"/>
      <c r="AR183" s="647"/>
      <c r="AS183" s="647"/>
      <c r="AT183" s="647"/>
      <c r="AU183" s="647"/>
      <c r="AV183" s="647"/>
      <c r="AW183" s="647"/>
      <c r="AX183" s="647"/>
      <c r="AY183" s="647"/>
      <c r="AZ183" s="647"/>
      <c r="BA183" s="647"/>
      <c r="BB183" s="647"/>
      <c r="BC183" s="647"/>
      <c r="BD183" s="647"/>
      <c r="BE183" s="647"/>
      <c r="BF183" s="647"/>
      <c r="BG183" s="647"/>
    </row>
    <row r="184" spans="1:59" x14ac:dyDescent="0.25">
      <c r="A184" s="631"/>
      <c r="B184" s="594" t="s">
        <v>654</v>
      </c>
      <c r="C184" s="595" t="s">
        <v>718</v>
      </c>
      <c r="D184" s="687" t="s">
        <v>584</v>
      </c>
      <c r="E184" s="687">
        <v>4.0613190272662933</v>
      </c>
      <c r="F184" s="687">
        <v>3.4933236805524827E-2</v>
      </c>
      <c r="G184" s="687">
        <v>32.05693157519601</v>
      </c>
      <c r="H184" s="687">
        <v>0.85043017813681199</v>
      </c>
      <c r="I184" s="687">
        <v>0</v>
      </c>
      <c r="J184" s="691">
        <v>37.003614017404637</v>
      </c>
      <c r="K184" s="596">
        <f>regioNat_Kreisregionen_t_N!D184/Terr_Oeko!$D185*1000/100</f>
        <v>5.5129662458241304</v>
      </c>
      <c r="L184" s="596">
        <f>regioNat_Kreisregionen_t_N!E184/Terr_Oeko!$D185*1000/100</f>
        <v>36.293528821499706</v>
      </c>
      <c r="M184" s="596">
        <f>regioNat_Kreisregionen_t_N!F184/Terr_Oeko!$D185*1000/100</f>
        <v>2.281352306961459</v>
      </c>
      <c r="N184" s="596" t="s">
        <v>539</v>
      </c>
      <c r="O184" s="597">
        <f>regioNat_Kreisregionen_t_N!H184/Terr_Oeko!$D185*1000/100</f>
        <v>11.177073369923402</v>
      </c>
      <c r="P184" s="598">
        <f t="shared" si="30"/>
        <v>55.264920744208695</v>
      </c>
      <c r="Q184" s="599">
        <f>regioNat_Kreisregionen_t_N!J184/Terr_Oeko!$D185*1000/100</f>
        <v>1.4516472185578362</v>
      </c>
      <c r="R184" s="599">
        <f>regioNat_Kreisregionen_t_N!K184/Terr_Oeko!$D185*1000/100</f>
        <v>4.236597246303698</v>
      </c>
      <c r="S184" s="599">
        <f>regioNat_Kreisregionen_t_N!L184/Terr_Oeko!$D185*1000/100</f>
        <v>1.4309221288246468</v>
      </c>
      <c r="T184" s="599" t="s">
        <v>539</v>
      </c>
      <c r="U184" s="597">
        <f>regioNat_Kreisregionen_t_N!N184/Terr_Oeko!$D185*1000/100</f>
        <v>11.142140133117881</v>
      </c>
      <c r="V184" s="598">
        <f t="shared" si="31"/>
        <v>18.261306726804062</v>
      </c>
      <c r="W184" s="599">
        <f>regioNat_Kreisregionen_t_N!P184/Terr_Oeko!$D185*1000/100</f>
        <v>4.0613190272662933</v>
      </c>
      <c r="X184" s="599">
        <f>regioNat_Kreisregionen_t_N!Q184/Terr_Oeko!$D185*1000/100</f>
        <v>32.05693157519601</v>
      </c>
      <c r="Y184" s="599">
        <f>regioNat_Kreisregionen_t_N!R184/Terr_Oeko!$D185*1000/100</f>
        <v>0.85043017813681199</v>
      </c>
      <c r="Z184" s="599"/>
      <c r="AA184" s="597">
        <f>regioNat_Kreisregionen_t_N!T184/Terr_Oeko!$D185*1000/100</f>
        <v>3.4933236805524827E-2</v>
      </c>
      <c r="AB184" s="600">
        <f t="shared" si="32"/>
        <v>37.003614017404637</v>
      </c>
      <c r="AC184" s="275" t="str">
        <f>IF(Terr_Oeko!AB185 &gt; Vegetation!M185, "Oeko", "Veg")</f>
        <v>Veg</v>
      </c>
      <c r="AD184" s="276" t="str">
        <f>IF(Gesundheit!T185 &gt; Terr_Oeko!AH185, "Gesund", "Oeko")</f>
        <v>Gesund</v>
      </c>
      <c r="AE184" s="500">
        <f t="shared" si="28"/>
        <v>0</v>
      </c>
      <c r="AF184" s="500">
        <f t="shared" si="28"/>
        <v>0</v>
      </c>
      <c r="AG184" s="352"/>
      <c r="AH184" s="542">
        <f t="shared" si="27"/>
        <v>1.4516472185578371</v>
      </c>
      <c r="AI184" s="542">
        <f t="shared" si="27"/>
        <v>4.2365972463036954</v>
      </c>
      <c r="AJ184" s="354">
        <f t="shared" si="29"/>
        <v>0</v>
      </c>
      <c r="AK184" s="651"/>
      <c r="AL184" s="647"/>
      <c r="AM184" s="647"/>
      <c r="AN184" s="647"/>
      <c r="AO184" s="647"/>
      <c r="AP184" s="647"/>
      <c r="AQ184" s="647"/>
      <c r="AR184" s="647"/>
      <c r="AS184" s="647"/>
      <c r="AT184" s="647"/>
      <c r="AU184" s="647"/>
      <c r="AV184" s="647"/>
      <c r="AW184" s="647"/>
      <c r="AX184" s="647"/>
      <c r="AY184" s="647"/>
      <c r="AZ184" s="647"/>
      <c r="BA184" s="647"/>
      <c r="BB184" s="647"/>
      <c r="BC184" s="647"/>
      <c r="BD184" s="647"/>
      <c r="BE184" s="647"/>
      <c r="BF184" s="647"/>
      <c r="BG184" s="647"/>
    </row>
    <row r="185" spans="1:59" x14ac:dyDescent="0.25">
      <c r="A185" s="631"/>
      <c r="B185" s="593">
        <v>9185</v>
      </c>
      <c r="C185" s="592" t="s">
        <v>145</v>
      </c>
      <c r="D185" s="688" t="s">
        <v>583</v>
      </c>
      <c r="E185" s="686">
        <v>8.967682022175369</v>
      </c>
      <c r="F185" s="686">
        <v>8.2403354042214616</v>
      </c>
      <c r="G185" s="686">
        <v>3.2263475987981773</v>
      </c>
      <c r="H185" s="686">
        <v>0.43962979356664511</v>
      </c>
      <c r="I185" s="686">
        <v>0</v>
      </c>
      <c r="J185" s="690">
        <v>20.873994818761652</v>
      </c>
      <c r="K185" s="585">
        <f>regioNat_Kreisregionen_t_N!D185/Terr_Oeko!$D186*1000/100</f>
        <v>12.173022596753292</v>
      </c>
      <c r="L185" s="585">
        <f>regioNat_Kreisregionen_t_N!E185/Terr_Oeko!$D186*1000/100</f>
        <v>5.2003971289065554</v>
      </c>
      <c r="M185" s="585">
        <f>regioNat_Kreisregionen_t_N!F185/Terr_Oeko!$D186*1000/100</f>
        <v>1.8515296129648695</v>
      </c>
      <c r="N185" s="585" t="s">
        <v>539</v>
      </c>
      <c r="O185" s="586">
        <f>regioNat_Kreisregionen_t_N!H185/Terr_Oeko!$D186*1000/100</f>
        <v>25.488941031548972</v>
      </c>
      <c r="P185" s="587">
        <f t="shared" si="30"/>
        <v>44.713890370173687</v>
      </c>
      <c r="Q185" s="588">
        <f>regioNat_Kreisregionen_t_N!J185/Terr_Oeko!$D186*1000/100</f>
        <v>3.2053405745779213</v>
      </c>
      <c r="R185" s="588">
        <f>regioNat_Kreisregionen_t_N!K185/Terr_Oeko!$D186*1000/100</f>
        <v>1.974049530108378</v>
      </c>
      <c r="S185" s="588">
        <f>regioNat_Kreisregionen_t_N!L185/Terr_Oeko!$D186*1000/100</f>
        <v>1.4118998193982244</v>
      </c>
      <c r="T185" s="588" t="s">
        <v>539</v>
      </c>
      <c r="U185" s="586">
        <f>regioNat_Kreisregionen_t_N!N185/Terr_Oeko!$D186*1000/100</f>
        <v>17.248605627327507</v>
      </c>
      <c r="V185" s="587">
        <f t="shared" si="31"/>
        <v>23.839895551412031</v>
      </c>
      <c r="W185" s="588">
        <f>regioNat_Kreisregionen_t_N!P185/Terr_Oeko!$D186*1000/100</f>
        <v>8.967682022175369</v>
      </c>
      <c r="X185" s="588">
        <f>regioNat_Kreisregionen_t_N!Q185/Terr_Oeko!$D186*1000/100</f>
        <v>3.2263475987981773</v>
      </c>
      <c r="Y185" s="588">
        <f>regioNat_Kreisregionen_t_N!R185/Terr_Oeko!$D186*1000/100</f>
        <v>0.43962979356664511</v>
      </c>
      <c r="Z185" s="588"/>
      <c r="AA185" s="586">
        <f>regioNat_Kreisregionen_t_N!T185/Terr_Oeko!$D186*1000/100</f>
        <v>8.2403354042214616</v>
      </c>
      <c r="AB185" s="589">
        <f t="shared" si="32"/>
        <v>20.873994818761652</v>
      </c>
      <c r="AC185" s="275" t="str">
        <f>IF(Terr_Oeko!AB186 &gt; Vegetation!M186, "Oeko", "Veg")</f>
        <v>Veg</v>
      </c>
      <c r="AD185" s="276" t="str">
        <f>IF(Gesundheit!T186 &gt; Terr_Oeko!AH186, "Gesund", "Oeko")</f>
        <v>Oeko</v>
      </c>
      <c r="AE185" s="500">
        <f t="shared" si="28"/>
        <v>0</v>
      </c>
      <c r="AF185" s="500">
        <f t="shared" si="28"/>
        <v>0</v>
      </c>
      <c r="AG185" s="352"/>
      <c r="AH185" s="542">
        <f t="shared" si="27"/>
        <v>3.2053405745779227</v>
      </c>
      <c r="AI185" s="542">
        <f t="shared" si="27"/>
        <v>1.974049530108378</v>
      </c>
      <c r="AJ185" s="354">
        <f t="shared" si="29"/>
        <v>0</v>
      </c>
      <c r="AK185" s="651"/>
      <c r="AL185" s="647"/>
      <c r="AM185" s="647"/>
      <c r="AN185" s="647"/>
      <c r="AO185" s="647"/>
      <c r="AP185" s="647"/>
      <c r="AQ185" s="647"/>
      <c r="AR185" s="647"/>
      <c r="AS185" s="647"/>
      <c r="AT185" s="647"/>
      <c r="AU185" s="647"/>
      <c r="AV185" s="647"/>
      <c r="AW185" s="647"/>
      <c r="AX185" s="647"/>
      <c r="AY185" s="647"/>
      <c r="AZ185" s="647"/>
      <c r="BA185" s="647"/>
      <c r="BB185" s="647"/>
      <c r="BC185" s="647"/>
      <c r="BD185" s="647"/>
      <c r="BE185" s="647"/>
      <c r="BF185" s="647"/>
      <c r="BG185" s="647"/>
    </row>
    <row r="186" spans="1:59" x14ac:dyDescent="0.25">
      <c r="A186" s="631"/>
      <c r="B186" s="594">
        <v>9186</v>
      </c>
      <c r="C186" s="595" t="s">
        <v>146</v>
      </c>
      <c r="D186" s="687" t="s">
        <v>583</v>
      </c>
      <c r="E186" s="687">
        <v>7.4377585681414686</v>
      </c>
      <c r="F186" s="687">
        <v>5.4813933294370987</v>
      </c>
      <c r="G186" s="687">
        <v>6.8548433293234803</v>
      </c>
      <c r="H186" s="687">
        <v>0.3858310555718038</v>
      </c>
      <c r="I186" s="687">
        <v>0</v>
      </c>
      <c r="J186" s="691">
        <v>20.159826282473851</v>
      </c>
      <c r="K186" s="596">
        <f>regioNat_Kreisregionen_t_N!D186/Terr_Oeko!$D187*1000/100</f>
        <v>10.096254851063332</v>
      </c>
      <c r="L186" s="596">
        <f>regioNat_Kreisregionen_t_N!E186/Terr_Oeko!$D187*1000/100</f>
        <v>9.1283666890796695</v>
      </c>
      <c r="M186" s="596">
        <f>regioNat_Kreisregionen_t_N!F186/Terr_Oeko!$D187*1000/100</f>
        <v>1.671629940517914</v>
      </c>
      <c r="N186" s="596" t="s">
        <v>539</v>
      </c>
      <c r="O186" s="597">
        <f>regioNat_Kreisregionen_t_N!H186/Terr_Oeko!$D187*1000/100</f>
        <v>24.568306879307837</v>
      </c>
      <c r="P186" s="598">
        <f t="shared" si="30"/>
        <v>45.464558359968748</v>
      </c>
      <c r="Q186" s="599">
        <f>regioNat_Kreisregionen_t_N!J186/Terr_Oeko!$D187*1000/100</f>
        <v>2.6584962829218615</v>
      </c>
      <c r="R186" s="599">
        <f>regioNat_Kreisregionen_t_N!K186/Terr_Oeko!$D187*1000/100</f>
        <v>2.2735233597561888</v>
      </c>
      <c r="S186" s="599">
        <f>regioNat_Kreisregionen_t_N!L186/Terr_Oeko!$D187*1000/100</f>
        <v>1.2857988849461102</v>
      </c>
      <c r="T186" s="599" t="s">
        <v>539</v>
      </c>
      <c r="U186" s="597">
        <f>regioNat_Kreisregionen_t_N!N186/Terr_Oeko!$D187*1000/100</f>
        <v>19.086913549870744</v>
      </c>
      <c r="V186" s="598">
        <f t="shared" si="31"/>
        <v>25.304732077494904</v>
      </c>
      <c r="W186" s="599">
        <f>regioNat_Kreisregionen_t_N!P186/Terr_Oeko!$D187*1000/100</f>
        <v>7.4377585681414686</v>
      </c>
      <c r="X186" s="599">
        <f>regioNat_Kreisregionen_t_N!Q186/Terr_Oeko!$D187*1000/100</f>
        <v>6.8548433293234803</v>
      </c>
      <c r="Y186" s="599">
        <f>regioNat_Kreisregionen_t_N!R186/Terr_Oeko!$D187*1000/100</f>
        <v>0.3858310555718038</v>
      </c>
      <c r="Z186" s="599"/>
      <c r="AA186" s="597">
        <f>regioNat_Kreisregionen_t_N!T186/Terr_Oeko!$D187*1000/100</f>
        <v>5.4813933294370987</v>
      </c>
      <c r="AB186" s="600">
        <f t="shared" si="32"/>
        <v>20.159826282473851</v>
      </c>
      <c r="AC186" s="275" t="str">
        <f>IF(Terr_Oeko!AB187 &gt; Vegetation!M187, "Oeko", "Veg")</f>
        <v>Veg</v>
      </c>
      <c r="AD186" s="276" t="str">
        <f>IF(Gesundheit!T187 &gt; Terr_Oeko!AH187, "Gesund", "Oeko")</f>
        <v>Gesund</v>
      </c>
      <c r="AE186" s="500">
        <f t="shared" si="28"/>
        <v>0</v>
      </c>
      <c r="AF186" s="500">
        <f t="shared" si="28"/>
        <v>0</v>
      </c>
      <c r="AG186" s="352"/>
      <c r="AH186" s="542">
        <f t="shared" si="27"/>
        <v>2.6584962829218632</v>
      </c>
      <c r="AI186" s="542">
        <f t="shared" si="27"/>
        <v>2.2735233597561892</v>
      </c>
      <c r="AJ186" s="354">
        <f t="shared" si="29"/>
        <v>0</v>
      </c>
      <c r="AK186" s="651"/>
      <c r="AL186" s="647"/>
      <c r="AM186" s="647"/>
      <c r="AN186" s="647"/>
      <c r="AO186" s="647"/>
      <c r="AP186" s="647"/>
      <c r="AQ186" s="647"/>
      <c r="AR186" s="647"/>
      <c r="AS186" s="647"/>
      <c r="AT186" s="647"/>
      <c r="AU186" s="647"/>
      <c r="AV186" s="647"/>
      <c r="AW186" s="647"/>
      <c r="AX186" s="647"/>
      <c r="AY186" s="647"/>
      <c r="AZ186" s="647"/>
      <c r="BA186" s="647"/>
      <c r="BB186" s="647"/>
      <c r="BC186" s="647"/>
      <c r="BD186" s="647"/>
      <c r="BE186" s="647"/>
      <c r="BF186" s="647"/>
      <c r="BG186" s="647"/>
    </row>
    <row r="187" spans="1:59" x14ac:dyDescent="0.25">
      <c r="A187" s="631"/>
      <c r="B187" s="593" t="s">
        <v>655</v>
      </c>
      <c r="C187" s="592" t="s">
        <v>719</v>
      </c>
      <c r="D187" s="688" t="s">
        <v>583</v>
      </c>
      <c r="E187" s="686">
        <v>16.14768062190447</v>
      </c>
      <c r="F187" s="686">
        <v>4.2773272304289733</v>
      </c>
      <c r="G187" s="686">
        <v>6.8173913043478276</v>
      </c>
      <c r="H187" s="686">
        <v>0.42361886323964432</v>
      </c>
      <c r="I187" s="686">
        <v>0</v>
      </c>
      <c r="J187" s="690">
        <v>27.666018019920916</v>
      </c>
      <c r="K187" s="585">
        <f>regioNat_Kreisregionen_t_N!D187/Terr_Oeko!$D188*1000/100</f>
        <v>21.91938570184891</v>
      </c>
      <c r="L187" s="585">
        <f>regioNat_Kreisregionen_t_N!E187/Terr_Oeko!$D188*1000/100</f>
        <v>9.7938239445301694</v>
      </c>
      <c r="M187" s="585">
        <f>regioNat_Kreisregionen_t_N!F187/Terr_Oeko!$D188*1000/100</f>
        <v>1.9619760526914902</v>
      </c>
      <c r="N187" s="585" t="s">
        <v>539</v>
      </c>
      <c r="O187" s="586">
        <f>regioNat_Kreisregionen_t_N!H187/Terr_Oeko!$D188*1000/100</f>
        <v>39.645903049400225</v>
      </c>
      <c r="P187" s="587">
        <f t="shared" si="30"/>
        <v>73.3210887484708</v>
      </c>
      <c r="Q187" s="588">
        <f>regioNat_Kreisregionen_t_N!J187/Terr_Oeko!$D188*1000/100</f>
        <v>5.7717050799444394</v>
      </c>
      <c r="R187" s="588">
        <f>regioNat_Kreisregionen_t_N!K187/Terr_Oeko!$D188*1000/100</f>
        <v>2.9764326401823427</v>
      </c>
      <c r="S187" s="588">
        <f>regioNat_Kreisregionen_t_N!L187/Terr_Oeko!$D188*1000/100</f>
        <v>1.538357189451846</v>
      </c>
      <c r="T187" s="588" t="s">
        <v>539</v>
      </c>
      <c r="U187" s="586">
        <f>regioNat_Kreisregionen_t_N!N187/Terr_Oeko!$D188*1000/100</f>
        <v>35.368575818971244</v>
      </c>
      <c r="V187" s="587">
        <f t="shared" si="31"/>
        <v>45.655070728549873</v>
      </c>
      <c r="W187" s="588">
        <f>regioNat_Kreisregionen_t_N!P187/Terr_Oeko!$D188*1000/100</f>
        <v>16.14768062190447</v>
      </c>
      <c r="X187" s="588">
        <f>regioNat_Kreisregionen_t_N!Q187/Terr_Oeko!$D188*1000/100</f>
        <v>6.8173913043478276</v>
      </c>
      <c r="Y187" s="588">
        <f>regioNat_Kreisregionen_t_N!R187/Terr_Oeko!$D188*1000/100</f>
        <v>0.42361886323964432</v>
      </c>
      <c r="Z187" s="588"/>
      <c r="AA187" s="586">
        <f>regioNat_Kreisregionen_t_N!T187/Terr_Oeko!$D188*1000/100</f>
        <v>4.2773272304289733</v>
      </c>
      <c r="AB187" s="589">
        <f t="shared" si="32"/>
        <v>27.666018019920916</v>
      </c>
      <c r="AC187" s="275" t="str">
        <f>IF(Terr_Oeko!AB188 &gt; Vegetation!M188, "Oeko", "Veg")</f>
        <v>Veg</v>
      </c>
      <c r="AD187" s="276" t="str">
        <f>IF(Gesundheit!T188 &gt; Terr_Oeko!AH188, "Gesund", "Oeko")</f>
        <v>Gesund</v>
      </c>
      <c r="AE187" s="500">
        <f t="shared" si="28"/>
        <v>0</v>
      </c>
      <c r="AF187" s="500">
        <f t="shared" si="28"/>
        <v>0</v>
      </c>
      <c r="AG187" s="352"/>
      <c r="AH187" s="542">
        <f t="shared" si="27"/>
        <v>5.7717050799444394</v>
      </c>
      <c r="AI187" s="542">
        <f t="shared" si="27"/>
        <v>2.9764326401823418</v>
      </c>
      <c r="AJ187" s="354">
        <f t="shared" si="29"/>
        <v>0</v>
      </c>
      <c r="AK187" s="651"/>
      <c r="AL187" s="647"/>
      <c r="AM187" s="647"/>
      <c r="AN187" s="647"/>
      <c r="AO187" s="647"/>
      <c r="AP187" s="647"/>
      <c r="AQ187" s="647"/>
      <c r="AR187" s="647"/>
      <c r="AS187" s="647"/>
      <c r="AT187" s="647"/>
      <c r="AU187" s="647"/>
      <c r="AV187" s="647"/>
      <c r="AW187" s="647"/>
      <c r="AX187" s="647"/>
      <c r="AY187" s="647"/>
      <c r="AZ187" s="647"/>
      <c r="BA187" s="647"/>
      <c r="BB187" s="647"/>
      <c r="BC187" s="647"/>
      <c r="BD187" s="647"/>
      <c r="BE187" s="647"/>
      <c r="BF187" s="647"/>
      <c r="BG187" s="647"/>
    </row>
    <row r="188" spans="1:59" x14ac:dyDescent="0.25">
      <c r="A188" s="631"/>
      <c r="B188" s="594">
        <v>9188</v>
      </c>
      <c r="C188" s="595" t="s">
        <v>147</v>
      </c>
      <c r="D188" s="687" t="s">
        <v>583</v>
      </c>
      <c r="E188" s="687">
        <v>5.4915874117503014</v>
      </c>
      <c r="F188" s="687">
        <v>7.7772455540003234E-3</v>
      </c>
      <c r="G188" s="687">
        <v>4.5484423767695743</v>
      </c>
      <c r="H188" s="687">
        <v>0.24166594082381643</v>
      </c>
      <c r="I188" s="687">
        <v>0</v>
      </c>
      <c r="J188" s="691">
        <v>10.289472974897693</v>
      </c>
      <c r="K188" s="596">
        <f>regioNat_Kreisregionen_t_N!D188/Terr_Oeko!$D189*1000/100</f>
        <v>7.4544589660936857</v>
      </c>
      <c r="L188" s="596">
        <f>regioNat_Kreisregionen_t_N!E188/Terr_Oeko!$D189*1000/100</f>
        <v>7.3314191830912661</v>
      </c>
      <c r="M188" s="596">
        <f>regioNat_Kreisregionen_t_N!F188/Terr_Oeko!$D189*1000/100</f>
        <v>1.048014926306668</v>
      </c>
      <c r="N188" s="596" t="s">
        <v>539</v>
      </c>
      <c r="O188" s="597">
        <f>regioNat_Kreisregionen_t_N!H188/Terr_Oeko!$D189*1000/100</f>
        <v>14.541254643821096</v>
      </c>
      <c r="P188" s="598">
        <f t="shared" si="30"/>
        <v>30.375147719312714</v>
      </c>
      <c r="Q188" s="599">
        <f>regioNat_Kreisregionen_t_N!J188/Terr_Oeko!$D189*1000/100</f>
        <v>1.9628715543433839</v>
      </c>
      <c r="R188" s="599">
        <f>regioNat_Kreisregionen_t_N!K188/Terr_Oeko!$D189*1000/100</f>
        <v>2.7829768063216909</v>
      </c>
      <c r="S188" s="599">
        <f>regioNat_Kreisregionen_t_N!L188/Terr_Oeko!$D189*1000/100</f>
        <v>0.80634898548285183</v>
      </c>
      <c r="T188" s="599" t="s">
        <v>539</v>
      </c>
      <c r="U188" s="597">
        <f>regioNat_Kreisregionen_t_N!N188/Terr_Oeko!$D189*1000/100</f>
        <v>14.533477398267094</v>
      </c>
      <c r="V188" s="598">
        <f t="shared" si="31"/>
        <v>20.085674744415023</v>
      </c>
      <c r="W188" s="599">
        <f>regioNat_Kreisregionen_t_N!P188/Terr_Oeko!$D189*1000/100</f>
        <v>5.4915874117503014</v>
      </c>
      <c r="X188" s="599">
        <f>regioNat_Kreisregionen_t_N!Q188/Terr_Oeko!$D189*1000/100</f>
        <v>4.5484423767695743</v>
      </c>
      <c r="Y188" s="599">
        <f>regioNat_Kreisregionen_t_N!R188/Terr_Oeko!$D189*1000/100</f>
        <v>0.24166594082381643</v>
      </c>
      <c r="Z188" s="599"/>
      <c r="AA188" s="597">
        <f>regioNat_Kreisregionen_t_N!T188/Terr_Oeko!$D189*1000/100</f>
        <v>7.7772455540003234E-3</v>
      </c>
      <c r="AB188" s="600">
        <f t="shared" si="32"/>
        <v>10.289472974897693</v>
      </c>
      <c r="AC188" s="275" t="str">
        <f>IF(Terr_Oeko!AB189 &gt; Vegetation!M189, "Oeko", "Veg")</f>
        <v>Veg</v>
      </c>
      <c r="AD188" s="276" t="str">
        <f>IF(Gesundheit!T189 &gt; Terr_Oeko!AH189, "Gesund", "Oeko")</f>
        <v>Oeko</v>
      </c>
      <c r="AE188" s="500">
        <f t="shared" si="28"/>
        <v>0</v>
      </c>
      <c r="AF188" s="500">
        <f t="shared" si="28"/>
        <v>0</v>
      </c>
      <c r="AG188" s="352"/>
      <c r="AH188" s="542">
        <f t="shared" si="27"/>
        <v>1.9628715543433843</v>
      </c>
      <c r="AI188" s="542">
        <f t="shared" si="27"/>
        <v>2.7829768063216918</v>
      </c>
      <c r="AJ188" s="354">
        <f t="shared" si="29"/>
        <v>0</v>
      </c>
      <c r="AK188" s="651"/>
      <c r="AL188" s="647"/>
      <c r="AM188" s="647"/>
      <c r="AN188" s="647"/>
      <c r="AO188" s="647"/>
      <c r="AP188" s="647"/>
      <c r="AQ188" s="647"/>
      <c r="AR188" s="647"/>
      <c r="AS188" s="647"/>
      <c r="AT188" s="647"/>
      <c r="AU188" s="647"/>
      <c r="AV188" s="647"/>
      <c r="AW188" s="647"/>
      <c r="AX188" s="647"/>
      <c r="AY188" s="647"/>
      <c r="AZ188" s="647"/>
      <c r="BA188" s="647"/>
      <c r="BB188" s="647"/>
      <c r="BC188" s="647"/>
      <c r="BD188" s="647"/>
      <c r="BE188" s="647"/>
      <c r="BF188" s="647"/>
      <c r="BG188" s="647"/>
    </row>
    <row r="189" spans="1:59" x14ac:dyDescent="0.25">
      <c r="A189" s="631"/>
      <c r="B189" s="593">
        <v>9189</v>
      </c>
      <c r="C189" s="592" t="s">
        <v>148</v>
      </c>
      <c r="D189" s="688" t="s">
        <v>583</v>
      </c>
      <c r="E189" s="686">
        <v>12.961561020889018</v>
      </c>
      <c r="F189" s="686">
        <v>2.9822218930897866</v>
      </c>
      <c r="G189" s="686">
        <v>2.9534640150898901</v>
      </c>
      <c r="H189" s="686">
        <v>0.29997550413048196</v>
      </c>
      <c r="I189" s="686">
        <v>0</v>
      </c>
      <c r="J189" s="690">
        <v>19.197222433199176</v>
      </c>
      <c r="K189" s="585">
        <f>regioNat_Kreisregionen_t_N!D189/Terr_Oeko!$D190*1000/100</f>
        <v>17.594443559251474</v>
      </c>
      <c r="L189" s="585">
        <f>regioNat_Kreisregionen_t_N!E189/Terr_Oeko!$D190*1000/100</f>
        <v>4.7605489842829165</v>
      </c>
      <c r="M189" s="585">
        <f>regioNat_Kreisregionen_t_N!F189/Terr_Oeko!$D190*1000/100</f>
        <v>1.5276245517428313</v>
      </c>
      <c r="N189" s="585" t="s">
        <v>539</v>
      </c>
      <c r="O189" s="586">
        <f>regioNat_Kreisregionen_t_N!H189/Terr_Oeko!$D190*1000/100</f>
        <v>34.008773554691913</v>
      </c>
      <c r="P189" s="587">
        <f t="shared" si="30"/>
        <v>57.891390649969139</v>
      </c>
      <c r="Q189" s="588">
        <f>regioNat_Kreisregionen_t_N!J189/Terr_Oeko!$D190*1000/100</f>
        <v>4.6328825383624546</v>
      </c>
      <c r="R189" s="588">
        <f>regioNat_Kreisregionen_t_N!K189/Terr_Oeko!$D190*1000/100</f>
        <v>1.8070849691930266</v>
      </c>
      <c r="S189" s="588">
        <f>regioNat_Kreisregionen_t_N!L189/Terr_Oeko!$D190*1000/100</f>
        <v>1.2276490476123494</v>
      </c>
      <c r="T189" s="588" t="s">
        <v>539</v>
      </c>
      <c r="U189" s="586">
        <f>regioNat_Kreisregionen_t_N!N189/Terr_Oeko!$D190*1000/100</f>
        <v>31.026551661602131</v>
      </c>
      <c r="V189" s="587">
        <f t="shared" si="31"/>
        <v>38.69416821676996</v>
      </c>
      <c r="W189" s="588">
        <f>regioNat_Kreisregionen_t_N!P189/Terr_Oeko!$D190*1000/100</f>
        <v>12.961561020889018</v>
      </c>
      <c r="X189" s="588">
        <f>regioNat_Kreisregionen_t_N!Q189/Terr_Oeko!$D190*1000/100</f>
        <v>2.9534640150898901</v>
      </c>
      <c r="Y189" s="588">
        <f>regioNat_Kreisregionen_t_N!R189/Terr_Oeko!$D190*1000/100</f>
        <v>0.29997550413048196</v>
      </c>
      <c r="Z189" s="588"/>
      <c r="AA189" s="586">
        <f>regioNat_Kreisregionen_t_N!T189/Terr_Oeko!$D190*1000/100</f>
        <v>2.9822218930897866</v>
      </c>
      <c r="AB189" s="589">
        <f t="shared" si="32"/>
        <v>19.197222433199176</v>
      </c>
      <c r="AC189" s="275" t="str">
        <f>IF(Terr_Oeko!AB190 &gt; Vegetation!M190, "Oeko", "Veg")</f>
        <v>Veg</v>
      </c>
      <c r="AD189" s="276" t="str">
        <f>IF(Gesundheit!T190 &gt; Terr_Oeko!AH190, "Gesund", "Oeko")</f>
        <v>Oeko</v>
      </c>
      <c r="AE189" s="500">
        <f t="shared" si="28"/>
        <v>0</v>
      </c>
      <c r="AF189" s="500">
        <f t="shared" si="28"/>
        <v>0</v>
      </c>
      <c r="AG189" s="352"/>
      <c r="AH189" s="542">
        <f t="shared" si="27"/>
        <v>4.6328825383624554</v>
      </c>
      <c r="AI189" s="542">
        <f t="shared" si="27"/>
        <v>1.8070849691930264</v>
      </c>
      <c r="AJ189" s="354">
        <f t="shared" si="29"/>
        <v>0</v>
      </c>
      <c r="AK189" s="651"/>
      <c r="AL189" s="647"/>
      <c r="AM189" s="647"/>
      <c r="AN189" s="647"/>
      <c r="AO189" s="647"/>
      <c r="AP189" s="647"/>
      <c r="AQ189" s="647"/>
      <c r="AR189" s="647"/>
      <c r="AS189" s="647"/>
      <c r="AT189" s="647"/>
      <c r="AU189" s="647"/>
      <c r="AV189" s="647"/>
      <c r="AW189" s="647"/>
      <c r="AX189" s="647"/>
      <c r="AY189" s="647"/>
      <c r="AZ189" s="647"/>
      <c r="BA189" s="647"/>
      <c r="BB189" s="647"/>
      <c r="BC189" s="647"/>
      <c r="BD189" s="647"/>
      <c r="BE189" s="647"/>
      <c r="BF189" s="647"/>
      <c r="BG189" s="647"/>
    </row>
    <row r="190" spans="1:59" x14ac:dyDescent="0.25">
      <c r="A190" s="631"/>
      <c r="B190" s="594">
        <v>9190</v>
      </c>
      <c r="C190" s="595" t="s">
        <v>149</v>
      </c>
      <c r="D190" s="687" t="s">
        <v>583</v>
      </c>
      <c r="E190" s="687">
        <v>12.737587478176312</v>
      </c>
      <c r="F190" s="687">
        <v>0.89536107676803345</v>
      </c>
      <c r="G190" s="687">
        <v>4.2438792416225075</v>
      </c>
      <c r="H190" s="687">
        <v>0.38212734740199478</v>
      </c>
      <c r="I190" s="687">
        <v>0</v>
      </c>
      <c r="J190" s="691">
        <v>18.258955143968848</v>
      </c>
      <c r="K190" s="596">
        <f>regioNat_Kreisregionen_t_N!D190/Terr_Oeko!$D191*1000/100</f>
        <v>17.290414603967967</v>
      </c>
      <c r="L190" s="596">
        <f>regioNat_Kreisregionen_t_N!E190/Terr_Oeko!$D191*1000/100</f>
        <v>6.8405082675471469</v>
      </c>
      <c r="M190" s="596">
        <f>regioNat_Kreisregionen_t_N!F190/Terr_Oeko!$D191*1000/100</f>
        <v>1.815310600151063</v>
      </c>
      <c r="N190" s="596" t="s">
        <v>539</v>
      </c>
      <c r="O190" s="597">
        <f>regioNat_Kreisregionen_t_N!H190/Terr_Oeko!$D191*1000/100</f>
        <v>36.469797749471589</v>
      </c>
      <c r="P190" s="598">
        <f t="shared" si="30"/>
        <v>62.416031221137764</v>
      </c>
      <c r="Q190" s="599">
        <f>regioNat_Kreisregionen_t_N!J190/Terr_Oeko!$D191*1000/100</f>
        <v>4.5528271257916533</v>
      </c>
      <c r="R190" s="599">
        <f>regioNat_Kreisregionen_t_N!K190/Terr_Oeko!$D191*1000/100</f>
        <v>2.5966290259246385</v>
      </c>
      <c r="S190" s="599">
        <f>regioNat_Kreisregionen_t_N!L190/Terr_Oeko!$D191*1000/100</f>
        <v>1.4331832527490682</v>
      </c>
      <c r="T190" s="599" t="s">
        <v>539</v>
      </c>
      <c r="U190" s="597">
        <f>regioNat_Kreisregionen_t_N!N190/Terr_Oeko!$D191*1000/100</f>
        <v>35.574436672703548</v>
      </c>
      <c r="V190" s="598">
        <f t="shared" si="31"/>
        <v>44.157076077168909</v>
      </c>
      <c r="W190" s="599">
        <f>regioNat_Kreisregionen_t_N!P190/Terr_Oeko!$D191*1000/100</f>
        <v>12.737587478176312</v>
      </c>
      <c r="X190" s="599">
        <f>regioNat_Kreisregionen_t_N!Q190/Terr_Oeko!$D191*1000/100</f>
        <v>4.2438792416225075</v>
      </c>
      <c r="Y190" s="599">
        <f>regioNat_Kreisregionen_t_N!R190/Terr_Oeko!$D191*1000/100</f>
        <v>0.38212734740199478</v>
      </c>
      <c r="Z190" s="599"/>
      <c r="AA190" s="597">
        <f>regioNat_Kreisregionen_t_N!T190/Terr_Oeko!$D191*1000/100</f>
        <v>0.89536107676803345</v>
      </c>
      <c r="AB190" s="600">
        <f t="shared" si="32"/>
        <v>18.258955143968848</v>
      </c>
      <c r="AC190" s="275" t="str">
        <f>IF(Terr_Oeko!AB191 &gt; Vegetation!M191, "Oeko", "Veg")</f>
        <v>Veg</v>
      </c>
      <c r="AD190" s="276" t="str">
        <f>IF(Gesundheit!T191 &gt; Terr_Oeko!AH191, "Gesund", "Oeko")</f>
        <v>Oeko</v>
      </c>
      <c r="AE190" s="500">
        <f t="shared" si="28"/>
        <v>0</v>
      </c>
      <c r="AF190" s="500">
        <f t="shared" si="28"/>
        <v>0</v>
      </c>
      <c r="AG190" s="352"/>
      <c r="AH190" s="542">
        <f t="shared" si="27"/>
        <v>4.552827125791655</v>
      </c>
      <c r="AI190" s="542">
        <f t="shared" si="27"/>
        <v>2.5966290259246394</v>
      </c>
      <c r="AJ190" s="354">
        <f t="shared" si="29"/>
        <v>0</v>
      </c>
      <c r="AK190" s="651"/>
      <c r="AL190" s="647"/>
      <c r="AM190" s="647"/>
      <c r="AN190" s="647"/>
      <c r="AO190" s="647"/>
      <c r="AP190" s="647"/>
      <c r="AQ190" s="647"/>
      <c r="AR190" s="647"/>
      <c r="AS190" s="647"/>
      <c r="AT190" s="647"/>
      <c r="AU190" s="647"/>
      <c r="AV190" s="647"/>
      <c r="AW190" s="647"/>
      <c r="AX190" s="647"/>
      <c r="AY190" s="647"/>
      <c r="AZ190" s="647"/>
      <c r="BA190" s="647"/>
      <c r="BB190" s="647"/>
      <c r="BC190" s="647"/>
      <c r="BD190" s="647"/>
      <c r="BE190" s="647"/>
      <c r="BF190" s="647"/>
      <c r="BG190" s="647"/>
    </row>
    <row r="191" spans="1:59" x14ac:dyDescent="0.25">
      <c r="A191" s="631"/>
      <c r="B191" s="593">
        <v>9271</v>
      </c>
      <c r="C191" s="592" t="s">
        <v>150</v>
      </c>
      <c r="D191" s="688" t="s">
        <v>583</v>
      </c>
      <c r="E191" s="686">
        <v>8.3467471711405032</v>
      </c>
      <c r="F191" s="686">
        <v>3.8352806056041198</v>
      </c>
      <c r="G191" s="686">
        <v>4.0915080037284222</v>
      </c>
      <c r="H191" s="686">
        <v>0.28374978435679588</v>
      </c>
      <c r="I191" s="686">
        <v>0</v>
      </c>
      <c r="J191" s="690">
        <v>16.55728556482984</v>
      </c>
      <c r="K191" s="585">
        <f>regioNat_Kreisregionen_t_N!D191/Terr_Oeko!$D192*1000/100</f>
        <v>11.330145479336776</v>
      </c>
      <c r="L191" s="585">
        <f>regioNat_Kreisregionen_t_N!E191/Terr_Oeko!$D192*1000/100</f>
        <v>6.5949082744256655</v>
      </c>
      <c r="M191" s="585">
        <f>regioNat_Kreisregionen_t_N!F191/Terr_Oeko!$D192*1000/100</f>
        <v>1.4544178517011759</v>
      </c>
      <c r="N191" s="585" t="s">
        <v>539</v>
      </c>
      <c r="O191" s="586">
        <f>regioNat_Kreisregionen_t_N!H191/Terr_Oeko!$D192*1000/100</f>
        <v>25.736594754502562</v>
      </c>
      <c r="P191" s="587">
        <f t="shared" si="30"/>
        <v>45.116066359966183</v>
      </c>
      <c r="Q191" s="588">
        <f>regioNat_Kreisregionen_t_N!J191/Terr_Oeko!$D192*1000/100</f>
        <v>2.9833983081962736</v>
      </c>
      <c r="R191" s="588">
        <f>regioNat_Kreisregionen_t_N!K191/Terr_Oeko!$D192*1000/100</f>
        <v>2.5034002706972434</v>
      </c>
      <c r="S191" s="588">
        <f>regioNat_Kreisregionen_t_N!L191/Terr_Oeko!$D192*1000/100</f>
        <v>1.1706680673443799</v>
      </c>
      <c r="T191" s="588" t="s">
        <v>539</v>
      </c>
      <c r="U191" s="586">
        <f>regioNat_Kreisregionen_t_N!N191/Terr_Oeko!$D192*1000/100</f>
        <v>21.901314148898436</v>
      </c>
      <c r="V191" s="587">
        <f t="shared" si="31"/>
        <v>28.558780795136332</v>
      </c>
      <c r="W191" s="588">
        <f>regioNat_Kreisregionen_t_N!P191/Terr_Oeko!$D192*1000/100</f>
        <v>8.3467471711405032</v>
      </c>
      <c r="X191" s="588">
        <f>regioNat_Kreisregionen_t_N!Q191/Terr_Oeko!$D192*1000/100</f>
        <v>4.0915080037284222</v>
      </c>
      <c r="Y191" s="588">
        <f>regioNat_Kreisregionen_t_N!R191/Terr_Oeko!$D192*1000/100</f>
        <v>0.28374978435679588</v>
      </c>
      <c r="Z191" s="588"/>
      <c r="AA191" s="586">
        <f>regioNat_Kreisregionen_t_N!T191/Terr_Oeko!$D192*1000/100</f>
        <v>3.8352806056041198</v>
      </c>
      <c r="AB191" s="589">
        <f t="shared" si="32"/>
        <v>16.55728556482984</v>
      </c>
      <c r="AC191" s="275" t="str">
        <f>IF(Terr_Oeko!AB192 &gt; Vegetation!M192, "Oeko", "Veg")</f>
        <v>Veg</v>
      </c>
      <c r="AD191" s="276" t="str">
        <f>IF(Gesundheit!T192 &gt; Terr_Oeko!AH192, "Gesund", "Oeko")</f>
        <v>Oeko</v>
      </c>
      <c r="AE191" s="500">
        <f t="shared" si="28"/>
        <v>0</v>
      </c>
      <c r="AF191" s="500">
        <f t="shared" si="28"/>
        <v>0</v>
      </c>
      <c r="AG191" s="352"/>
      <c r="AH191" s="542">
        <f t="shared" si="27"/>
        <v>2.9833983081962732</v>
      </c>
      <c r="AI191" s="542">
        <f t="shared" si="27"/>
        <v>2.5034002706972434</v>
      </c>
      <c r="AJ191" s="354">
        <f t="shared" si="29"/>
        <v>0</v>
      </c>
      <c r="AK191" s="651"/>
      <c r="AL191" s="647"/>
      <c r="AM191" s="647"/>
      <c r="AN191" s="647"/>
      <c r="AO191" s="647"/>
      <c r="AP191" s="647"/>
      <c r="AQ191" s="647"/>
      <c r="AR191" s="647"/>
      <c r="AS191" s="647"/>
      <c r="AT191" s="647"/>
      <c r="AU191" s="647"/>
      <c r="AV191" s="647"/>
      <c r="AW191" s="647"/>
      <c r="AX191" s="647"/>
      <c r="AY191" s="647"/>
      <c r="AZ191" s="647"/>
      <c r="BA191" s="647"/>
      <c r="BB191" s="647"/>
      <c r="BC191" s="647"/>
      <c r="BD191" s="647"/>
      <c r="BE191" s="647"/>
      <c r="BF191" s="647"/>
      <c r="BG191" s="647"/>
    </row>
    <row r="192" spans="1:59" x14ac:dyDescent="0.25">
      <c r="A192" s="631"/>
      <c r="B192" s="594">
        <v>9272</v>
      </c>
      <c r="C192" s="595" t="s">
        <v>151</v>
      </c>
      <c r="D192" s="687" t="s">
        <v>583</v>
      </c>
      <c r="E192" s="687">
        <v>6.3947757237020229</v>
      </c>
      <c r="F192" s="687">
        <v>0.80613304587964951</v>
      </c>
      <c r="G192" s="687">
        <v>1.9590318831896507</v>
      </c>
      <c r="H192" s="687">
        <v>0.18295411998206312</v>
      </c>
      <c r="I192" s="687">
        <v>0</v>
      </c>
      <c r="J192" s="691">
        <v>9.3428947727533878</v>
      </c>
      <c r="K192" s="596">
        <f>regioNat_Kreisregionen_t_N!D192/Terr_Oeko!$D193*1000/100</f>
        <v>8.6804760910680514</v>
      </c>
      <c r="L192" s="596">
        <f>regioNat_Kreisregionen_t_N!E192/Terr_Oeko!$D193*1000/100</f>
        <v>3.1576708549850059</v>
      </c>
      <c r="M192" s="596">
        <f>regioNat_Kreisregionen_t_N!F192/Terr_Oeko!$D193*1000/100</f>
        <v>0.96834964486953212</v>
      </c>
      <c r="N192" s="596" t="s">
        <v>539</v>
      </c>
      <c r="O192" s="597">
        <f>regioNat_Kreisregionen_t_N!H192/Terr_Oeko!$D193*1000/100</f>
        <v>20.087306810240822</v>
      </c>
      <c r="P192" s="598">
        <f t="shared" si="30"/>
        <v>32.89380340116341</v>
      </c>
      <c r="Q192" s="599">
        <f>regioNat_Kreisregionen_t_N!J192/Terr_Oeko!$D193*1000/100</f>
        <v>2.2857003673660294</v>
      </c>
      <c r="R192" s="599">
        <f>regioNat_Kreisregionen_t_N!K192/Terr_Oeko!$D193*1000/100</f>
        <v>1.1986389717953552</v>
      </c>
      <c r="S192" s="599">
        <f>regioNat_Kreisregionen_t_N!L192/Terr_Oeko!$D193*1000/100</f>
        <v>0.78539552488746911</v>
      </c>
      <c r="T192" s="599" t="s">
        <v>539</v>
      </c>
      <c r="U192" s="597">
        <f>regioNat_Kreisregionen_t_N!N192/Terr_Oeko!$D193*1000/100</f>
        <v>19.281173764361174</v>
      </c>
      <c r="V192" s="598">
        <f t="shared" si="31"/>
        <v>23.550908628410028</v>
      </c>
      <c r="W192" s="599">
        <f>regioNat_Kreisregionen_t_N!P192/Terr_Oeko!$D193*1000/100</f>
        <v>6.3947757237020229</v>
      </c>
      <c r="X192" s="599">
        <f>regioNat_Kreisregionen_t_N!Q192/Terr_Oeko!$D193*1000/100</f>
        <v>1.9590318831896507</v>
      </c>
      <c r="Y192" s="599">
        <f>regioNat_Kreisregionen_t_N!R192/Terr_Oeko!$D193*1000/100</f>
        <v>0.18295411998206312</v>
      </c>
      <c r="Z192" s="599"/>
      <c r="AA192" s="597">
        <f>regioNat_Kreisregionen_t_N!T192/Terr_Oeko!$D193*1000/100</f>
        <v>0.80613304587964951</v>
      </c>
      <c r="AB192" s="600">
        <f t="shared" si="32"/>
        <v>9.3428947727533878</v>
      </c>
      <c r="AC192" s="275" t="str">
        <f>IF(Terr_Oeko!AB193 &gt; Vegetation!M193, "Oeko", "Veg")</f>
        <v>Veg</v>
      </c>
      <c r="AD192" s="276" t="str">
        <f>IF(Gesundheit!T193 &gt; Terr_Oeko!AH193, "Gesund", "Oeko")</f>
        <v>Oeko</v>
      </c>
      <c r="AE192" s="500">
        <f t="shared" si="28"/>
        <v>0</v>
      </c>
      <c r="AF192" s="500">
        <f t="shared" si="28"/>
        <v>0</v>
      </c>
      <c r="AG192" s="352"/>
      <c r="AH192" s="542">
        <f t="shared" si="27"/>
        <v>2.2857003673660286</v>
      </c>
      <c r="AI192" s="542">
        <f t="shared" si="27"/>
        <v>1.1986389717953552</v>
      </c>
      <c r="AJ192" s="354">
        <f t="shared" si="29"/>
        <v>0</v>
      </c>
      <c r="AK192" s="651"/>
      <c r="AL192" s="647"/>
      <c r="AM192" s="647"/>
      <c r="AN192" s="647"/>
      <c r="AO192" s="647"/>
      <c r="AP192" s="647"/>
      <c r="AQ192" s="647"/>
      <c r="AR192" s="647"/>
      <c r="AS192" s="647"/>
      <c r="AT192" s="647"/>
      <c r="AU192" s="647"/>
      <c r="AV192" s="647"/>
      <c r="AW192" s="647"/>
      <c r="AX192" s="647"/>
      <c r="AY192" s="647"/>
      <c r="AZ192" s="647"/>
      <c r="BA192" s="647"/>
      <c r="BB192" s="647"/>
      <c r="BC192" s="647"/>
      <c r="BD192" s="647"/>
      <c r="BE192" s="647"/>
      <c r="BF192" s="647"/>
      <c r="BG192" s="647"/>
    </row>
    <row r="193" spans="1:59" x14ac:dyDescent="0.25">
      <c r="A193" s="631"/>
      <c r="B193" s="593">
        <v>9273</v>
      </c>
      <c r="C193" s="592" t="s">
        <v>152</v>
      </c>
      <c r="D193" s="688" t="s">
        <v>583</v>
      </c>
      <c r="E193" s="686">
        <v>6.467621511954234</v>
      </c>
      <c r="F193" s="686">
        <v>9.035980134724376</v>
      </c>
      <c r="G193" s="686">
        <v>5.202661599973319</v>
      </c>
      <c r="H193" s="686">
        <v>0.2538938134000569</v>
      </c>
      <c r="I193" s="686">
        <v>0</v>
      </c>
      <c r="J193" s="690">
        <v>20.960157060051984</v>
      </c>
      <c r="K193" s="585">
        <f>regioNat_Kreisregionen_t_N!D193/Terr_Oeko!$D194*1000/100</f>
        <v>8.7793593280382858</v>
      </c>
      <c r="L193" s="585">
        <f>regioNat_Kreisregionen_t_N!E193/Terr_Oeko!$D194*1000/100</f>
        <v>8.3859242126459126</v>
      </c>
      <c r="M193" s="585">
        <f>regioNat_Kreisregionen_t_N!F193/Terr_Oeko!$D194*1000/100</f>
        <v>1.2406019293857413</v>
      </c>
      <c r="N193" s="585" t="s">
        <v>539</v>
      </c>
      <c r="O193" s="586">
        <f>regioNat_Kreisregionen_t_N!H193/Terr_Oeko!$D194*1000/100</f>
        <v>22.853433984550335</v>
      </c>
      <c r="P193" s="587">
        <f t="shared" si="30"/>
        <v>41.259319454620275</v>
      </c>
      <c r="Q193" s="588">
        <f>regioNat_Kreisregionen_t_N!J193/Terr_Oeko!$D194*1000/100</f>
        <v>2.3117378160840523</v>
      </c>
      <c r="R193" s="588">
        <f>regioNat_Kreisregionen_t_N!K193/Terr_Oeko!$D194*1000/100</f>
        <v>3.1832626126725931</v>
      </c>
      <c r="S193" s="588">
        <f>regioNat_Kreisregionen_t_N!L193/Terr_Oeko!$D194*1000/100</f>
        <v>0.98670811598568453</v>
      </c>
      <c r="T193" s="588" t="s">
        <v>539</v>
      </c>
      <c r="U193" s="586">
        <f>regioNat_Kreisregionen_t_N!N193/Terr_Oeko!$D194*1000/100</f>
        <v>13.817453849825963</v>
      </c>
      <c r="V193" s="587">
        <f t="shared" si="31"/>
        <v>20.299162394568292</v>
      </c>
      <c r="W193" s="588">
        <f>regioNat_Kreisregionen_t_N!P193/Terr_Oeko!$D194*1000/100</f>
        <v>6.467621511954234</v>
      </c>
      <c r="X193" s="588">
        <f>regioNat_Kreisregionen_t_N!Q193/Terr_Oeko!$D194*1000/100</f>
        <v>5.202661599973319</v>
      </c>
      <c r="Y193" s="588">
        <f>regioNat_Kreisregionen_t_N!R193/Terr_Oeko!$D194*1000/100</f>
        <v>0.2538938134000569</v>
      </c>
      <c r="Z193" s="588"/>
      <c r="AA193" s="586">
        <f>regioNat_Kreisregionen_t_N!T193/Terr_Oeko!$D194*1000/100</f>
        <v>9.035980134724376</v>
      </c>
      <c r="AB193" s="589">
        <f t="shared" si="32"/>
        <v>20.960157060051984</v>
      </c>
      <c r="AC193" s="275" t="str">
        <f>IF(Terr_Oeko!AB194 &gt; Vegetation!M194, "Oeko", "Veg")</f>
        <v>Veg</v>
      </c>
      <c r="AD193" s="276" t="str">
        <f>IF(Gesundheit!T194 &gt; Terr_Oeko!AH194, "Gesund", "Oeko")</f>
        <v>Oeko</v>
      </c>
      <c r="AE193" s="500">
        <f t="shared" si="28"/>
        <v>0</v>
      </c>
      <c r="AF193" s="500">
        <f t="shared" si="28"/>
        <v>0</v>
      </c>
      <c r="AG193" s="352"/>
      <c r="AH193" s="542">
        <f t="shared" si="27"/>
        <v>2.3117378160840518</v>
      </c>
      <c r="AI193" s="542">
        <f t="shared" si="27"/>
        <v>3.1832626126725936</v>
      </c>
      <c r="AJ193" s="354">
        <f t="shared" si="29"/>
        <v>0</v>
      </c>
      <c r="AK193" s="651"/>
      <c r="AL193" s="647"/>
      <c r="AM193" s="647"/>
      <c r="AN193" s="647"/>
      <c r="AO193" s="647"/>
      <c r="AP193" s="647"/>
      <c r="AQ193" s="647"/>
      <c r="AR193" s="647"/>
      <c r="AS193" s="647"/>
      <c r="AT193" s="647"/>
      <c r="AU193" s="647"/>
      <c r="AV193" s="647"/>
      <c r="AW193" s="647"/>
      <c r="AX193" s="647"/>
      <c r="AY193" s="647"/>
      <c r="AZ193" s="647"/>
      <c r="BA193" s="647"/>
      <c r="BB193" s="647"/>
      <c r="BC193" s="647"/>
      <c r="BD193" s="647"/>
      <c r="BE193" s="647"/>
      <c r="BF193" s="647"/>
      <c r="BG193" s="647"/>
    </row>
    <row r="194" spans="1:59" x14ac:dyDescent="0.25">
      <c r="A194" s="631"/>
      <c r="B194" s="594" t="s">
        <v>656</v>
      </c>
      <c r="C194" s="595" t="s">
        <v>720</v>
      </c>
      <c r="D194" s="687" t="s">
        <v>583</v>
      </c>
      <c r="E194" s="687">
        <v>17.58109000478694</v>
      </c>
      <c r="F194" s="687">
        <v>14.508265873176745</v>
      </c>
      <c r="G194" s="687">
        <v>3.6168049344990458</v>
      </c>
      <c r="H194" s="687">
        <v>0.36797025847084286</v>
      </c>
      <c r="I194" s="687">
        <v>0</v>
      </c>
      <c r="J194" s="691">
        <v>36.074131070933575</v>
      </c>
      <c r="K194" s="596">
        <f>regioNat_Kreisregionen_t_N!D194/Terr_Oeko!$D195*1000/100</f>
        <v>23.865142115276445</v>
      </c>
      <c r="L194" s="596">
        <f>regioNat_Kreisregionen_t_N!E194/Terr_Oeko!$D195*1000/100</f>
        <v>5.8297568446097481</v>
      </c>
      <c r="M194" s="596">
        <f>regioNat_Kreisregionen_t_N!F194/Terr_Oeko!$D195*1000/100</f>
        <v>1.9256408681973636</v>
      </c>
      <c r="N194" s="596" t="s">
        <v>539</v>
      </c>
      <c r="O194" s="597">
        <f>regioNat_Kreisregionen_t_N!H194/Terr_Oeko!$D195*1000/100</f>
        <v>38.772559643319433</v>
      </c>
      <c r="P194" s="598">
        <f t="shared" si="30"/>
        <v>70.393099471402991</v>
      </c>
      <c r="Q194" s="599">
        <f>regioNat_Kreisregionen_t_N!J194/Terr_Oeko!$D195*1000/100</f>
        <v>6.2840521104895011</v>
      </c>
      <c r="R194" s="599">
        <f>regioNat_Kreisregionen_t_N!K194/Terr_Oeko!$D195*1000/100</f>
        <v>2.2129519101107018</v>
      </c>
      <c r="S194" s="599">
        <f>regioNat_Kreisregionen_t_N!L194/Terr_Oeko!$D195*1000/100</f>
        <v>1.5576706097265207</v>
      </c>
      <c r="T194" s="599" t="s">
        <v>539</v>
      </c>
      <c r="U194" s="597">
        <f>regioNat_Kreisregionen_t_N!N194/Terr_Oeko!$D195*1000/100</f>
        <v>24.26429377014269</v>
      </c>
      <c r="V194" s="598">
        <f t="shared" si="31"/>
        <v>34.318968400469416</v>
      </c>
      <c r="W194" s="599">
        <f>regioNat_Kreisregionen_t_N!P194/Terr_Oeko!$D195*1000/100</f>
        <v>17.58109000478694</v>
      </c>
      <c r="X194" s="599">
        <f>regioNat_Kreisregionen_t_N!Q194/Terr_Oeko!$D195*1000/100</f>
        <v>3.6168049344990458</v>
      </c>
      <c r="Y194" s="599">
        <f>regioNat_Kreisregionen_t_N!R194/Terr_Oeko!$D195*1000/100</f>
        <v>0.36797025847084286</v>
      </c>
      <c r="Z194" s="599"/>
      <c r="AA194" s="597">
        <f>regioNat_Kreisregionen_t_N!T194/Terr_Oeko!$D195*1000/100</f>
        <v>14.508265873176745</v>
      </c>
      <c r="AB194" s="600">
        <f t="shared" si="32"/>
        <v>36.074131070933575</v>
      </c>
      <c r="AC194" s="275" t="str">
        <f>IF(Terr_Oeko!AB195 &gt; Vegetation!M195, "Oeko", "Veg")</f>
        <v>Veg</v>
      </c>
      <c r="AD194" s="276" t="str">
        <f>IF(Gesundheit!T195 &gt; Terr_Oeko!AH195, "Gesund", "Oeko")</f>
        <v>Oeko</v>
      </c>
      <c r="AE194" s="500">
        <f t="shared" si="28"/>
        <v>0</v>
      </c>
      <c r="AF194" s="500">
        <f t="shared" si="28"/>
        <v>0</v>
      </c>
      <c r="AG194" s="352"/>
      <c r="AH194" s="542">
        <f t="shared" si="27"/>
        <v>6.2840521104895046</v>
      </c>
      <c r="AI194" s="542">
        <f t="shared" si="27"/>
        <v>2.2129519101107022</v>
      </c>
      <c r="AJ194" s="354">
        <f t="shared" si="29"/>
        <v>0</v>
      </c>
      <c r="AK194" s="651"/>
      <c r="AL194" s="647"/>
      <c r="AM194" s="647"/>
      <c r="AN194" s="647"/>
      <c r="AO194" s="647"/>
      <c r="AP194" s="647"/>
      <c r="AQ194" s="647"/>
      <c r="AR194" s="647"/>
      <c r="AS194" s="647"/>
      <c r="AT194" s="647"/>
      <c r="AU194" s="647"/>
      <c r="AV194" s="647"/>
      <c r="AW194" s="647"/>
      <c r="AX194" s="647"/>
      <c r="AY194" s="647"/>
      <c r="AZ194" s="647"/>
      <c r="BA194" s="647"/>
      <c r="BB194" s="647"/>
      <c r="BC194" s="647"/>
      <c r="BD194" s="647"/>
      <c r="BE194" s="647"/>
      <c r="BF194" s="647"/>
      <c r="BG194" s="647"/>
    </row>
    <row r="195" spans="1:59" x14ac:dyDescent="0.25">
      <c r="A195" s="631"/>
      <c r="B195" s="593" t="s">
        <v>657</v>
      </c>
      <c r="C195" s="592" t="s">
        <v>721</v>
      </c>
      <c r="D195" s="688" t="s">
        <v>583</v>
      </c>
      <c r="E195" s="686">
        <v>14.025696797523354</v>
      </c>
      <c r="F195" s="686">
        <v>8.994617877683373</v>
      </c>
      <c r="G195" s="686">
        <v>3.9515526884020264</v>
      </c>
      <c r="H195" s="686">
        <v>0.30543268458257833</v>
      </c>
      <c r="I195" s="686">
        <v>0</v>
      </c>
      <c r="J195" s="690">
        <v>27.277300048191329</v>
      </c>
      <c r="K195" s="585">
        <f>regioNat_Kreisregionen_t_N!D195/Terr_Oeko!$D196*1000/100</f>
        <v>19.038935995864549</v>
      </c>
      <c r="L195" s="585">
        <f>regioNat_Kreisregionen_t_N!E195/Terr_Oeko!$D196*1000/100</f>
        <v>6.3693209197743208</v>
      </c>
      <c r="M195" s="585">
        <f>regioNat_Kreisregionen_t_N!F195/Terr_Oeko!$D196*1000/100</f>
        <v>1.6116314377487502</v>
      </c>
      <c r="N195" s="585" t="s">
        <v>539</v>
      </c>
      <c r="O195" s="586">
        <f>regioNat_Kreisregionen_t_N!H195/Terr_Oeko!$D196*1000/100</f>
        <v>34.140080828619482</v>
      </c>
      <c r="P195" s="587">
        <f t="shared" si="30"/>
        <v>61.159969182007103</v>
      </c>
      <c r="Q195" s="588">
        <f>regioNat_Kreisregionen_t_N!J195/Terr_Oeko!$D196*1000/100</f>
        <v>5.0132391983411937</v>
      </c>
      <c r="R195" s="588">
        <f>regioNat_Kreisregionen_t_N!K195/Terr_Oeko!$D196*1000/100</f>
        <v>2.4177682313722939</v>
      </c>
      <c r="S195" s="588">
        <f>regioNat_Kreisregionen_t_N!L195/Terr_Oeko!$D196*1000/100</f>
        <v>1.3061987531661716</v>
      </c>
      <c r="T195" s="588" t="s">
        <v>539</v>
      </c>
      <c r="U195" s="586">
        <f>regioNat_Kreisregionen_t_N!N195/Terr_Oeko!$D196*1000/100</f>
        <v>25.145462950936111</v>
      </c>
      <c r="V195" s="587">
        <f t="shared" si="31"/>
        <v>33.882669133815767</v>
      </c>
      <c r="W195" s="588">
        <f>regioNat_Kreisregionen_t_N!P195/Terr_Oeko!$D196*1000/100</f>
        <v>14.025696797523354</v>
      </c>
      <c r="X195" s="588">
        <f>regioNat_Kreisregionen_t_N!Q195/Terr_Oeko!$D196*1000/100</f>
        <v>3.9515526884020264</v>
      </c>
      <c r="Y195" s="588">
        <f>regioNat_Kreisregionen_t_N!R195/Terr_Oeko!$D196*1000/100</f>
        <v>0.30543268458257833</v>
      </c>
      <c r="Z195" s="588"/>
      <c r="AA195" s="586">
        <f>regioNat_Kreisregionen_t_N!T195/Terr_Oeko!$D196*1000/100</f>
        <v>8.994617877683373</v>
      </c>
      <c r="AB195" s="589">
        <f t="shared" si="32"/>
        <v>27.277300048191329</v>
      </c>
      <c r="AC195" s="275" t="str">
        <f>IF(Terr_Oeko!AB196 &gt; Vegetation!M196, "Oeko", "Veg")</f>
        <v>Veg</v>
      </c>
      <c r="AD195" s="276" t="str">
        <f>IF(Gesundheit!T196 &gt; Terr_Oeko!AH196, "Gesund", "Oeko")</f>
        <v>Oeko</v>
      </c>
      <c r="AE195" s="500">
        <f t="shared" si="28"/>
        <v>0</v>
      </c>
      <c r="AF195" s="500">
        <f t="shared" si="28"/>
        <v>0</v>
      </c>
      <c r="AG195" s="352"/>
      <c r="AH195" s="542">
        <f t="shared" si="27"/>
        <v>5.0132391983411946</v>
      </c>
      <c r="AI195" s="542">
        <f t="shared" si="27"/>
        <v>2.4177682313722944</v>
      </c>
      <c r="AJ195" s="354">
        <f t="shared" si="29"/>
        <v>0</v>
      </c>
      <c r="AK195" s="651"/>
      <c r="AL195" s="647"/>
      <c r="AM195" s="647"/>
      <c r="AN195" s="647"/>
      <c r="AO195" s="647"/>
      <c r="AP195" s="647"/>
      <c r="AQ195" s="647"/>
      <c r="AR195" s="647"/>
      <c r="AS195" s="647"/>
      <c r="AT195" s="647"/>
      <c r="AU195" s="647"/>
      <c r="AV195" s="647"/>
      <c r="AW195" s="647"/>
      <c r="AX195" s="647"/>
      <c r="AY195" s="647"/>
      <c r="AZ195" s="647"/>
      <c r="BA195" s="647"/>
      <c r="BB195" s="647"/>
      <c r="BC195" s="647"/>
      <c r="BD195" s="647"/>
      <c r="BE195" s="647"/>
      <c r="BF195" s="647"/>
      <c r="BG195" s="647"/>
    </row>
    <row r="196" spans="1:59" x14ac:dyDescent="0.25">
      <c r="A196" s="631"/>
      <c r="B196" s="594">
        <v>9276</v>
      </c>
      <c r="C196" s="595" t="s">
        <v>153</v>
      </c>
      <c r="D196" s="687" t="s">
        <v>583</v>
      </c>
      <c r="E196" s="687">
        <v>6.424619220068486</v>
      </c>
      <c r="F196" s="687">
        <v>0.33943686664888562</v>
      </c>
      <c r="G196" s="687">
        <v>2.1910598637746164</v>
      </c>
      <c r="H196" s="687">
        <v>0.18221497497189657</v>
      </c>
      <c r="I196" s="687">
        <v>0</v>
      </c>
      <c r="J196" s="691">
        <v>9.1373309254638837</v>
      </c>
      <c r="K196" s="596">
        <f>regioNat_Kreisregionen_t_N!D196/Terr_Oeko!$D197*1000/100</f>
        <v>8.7209866215191489</v>
      </c>
      <c r="L196" s="596">
        <f>regioNat_Kreisregionen_t_N!E196/Terr_Oeko!$D197*1000/100</f>
        <v>3.5316657848894941</v>
      </c>
      <c r="M196" s="596">
        <f>regioNat_Kreisregionen_t_N!F196/Terr_Oeko!$D197*1000/100</f>
        <v>0.92225601870111484</v>
      </c>
      <c r="N196" s="596" t="s">
        <v>539</v>
      </c>
      <c r="O196" s="597">
        <f>regioNat_Kreisregionen_t_N!H196/Terr_Oeko!$D197*1000/100</f>
        <v>16.018693490287429</v>
      </c>
      <c r="P196" s="598">
        <f t="shared" si="30"/>
        <v>29.193601915397188</v>
      </c>
      <c r="Q196" s="599">
        <f>regioNat_Kreisregionen_t_N!J196/Terr_Oeko!$D197*1000/100</f>
        <v>2.2963674014506616</v>
      </c>
      <c r="R196" s="599">
        <f>regioNat_Kreisregionen_t_N!K196/Terr_Oeko!$D197*1000/100</f>
        <v>1.3406059211148784</v>
      </c>
      <c r="S196" s="599">
        <f>regioNat_Kreisregionen_t_N!L196/Terr_Oeko!$D197*1000/100</f>
        <v>0.74004104372921831</v>
      </c>
      <c r="T196" s="599" t="s">
        <v>539</v>
      </c>
      <c r="U196" s="597">
        <f>regioNat_Kreisregionen_t_N!N196/Terr_Oeko!$D197*1000/100</f>
        <v>15.679256623638542</v>
      </c>
      <c r="V196" s="598">
        <f t="shared" si="31"/>
        <v>20.056270989933303</v>
      </c>
      <c r="W196" s="599">
        <f>regioNat_Kreisregionen_t_N!P196/Terr_Oeko!$D197*1000/100</f>
        <v>6.424619220068486</v>
      </c>
      <c r="X196" s="599">
        <f>regioNat_Kreisregionen_t_N!Q196/Terr_Oeko!$D197*1000/100</f>
        <v>2.1910598637746164</v>
      </c>
      <c r="Y196" s="599">
        <f>regioNat_Kreisregionen_t_N!R196/Terr_Oeko!$D197*1000/100</f>
        <v>0.18221497497189657</v>
      </c>
      <c r="Z196" s="599"/>
      <c r="AA196" s="597">
        <f>regioNat_Kreisregionen_t_N!T196/Terr_Oeko!$D197*1000/100</f>
        <v>0.33943686664888562</v>
      </c>
      <c r="AB196" s="600">
        <f t="shared" si="32"/>
        <v>9.1373309254638837</v>
      </c>
      <c r="AC196" s="275" t="str">
        <f>IF(Terr_Oeko!AB197 &gt; Vegetation!M197, "Oeko", "Veg")</f>
        <v>Veg</v>
      </c>
      <c r="AD196" s="276" t="str">
        <f>IF(Gesundheit!T197 &gt; Terr_Oeko!AH197, "Gesund", "Oeko")</f>
        <v>Oeko</v>
      </c>
      <c r="AE196" s="500">
        <f t="shared" si="28"/>
        <v>0</v>
      </c>
      <c r="AF196" s="500">
        <f t="shared" si="28"/>
        <v>0</v>
      </c>
      <c r="AG196" s="352"/>
      <c r="AH196" s="542">
        <f t="shared" si="27"/>
        <v>2.296367401450663</v>
      </c>
      <c r="AI196" s="542">
        <f t="shared" si="27"/>
        <v>1.3406059211148778</v>
      </c>
      <c r="AJ196" s="354">
        <f t="shared" si="29"/>
        <v>0</v>
      </c>
      <c r="AK196" s="651"/>
      <c r="AL196" s="647"/>
      <c r="AM196" s="647"/>
      <c r="AN196" s="647"/>
      <c r="AO196" s="647"/>
      <c r="AP196" s="647"/>
      <c r="AQ196" s="647"/>
      <c r="AR196" s="647"/>
      <c r="AS196" s="647"/>
      <c r="AT196" s="647"/>
      <c r="AU196" s="647"/>
      <c r="AV196" s="647"/>
      <c r="AW196" s="647"/>
      <c r="AX196" s="647"/>
      <c r="AY196" s="647"/>
      <c r="AZ196" s="647"/>
      <c r="BA196" s="647"/>
      <c r="BB196" s="647"/>
      <c r="BC196" s="647"/>
      <c r="BD196" s="647"/>
      <c r="BE196" s="647"/>
      <c r="BF196" s="647"/>
      <c r="BG196" s="647"/>
    </row>
    <row r="197" spans="1:59" x14ac:dyDescent="0.25">
      <c r="A197" s="631"/>
      <c r="B197" s="593">
        <v>9277</v>
      </c>
      <c r="C197" s="592" t="s">
        <v>154</v>
      </c>
      <c r="D197" s="688" t="s">
        <v>583</v>
      </c>
      <c r="E197" s="686">
        <v>17.820875469447508</v>
      </c>
      <c r="F197" s="686">
        <v>15.173930036371027</v>
      </c>
      <c r="G197" s="686">
        <v>2.870567794983625</v>
      </c>
      <c r="H197" s="686">
        <v>0.35482848402267697</v>
      </c>
      <c r="I197" s="686">
        <v>0</v>
      </c>
      <c r="J197" s="690">
        <v>36.220201784824837</v>
      </c>
      <c r="K197" s="585">
        <f>regioNat_Kreisregionen_t_N!D197/Terr_Oeko!$D198*1000/100</f>
        <v>24.190634686541589</v>
      </c>
      <c r="L197" s="585">
        <f>regioNat_Kreisregionen_t_N!E197/Terr_Oeko!$D198*1000/100</f>
        <v>4.6269324870405208</v>
      </c>
      <c r="M197" s="585">
        <f>regioNat_Kreisregionen_t_N!F197/Terr_Oeko!$D198*1000/100</f>
        <v>1.994194395795307</v>
      </c>
      <c r="N197" s="585" t="s">
        <v>539</v>
      </c>
      <c r="O197" s="586">
        <f>regioNat_Kreisregionen_t_N!H197/Terr_Oeko!$D198*1000/100</f>
        <v>41.668686167951165</v>
      </c>
      <c r="P197" s="587">
        <f t="shared" si="30"/>
        <v>72.480447737328575</v>
      </c>
      <c r="Q197" s="588">
        <f>regioNat_Kreisregionen_t_N!J197/Terr_Oeko!$D198*1000/100</f>
        <v>6.3697592170940798</v>
      </c>
      <c r="R197" s="588">
        <f>regioNat_Kreisregionen_t_N!K197/Terr_Oeko!$D198*1000/100</f>
        <v>1.7563646920568958</v>
      </c>
      <c r="S197" s="588">
        <f>regioNat_Kreisregionen_t_N!L197/Terr_Oeko!$D198*1000/100</f>
        <v>1.6393659117726298</v>
      </c>
      <c r="T197" s="588" t="s">
        <v>539</v>
      </c>
      <c r="U197" s="586">
        <f>regioNat_Kreisregionen_t_N!N197/Terr_Oeko!$D198*1000/100</f>
        <v>26.494756131580132</v>
      </c>
      <c r="V197" s="587">
        <f t="shared" si="31"/>
        <v>36.260245952503737</v>
      </c>
      <c r="W197" s="588">
        <f>regioNat_Kreisregionen_t_N!P197/Terr_Oeko!$D198*1000/100</f>
        <v>17.820875469447508</v>
      </c>
      <c r="X197" s="588">
        <f>regioNat_Kreisregionen_t_N!Q197/Terr_Oeko!$D198*1000/100</f>
        <v>2.870567794983625</v>
      </c>
      <c r="Y197" s="588">
        <f>regioNat_Kreisregionen_t_N!R197/Terr_Oeko!$D198*1000/100</f>
        <v>0.35482848402267697</v>
      </c>
      <c r="Z197" s="588"/>
      <c r="AA197" s="586">
        <f>regioNat_Kreisregionen_t_N!T197/Terr_Oeko!$D198*1000/100</f>
        <v>15.173930036371027</v>
      </c>
      <c r="AB197" s="589">
        <f t="shared" si="32"/>
        <v>36.220201784824837</v>
      </c>
      <c r="AC197" s="275" t="str">
        <f>IF(Terr_Oeko!AB198 &gt; Vegetation!M198, "Oeko", "Veg")</f>
        <v>Veg</v>
      </c>
      <c r="AD197" s="276" t="str">
        <f>IF(Gesundheit!T198 &gt; Terr_Oeko!AH198, "Gesund", "Oeko")</f>
        <v>Oeko</v>
      </c>
      <c r="AE197" s="500">
        <f t="shared" si="28"/>
        <v>0</v>
      </c>
      <c r="AF197" s="500">
        <f t="shared" si="28"/>
        <v>0</v>
      </c>
      <c r="AG197" s="352"/>
      <c r="AH197" s="542">
        <f t="shared" ref="AH197:AI260" si="33">K197-W197</f>
        <v>6.3697592170940815</v>
      </c>
      <c r="AI197" s="542">
        <f t="shared" si="33"/>
        <v>1.7563646920568958</v>
      </c>
      <c r="AJ197" s="354">
        <f t="shared" si="29"/>
        <v>0</v>
      </c>
      <c r="AK197" s="651"/>
      <c r="AL197" s="647"/>
      <c r="AM197" s="647"/>
      <c r="AN197" s="647"/>
      <c r="AO197" s="647"/>
      <c r="AP197" s="647"/>
      <c r="AQ197" s="647"/>
      <c r="AR197" s="647"/>
      <c r="AS197" s="647"/>
      <c r="AT197" s="647"/>
      <c r="AU197" s="647"/>
      <c r="AV197" s="647"/>
      <c r="AW197" s="647"/>
      <c r="AX197" s="647"/>
      <c r="AY197" s="647"/>
      <c r="AZ197" s="647"/>
      <c r="BA197" s="647"/>
      <c r="BB197" s="647"/>
      <c r="BC197" s="647"/>
      <c r="BD197" s="647"/>
      <c r="BE197" s="647"/>
      <c r="BF197" s="647"/>
      <c r="BG197" s="647"/>
    </row>
    <row r="198" spans="1:59" x14ac:dyDescent="0.25">
      <c r="A198" s="631"/>
      <c r="B198" s="594" t="s">
        <v>658</v>
      </c>
      <c r="C198" s="595" t="s">
        <v>722</v>
      </c>
      <c r="D198" s="687" t="s">
        <v>583</v>
      </c>
      <c r="E198" s="687">
        <v>8.6159330418369802</v>
      </c>
      <c r="F198" s="687">
        <v>7.6062507613034622</v>
      </c>
      <c r="G198" s="687">
        <v>3.4089642003149572</v>
      </c>
      <c r="H198" s="687">
        <v>0.30574823927778971</v>
      </c>
      <c r="I198" s="687">
        <v>0</v>
      </c>
      <c r="J198" s="691">
        <v>19.936896242733191</v>
      </c>
      <c r="K198" s="596">
        <f>regioNat_Kreisregionen_t_N!D198/Terr_Oeko!$D199*1000/100</f>
        <v>11.695547115859124</v>
      </c>
      <c r="L198" s="596">
        <f>regioNat_Kreisregionen_t_N!E198/Terr_Oeko!$D199*1000/100</f>
        <v>5.4947481934267861</v>
      </c>
      <c r="M198" s="596">
        <f>regioNat_Kreisregionen_t_N!F198/Terr_Oeko!$D199*1000/100</f>
        <v>1.5690802780788937</v>
      </c>
      <c r="N198" s="596" t="s">
        <v>539</v>
      </c>
      <c r="O198" s="597">
        <f>regioNat_Kreisregionen_t_N!H198/Terr_Oeko!$D199*1000/100</f>
        <v>25.960670256709854</v>
      </c>
      <c r="P198" s="598">
        <f t="shared" si="30"/>
        <v>44.720045844074662</v>
      </c>
      <c r="Q198" s="599">
        <f>regioNat_Kreisregionen_t_N!J198/Terr_Oeko!$D199*1000/100</f>
        <v>3.0796140740221438</v>
      </c>
      <c r="R198" s="599">
        <f>regioNat_Kreisregionen_t_N!K198/Terr_Oeko!$D199*1000/100</f>
        <v>2.0857839931118285</v>
      </c>
      <c r="S198" s="599">
        <f>regioNat_Kreisregionen_t_N!L198/Terr_Oeko!$D199*1000/100</f>
        <v>1.2633320388011038</v>
      </c>
      <c r="T198" s="599" t="s">
        <v>539</v>
      </c>
      <c r="U198" s="597">
        <f>regioNat_Kreisregionen_t_N!N198/Terr_Oeko!$D199*1000/100</f>
        <v>18.35441949540639</v>
      </c>
      <c r="V198" s="598">
        <f t="shared" si="31"/>
        <v>24.783149601341464</v>
      </c>
      <c r="W198" s="599">
        <f>regioNat_Kreisregionen_t_N!P198/Terr_Oeko!$D199*1000/100</f>
        <v>8.6159330418369802</v>
      </c>
      <c r="X198" s="599">
        <f>regioNat_Kreisregionen_t_N!Q198/Terr_Oeko!$D199*1000/100</f>
        <v>3.4089642003149572</v>
      </c>
      <c r="Y198" s="599">
        <f>regioNat_Kreisregionen_t_N!R198/Terr_Oeko!$D199*1000/100</f>
        <v>0.30574823927778971</v>
      </c>
      <c r="Z198" s="599"/>
      <c r="AA198" s="597">
        <f>regioNat_Kreisregionen_t_N!T198/Terr_Oeko!$D199*1000/100</f>
        <v>7.6062507613034622</v>
      </c>
      <c r="AB198" s="600">
        <f t="shared" si="32"/>
        <v>19.936896242733191</v>
      </c>
      <c r="AC198" s="275" t="str">
        <f>IF(Terr_Oeko!AB199 &gt; Vegetation!M199, "Oeko", "Veg")</f>
        <v>Veg</v>
      </c>
      <c r="AD198" s="276" t="str">
        <f>IF(Gesundheit!T199 &gt; Terr_Oeko!AH199, "Gesund", "Oeko")</f>
        <v>Oeko</v>
      </c>
      <c r="AE198" s="500">
        <f t="shared" ref="AE198:AF261" si="34">IF(W198&gt;K198, K198-W198, 0)</f>
        <v>0</v>
      </c>
      <c r="AF198" s="500">
        <f t="shared" si="34"/>
        <v>0</v>
      </c>
      <c r="AG198" s="352"/>
      <c r="AH198" s="542">
        <f t="shared" si="33"/>
        <v>3.0796140740221443</v>
      </c>
      <c r="AI198" s="542">
        <f t="shared" si="33"/>
        <v>2.0857839931118289</v>
      </c>
      <c r="AJ198" s="354">
        <f t="shared" ref="AJ198:AJ261" si="35">Q198-AH198</f>
        <v>0</v>
      </c>
      <c r="AK198" s="651"/>
      <c r="AL198" s="647"/>
      <c r="AM198" s="647"/>
      <c r="AN198" s="647"/>
      <c r="AO198" s="647"/>
      <c r="AP198" s="647"/>
      <c r="AQ198" s="647"/>
      <c r="AR198" s="647"/>
      <c r="AS198" s="647"/>
      <c r="AT198" s="647"/>
      <c r="AU198" s="647"/>
      <c r="AV198" s="647"/>
      <c r="AW198" s="647"/>
      <c r="AX198" s="647"/>
      <c r="AY198" s="647"/>
      <c r="AZ198" s="647"/>
      <c r="BA198" s="647"/>
      <c r="BB198" s="647"/>
      <c r="BC198" s="647"/>
      <c r="BD198" s="647"/>
      <c r="BE198" s="647"/>
      <c r="BF198" s="647"/>
      <c r="BG198" s="647"/>
    </row>
    <row r="199" spans="1:59" x14ac:dyDescent="0.25">
      <c r="A199" s="631"/>
      <c r="B199" s="593">
        <v>9279</v>
      </c>
      <c r="C199" s="592" t="s">
        <v>155</v>
      </c>
      <c r="D199" s="688" t="s">
        <v>583</v>
      </c>
      <c r="E199" s="686">
        <v>14.129110178060047</v>
      </c>
      <c r="F199" s="686">
        <v>15.667360397902433</v>
      </c>
      <c r="G199" s="686">
        <v>3.4665103632845931</v>
      </c>
      <c r="H199" s="686">
        <v>0.33669937391754184</v>
      </c>
      <c r="I199" s="686">
        <v>0</v>
      </c>
      <c r="J199" s="690">
        <v>33.599680313164619</v>
      </c>
      <c r="K199" s="585">
        <f>regioNat_Kreisregionen_t_N!D199/Terr_Oeko!$D200*1000/100</f>
        <v>19.179312674583411</v>
      </c>
      <c r="L199" s="585">
        <f>regioNat_Kreisregionen_t_N!E199/Terr_Oeko!$D200*1000/100</f>
        <v>5.587504132308994</v>
      </c>
      <c r="M199" s="585">
        <f>regioNat_Kreisregionen_t_N!F199/Terr_Oeko!$D200*1000/100</f>
        <v>1.7916886811873962</v>
      </c>
      <c r="N199" s="585" t="s">
        <v>539</v>
      </c>
      <c r="O199" s="586">
        <f>regioNat_Kreisregionen_t_N!H199/Terr_Oeko!$D200*1000/100</f>
        <v>37.272803533606663</v>
      </c>
      <c r="P199" s="587">
        <f t="shared" si="30"/>
        <v>63.831309021686465</v>
      </c>
      <c r="Q199" s="588">
        <f>regioNat_Kreisregionen_t_N!J199/Terr_Oeko!$D200*1000/100</f>
        <v>5.0502024965233625</v>
      </c>
      <c r="R199" s="588">
        <f>regioNat_Kreisregionen_t_N!K199/Terr_Oeko!$D200*1000/100</f>
        <v>2.1209937690244014</v>
      </c>
      <c r="S199" s="588">
        <f>regioNat_Kreisregionen_t_N!L199/Terr_Oeko!$D200*1000/100</f>
        <v>1.4549893072698543</v>
      </c>
      <c r="T199" s="588" t="s">
        <v>539</v>
      </c>
      <c r="U199" s="586">
        <f>regioNat_Kreisregionen_t_N!N199/Terr_Oeko!$D200*1000/100</f>
        <v>21.605443135704228</v>
      </c>
      <c r="V199" s="587">
        <f t="shared" si="31"/>
        <v>30.231628708521846</v>
      </c>
      <c r="W199" s="588">
        <f>regioNat_Kreisregionen_t_N!P199/Terr_Oeko!$D200*1000/100</f>
        <v>14.129110178060047</v>
      </c>
      <c r="X199" s="588">
        <f>regioNat_Kreisregionen_t_N!Q199/Terr_Oeko!$D200*1000/100</f>
        <v>3.4665103632845931</v>
      </c>
      <c r="Y199" s="588">
        <f>regioNat_Kreisregionen_t_N!R199/Terr_Oeko!$D200*1000/100</f>
        <v>0.33669937391754184</v>
      </c>
      <c r="Z199" s="588"/>
      <c r="AA199" s="586">
        <f>regioNat_Kreisregionen_t_N!T199/Terr_Oeko!$D200*1000/100</f>
        <v>15.667360397902433</v>
      </c>
      <c r="AB199" s="589">
        <f t="shared" si="32"/>
        <v>33.599680313164619</v>
      </c>
      <c r="AC199" s="275" t="str">
        <f>IF(Terr_Oeko!AB200 &gt; Vegetation!M200, "Oeko", "Veg")</f>
        <v>Veg</v>
      </c>
      <c r="AD199" s="276" t="str">
        <f>IF(Gesundheit!T200 &gt; Terr_Oeko!AH200, "Gesund", "Oeko")</f>
        <v>Oeko</v>
      </c>
      <c r="AE199" s="500">
        <f t="shared" si="34"/>
        <v>0</v>
      </c>
      <c r="AF199" s="500">
        <f t="shared" si="34"/>
        <v>0</v>
      </c>
      <c r="AG199" s="352"/>
      <c r="AH199" s="542">
        <f t="shared" si="33"/>
        <v>5.0502024965233634</v>
      </c>
      <c r="AI199" s="542">
        <f t="shared" si="33"/>
        <v>2.120993769024401</v>
      </c>
      <c r="AJ199" s="354">
        <f t="shared" si="35"/>
        <v>0</v>
      </c>
      <c r="AK199" s="651"/>
      <c r="AL199" s="647"/>
      <c r="AM199" s="647"/>
      <c r="AN199" s="647"/>
      <c r="AO199" s="647"/>
      <c r="AP199" s="647"/>
      <c r="AQ199" s="647"/>
      <c r="AR199" s="647"/>
      <c r="AS199" s="647"/>
      <c r="AT199" s="647"/>
      <c r="AU199" s="647"/>
      <c r="AV199" s="647"/>
      <c r="AW199" s="647"/>
      <c r="AX199" s="647"/>
      <c r="AY199" s="647"/>
      <c r="AZ199" s="647"/>
      <c r="BA199" s="647"/>
      <c r="BB199" s="647"/>
      <c r="BC199" s="647"/>
      <c r="BD199" s="647"/>
      <c r="BE199" s="647"/>
      <c r="BF199" s="647"/>
      <c r="BG199" s="647"/>
    </row>
    <row r="200" spans="1:59" x14ac:dyDescent="0.25">
      <c r="A200" s="631"/>
      <c r="B200" s="594" t="s">
        <v>659</v>
      </c>
      <c r="C200" s="595" t="s">
        <v>723</v>
      </c>
      <c r="D200" s="687" t="s">
        <v>583</v>
      </c>
      <c r="E200" s="687">
        <v>7.8419825440983653</v>
      </c>
      <c r="F200" s="687">
        <v>1.8662589133554932</v>
      </c>
      <c r="G200" s="687">
        <v>2.9803572173493529</v>
      </c>
      <c r="H200" s="687">
        <v>0.25589431748750696</v>
      </c>
      <c r="I200" s="687">
        <v>0</v>
      </c>
      <c r="J200" s="691">
        <v>12.944492992290717</v>
      </c>
      <c r="K200" s="596">
        <f>regioNat_Kreisregionen_t_N!D200/Terr_Oeko!$D201*1000/100</f>
        <v>10.644961593932333</v>
      </c>
      <c r="L200" s="596">
        <f>regioNat_Kreisregionen_t_N!E200/Terr_Oeko!$D201*1000/100</f>
        <v>4.8038968652952754</v>
      </c>
      <c r="M200" s="596">
        <f>regioNat_Kreisregionen_t_N!F200/Terr_Oeko!$D201*1000/100</f>
        <v>1.2598005714047502</v>
      </c>
      <c r="N200" s="596" t="s">
        <v>539</v>
      </c>
      <c r="O200" s="597">
        <f>regioNat_Kreisregionen_t_N!H200/Terr_Oeko!$D201*1000/100</f>
        <v>21.164458783245912</v>
      </c>
      <c r="P200" s="598">
        <f t="shared" si="30"/>
        <v>37.873117813878267</v>
      </c>
      <c r="Q200" s="599">
        <f>regioNat_Kreisregionen_t_N!J200/Terr_Oeko!$D201*1000/100</f>
        <v>2.8029790498339673</v>
      </c>
      <c r="R200" s="599">
        <f>regioNat_Kreisregionen_t_N!K200/Terr_Oeko!$D201*1000/100</f>
        <v>1.8235396479459225</v>
      </c>
      <c r="S200" s="599">
        <f>regioNat_Kreisregionen_t_N!L200/Terr_Oeko!$D201*1000/100</f>
        <v>1.0039062539172432</v>
      </c>
      <c r="T200" s="599" t="s">
        <v>539</v>
      </c>
      <c r="U200" s="597">
        <f>regioNat_Kreisregionen_t_N!N200/Terr_Oeko!$D201*1000/100</f>
        <v>19.298199869890421</v>
      </c>
      <c r="V200" s="598">
        <f t="shared" si="31"/>
        <v>24.928624821587555</v>
      </c>
      <c r="W200" s="599">
        <f>regioNat_Kreisregionen_t_N!P200/Terr_Oeko!$D201*1000/100</f>
        <v>7.8419825440983653</v>
      </c>
      <c r="X200" s="599">
        <f>regioNat_Kreisregionen_t_N!Q200/Terr_Oeko!$D201*1000/100</f>
        <v>2.9803572173493529</v>
      </c>
      <c r="Y200" s="599">
        <f>regioNat_Kreisregionen_t_N!R200/Terr_Oeko!$D201*1000/100</f>
        <v>0.25589431748750696</v>
      </c>
      <c r="Z200" s="599"/>
      <c r="AA200" s="597">
        <f>regioNat_Kreisregionen_t_N!T200/Terr_Oeko!$D201*1000/100</f>
        <v>1.8662589133554932</v>
      </c>
      <c r="AB200" s="600">
        <f t="shared" si="32"/>
        <v>12.944492992290717</v>
      </c>
      <c r="AC200" s="275" t="str">
        <f>IF(Terr_Oeko!AB201 &gt; Vegetation!M201, "Oeko", "Veg")</f>
        <v>Veg</v>
      </c>
      <c r="AD200" s="276" t="str">
        <f>IF(Gesundheit!T201 &gt; Terr_Oeko!AH201, "Gesund", "Oeko")</f>
        <v>Oeko</v>
      </c>
      <c r="AE200" s="500">
        <f t="shared" si="34"/>
        <v>0</v>
      </c>
      <c r="AF200" s="500">
        <f t="shared" si="34"/>
        <v>0</v>
      </c>
      <c r="AG200" s="352"/>
      <c r="AH200" s="542">
        <f t="shared" si="33"/>
        <v>2.8029790498339677</v>
      </c>
      <c r="AI200" s="542">
        <f t="shared" si="33"/>
        <v>1.8235396479459225</v>
      </c>
      <c r="AJ200" s="354">
        <f t="shared" si="35"/>
        <v>0</v>
      </c>
      <c r="AK200" s="651"/>
      <c r="AL200" s="647"/>
      <c r="AM200" s="647"/>
      <c r="AN200" s="647"/>
      <c r="AO200" s="647"/>
      <c r="AP200" s="647"/>
      <c r="AQ200" s="647"/>
      <c r="AR200" s="647"/>
      <c r="AS200" s="647"/>
      <c r="AT200" s="647"/>
      <c r="AU200" s="647"/>
      <c r="AV200" s="647"/>
      <c r="AW200" s="647"/>
      <c r="AX200" s="647"/>
      <c r="AY200" s="647"/>
      <c r="AZ200" s="647"/>
      <c r="BA200" s="647"/>
      <c r="BB200" s="647"/>
      <c r="BC200" s="647"/>
      <c r="BD200" s="647"/>
      <c r="BE200" s="647"/>
      <c r="BF200" s="647"/>
      <c r="BG200" s="647"/>
    </row>
    <row r="201" spans="1:59" x14ac:dyDescent="0.25">
      <c r="A201" s="631"/>
      <c r="B201" s="593">
        <v>9372</v>
      </c>
      <c r="C201" s="592" t="s">
        <v>156</v>
      </c>
      <c r="D201" s="688" t="s">
        <v>583</v>
      </c>
      <c r="E201" s="686">
        <v>11.19642352056136</v>
      </c>
      <c r="F201" s="686">
        <v>8.3100899879297732</v>
      </c>
      <c r="G201" s="686">
        <v>2.2440959775814822</v>
      </c>
      <c r="H201" s="686">
        <v>0.25514177260234294</v>
      </c>
      <c r="I201" s="686">
        <v>0</v>
      </c>
      <c r="J201" s="690">
        <v>22.005751258674959</v>
      </c>
      <c r="K201" s="585">
        <f>regioNat_Kreisregionen_t_N!D201/Terr_Oeko!$D202*1000/100</f>
        <v>15.198388633939471</v>
      </c>
      <c r="L201" s="585">
        <f>regioNat_Kreisregionen_t_N!E201/Terr_Oeko!$D202*1000/100</f>
        <v>3.617152188794742</v>
      </c>
      <c r="M201" s="585">
        <f>regioNat_Kreisregionen_t_N!F201/Terr_Oeko!$D202*1000/100</f>
        <v>1.4195457912664846</v>
      </c>
      <c r="N201" s="585" t="s">
        <v>539</v>
      </c>
      <c r="O201" s="586">
        <f>regioNat_Kreisregionen_t_N!H201/Terr_Oeko!$D202*1000/100</f>
        <v>29.129183378100137</v>
      </c>
      <c r="P201" s="587">
        <f t="shared" si="30"/>
        <v>49.364269992100837</v>
      </c>
      <c r="Q201" s="588">
        <f>regioNat_Kreisregionen_t_N!J201/Terr_Oeko!$D202*1000/100</f>
        <v>4.0019651133781098</v>
      </c>
      <c r="R201" s="588">
        <f>regioNat_Kreisregionen_t_N!K201/Terr_Oeko!$D202*1000/100</f>
        <v>1.37305621121326</v>
      </c>
      <c r="S201" s="588">
        <f>regioNat_Kreisregionen_t_N!L201/Terr_Oeko!$D202*1000/100</f>
        <v>1.1644040186641418</v>
      </c>
      <c r="T201" s="588" t="s">
        <v>539</v>
      </c>
      <c r="U201" s="586">
        <f>regioNat_Kreisregionen_t_N!N201/Terr_Oeko!$D202*1000/100</f>
        <v>20.819093390170366</v>
      </c>
      <c r="V201" s="587">
        <f t="shared" si="31"/>
        <v>27.358518733425878</v>
      </c>
      <c r="W201" s="588">
        <f>regioNat_Kreisregionen_t_N!P201/Terr_Oeko!$D202*1000/100</f>
        <v>11.19642352056136</v>
      </c>
      <c r="X201" s="588">
        <f>regioNat_Kreisregionen_t_N!Q201/Terr_Oeko!$D202*1000/100</f>
        <v>2.2440959775814822</v>
      </c>
      <c r="Y201" s="588">
        <f>regioNat_Kreisregionen_t_N!R201/Terr_Oeko!$D202*1000/100</f>
        <v>0.25514177260234294</v>
      </c>
      <c r="Z201" s="588"/>
      <c r="AA201" s="586">
        <f>regioNat_Kreisregionen_t_N!T201/Terr_Oeko!$D202*1000/100</f>
        <v>8.3100899879297732</v>
      </c>
      <c r="AB201" s="589">
        <f t="shared" si="32"/>
        <v>22.005751258674959</v>
      </c>
      <c r="AC201" s="275" t="str">
        <f>IF(Terr_Oeko!AB202 &gt; Vegetation!M202, "Oeko", "Veg")</f>
        <v>Veg</v>
      </c>
      <c r="AD201" s="276" t="str">
        <f>IF(Gesundheit!T202 &gt; Terr_Oeko!AH202, "Gesund", "Oeko")</f>
        <v>Oeko</v>
      </c>
      <c r="AE201" s="500">
        <f t="shared" si="34"/>
        <v>0</v>
      </c>
      <c r="AF201" s="500">
        <f t="shared" si="34"/>
        <v>0</v>
      </c>
      <c r="AG201" s="352"/>
      <c r="AH201" s="542">
        <f t="shared" si="33"/>
        <v>4.0019651133781107</v>
      </c>
      <c r="AI201" s="542">
        <f t="shared" si="33"/>
        <v>1.3730562112132598</v>
      </c>
      <c r="AJ201" s="354">
        <f t="shared" si="35"/>
        <v>0</v>
      </c>
      <c r="AK201" s="651"/>
      <c r="AL201" s="647"/>
      <c r="AM201" s="647"/>
      <c r="AN201" s="647"/>
      <c r="AO201" s="647"/>
      <c r="AP201" s="647"/>
      <c r="AQ201" s="647"/>
      <c r="AR201" s="647"/>
      <c r="AS201" s="647"/>
      <c r="AT201" s="647"/>
      <c r="AU201" s="647"/>
      <c r="AV201" s="647"/>
      <c r="AW201" s="647"/>
      <c r="AX201" s="647"/>
      <c r="AY201" s="647"/>
      <c r="AZ201" s="647"/>
      <c r="BA201" s="647"/>
      <c r="BB201" s="647"/>
      <c r="BC201" s="647"/>
      <c r="BD201" s="647"/>
      <c r="BE201" s="647"/>
      <c r="BF201" s="647"/>
      <c r="BG201" s="647"/>
    </row>
    <row r="202" spans="1:59" x14ac:dyDescent="0.25">
      <c r="A202" s="631"/>
      <c r="B202" s="594">
        <v>9373</v>
      </c>
      <c r="C202" s="595" t="s">
        <v>157</v>
      </c>
      <c r="D202" s="687" t="s">
        <v>583</v>
      </c>
      <c r="E202" s="687">
        <v>7.3899953660226023</v>
      </c>
      <c r="F202" s="687">
        <v>2.0332254988124943</v>
      </c>
      <c r="G202" s="687">
        <v>3.3789223490932447</v>
      </c>
      <c r="H202" s="687">
        <v>0.26136918568317014</v>
      </c>
      <c r="I202" s="687">
        <v>0</v>
      </c>
      <c r="J202" s="691">
        <v>13.063512399611511</v>
      </c>
      <c r="K202" s="596">
        <f>regioNat_Kreisregionen_t_N!D202/Terr_Oeko!$D203*1000/100</f>
        <v>10.031419530492363</v>
      </c>
      <c r="L202" s="596">
        <f>regioNat_Kreisregionen_t_N!E202/Terr_Oeko!$D203*1000/100</f>
        <v>5.4463251540436071</v>
      </c>
      <c r="M202" s="596">
        <f>regioNat_Kreisregionen_t_N!F202/Terr_Oeko!$D203*1000/100</f>
        <v>1.3062992589320837</v>
      </c>
      <c r="N202" s="596" t="s">
        <v>539</v>
      </c>
      <c r="O202" s="597">
        <f>regioNat_Kreisregionen_t_N!H202/Terr_Oeko!$D203*1000/100</f>
        <v>22.98878497203631</v>
      </c>
      <c r="P202" s="598">
        <f t="shared" si="30"/>
        <v>39.772828915504363</v>
      </c>
      <c r="Q202" s="599">
        <f>regioNat_Kreisregionen_t_N!J202/Terr_Oeko!$D203*1000/100</f>
        <v>2.6414241644697602</v>
      </c>
      <c r="R202" s="599">
        <f>regioNat_Kreisregionen_t_N!K202/Terr_Oeko!$D203*1000/100</f>
        <v>2.0674028049503614</v>
      </c>
      <c r="S202" s="599">
        <f>regioNat_Kreisregionen_t_N!L202/Terr_Oeko!$D203*1000/100</f>
        <v>1.0449300732489137</v>
      </c>
      <c r="T202" s="599" t="s">
        <v>539</v>
      </c>
      <c r="U202" s="597">
        <f>regioNat_Kreisregionen_t_N!N202/Terr_Oeko!$D203*1000/100</f>
        <v>20.955559473223815</v>
      </c>
      <c r="V202" s="598">
        <f t="shared" si="31"/>
        <v>26.709316515892851</v>
      </c>
      <c r="W202" s="599">
        <f>regioNat_Kreisregionen_t_N!P202/Terr_Oeko!$D203*1000/100</f>
        <v>7.3899953660226023</v>
      </c>
      <c r="X202" s="599">
        <f>regioNat_Kreisregionen_t_N!Q202/Terr_Oeko!$D203*1000/100</f>
        <v>3.3789223490932447</v>
      </c>
      <c r="Y202" s="599">
        <f>regioNat_Kreisregionen_t_N!R202/Terr_Oeko!$D203*1000/100</f>
        <v>0.26136918568317014</v>
      </c>
      <c r="Z202" s="599"/>
      <c r="AA202" s="597">
        <f>regioNat_Kreisregionen_t_N!T202/Terr_Oeko!$D203*1000/100</f>
        <v>2.0332254988124943</v>
      </c>
      <c r="AB202" s="600">
        <f t="shared" si="32"/>
        <v>13.063512399611511</v>
      </c>
      <c r="AC202" s="275" t="str">
        <f>IF(Terr_Oeko!AB203 &gt; Vegetation!M203, "Oeko", "Veg")</f>
        <v>Veg</v>
      </c>
      <c r="AD202" s="276" t="str">
        <f>IF(Gesundheit!T203 &gt; Terr_Oeko!AH203, "Gesund", "Oeko")</f>
        <v>Oeko</v>
      </c>
      <c r="AE202" s="500">
        <f t="shared" si="34"/>
        <v>0</v>
      </c>
      <c r="AF202" s="500">
        <f t="shared" si="34"/>
        <v>0</v>
      </c>
      <c r="AG202" s="352"/>
      <c r="AH202" s="542">
        <f t="shared" si="33"/>
        <v>2.6414241644697602</v>
      </c>
      <c r="AI202" s="542">
        <f t="shared" si="33"/>
        <v>2.0674028049503623</v>
      </c>
      <c r="AJ202" s="354">
        <f t="shared" si="35"/>
        <v>0</v>
      </c>
      <c r="AK202" s="651"/>
      <c r="AL202" s="647"/>
      <c r="AM202" s="647"/>
      <c r="AN202" s="647"/>
      <c r="AO202" s="647"/>
      <c r="AP202" s="647"/>
      <c r="AQ202" s="647"/>
      <c r="AR202" s="647"/>
      <c r="AS202" s="647"/>
      <c r="AT202" s="647"/>
      <c r="AU202" s="647"/>
      <c r="AV202" s="647"/>
      <c r="AW202" s="647"/>
      <c r="AX202" s="647"/>
      <c r="AY202" s="647"/>
      <c r="AZ202" s="647"/>
      <c r="BA202" s="647"/>
      <c r="BB202" s="647"/>
      <c r="BC202" s="647"/>
      <c r="BD202" s="647"/>
      <c r="BE202" s="647"/>
      <c r="BF202" s="647"/>
      <c r="BG202" s="647"/>
    </row>
    <row r="203" spans="1:59" x14ac:dyDescent="0.25">
      <c r="A203" s="631"/>
      <c r="B203" s="593" t="s">
        <v>660</v>
      </c>
      <c r="C203" s="592" t="s">
        <v>724</v>
      </c>
      <c r="D203" s="688" t="s">
        <v>583</v>
      </c>
      <c r="E203" s="686">
        <v>8.0282095000647971</v>
      </c>
      <c r="F203" s="686">
        <v>3.6977917607100026</v>
      </c>
      <c r="G203" s="686">
        <v>3.5579724863622566</v>
      </c>
      <c r="H203" s="686">
        <v>0.23038986200349243</v>
      </c>
      <c r="I203" s="686">
        <v>0</v>
      </c>
      <c r="J203" s="690">
        <v>15.514363609140549</v>
      </c>
      <c r="K203" s="585">
        <f>regioNat_Kreisregionen_t_N!D203/Terr_Oeko!$D204*1000/100</f>
        <v>10.897752107411542</v>
      </c>
      <c r="L203" s="585">
        <f>regioNat_Kreisregionen_t_N!E203/Terr_Oeko!$D204*1000/100</f>
        <v>5.7349276034916885</v>
      </c>
      <c r="M203" s="585">
        <f>regioNat_Kreisregionen_t_N!F203/Terr_Oeko!$D204*1000/100</f>
        <v>1.172767827648036</v>
      </c>
      <c r="N203" s="585" t="s">
        <v>539</v>
      </c>
      <c r="O203" s="586">
        <f>regioNat_Kreisregionen_t_N!H203/Terr_Oeko!$D204*1000/100</f>
        <v>20.307233790718172</v>
      </c>
      <c r="P203" s="587">
        <f t="shared" si="30"/>
        <v>38.112681329269435</v>
      </c>
      <c r="Q203" s="588">
        <f>regioNat_Kreisregionen_t_N!J203/Terr_Oeko!$D204*1000/100</f>
        <v>2.8695426073467432</v>
      </c>
      <c r="R203" s="588">
        <f>regioNat_Kreisregionen_t_N!K203/Terr_Oeko!$D204*1000/100</f>
        <v>2.1769551171294315</v>
      </c>
      <c r="S203" s="588">
        <f>regioNat_Kreisregionen_t_N!L203/Terr_Oeko!$D204*1000/100</f>
        <v>0.94237796564454357</v>
      </c>
      <c r="T203" s="588" t="s">
        <v>539</v>
      </c>
      <c r="U203" s="586">
        <f>regioNat_Kreisregionen_t_N!N203/Terr_Oeko!$D204*1000/100</f>
        <v>16.609442030008168</v>
      </c>
      <c r="V203" s="587">
        <f t="shared" si="31"/>
        <v>22.598317720128886</v>
      </c>
      <c r="W203" s="588">
        <f>regioNat_Kreisregionen_t_N!P203/Terr_Oeko!$D204*1000/100</f>
        <v>8.0282095000647971</v>
      </c>
      <c r="X203" s="588">
        <f>regioNat_Kreisregionen_t_N!Q203/Terr_Oeko!$D204*1000/100</f>
        <v>3.5579724863622566</v>
      </c>
      <c r="Y203" s="588">
        <f>regioNat_Kreisregionen_t_N!R203/Terr_Oeko!$D204*1000/100</f>
        <v>0.23038986200349243</v>
      </c>
      <c r="Z203" s="588"/>
      <c r="AA203" s="586">
        <f>regioNat_Kreisregionen_t_N!T203/Terr_Oeko!$D204*1000/100</f>
        <v>3.6977917607100026</v>
      </c>
      <c r="AB203" s="589">
        <f t="shared" si="32"/>
        <v>15.514363609140549</v>
      </c>
      <c r="AC203" s="275" t="str">
        <f>IF(Terr_Oeko!AB204 &gt; Vegetation!M204, "Oeko", "Veg")</f>
        <v>Veg</v>
      </c>
      <c r="AD203" s="276" t="str">
        <f>IF(Gesundheit!T204 &gt; Terr_Oeko!AH204, "Gesund", "Oeko")</f>
        <v>Oeko</v>
      </c>
      <c r="AE203" s="500">
        <f t="shared" si="34"/>
        <v>0</v>
      </c>
      <c r="AF203" s="500">
        <f t="shared" si="34"/>
        <v>0</v>
      </c>
      <c r="AG203" s="352"/>
      <c r="AH203" s="542">
        <f t="shared" si="33"/>
        <v>2.8695426073467445</v>
      </c>
      <c r="AI203" s="542">
        <f t="shared" si="33"/>
        <v>2.1769551171294319</v>
      </c>
      <c r="AJ203" s="354">
        <f t="shared" si="35"/>
        <v>0</v>
      </c>
      <c r="AK203" s="651"/>
      <c r="AL203" s="647"/>
      <c r="AM203" s="647"/>
      <c r="AN203" s="647"/>
      <c r="AO203" s="647"/>
      <c r="AP203" s="647"/>
      <c r="AQ203" s="647"/>
      <c r="AR203" s="647"/>
      <c r="AS203" s="647"/>
      <c r="AT203" s="647"/>
      <c r="AU203" s="647"/>
      <c r="AV203" s="647"/>
      <c r="AW203" s="647"/>
      <c r="AX203" s="647"/>
      <c r="AY203" s="647"/>
      <c r="AZ203" s="647"/>
      <c r="BA203" s="647"/>
      <c r="BB203" s="647"/>
      <c r="BC203" s="647"/>
      <c r="BD203" s="647"/>
      <c r="BE203" s="647"/>
      <c r="BF203" s="647"/>
      <c r="BG203" s="647"/>
    </row>
    <row r="204" spans="1:59" x14ac:dyDescent="0.25">
      <c r="A204" s="631"/>
      <c r="B204" s="594" t="s">
        <v>661</v>
      </c>
      <c r="C204" s="595" t="s">
        <v>725</v>
      </c>
      <c r="D204" s="687" t="s">
        <v>583</v>
      </c>
      <c r="E204" s="687">
        <v>7.5830389071340187</v>
      </c>
      <c r="F204" s="687">
        <v>5.9975270864476382</v>
      </c>
      <c r="G204" s="687">
        <v>5.0864644449268148</v>
      </c>
      <c r="H204" s="687">
        <v>0.30163430038603811</v>
      </c>
      <c r="I204" s="687">
        <v>0</v>
      </c>
      <c r="J204" s="691">
        <v>18.96866473889451</v>
      </c>
      <c r="K204" s="596">
        <f>regioNat_Kreisregionen_t_N!D204/Terr_Oeko!$D205*1000/100</f>
        <v>10.293463097859673</v>
      </c>
      <c r="L204" s="596">
        <f>regioNat_Kreisregionen_t_N!E204/Terr_Oeko!$D205*1000/100</f>
        <v>8.1986315130880456</v>
      </c>
      <c r="M204" s="596">
        <f>regioNat_Kreisregionen_t_N!F204/Terr_Oeko!$D205*1000/100</f>
        <v>1.4197969234311629</v>
      </c>
      <c r="N204" s="596" t="s">
        <v>539</v>
      </c>
      <c r="O204" s="597">
        <f>regioNat_Kreisregionen_t_N!H204/Terr_Oeko!$D205*1000/100</f>
        <v>21.412008830609729</v>
      </c>
      <c r="P204" s="598">
        <f t="shared" si="30"/>
        <v>41.32390036498861</v>
      </c>
      <c r="Q204" s="599">
        <f>regioNat_Kreisregionen_t_N!J204/Terr_Oeko!$D205*1000/100</f>
        <v>2.7104241907256563</v>
      </c>
      <c r="R204" s="599">
        <f>regioNat_Kreisregionen_t_N!K204/Terr_Oeko!$D205*1000/100</f>
        <v>3.1121670681612299</v>
      </c>
      <c r="S204" s="599">
        <f>regioNat_Kreisregionen_t_N!L204/Terr_Oeko!$D205*1000/100</f>
        <v>1.1181626230451247</v>
      </c>
      <c r="T204" s="599" t="s">
        <v>539</v>
      </c>
      <c r="U204" s="597">
        <f>regioNat_Kreisregionen_t_N!N204/Terr_Oeko!$D205*1000/100</f>
        <v>15.41448174416209</v>
      </c>
      <c r="V204" s="598">
        <f t="shared" si="31"/>
        <v>22.3552356260941</v>
      </c>
      <c r="W204" s="599">
        <f>regioNat_Kreisregionen_t_N!P204/Terr_Oeko!$D205*1000/100</f>
        <v>7.5830389071340187</v>
      </c>
      <c r="X204" s="599">
        <f>regioNat_Kreisregionen_t_N!Q204/Terr_Oeko!$D205*1000/100</f>
        <v>5.0864644449268148</v>
      </c>
      <c r="Y204" s="599">
        <f>regioNat_Kreisregionen_t_N!R204/Terr_Oeko!$D205*1000/100</f>
        <v>0.30163430038603811</v>
      </c>
      <c r="Z204" s="599"/>
      <c r="AA204" s="597">
        <f>regioNat_Kreisregionen_t_N!T204/Terr_Oeko!$D205*1000/100</f>
        <v>5.9975270864476382</v>
      </c>
      <c r="AB204" s="600">
        <f t="shared" si="32"/>
        <v>18.96866473889451</v>
      </c>
      <c r="AC204" s="275" t="str">
        <f>IF(Terr_Oeko!AB205 &gt; Vegetation!M205, "Oeko", "Veg")</f>
        <v>Veg</v>
      </c>
      <c r="AD204" s="276" t="str">
        <f>IF(Gesundheit!T205 &gt; Terr_Oeko!AH205, "Gesund", "Oeko")</f>
        <v>Oeko</v>
      </c>
      <c r="AE204" s="500">
        <f t="shared" si="34"/>
        <v>0</v>
      </c>
      <c r="AF204" s="500">
        <f t="shared" si="34"/>
        <v>0</v>
      </c>
      <c r="AG204" s="352"/>
      <c r="AH204" s="542">
        <f t="shared" si="33"/>
        <v>2.7104241907256545</v>
      </c>
      <c r="AI204" s="542">
        <f t="shared" si="33"/>
        <v>3.1121670681612308</v>
      </c>
      <c r="AJ204" s="354">
        <f t="shared" si="35"/>
        <v>0</v>
      </c>
      <c r="AK204" s="651"/>
      <c r="AL204" s="647"/>
      <c r="AM204" s="647"/>
      <c r="AN204" s="647"/>
      <c r="AO204" s="647"/>
      <c r="AP204" s="647"/>
      <c r="AQ204" s="647"/>
      <c r="AR204" s="647"/>
      <c r="AS204" s="647"/>
      <c r="AT204" s="647"/>
      <c r="AU204" s="647"/>
      <c r="AV204" s="647"/>
      <c r="AW204" s="647"/>
      <c r="AX204" s="647"/>
      <c r="AY204" s="647"/>
      <c r="AZ204" s="647"/>
      <c r="BA204" s="647"/>
      <c r="BB204" s="647"/>
      <c r="BC204" s="647"/>
      <c r="BD204" s="647"/>
      <c r="BE204" s="647"/>
      <c r="BF204" s="647"/>
      <c r="BG204" s="647"/>
    </row>
    <row r="205" spans="1:59" x14ac:dyDescent="0.25">
      <c r="A205" s="631"/>
      <c r="B205" s="593">
        <v>9376</v>
      </c>
      <c r="C205" s="592" t="s">
        <v>158</v>
      </c>
      <c r="D205" s="688" t="s">
        <v>583</v>
      </c>
      <c r="E205" s="686">
        <v>9.9767380073037621</v>
      </c>
      <c r="F205" s="686">
        <v>6.3722315541303693</v>
      </c>
      <c r="G205" s="686">
        <v>3.6851222765434541</v>
      </c>
      <c r="H205" s="686">
        <v>0.25711904432376609</v>
      </c>
      <c r="I205" s="686">
        <v>0</v>
      </c>
      <c r="J205" s="690">
        <v>20.29121088230135</v>
      </c>
      <c r="K205" s="585">
        <f>regioNat_Kreisregionen_t_N!D205/Terr_Oeko!$D206*1000/100</f>
        <v>13.5427479369229</v>
      </c>
      <c r="L205" s="585">
        <f>regioNat_Kreisregionen_t_N!E205/Terr_Oeko!$D206*1000/100</f>
        <v>5.9398743377015046</v>
      </c>
      <c r="M205" s="585">
        <f>regioNat_Kreisregionen_t_N!F205/Terr_Oeko!$D206*1000/100</f>
        <v>1.3146408886333723</v>
      </c>
      <c r="N205" s="585" t="s">
        <v>539</v>
      </c>
      <c r="O205" s="586">
        <f>regioNat_Kreisregionen_t_N!H205/Terr_Oeko!$D206*1000/100</f>
        <v>24.003689725914096</v>
      </c>
      <c r="P205" s="587">
        <f t="shared" si="30"/>
        <v>44.800952889171874</v>
      </c>
      <c r="Q205" s="588">
        <f>regioNat_Kreisregionen_t_N!J205/Terr_Oeko!$D206*1000/100</f>
        <v>3.5660099296191397</v>
      </c>
      <c r="R205" s="588">
        <f>regioNat_Kreisregionen_t_N!K205/Terr_Oeko!$D206*1000/100</f>
        <v>2.2547520611580505</v>
      </c>
      <c r="S205" s="588">
        <f>regioNat_Kreisregionen_t_N!L205/Terr_Oeko!$D206*1000/100</f>
        <v>1.0575218443096059</v>
      </c>
      <c r="T205" s="588" t="s">
        <v>539</v>
      </c>
      <c r="U205" s="586">
        <f>regioNat_Kreisregionen_t_N!N205/Terr_Oeko!$D206*1000/100</f>
        <v>17.631458171783727</v>
      </c>
      <c r="V205" s="587">
        <f t="shared" si="31"/>
        <v>24.509742006870521</v>
      </c>
      <c r="W205" s="588">
        <f>regioNat_Kreisregionen_t_N!P205/Terr_Oeko!$D206*1000/100</f>
        <v>9.9767380073037621</v>
      </c>
      <c r="X205" s="588">
        <f>regioNat_Kreisregionen_t_N!Q205/Terr_Oeko!$D206*1000/100</f>
        <v>3.6851222765434541</v>
      </c>
      <c r="Y205" s="588">
        <f>regioNat_Kreisregionen_t_N!R205/Terr_Oeko!$D206*1000/100</f>
        <v>0.25711904432376609</v>
      </c>
      <c r="Z205" s="588"/>
      <c r="AA205" s="586">
        <f>regioNat_Kreisregionen_t_N!T205/Terr_Oeko!$D206*1000/100</f>
        <v>6.3722315541303693</v>
      </c>
      <c r="AB205" s="589">
        <f t="shared" si="32"/>
        <v>20.29121088230135</v>
      </c>
      <c r="AC205" s="275" t="str">
        <f>IF(Terr_Oeko!AB206 &gt; Vegetation!M206, "Oeko", "Veg")</f>
        <v>Veg</v>
      </c>
      <c r="AD205" s="276" t="str">
        <f>IF(Gesundheit!T206 &gt; Terr_Oeko!AH206, "Gesund", "Oeko")</f>
        <v>Oeko</v>
      </c>
      <c r="AE205" s="500">
        <f t="shared" si="34"/>
        <v>0</v>
      </c>
      <c r="AF205" s="500">
        <f t="shared" si="34"/>
        <v>0</v>
      </c>
      <c r="AG205" s="352"/>
      <c r="AH205" s="542">
        <f t="shared" si="33"/>
        <v>3.5660099296191383</v>
      </c>
      <c r="AI205" s="542">
        <f t="shared" si="33"/>
        <v>2.2547520611580505</v>
      </c>
      <c r="AJ205" s="354">
        <f t="shared" si="35"/>
        <v>0</v>
      </c>
      <c r="AK205" s="651"/>
      <c r="AL205" s="647"/>
      <c r="AM205" s="647"/>
      <c r="AN205" s="647"/>
      <c r="AO205" s="647"/>
      <c r="AP205" s="647"/>
      <c r="AQ205" s="647"/>
      <c r="AR205" s="647"/>
      <c r="AS205" s="647"/>
      <c r="AT205" s="647"/>
      <c r="AU205" s="647"/>
      <c r="AV205" s="647"/>
      <c r="AW205" s="647"/>
      <c r="AX205" s="647"/>
      <c r="AY205" s="647"/>
      <c r="AZ205" s="647"/>
      <c r="BA205" s="647"/>
      <c r="BB205" s="647"/>
      <c r="BC205" s="647"/>
      <c r="BD205" s="647"/>
      <c r="BE205" s="647"/>
      <c r="BF205" s="647"/>
      <c r="BG205" s="647"/>
    </row>
    <row r="206" spans="1:59" x14ac:dyDescent="0.25">
      <c r="A206" s="631"/>
      <c r="B206" s="594">
        <v>9377</v>
      </c>
      <c r="C206" s="595" t="s">
        <v>159</v>
      </c>
      <c r="D206" s="687" t="s">
        <v>583</v>
      </c>
      <c r="E206" s="687">
        <v>9.2603240233792103</v>
      </c>
      <c r="F206" s="687">
        <v>4.5405001969271552</v>
      </c>
      <c r="G206" s="687">
        <v>3.3072379383356258</v>
      </c>
      <c r="H206" s="687">
        <v>0.2226329875078476</v>
      </c>
      <c r="I206" s="687">
        <v>0</v>
      </c>
      <c r="J206" s="691">
        <v>17.330695146149839</v>
      </c>
      <c r="K206" s="596">
        <f>regioNat_Kreisregionen_t_N!D206/Terr_Oeko!$D207*1000/100</f>
        <v>12.570264346026342</v>
      </c>
      <c r="L206" s="596">
        <f>regioNat_Kreisregionen_t_N!E206/Terr_Oeko!$D207*1000/100</f>
        <v>5.3307804421129568</v>
      </c>
      <c r="M206" s="596">
        <f>regioNat_Kreisregionen_t_N!F206/Terr_Oeko!$D207*1000/100</f>
        <v>1.2282751665839511</v>
      </c>
      <c r="N206" s="596" t="s">
        <v>539</v>
      </c>
      <c r="O206" s="597">
        <f>regioNat_Kreisregionen_t_N!H206/Terr_Oeko!$D207*1000/100</f>
        <v>24.571215695746982</v>
      </c>
      <c r="P206" s="598">
        <f t="shared" si="30"/>
        <v>43.700535650470229</v>
      </c>
      <c r="Q206" s="599">
        <f>regioNat_Kreisregionen_t_N!J206/Terr_Oeko!$D207*1000/100</f>
        <v>3.3099403226471322</v>
      </c>
      <c r="R206" s="599">
        <f>regioNat_Kreisregionen_t_N!K206/Terr_Oeko!$D207*1000/100</f>
        <v>2.0235425037773309</v>
      </c>
      <c r="S206" s="599">
        <f>regioNat_Kreisregionen_t_N!L206/Terr_Oeko!$D207*1000/100</f>
        <v>1.0056421790761034</v>
      </c>
      <c r="T206" s="599" t="s">
        <v>539</v>
      </c>
      <c r="U206" s="597">
        <f>regioNat_Kreisregionen_t_N!N206/Terr_Oeko!$D207*1000/100</f>
        <v>20.030715498819823</v>
      </c>
      <c r="V206" s="598">
        <f t="shared" si="31"/>
        <v>26.369840504320393</v>
      </c>
      <c r="W206" s="599">
        <f>regioNat_Kreisregionen_t_N!P206/Terr_Oeko!$D207*1000/100</f>
        <v>9.2603240233792103</v>
      </c>
      <c r="X206" s="599">
        <f>regioNat_Kreisregionen_t_N!Q206/Terr_Oeko!$D207*1000/100</f>
        <v>3.3072379383356258</v>
      </c>
      <c r="Y206" s="599">
        <f>regioNat_Kreisregionen_t_N!R206/Terr_Oeko!$D207*1000/100</f>
        <v>0.2226329875078476</v>
      </c>
      <c r="Z206" s="599"/>
      <c r="AA206" s="597">
        <f>regioNat_Kreisregionen_t_N!T206/Terr_Oeko!$D207*1000/100</f>
        <v>4.5405001969271552</v>
      </c>
      <c r="AB206" s="600">
        <f t="shared" si="32"/>
        <v>17.330695146149839</v>
      </c>
      <c r="AC206" s="275" t="str">
        <f>IF(Terr_Oeko!AB207 &gt; Vegetation!M207, "Oeko", "Veg")</f>
        <v>Veg</v>
      </c>
      <c r="AD206" s="276" t="str">
        <f>IF(Gesundheit!T207 &gt; Terr_Oeko!AH207, "Gesund", "Oeko")</f>
        <v>Oeko</v>
      </c>
      <c r="AE206" s="500">
        <f t="shared" si="34"/>
        <v>0</v>
      </c>
      <c r="AF206" s="500">
        <f t="shared" si="34"/>
        <v>0</v>
      </c>
      <c r="AG206" s="352"/>
      <c r="AH206" s="542">
        <f t="shared" si="33"/>
        <v>3.3099403226471313</v>
      </c>
      <c r="AI206" s="542">
        <f t="shared" si="33"/>
        <v>2.0235425037773309</v>
      </c>
      <c r="AJ206" s="354">
        <f t="shared" si="35"/>
        <v>0</v>
      </c>
      <c r="AK206" s="651"/>
      <c r="AL206" s="647"/>
      <c r="AM206" s="647"/>
      <c r="AN206" s="647"/>
      <c r="AO206" s="647"/>
      <c r="AP206" s="647"/>
      <c r="AQ206" s="647"/>
      <c r="AR206" s="647"/>
      <c r="AS206" s="647"/>
      <c r="AT206" s="647"/>
      <c r="AU206" s="647"/>
      <c r="AV206" s="647"/>
      <c r="AW206" s="647"/>
      <c r="AX206" s="647"/>
      <c r="AY206" s="647"/>
      <c r="AZ206" s="647"/>
      <c r="BA206" s="647"/>
      <c r="BB206" s="647"/>
      <c r="BC206" s="647"/>
      <c r="BD206" s="647"/>
      <c r="BE206" s="647"/>
      <c r="BF206" s="647"/>
      <c r="BG206" s="647"/>
    </row>
    <row r="207" spans="1:59" x14ac:dyDescent="0.25">
      <c r="A207" s="631"/>
      <c r="B207" s="593" t="s">
        <v>662</v>
      </c>
      <c r="C207" s="592" t="s">
        <v>726</v>
      </c>
      <c r="D207" s="688" t="s">
        <v>583</v>
      </c>
      <c r="E207" s="686">
        <v>5.0025263021405744</v>
      </c>
      <c r="F207" s="686">
        <v>1.9973790906461062</v>
      </c>
      <c r="G207" s="686">
        <v>4.5287737529872025</v>
      </c>
      <c r="H207" s="686">
        <v>0.2778461640464423</v>
      </c>
      <c r="I207" s="686">
        <v>0</v>
      </c>
      <c r="J207" s="690">
        <v>11.806525309820325</v>
      </c>
      <c r="K207" s="585">
        <f>regioNat_Kreisregionen_t_N!D207/Terr_Oeko!$D208*1000/100</f>
        <v>6.7905915448636565</v>
      </c>
      <c r="L207" s="585">
        <f>regioNat_Kreisregionen_t_N!E207/Terr_Oeko!$D208*1000/100</f>
        <v>7.2997162584945814</v>
      </c>
      <c r="M207" s="585">
        <f>regioNat_Kreisregionen_t_N!F207/Terr_Oeko!$D208*1000/100</f>
        <v>1.2491020642793742</v>
      </c>
      <c r="N207" s="585" t="s">
        <v>539</v>
      </c>
      <c r="O207" s="586">
        <f>regioNat_Kreisregionen_t_N!H207/Terr_Oeko!$D208*1000/100</f>
        <v>17.227983835343892</v>
      </c>
      <c r="P207" s="587">
        <f t="shared" si="30"/>
        <v>32.567393702981505</v>
      </c>
      <c r="Q207" s="588">
        <f>regioNat_Kreisregionen_t_N!J207/Terr_Oeko!$D208*1000/100</f>
        <v>1.7880652427230823</v>
      </c>
      <c r="R207" s="588">
        <f>regioNat_Kreisregionen_t_N!K207/Terr_Oeko!$D208*1000/100</f>
        <v>2.7709425055073797</v>
      </c>
      <c r="S207" s="588">
        <f>regioNat_Kreisregionen_t_N!L207/Terr_Oeko!$D208*1000/100</f>
        <v>0.97125590023293196</v>
      </c>
      <c r="T207" s="588" t="s">
        <v>539</v>
      </c>
      <c r="U207" s="586">
        <f>regioNat_Kreisregionen_t_N!N207/Terr_Oeko!$D208*1000/100</f>
        <v>15.230604744697787</v>
      </c>
      <c r="V207" s="587">
        <f t="shared" si="31"/>
        <v>20.760868393161182</v>
      </c>
      <c r="W207" s="588">
        <f>regioNat_Kreisregionen_t_N!P207/Terr_Oeko!$D208*1000/100</f>
        <v>5.0025263021405744</v>
      </c>
      <c r="X207" s="588">
        <f>regioNat_Kreisregionen_t_N!Q207/Terr_Oeko!$D208*1000/100</f>
        <v>4.5287737529872025</v>
      </c>
      <c r="Y207" s="588">
        <f>regioNat_Kreisregionen_t_N!R207/Terr_Oeko!$D208*1000/100</f>
        <v>0.2778461640464423</v>
      </c>
      <c r="Z207" s="588"/>
      <c r="AA207" s="586">
        <f>regioNat_Kreisregionen_t_N!T207/Terr_Oeko!$D208*1000/100</f>
        <v>1.9973790906461062</v>
      </c>
      <c r="AB207" s="589">
        <f t="shared" si="32"/>
        <v>11.806525309820325</v>
      </c>
      <c r="AC207" s="275" t="str">
        <f>IF(Terr_Oeko!AB208 &gt; Vegetation!M208, "Oeko", "Veg")</f>
        <v>Veg</v>
      </c>
      <c r="AD207" s="276" t="str">
        <f>IF(Gesundheit!T208 &gt; Terr_Oeko!AH208, "Gesund", "Oeko")</f>
        <v>Oeko</v>
      </c>
      <c r="AE207" s="500">
        <f t="shared" si="34"/>
        <v>0</v>
      </c>
      <c r="AF207" s="500">
        <f t="shared" si="34"/>
        <v>0</v>
      </c>
      <c r="AG207" s="352"/>
      <c r="AH207" s="542">
        <f t="shared" si="33"/>
        <v>1.7880652427230821</v>
      </c>
      <c r="AI207" s="542">
        <f t="shared" si="33"/>
        <v>2.7709425055073789</v>
      </c>
      <c r="AJ207" s="354">
        <f t="shared" si="35"/>
        <v>0</v>
      </c>
      <c r="AK207" s="651"/>
      <c r="AL207" s="647"/>
      <c r="AM207" s="647"/>
      <c r="AN207" s="647"/>
      <c r="AO207" s="647"/>
      <c r="AP207" s="647"/>
      <c r="AQ207" s="647"/>
      <c r="AR207" s="647"/>
      <c r="AS207" s="647"/>
      <c r="AT207" s="647"/>
      <c r="AU207" s="647"/>
      <c r="AV207" s="647"/>
      <c r="AW207" s="647"/>
      <c r="AX207" s="647"/>
      <c r="AY207" s="647"/>
      <c r="AZ207" s="647"/>
      <c r="BA207" s="647"/>
      <c r="BB207" s="647"/>
      <c r="BC207" s="647"/>
      <c r="BD207" s="647"/>
      <c r="BE207" s="647"/>
      <c r="BF207" s="647"/>
      <c r="BG207" s="647"/>
    </row>
    <row r="208" spans="1:59" x14ac:dyDescent="0.25">
      <c r="A208" s="631"/>
      <c r="B208" s="594" t="s">
        <v>663</v>
      </c>
      <c r="C208" s="595" t="s">
        <v>727</v>
      </c>
      <c r="D208" s="687" t="s">
        <v>583</v>
      </c>
      <c r="E208" s="687">
        <v>7.8346244705284276</v>
      </c>
      <c r="F208" s="687">
        <v>1.6676073946916443</v>
      </c>
      <c r="G208" s="687">
        <v>4.1332197794927046</v>
      </c>
      <c r="H208" s="687">
        <v>0.26804565498016514</v>
      </c>
      <c r="I208" s="687">
        <v>0</v>
      </c>
      <c r="J208" s="691">
        <v>13.903497299692942</v>
      </c>
      <c r="K208" s="596">
        <f>regioNat_Kreisregionen_t_N!D208/Terr_Oeko!$D209*1000/100</f>
        <v>10.634973506083774</v>
      </c>
      <c r="L208" s="596">
        <f>regioNat_Kreisregionen_t_N!E208/Terr_Oeko!$D209*1000/100</f>
        <v>6.6621415133385984</v>
      </c>
      <c r="M208" s="596">
        <f>regioNat_Kreisregionen_t_N!F208/Terr_Oeko!$D209*1000/100</f>
        <v>1.2964079588478277</v>
      </c>
      <c r="N208" s="596" t="s">
        <v>539</v>
      </c>
      <c r="O208" s="597">
        <f>regioNat_Kreisregionen_t_N!H208/Terr_Oeko!$D209*1000/100</f>
        <v>22.665585455237093</v>
      </c>
      <c r="P208" s="598">
        <f t="shared" si="30"/>
        <v>41.259108433507294</v>
      </c>
      <c r="Q208" s="599">
        <f>regioNat_Kreisregionen_t_N!J208/Terr_Oeko!$D209*1000/100</f>
        <v>2.8003490355553482</v>
      </c>
      <c r="R208" s="599">
        <f>regioNat_Kreisregionen_t_N!K208/Terr_Oeko!$D209*1000/100</f>
        <v>2.5289217338458947</v>
      </c>
      <c r="S208" s="599">
        <f>regioNat_Kreisregionen_t_N!L208/Terr_Oeko!$D209*1000/100</f>
        <v>1.0283623038676624</v>
      </c>
      <c r="T208" s="599" t="s">
        <v>539</v>
      </c>
      <c r="U208" s="597">
        <f>regioNat_Kreisregionen_t_N!N208/Terr_Oeko!$D209*1000/100</f>
        <v>20.997978060545446</v>
      </c>
      <c r="V208" s="598">
        <f t="shared" si="31"/>
        <v>27.35561113381435</v>
      </c>
      <c r="W208" s="599">
        <f>regioNat_Kreisregionen_t_N!P208/Terr_Oeko!$D209*1000/100</f>
        <v>7.8346244705284276</v>
      </c>
      <c r="X208" s="599">
        <f>regioNat_Kreisregionen_t_N!Q208/Terr_Oeko!$D209*1000/100</f>
        <v>4.1332197794927046</v>
      </c>
      <c r="Y208" s="599">
        <f>regioNat_Kreisregionen_t_N!R208/Terr_Oeko!$D209*1000/100</f>
        <v>0.26804565498016514</v>
      </c>
      <c r="Z208" s="599"/>
      <c r="AA208" s="597">
        <f>regioNat_Kreisregionen_t_N!T208/Terr_Oeko!$D209*1000/100</f>
        <v>1.6676073946916443</v>
      </c>
      <c r="AB208" s="600">
        <f t="shared" si="32"/>
        <v>13.903497299692942</v>
      </c>
      <c r="AC208" s="275" t="str">
        <f>IF(Terr_Oeko!AB209 &gt; Vegetation!M209, "Oeko", "Veg")</f>
        <v>Veg</v>
      </c>
      <c r="AD208" s="276" t="str">
        <f>IF(Gesundheit!T209 &gt; Terr_Oeko!AH209, "Gesund", "Oeko")</f>
        <v>Oeko</v>
      </c>
      <c r="AE208" s="500">
        <f t="shared" si="34"/>
        <v>0</v>
      </c>
      <c r="AF208" s="500">
        <f t="shared" si="34"/>
        <v>0</v>
      </c>
      <c r="AG208" s="352"/>
      <c r="AH208" s="542">
        <f t="shared" si="33"/>
        <v>2.8003490355553469</v>
      </c>
      <c r="AI208" s="542">
        <f t="shared" si="33"/>
        <v>2.5289217338458938</v>
      </c>
      <c r="AJ208" s="354">
        <f t="shared" si="35"/>
        <v>0</v>
      </c>
      <c r="AK208" s="651"/>
      <c r="AL208" s="647"/>
      <c r="AM208" s="647"/>
      <c r="AN208" s="647"/>
      <c r="AO208" s="647"/>
      <c r="AP208" s="647"/>
      <c r="AQ208" s="647"/>
      <c r="AR208" s="647"/>
      <c r="AS208" s="647"/>
      <c r="AT208" s="647"/>
      <c r="AU208" s="647"/>
      <c r="AV208" s="647"/>
      <c r="AW208" s="647"/>
      <c r="AX208" s="647"/>
      <c r="AY208" s="647"/>
      <c r="AZ208" s="647"/>
      <c r="BA208" s="647"/>
      <c r="BB208" s="647"/>
      <c r="BC208" s="647"/>
      <c r="BD208" s="647"/>
      <c r="BE208" s="647"/>
      <c r="BF208" s="647"/>
      <c r="BG208" s="647"/>
    </row>
    <row r="209" spans="1:59" x14ac:dyDescent="0.25">
      <c r="A209" s="631"/>
      <c r="B209" s="593" t="s">
        <v>664</v>
      </c>
      <c r="C209" s="592" t="s">
        <v>728</v>
      </c>
      <c r="D209" s="688" t="s">
        <v>583</v>
      </c>
      <c r="E209" s="686">
        <v>9.0711133464105593</v>
      </c>
      <c r="F209" s="686">
        <v>4.2353628498555871</v>
      </c>
      <c r="G209" s="686">
        <v>4.3485162996644071</v>
      </c>
      <c r="H209" s="686">
        <v>0.34664015662538217</v>
      </c>
      <c r="I209" s="686">
        <v>0</v>
      </c>
      <c r="J209" s="690">
        <v>18.001632652555934</v>
      </c>
      <c r="K209" s="585">
        <f>regioNat_Kreisregionen_t_N!D209/Terr_Oeko!$D210*1000/100</f>
        <v>12.3134236328308</v>
      </c>
      <c r="L209" s="585">
        <f>regioNat_Kreisregionen_t_N!E209/Terr_Oeko!$D210*1000/100</f>
        <v>7.0091677933902448</v>
      </c>
      <c r="M209" s="585">
        <f>regioNat_Kreisregionen_t_N!F209/Terr_Oeko!$D210*1000/100</f>
        <v>1.5890288995862236</v>
      </c>
      <c r="N209" s="585" t="s">
        <v>539</v>
      </c>
      <c r="O209" s="586">
        <f>regioNat_Kreisregionen_t_N!H209/Terr_Oeko!$D210*1000/100</f>
        <v>26.632556728732638</v>
      </c>
      <c r="P209" s="587">
        <f t="shared" si="30"/>
        <v>47.544177054539908</v>
      </c>
      <c r="Q209" s="588">
        <f>regioNat_Kreisregionen_t_N!J209/Terr_Oeko!$D210*1000/100</f>
        <v>3.2423102864202402</v>
      </c>
      <c r="R209" s="588">
        <f>regioNat_Kreisregionen_t_N!K209/Terr_Oeko!$D210*1000/100</f>
        <v>2.6606514937258381</v>
      </c>
      <c r="S209" s="588">
        <f>regioNat_Kreisregionen_t_N!L209/Terr_Oeko!$D210*1000/100</f>
        <v>1.2423887429608413</v>
      </c>
      <c r="T209" s="588" t="s">
        <v>539</v>
      </c>
      <c r="U209" s="586">
        <f>regioNat_Kreisregionen_t_N!N209/Terr_Oeko!$D210*1000/100</f>
        <v>22.397193878877051</v>
      </c>
      <c r="V209" s="587">
        <f t="shared" si="31"/>
        <v>29.542544401983971</v>
      </c>
      <c r="W209" s="588">
        <f>regioNat_Kreisregionen_t_N!P209/Terr_Oeko!$D210*1000/100</f>
        <v>9.0711133464105593</v>
      </c>
      <c r="X209" s="588">
        <f>regioNat_Kreisregionen_t_N!Q209/Terr_Oeko!$D210*1000/100</f>
        <v>4.3485162996644071</v>
      </c>
      <c r="Y209" s="588">
        <f>regioNat_Kreisregionen_t_N!R209/Terr_Oeko!$D210*1000/100</f>
        <v>0.34664015662538217</v>
      </c>
      <c r="Z209" s="588"/>
      <c r="AA209" s="586">
        <f>regioNat_Kreisregionen_t_N!T209/Terr_Oeko!$D210*1000/100</f>
        <v>4.2353628498555871</v>
      </c>
      <c r="AB209" s="589">
        <f t="shared" si="32"/>
        <v>18.001632652555934</v>
      </c>
      <c r="AC209" s="275" t="str">
        <f>IF(Terr_Oeko!AB210 &gt; Vegetation!M210, "Oeko", "Veg")</f>
        <v>Veg</v>
      </c>
      <c r="AD209" s="276" t="str">
        <f>IF(Gesundheit!T210 &gt; Terr_Oeko!AH210, "Gesund", "Oeko")</f>
        <v>Oeko</v>
      </c>
      <c r="AE209" s="500">
        <f t="shared" si="34"/>
        <v>0</v>
      </c>
      <c r="AF209" s="500">
        <f t="shared" si="34"/>
        <v>0</v>
      </c>
      <c r="AG209" s="352"/>
      <c r="AH209" s="542">
        <f t="shared" si="33"/>
        <v>3.2423102864202402</v>
      </c>
      <c r="AI209" s="542">
        <f t="shared" si="33"/>
        <v>2.6606514937258376</v>
      </c>
      <c r="AJ209" s="354">
        <f t="shared" si="35"/>
        <v>0</v>
      </c>
      <c r="AK209" s="651"/>
      <c r="AL209" s="647"/>
      <c r="AM209" s="647"/>
      <c r="AN209" s="647"/>
      <c r="AO209" s="647"/>
      <c r="AP209" s="647"/>
      <c r="AQ209" s="647"/>
      <c r="AR209" s="647"/>
      <c r="AS209" s="647"/>
      <c r="AT209" s="647"/>
      <c r="AU209" s="647"/>
      <c r="AV209" s="647"/>
      <c r="AW209" s="647"/>
      <c r="AX209" s="647"/>
      <c r="AY209" s="647"/>
      <c r="AZ209" s="647"/>
      <c r="BA209" s="647"/>
      <c r="BB209" s="647"/>
      <c r="BC209" s="647"/>
      <c r="BD209" s="647"/>
      <c r="BE209" s="647"/>
      <c r="BF209" s="647"/>
      <c r="BG209" s="647"/>
    </row>
    <row r="210" spans="1:59" x14ac:dyDescent="0.25">
      <c r="A210" s="631"/>
      <c r="B210" s="594">
        <v>9474</v>
      </c>
      <c r="C210" s="595" t="s">
        <v>160</v>
      </c>
      <c r="D210" s="687" t="s">
        <v>583</v>
      </c>
      <c r="E210" s="687">
        <v>5.4169181445138159</v>
      </c>
      <c r="F210" s="687">
        <v>1.1153882201774801</v>
      </c>
      <c r="G210" s="687">
        <v>3.5741050581045872</v>
      </c>
      <c r="H210" s="687">
        <v>0.27760923231637752</v>
      </c>
      <c r="I210" s="687">
        <v>0</v>
      </c>
      <c r="J210" s="691">
        <v>10.384020655112263</v>
      </c>
      <c r="K210" s="596">
        <f>regioNat_Kreisregionen_t_N!D210/Terr_Oeko!$D211*1000/100</f>
        <v>7.3531004795745272</v>
      </c>
      <c r="L210" s="596">
        <f>regioNat_Kreisregionen_t_N!E210/Terr_Oeko!$D211*1000/100</f>
        <v>5.7609309330157439</v>
      </c>
      <c r="M210" s="596">
        <f>regioNat_Kreisregionen_t_N!F210/Terr_Oeko!$D211*1000/100</f>
        <v>1.2757674175403999</v>
      </c>
      <c r="N210" s="596" t="s">
        <v>539</v>
      </c>
      <c r="O210" s="597">
        <f>regioNat_Kreisregionen_t_N!H210/Terr_Oeko!$D211*1000/100</f>
        <v>18.334930470783004</v>
      </c>
      <c r="P210" s="598">
        <f t="shared" si="30"/>
        <v>32.72472930091368</v>
      </c>
      <c r="Q210" s="599">
        <f>regioNat_Kreisregionen_t_N!J210/Terr_Oeko!$D211*1000/100</f>
        <v>1.9361823350607121</v>
      </c>
      <c r="R210" s="599">
        <f>regioNat_Kreisregionen_t_N!K210/Terr_Oeko!$D211*1000/100</f>
        <v>2.1868258749111571</v>
      </c>
      <c r="S210" s="599">
        <f>regioNat_Kreisregionen_t_N!L210/Terr_Oeko!$D211*1000/100</f>
        <v>0.99815818522402244</v>
      </c>
      <c r="T210" s="599" t="s">
        <v>539</v>
      </c>
      <c r="U210" s="597">
        <f>regioNat_Kreisregionen_t_N!N210/Terr_Oeko!$D211*1000/100</f>
        <v>17.219542250605524</v>
      </c>
      <c r="V210" s="598">
        <f t="shared" si="31"/>
        <v>22.340708645801413</v>
      </c>
      <c r="W210" s="599">
        <f>regioNat_Kreisregionen_t_N!P210/Terr_Oeko!$D211*1000/100</f>
        <v>5.4169181445138159</v>
      </c>
      <c r="X210" s="599">
        <f>regioNat_Kreisregionen_t_N!Q210/Terr_Oeko!$D211*1000/100</f>
        <v>3.5741050581045872</v>
      </c>
      <c r="Y210" s="599">
        <f>regioNat_Kreisregionen_t_N!R210/Terr_Oeko!$D211*1000/100</f>
        <v>0.27760923231637752</v>
      </c>
      <c r="Z210" s="599"/>
      <c r="AA210" s="597">
        <f>regioNat_Kreisregionen_t_N!T210/Terr_Oeko!$D211*1000/100</f>
        <v>1.1153882201774801</v>
      </c>
      <c r="AB210" s="600">
        <f t="shared" si="32"/>
        <v>10.384020655112263</v>
      </c>
      <c r="AC210" s="275" t="str">
        <f>IF(Terr_Oeko!AB211 &gt; Vegetation!M211, "Oeko", "Veg")</f>
        <v>Veg</v>
      </c>
      <c r="AD210" s="276" t="str">
        <f>IF(Gesundheit!T211 &gt; Terr_Oeko!AH211, "Gesund", "Oeko")</f>
        <v>Oeko</v>
      </c>
      <c r="AE210" s="500">
        <f t="shared" si="34"/>
        <v>0</v>
      </c>
      <c r="AF210" s="500">
        <f t="shared" si="34"/>
        <v>0</v>
      </c>
      <c r="AG210" s="352"/>
      <c r="AH210" s="542">
        <f t="shared" si="33"/>
        <v>1.9361823350607112</v>
      </c>
      <c r="AI210" s="542">
        <f t="shared" si="33"/>
        <v>2.1868258749111567</v>
      </c>
      <c r="AJ210" s="354">
        <f t="shared" si="35"/>
        <v>0</v>
      </c>
      <c r="AK210" s="651"/>
      <c r="AL210" s="647"/>
      <c r="AM210" s="647"/>
      <c r="AN210" s="647"/>
      <c r="AO210" s="647"/>
      <c r="AP210" s="647"/>
      <c r="AQ210" s="647"/>
      <c r="AR210" s="647"/>
      <c r="AS210" s="647"/>
      <c r="AT210" s="647"/>
      <c r="AU210" s="647"/>
      <c r="AV210" s="647"/>
      <c r="AW210" s="647"/>
      <c r="AX210" s="647"/>
      <c r="AY210" s="647"/>
      <c r="AZ210" s="647"/>
      <c r="BA210" s="647"/>
      <c r="BB210" s="647"/>
      <c r="BC210" s="647"/>
      <c r="BD210" s="647"/>
      <c r="BE210" s="647"/>
      <c r="BF210" s="647"/>
      <c r="BG210" s="647"/>
    </row>
    <row r="211" spans="1:59" x14ac:dyDescent="0.25">
      <c r="A211" s="631"/>
      <c r="B211" s="593" t="s">
        <v>665</v>
      </c>
      <c r="C211" s="592" t="s">
        <v>729</v>
      </c>
      <c r="D211" s="688" t="s">
        <v>583</v>
      </c>
      <c r="E211" s="686">
        <v>9.4562655476537127</v>
      </c>
      <c r="F211" s="686">
        <v>2.1070534413783117</v>
      </c>
      <c r="G211" s="686">
        <v>4.898074157597458</v>
      </c>
      <c r="H211" s="686">
        <v>0.31585282298552197</v>
      </c>
      <c r="I211" s="686">
        <v>2.0786108530242431</v>
      </c>
      <c r="J211" s="690">
        <v>18.85585682263925</v>
      </c>
      <c r="K211" s="585">
        <f>regioNat_Kreisregionen_t_N!D211/Terr_Oeko!$D212*1000/100</f>
        <v>12.836241729784785</v>
      </c>
      <c r="L211" s="585">
        <f>regioNat_Kreisregionen_t_N!E211/Terr_Oeko!$D212*1000/100</f>
        <v>7.8949741174291228</v>
      </c>
      <c r="M211" s="585">
        <f>regioNat_Kreisregionen_t_N!F211/Terr_Oeko!$D212*1000/100</f>
        <v>1.534320418602606</v>
      </c>
      <c r="N211" s="585">
        <f>regioNat_Kreisregionen_t_N!G211/Terr_Oeko!$D212*1000/100</f>
        <v>13.718480314981589</v>
      </c>
      <c r="O211" s="586">
        <f>regioNat_Kreisregionen_t_N!H211/Terr_Oeko!$D212*1000/100</f>
        <v>28.378526541456754</v>
      </c>
      <c r="P211" s="587">
        <f t="shared" si="30"/>
        <v>64.362543122254863</v>
      </c>
      <c r="Q211" s="588">
        <f>regioNat_Kreisregionen_t_N!J211/Terr_Oeko!$D212*1000/100</f>
        <v>3.3799761821310712</v>
      </c>
      <c r="R211" s="588">
        <f>regioNat_Kreisregionen_t_N!K211/Terr_Oeko!$D212*1000/100</f>
        <v>2.9968999598316652</v>
      </c>
      <c r="S211" s="588">
        <f>regioNat_Kreisregionen_t_N!L211/Terr_Oeko!$D212*1000/100</f>
        <v>1.2184675956170843</v>
      </c>
      <c r="T211" s="588">
        <f>regioNat_Kreisregionen_t_N!M211/Terr_Oeko!$D212*1000/100</f>
        <v>11.639869461957353</v>
      </c>
      <c r="U211" s="586">
        <f>regioNat_Kreisregionen_t_N!N211/Terr_Oeko!$D212*1000/100</f>
        <v>26.271473100078438</v>
      </c>
      <c r="V211" s="587">
        <f t="shared" si="31"/>
        <v>45.506686299615609</v>
      </c>
      <c r="W211" s="588">
        <f>regioNat_Kreisregionen_t_N!P211/Terr_Oeko!$D212*1000/100</f>
        <v>9.4562655476537127</v>
      </c>
      <c r="X211" s="588">
        <f>regioNat_Kreisregionen_t_N!Q211/Terr_Oeko!$D212*1000/100</f>
        <v>4.898074157597458</v>
      </c>
      <c r="Y211" s="588">
        <f>regioNat_Kreisregionen_t_N!R211/Terr_Oeko!$D212*1000/100</f>
        <v>0.31585282298552197</v>
      </c>
      <c r="Z211" s="588">
        <f>regioNat_Kreisregionen_t_N!S211/Terr_Oeko!$D212*1000/100</f>
        <v>2.0786108530242431</v>
      </c>
      <c r="AA211" s="586">
        <f>regioNat_Kreisregionen_t_N!T211/Terr_Oeko!$D212*1000/100</f>
        <v>2.1070534413783117</v>
      </c>
      <c r="AB211" s="589">
        <f t="shared" si="32"/>
        <v>18.85585682263925</v>
      </c>
      <c r="AC211" s="275" t="str">
        <f>IF(Terr_Oeko!AB212 &gt; Vegetation!M212, "Oeko", "Veg")</f>
        <v>Veg</v>
      </c>
      <c r="AD211" s="276" t="str">
        <f>IF(Gesundheit!T212 &gt; Terr_Oeko!AH212, "Gesund", "Oeko")</f>
        <v>Oeko</v>
      </c>
      <c r="AE211" s="500">
        <f t="shared" si="34"/>
        <v>0</v>
      </c>
      <c r="AF211" s="500">
        <f t="shared" si="34"/>
        <v>0</v>
      </c>
      <c r="AG211" s="352"/>
      <c r="AH211" s="542">
        <f t="shared" si="33"/>
        <v>3.3799761821310721</v>
      </c>
      <c r="AI211" s="542">
        <f t="shared" si="33"/>
        <v>2.9968999598316648</v>
      </c>
      <c r="AJ211" s="354">
        <f t="shared" si="35"/>
        <v>0</v>
      </c>
      <c r="AK211" s="651"/>
      <c r="AL211" s="647"/>
      <c r="AM211" s="647"/>
      <c r="AN211" s="647"/>
      <c r="AO211" s="647"/>
      <c r="AP211" s="647"/>
      <c r="AQ211" s="647"/>
      <c r="AR211" s="647"/>
      <c r="AS211" s="647"/>
      <c r="AT211" s="647"/>
      <c r="AU211" s="647"/>
      <c r="AV211" s="647"/>
      <c r="AW211" s="647"/>
      <c r="AX211" s="647"/>
      <c r="AY211" s="647"/>
      <c r="AZ211" s="647"/>
      <c r="BA211" s="647"/>
      <c r="BB211" s="647"/>
      <c r="BC211" s="647"/>
      <c r="BD211" s="647"/>
      <c r="BE211" s="647"/>
      <c r="BF211" s="647"/>
      <c r="BG211" s="647"/>
    </row>
    <row r="212" spans="1:59" x14ac:dyDescent="0.25">
      <c r="A212" s="631"/>
      <c r="B212" s="594">
        <v>9476</v>
      </c>
      <c r="C212" s="595" t="s">
        <v>161</v>
      </c>
      <c r="D212" s="687" t="s">
        <v>584</v>
      </c>
      <c r="E212" s="687">
        <v>3.6092993467582359</v>
      </c>
      <c r="F212" s="687">
        <v>6.8526370195948608E-2</v>
      </c>
      <c r="G212" s="687">
        <v>3.9316653890797952</v>
      </c>
      <c r="H212" s="687">
        <v>0.23269266673234093</v>
      </c>
      <c r="I212" s="687">
        <v>0</v>
      </c>
      <c r="J212" s="691">
        <v>7.8421837727663206</v>
      </c>
      <c r="K212" s="596">
        <f>regioNat_Kreisregionen_t_N!D212/Terr_Oeko!$D213*1000/100</f>
        <v>4.8993800625277881</v>
      </c>
      <c r="L212" s="596">
        <f>regioNat_Kreisregionen_t_N!E212/Terr_Oeko!$D213*1000/100</f>
        <v>6.3372655224155343</v>
      </c>
      <c r="M212" s="596">
        <f>regioNat_Kreisregionen_t_N!F212/Terr_Oeko!$D213*1000/100</f>
        <v>0.94370266805390424</v>
      </c>
      <c r="N212" s="596" t="s">
        <v>539</v>
      </c>
      <c r="O212" s="597">
        <f>regioNat_Kreisregionen_t_N!H212/Terr_Oeko!$D213*1000/100</f>
        <v>10.464204658048432</v>
      </c>
      <c r="P212" s="598">
        <f t="shared" si="30"/>
        <v>22.644552911045658</v>
      </c>
      <c r="Q212" s="599">
        <f>regioNat_Kreisregionen_t_N!J212/Terr_Oeko!$D213*1000/100</f>
        <v>1.2900807157695531</v>
      </c>
      <c r="R212" s="599">
        <f>regioNat_Kreisregionen_t_N!K212/Terr_Oeko!$D213*1000/100</f>
        <v>2.40560013333574</v>
      </c>
      <c r="S212" s="599">
        <f>regioNat_Kreisregionen_t_N!L212/Terr_Oeko!$D213*1000/100</f>
        <v>0.71101000132156333</v>
      </c>
      <c r="T212" s="599" t="s">
        <v>539</v>
      </c>
      <c r="U212" s="597">
        <f>regioNat_Kreisregionen_t_N!N212/Terr_Oeko!$D213*1000/100</f>
        <v>10.395678287852485</v>
      </c>
      <c r="V212" s="598">
        <f t="shared" si="31"/>
        <v>14.802369138279342</v>
      </c>
      <c r="W212" s="599">
        <f>regioNat_Kreisregionen_t_N!P212/Terr_Oeko!$D213*1000/100</f>
        <v>3.6092993467582359</v>
      </c>
      <c r="X212" s="599">
        <f>regioNat_Kreisregionen_t_N!Q212/Terr_Oeko!$D213*1000/100</f>
        <v>3.9316653890797952</v>
      </c>
      <c r="Y212" s="599">
        <f>regioNat_Kreisregionen_t_N!R212/Terr_Oeko!$D213*1000/100</f>
        <v>0.23269266673234093</v>
      </c>
      <c r="Z212" s="599"/>
      <c r="AA212" s="597">
        <f>regioNat_Kreisregionen_t_N!T212/Terr_Oeko!$D213*1000/100</f>
        <v>6.8526370195948608E-2</v>
      </c>
      <c r="AB212" s="600">
        <f t="shared" si="32"/>
        <v>7.8421837727663206</v>
      </c>
      <c r="AC212" s="275" t="str">
        <f>IF(Terr_Oeko!AB213 &gt; Vegetation!M213, "Oeko", "Veg")</f>
        <v>Veg</v>
      </c>
      <c r="AD212" s="276" t="str">
        <f>IF(Gesundheit!T213 &gt; Terr_Oeko!AH213, "Gesund", "Oeko")</f>
        <v>Oeko</v>
      </c>
      <c r="AE212" s="500">
        <f t="shared" si="34"/>
        <v>0</v>
      </c>
      <c r="AF212" s="500">
        <f t="shared" si="34"/>
        <v>0</v>
      </c>
      <c r="AG212" s="352"/>
      <c r="AH212" s="542">
        <f t="shared" si="33"/>
        <v>1.2900807157695522</v>
      </c>
      <c r="AI212" s="542">
        <f t="shared" si="33"/>
        <v>2.4056001333357391</v>
      </c>
      <c r="AJ212" s="354">
        <f t="shared" si="35"/>
        <v>0</v>
      </c>
      <c r="AK212" s="651"/>
      <c r="AL212" s="647"/>
      <c r="AM212" s="647"/>
      <c r="AN212" s="647"/>
      <c r="AO212" s="647"/>
      <c r="AP212" s="647"/>
      <c r="AQ212" s="647"/>
      <c r="AR212" s="647"/>
      <c r="AS212" s="647"/>
      <c r="AT212" s="647"/>
      <c r="AU212" s="647"/>
      <c r="AV212" s="647"/>
      <c r="AW212" s="647"/>
      <c r="AX212" s="647"/>
      <c r="AY212" s="647"/>
      <c r="AZ212" s="647"/>
      <c r="BA212" s="647"/>
      <c r="BB212" s="647"/>
      <c r="BC212" s="647"/>
      <c r="BD212" s="647"/>
      <c r="BE212" s="647"/>
      <c r="BF212" s="647"/>
      <c r="BG212" s="647"/>
    </row>
    <row r="213" spans="1:59" x14ac:dyDescent="0.25">
      <c r="A213" s="631"/>
      <c r="B213" s="593">
        <v>9477</v>
      </c>
      <c r="C213" s="592" t="s">
        <v>162</v>
      </c>
      <c r="D213" s="688" t="s">
        <v>583</v>
      </c>
      <c r="E213" s="686">
        <v>6.9335419178214366</v>
      </c>
      <c r="F213" s="686">
        <v>0.89321114450272188</v>
      </c>
      <c r="G213" s="686">
        <v>3.4953945086917519</v>
      </c>
      <c r="H213" s="686">
        <v>0.26296500861878397</v>
      </c>
      <c r="I213" s="686">
        <v>0</v>
      </c>
      <c r="J213" s="690">
        <v>11.585112579634695</v>
      </c>
      <c r="K213" s="585">
        <f>regioNat_Kreisregionen_t_N!D213/Terr_Oeko!$D214*1000/100</f>
        <v>9.4118148070444541</v>
      </c>
      <c r="L213" s="585">
        <f>regioNat_Kreisregionen_t_N!E213/Terr_Oeko!$D214*1000/100</f>
        <v>5.6340611204345938</v>
      </c>
      <c r="M213" s="585">
        <f>regioNat_Kreisregionen_t_N!F213/Terr_Oeko!$D214*1000/100</f>
        <v>1.3159225305568816</v>
      </c>
      <c r="N213" s="585" t="s">
        <v>539</v>
      </c>
      <c r="O213" s="586">
        <f>regioNat_Kreisregionen_t_N!H213/Terr_Oeko!$D214*1000/100</f>
        <v>20.501739039583104</v>
      </c>
      <c r="P213" s="587">
        <f t="shared" si="30"/>
        <v>36.863537497619035</v>
      </c>
      <c r="Q213" s="588">
        <f>regioNat_Kreisregionen_t_N!J213/Terr_Oeko!$D214*1000/100</f>
        <v>2.4782728892230166</v>
      </c>
      <c r="R213" s="588">
        <f>regioNat_Kreisregionen_t_N!K213/Terr_Oeko!$D214*1000/100</f>
        <v>2.1386666117428432</v>
      </c>
      <c r="S213" s="588">
        <f>regioNat_Kreisregionen_t_N!L213/Terr_Oeko!$D214*1000/100</f>
        <v>1.0529575219380976</v>
      </c>
      <c r="T213" s="588" t="s">
        <v>539</v>
      </c>
      <c r="U213" s="586">
        <f>regioNat_Kreisregionen_t_N!N213/Terr_Oeko!$D214*1000/100</f>
        <v>19.608527895080385</v>
      </c>
      <c r="V213" s="587">
        <f t="shared" si="31"/>
        <v>25.278424917984342</v>
      </c>
      <c r="W213" s="588">
        <f>regioNat_Kreisregionen_t_N!P213/Terr_Oeko!$D214*1000/100</f>
        <v>6.9335419178214366</v>
      </c>
      <c r="X213" s="588">
        <f>regioNat_Kreisregionen_t_N!Q213/Terr_Oeko!$D214*1000/100</f>
        <v>3.4953945086917519</v>
      </c>
      <c r="Y213" s="588">
        <f>regioNat_Kreisregionen_t_N!R213/Terr_Oeko!$D214*1000/100</f>
        <v>0.26296500861878397</v>
      </c>
      <c r="Z213" s="588"/>
      <c r="AA213" s="586">
        <f>regioNat_Kreisregionen_t_N!T213/Terr_Oeko!$D214*1000/100</f>
        <v>0.89321114450272188</v>
      </c>
      <c r="AB213" s="589">
        <f t="shared" si="32"/>
        <v>11.585112579634695</v>
      </c>
      <c r="AC213" s="275" t="str">
        <f>IF(Terr_Oeko!AB214 &gt; Vegetation!M214, "Oeko", "Veg")</f>
        <v>Veg</v>
      </c>
      <c r="AD213" s="276" t="str">
        <f>IF(Gesundheit!T214 &gt; Terr_Oeko!AH214, "Gesund", "Oeko")</f>
        <v>Oeko</v>
      </c>
      <c r="AE213" s="500">
        <f t="shared" si="34"/>
        <v>0</v>
      </c>
      <c r="AF213" s="500">
        <f t="shared" si="34"/>
        <v>0</v>
      </c>
      <c r="AG213" s="352"/>
      <c r="AH213" s="542">
        <f t="shared" si="33"/>
        <v>2.4782728892230175</v>
      </c>
      <c r="AI213" s="542">
        <f t="shared" si="33"/>
        <v>2.1386666117428419</v>
      </c>
      <c r="AJ213" s="354">
        <f t="shared" si="35"/>
        <v>0</v>
      </c>
      <c r="AK213" s="651"/>
      <c r="AL213" s="647"/>
      <c r="AM213" s="647"/>
      <c r="AN213" s="647"/>
      <c r="AO213" s="647"/>
      <c r="AP213" s="647"/>
      <c r="AQ213" s="647"/>
      <c r="AR213" s="647"/>
      <c r="AS213" s="647"/>
      <c r="AT213" s="647"/>
      <c r="AU213" s="647"/>
      <c r="AV213" s="647"/>
      <c r="AW213" s="647"/>
      <c r="AX213" s="647"/>
      <c r="AY213" s="647"/>
      <c r="AZ213" s="647"/>
      <c r="BA213" s="647"/>
      <c r="BB213" s="647"/>
      <c r="BC213" s="647"/>
      <c r="BD213" s="647"/>
      <c r="BE213" s="647"/>
      <c r="BF213" s="647"/>
      <c r="BG213" s="647"/>
    </row>
    <row r="214" spans="1:59" x14ac:dyDescent="0.25">
      <c r="A214" s="631"/>
      <c r="B214" s="594">
        <v>9478</v>
      </c>
      <c r="C214" s="595" t="s">
        <v>163</v>
      </c>
      <c r="D214" s="687" t="s">
        <v>583</v>
      </c>
      <c r="E214" s="687">
        <v>6.1270672016744756</v>
      </c>
      <c r="F214" s="687">
        <v>1.8830949590392065</v>
      </c>
      <c r="G214" s="687">
        <v>3.159171828819201</v>
      </c>
      <c r="H214" s="687">
        <v>0.25928868390441434</v>
      </c>
      <c r="I214" s="687">
        <v>0</v>
      </c>
      <c r="J214" s="691">
        <v>11.428622673437298</v>
      </c>
      <c r="K214" s="596">
        <f>regioNat_Kreisregionen_t_N!D214/Terr_Oeko!$D215*1000/100</f>
        <v>8.317079855571933</v>
      </c>
      <c r="L214" s="596">
        <f>regioNat_Kreisregionen_t_N!E214/Terr_Oeko!$D215*1000/100</f>
        <v>5.09211968184509</v>
      </c>
      <c r="M214" s="596">
        <f>regioNat_Kreisregionen_t_N!F214/Terr_Oeko!$D215*1000/100</f>
        <v>1.2624835225076536</v>
      </c>
      <c r="N214" s="596" t="s">
        <v>539</v>
      </c>
      <c r="O214" s="597">
        <f>regioNat_Kreisregionen_t_N!H214/Terr_Oeko!$D215*1000/100</f>
        <v>17.974860034644809</v>
      </c>
      <c r="P214" s="598">
        <f t="shared" si="30"/>
        <v>32.646543094569488</v>
      </c>
      <c r="Q214" s="599">
        <f>regioNat_Kreisregionen_t_N!J214/Terr_Oeko!$D215*1000/100</f>
        <v>2.1900126538974569</v>
      </c>
      <c r="R214" s="599">
        <f>regioNat_Kreisregionen_t_N!K214/Terr_Oeko!$D215*1000/100</f>
        <v>1.9329478530258886</v>
      </c>
      <c r="S214" s="599">
        <f>regioNat_Kreisregionen_t_N!L214/Terr_Oeko!$D215*1000/100</f>
        <v>1.0031948386032392</v>
      </c>
      <c r="T214" s="599" t="s">
        <v>539</v>
      </c>
      <c r="U214" s="597">
        <f>regioNat_Kreisregionen_t_N!N214/Terr_Oeko!$D215*1000/100</f>
        <v>16.091765075605604</v>
      </c>
      <c r="V214" s="598">
        <f t="shared" si="31"/>
        <v>21.217920421132188</v>
      </c>
      <c r="W214" s="599">
        <f>regioNat_Kreisregionen_t_N!P214/Terr_Oeko!$D215*1000/100</f>
        <v>6.1270672016744756</v>
      </c>
      <c r="X214" s="599">
        <f>regioNat_Kreisregionen_t_N!Q214/Terr_Oeko!$D215*1000/100</f>
        <v>3.159171828819201</v>
      </c>
      <c r="Y214" s="599">
        <f>regioNat_Kreisregionen_t_N!R214/Terr_Oeko!$D215*1000/100</f>
        <v>0.25928868390441434</v>
      </c>
      <c r="Z214" s="599"/>
      <c r="AA214" s="597">
        <f>regioNat_Kreisregionen_t_N!T214/Terr_Oeko!$D215*1000/100</f>
        <v>1.8830949590392065</v>
      </c>
      <c r="AB214" s="600">
        <f t="shared" si="32"/>
        <v>11.428622673437298</v>
      </c>
      <c r="AC214" s="275" t="str">
        <f>IF(Terr_Oeko!AB215 &gt; Vegetation!M215, "Oeko", "Veg")</f>
        <v>Veg</v>
      </c>
      <c r="AD214" s="276" t="str">
        <f>IF(Gesundheit!T215 &gt; Terr_Oeko!AH215, "Gesund", "Oeko")</f>
        <v>Oeko</v>
      </c>
      <c r="AE214" s="500">
        <f t="shared" si="34"/>
        <v>0</v>
      </c>
      <c r="AF214" s="500">
        <f t="shared" si="34"/>
        <v>0</v>
      </c>
      <c r="AG214" s="352"/>
      <c r="AH214" s="542">
        <f t="shared" si="33"/>
        <v>2.1900126538974574</v>
      </c>
      <c r="AI214" s="542">
        <f t="shared" si="33"/>
        <v>1.932947853025889</v>
      </c>
      <c r="AJ214" s="354">
        <f t="shared" si="35"/>
        <v>0</v>
      </c>
      <c r="AK214" s="651"/>
      <c r="AL214" s="647"/>
      <c r="AM214" s="647"/>
      <c r="AN214" s="647"/>
      <c r="AO214" s="647"/>
      <c r="AP214" s="647"/>
      <c r="AQ214" s="647"/>
      <c r="AR214" s="647"/>
      <c r="AS214" s="647"/>
      <c r="AT214" s="647"/>
      <c r="AU214" s="647"/>
      <c r="AV214" s="647"/>
      <c r="AW214" s="647"/>
      <c r="AX214" s="647"/>
      <c r="AY214" s="647"/>
      <c r="AZ214" s="647"/>
      <c r="BA214" s="647"/>
      <c r="BB214" s="647"/>
      <c r="BC214" s="647"/>
      <c r="BD214" s="647"/>
      <c r="BE214" s="647"/>
      <c r="BF214" s="647"/>
      <c r="BG214" s="647"/>
    </row>
    <row r="215" spans="1:59" x14ac:dyDescent="0.25">
      <c r="A215" s="631"/>
      <c r="B215" s="593">
        <v>9479</v>
      </c>
      <c r="C215" s="592" t="s">
        <v>164</v>
      </c>
      <c r="D215" s="688" t="s">
        <v>583</v>
      </c>
      <c r="E215" s="686">
        <v>6.6084019020763902</v>
      </c>
      <c r="F215" s="686">
        <v>1.032149216040215</v>
      </c>
      <c r="G215" s="686">
        <v>4.2464575181200503</v>
      </c>
      <c r="H215" s="686">
        <v>0.27341490330030455</v>
      </c>
      <c r="I215" s="686">
        <v>0</v>
      </c>
      <c r="J215" s="690">
        <v>12.160423539536961</v>
      </c>
      <c r="K215" s="585">
        <f>regioNat_Kreisregionen_t_N!D215/Terr_Oeko!$D216*1000/100</f>
        <v>8.9704591982052975</v>
      </c>
      <c r="L215" s="585">
        <f>regioNat_Kreisregionen_t_N!E215/Terr_Oeko!$D216*1000/100</f>
        <v>6.8446640695135388</v>
      </c>
      <c r="M215" s="585">
        <f>regioNat_Kreisregionen_t_N!F215/Terr_Oeko!$D216*1000/100</f>
        <v>1.2352229131247863</v>
      </c>
      <c r="N215" s="585">
        <f>regioNat_Kreisregionen_t_N!G215/Terr_Oeko!$D216*1000/100</f>
        <v>11.491410564742791</v>
      </c>
      <c r="O215" s="586">
        <f>regioNat_Kreisregionen_t_N!H215/Terr_Oeko!$D216*1000/100</f>
        <v>18.324551815357282</v>
      </c>
      <c r="P215" s="587">
        <f t="shared" si="30"/>
        <v>46.866308560943693</v>
      </c>
      <c r="Q215" s="588">
        <f>regioNat_Kreisregionen_t_N!J215/Terr_Oeko!$D216*1000/100</f>
        <v>2.3620572961289064</v>
      </c>
      <c r="R215" s="588">
        <f>regioNat_Kreisregionen_t_N!K215/Terr_Oeko!$D216*1000/100</f>
        <v>2.5982065513934884</v>
      </c>
      <c r="S215" s="588">
        <f>regioNat_Kreisregionen_t_N!L215/Terr_Oeko!$D216*1000/100</f>
        <v>0.96180800982448178</v>
      </c>
      <c r="T215" s="588">
        <f>regioNat_Kreisregionen_t_N!M215/Terr_Oeko!$D216*1000/100</f>
        <v>11.491410564742791</v>
      </c>
      <c r="U215" s="586">
        <f>regioNat_Kreisregionen_t_N!N215/Terr_Oeko!$D216*1000/100</f>
        <v>17.292402599317072</v>
      </c>
      <c r="V215" s="587">
        <f t="shared" si="31"/>
        <v>34.705885021406743</v>
      </c>
      <c r="W215" s="588">
        <f>regioNat_Kreisregionen_t_N!P215/Terr_Oeko!$D216*1000/100</f>
        <v>6.6084019020763902</v>
      </c>
      <c r="X215" s="588">
        <f>regioNat_Kreisregionen_t_N!Q215/Terr_Oeko!$D216*1000/100</f>
        <v>4.2464575181200503</v>
      </c>
      <c r="Y215" s="588">
        <f>regioNat_Kreisregionen_t_N!R215/Terr_Oeko!$D216*1000/100</f>
        <v>0.27341490330030455</v>
      </c>
      <c r="Z215" s="588">
        <f>regioNat_Kreisregionen_t_N!S215/Terr_Oeko!$D216*1000/100</f>
        <v>0</v>
      </c>
      <c r="AA215" s="586">
        <f>regioNat_Kreisregionen_t_N!T215/Terr_Oeko!$D216*1000/100</f>
        <v>1.032149216040215</v>
      </c>
      <c r="AB215" s="589">
        <f t="shared" si="32"/>
        <v>12.160423539536961</v>
      </c>
      <c r="AC215" s="275" t="str">
        <f>IF(Terr_Oeko!AB216 &gt; Vegetation!M216, "Oeko", "Veg")</f>
        <v>Veg</v>
      </c>
      <c r="AD215" s="276" t="str">
        <f>IF(Gesundheit!T216 &gt; Terr_Oeko!AH216, "Gesund", "Oeko")</f>
        <v>Oeko</v>
      </c>
      <c r="AE215" s="500">
        <f t="shared" si="34"/>
        <v>0</v>
      </c>
      <c r="AF215" s="500">
        <f t="shared" si="34"/>
        <v>0</v>
      </c>
      <c r="AG215" s="352"/>
      <c r="AH215" s="542">
        <f t="shared" si="33"/>
        <v>2.3620572961289072</v>
      </c>
      <c r="AI215" s="542">
        <f t="shared" si="33"/>
        <v>2.5982065513934884</v>
      </c>
      <c r="AJ215" s="354">
        <f t="shared" si="35"/>
        <v>0</v>
      </c>
      <c r="AK215" s="651"/>
      <c r="AL215" s="647"/>
      <c r="AM215" s="647"/>
      <c r="AN215" s="647"/>
      <c r="AO215" s="647"/>
      <c r="AP215" s="647"/>
      <c r="AQ215" s="647"/>
      <c r="AR215" s="647"/>
      <c r="AS215" s="647"/>
      <c r="AT215" s="647"/>
      <c r="AU215" s="647"/>
      <c r="AV215" s="647"/>
      <c r="AW215" s="647"/>
      <c r="AX215" s="647"/>
      <c r="AY215" s="647"/>
      <c r="AZ215" s="647"/>
      <c r="BA215" s="647"/>
      <c r="BB215" s="647"/>
      <c r="BC215" s="647"/>
      <c r="BD215" s="647"/>
      <c r="BE215" s="647"/>
      <c r="BF215" s="647"/>
      <c r="BG215" s="647"/>
    </row>
    <row r="216" spans="1:59" x14ac:dyDescent="0.25">
      <c r="A216" s="631"/>
      <c r="B216" s="594" t="s">
        <v>666</v>
      </c>
      <c r="C216" s="595" t="s">
        <v>730</v>
      </c>
      <c r="D216" s="687" t="s">
        <v>583</v>
      </c>
      <c r="E216" s="687">
        <v>14.284981845015936</v>
      </c>
      <c r="F216" s="687">
        <v>12.222110327478555</v>
      </c>
      <c r="G216" s="687">
        <v>3.6773469101518566</v>
      </c>
      <c r="H216" s="687">
        <v>0.33682026868409309</v>
      </c>
      <c r="I216" s="687">
        <v>0</v>
      </c>
      <c r="J216" s="691">
        <v>30.521259351330443</v>
      </c>
      <c r="K216" s="596">
        <f>regioNat_Kreisregionen_t_N!D216/Terr_Oeko!$D217*1000/100</f>
        <v>19.390897933667713</v>
      </c>
      <c r="L216" s="596">
        <f>regioNat_Kreisregionen_t_N!E216/Terr_Oeko!$D217*1000/100</f>
        <v>5.927341592291766</v>
      </c>
      <c r="M216" s="596">
        <f>regioNat_Kreisregionen_t_N!F216/Terr_Oeko!$D217*1000/100</f>
        <v>1.8169414858474837</v>
      </c>
      <c r="N216" s="596" t="s">
        <v>539</v>
      </c>
      <c r="O216" s="597">
        <f>regioNat_Kreisregionen_t_N!H216/Terr_Oeko!$D217*1000/100</f>
        <v>35.982133485111881</v>
      </c>
      <c r="P216" s="598">
        <f t="shared" si="30"/>
        <v>63.117314496918837</v>
      </c>
      <c r="Q216" s="599">
        <f>regioNat_Kreisregionen_t_N!J216/Terr_Oeko!$D217*1000/100</f>
        <v>5.1059160886517789</v>
      </c>
      <c r="R216" s="599">
        <f>regioNat_Kreisregionen_t_N!K216/Terr_Oeko!$D217*1000/100</f>
        <v>2.2499946821399099</v>
      </c>
      <c r="S216" s="599">
        <f>regioNat_Kreisregionen_t_N!L216/Terr_Oeko!$D217*1000/100</f>
        <v>1.4801212171633906</v>
      </c>
      <c r="T216" s="599" t="s">
        <v>539</v>
      </c>
      <c r="U216" s="597">
        <f>regioNat_Kreisregionen_t_N!N216/Terr_Oeko!$D217*1000/100</f>
        <v>23.760023157633327</v>
      </c>
      <c r="V216" s="598">
        <f t="shared" si="31"/>
        <v>32.596055145588409</v>
      </c>
      <c r="W216" s="599">
        <f>regioNat_Kreisregionen_t_N!P216/Terr_Oeko!$D217*1000/100</f>
        <v>14.284981845015936</v>
      </c>
      <c r="X216" s="599">
        <f>regioNat_Kreisregionen_t_N!Q216/Terr_Oeko!$D217*1000/100</f>
        <v>3.6773469101518566</v>
      </c>
      <c r="Y216" s="599">
        <f>regioNat_Kreisregionen_t_N!R216/Terr_Oeko!$D217*1000/100</f>
        <v>0.33682026868409309</v>
      </c>
      <c r="Z216" s="599"/>
      <c r="AA216" s="597">
        <f>regioNat_Kreisregionen_t_N!T216/Terr_Oeko!$D217*1000/100</f>
        <v>12.222110327478555</v>
      </c>
      <c r="AB216" s="600">
        <f t="shared" si="32"/>
        <v>30.521259351330443</v>
      </c>
      <c r="AC216" s="275" t="str">
        <f>IF(Terr_Oeko!AB217 &gt; Vegetation!M217, "Oeko", "Veg")</f>
        <v>Veg</v>
      </c>
      <c r="AD216" s="276" t="str">
        <f>IF(Gesundheit!T217 &gt; Terr_Oeko!AH217, "Gesund", "Oeko")</f>
        <v>Oeko</v>
      </c>
      <c r="AE216" s="500">
        <f t="shared" si="34"/>
        <v>0</v>
      </c>
      <c r="AF216" s="500">
        <f t="shared" si="34"/>
        <v>0</v>
      </c>
      <c r="AG216" s="352"/>
      <c r="AH216" s="542">
        <f t="shared" si="33"/>
        <v>5.1059160886517763</v>
      </c>
      <c r="AI216" s="542">
        <f t="shared" si="33"/>
        <v>2.2499946821399095</v>
      </c>
      <c r="AJ216" s="354">
        <f t="shared" si="35"/>
        <v>0</v>
      </c>
      <c r="AK216" s="651"/>
      <c r="AL216" s="647"/>
      <c r="AM216" s="647"/>
      <c r="AN216" s="647"/>
      <c r="AO216" s="647"/>
      <c r="AP216" s="647"/>
      <c r="AQ216" s="647"/>
      <c r="AR216" s="647"/>
      <c r="AS216" s="647"/>
      <c r="AT216" s="647"/>
      <c r="AU216" s="647"/>
      <c r="AV216" s="647"/>
      <c r="AW216" s="647"/>
      <c r="AX216" s="647"/>
      <c r="AY216" s="647"/>
      <c r="AZ216" s="647"/>
      <c r="BA216" s="647"/>
      <c r="BB216" s="647"/>
      <c r="BC216" s="647"/>
      <c r="BD216" s="647"/>
      <c r="BE216" s="647"/>
      <c r="BF216" s="647"/>
      <c r="BG216" s="647"/>
    </row>
    <row r="217" spans="1:59" x14ac:dyDescent="0.25">
      <c r="A217" s="631"/>
      <c r="B217" s="593" t="s">
        <v>667</v>
      </c>
      <c r="C217" s="592" t="s">
        <v>732</v>
      </c>
      <c r="D217" s="688" t="s">
        <v>584</v>
      </c>
      <c r="E217" s="686">
        <v>5.8612817998376032</v>
      </c>
      <c r="F217" s="686">
        <v>2.3481695774290201</v>
      </c>
      <c r="G217" s="686">
        <v>13.434372436423295</v>
      </c>
      <c r="H217" s="686">
        <v>0.4448721178265142</v>
      </c>
      <c r="I217" s="686">
        <v>0</v>
      </c>
      <c r="J217" s="690">
        <v>22.08869593151643</v>
      </c>
      <c r="K217" s="585">
        <f>regioNat_Kreisregionen_t_N!D217/Terr_Oeko!$D218*1000/100</f>
        <v>7.9562941258318665</v>
      </c>
      <c r="L217" s="585">
        <f>regioNat_Kreisregionen_t_N!E217/Terr_Oeko!$D218*1000/100</f>
        <v>16.564258363759386</v>
      </c>
      <c r="M217" s="585">
        <f>regioNat_Kreisregionen_t_N!F217/Terr_Oeko!$D218*1000/100</f>
        <v>1.5851032476201639</v>
      </c>
      <c r="N217" s="585" t="s">
        <v>539</v>
      </c>
      <c r="O217" s="586">
        <f>regioNat_Kreisregionen_t_N!H217/Terr_Oeko!$D218*1000/100</f>
        <v>14.906020418193608</v>
      </c>
      <c r="P217" s="587">
        <f t="shared" si="30"/>
        <v>41.011676155405027</v>
      </c>
      <c r="Q217" s="588">
        <f>regioNat_Kreisregionen_t_N!J217/Terr_Oeko!$D218*1000/100</f>
        <v>2.0950123259942632</v>
      </c>
      <c r="R217" s="588">
        <f>regioNat_Kreisregionen_t_N!K217/Terr_Oeko!$D218*1000/100</f>
        <v>3.1298859273360891</v>
      </c>
      <c r="S217" s="588">
        <f>regioNat_Kreisregionen_t_N!L217/Terr_Oeko!$D218*1000/100</f>
        <v>1.1402311297936496</v>
      </c>
      <c r="T217" s="588" t="s">
        <v>539</v>
      </c>
      <c r="U217" s="586">
        <f>regioNat_Kreisregionen_t_N!N217/Terr_Oeko!$D218*1000/100</f>
        <v>12.557850840764585</v>
      </c>
      <c r="V217" s="587">
        <f t="shared" si="31"/>
        <v>18.922980223888587</v>
      </c>
      <c r="W217" s="588">
        <f>regioNat_Kreisregionen_t_N!P217/Terr_Oeko!$D218*1000/100</f>
        <v>5.8612817998376032</v>
      </c>
      <c r="X217" s="588">
        <f>regioNat_Kreisregionen_t_N!Q217/Terr_Oeko!$D218*1000/100</f>
        <v>13.434372436423295</v>
      </c>
      <c r="Y217" s="588">
        <f>regioNat_Kreisregionen_t_N!R217/Terr_Oeko!$D218*1000/100</f>
        <v>0.4448721178265142</v>
      </c>
      <c r="Z217" s="588"/>
      <c r="AA217" s="586">
        <f>regioNat_Kreisregionen_t_N!T217/Terr_Oeko!$D218*1000/100</f>
        <v>2.3481695774290201</v>
      </c>
      <c r="AB217" s="589">
        <f t="shared" si="32"/>
        <v>22.08869593151643</v>
      </c>
      <c r="AC217" s="275" t="str">
        <f>IF(Terr_Oeko!AB218 &gt; Vegetation!M218, "Oeko", "Veg")</f>
        <v>Veg</v>
      </c>
      <c r="AD217" s="276" t="str">
        <f>IF(Gesundheit!T218 &gt; Terr_Oeko!AH218, "Gesund", "Oeko")</f>
        <v>Gesund</v>
      </c>
      <c r="AE217" s="500">
        <f t="shared" si="34"/>
        <v>0</v>
      </c>
      <c r="AF217" s="500">
        <f t="shared" si="34"/>
        <v>0</v>
      </c>
      <c r="AG217" s="352"/>
      <c r="AH217" s="542">
        <f t="shared" si="33"/>
        <v>2.0950123259942632</v>
      </c>
      <c r="AI217" s="542">
        <f t="shared" si="33"/>
        <v>3.1298859273360904</v>
      </c>
      <c r="AJ217" s="354">
        <f t="shared" si="35"/>
        <v>0</v>
      </c>
      <c r="AK217" s="651"/>
      <c r="AL217" s="647"/>
      <c r="AM217" s="647"/>
      <c r="AN217" s="647"/>
      <c r="AO217" s="647"/>
      <c r="AP217" s="647"/>
      <c r="AQ217" s="647"/>
      <c r="AR217" s="647"/>
      <c r="AS217" s="647"/>
      <c r="AT217" s="647"/>
      <c r="AU217" s="647"/>
      <c r="AV217" s="647"/>
      <c r="AW217" s="647"/>
      <c r="AX217" s="647"/>
      <c r="AY217" s="647"/>
      <c r="AZ217" s="647"/>
      <c r="BA217" s="647"/>
      <c r="BB217" s="647"/>
      <c r="BC217" s="647"/>
      <c r="BD217" s="647"/>
      <c r="BE217" s="647"/>
      <c r="BF217" s="647"/>
      <c r="BG217" s="647"/>
    </row>
    <row r="218" spans="1:59" x14ac:dyDescent="0.25">
      <c r="A218" s="631"/>
      <c r="B218" s="594" t="s">
        <v>668</v>
      </c>
      <c r="C218" s="595" t="s">
        <v>731</v>
      </c>
      <c r="D218" s="687" t="s">
        <v>583</v>
      </c>
      <c r="E218" s="687">
        <v>9.8014064429477585</v>
      </c>
      <c r="F218" s="687">
        <v>14.21561235256849</v>
      </c>
      <c r="G218" s="687">
        <v>9.4306698002350196</v>
      </c>
      <c r="H218" s="687">
        <v>0.47764099974845498</v>
      </c>
      <c r="I218" s="687">
        <v>0</v>
      </c>
      <c r="J218" s="691">
        <v>33.925329595499726</v>
      </c>
      <c r="K218" s="596">
        <f>regioNat_Kreisregionen_t_N!D218/Terr_Oeko!$D219*1000/100</f>
        <v>13.304747181593712</v>
      </c>
      <c r="L218" s="596">
        <f>regioNat_Kreisregionen_t_N!E218/Terr_Oeko!$D219*1000/100</f>
        <v>12.611085760177176</v>
      </c>
      <c r="M218" s="596">
        <f>regioNat_Kreisregionen_t_N!F218/Terr_Oeko!$D219*1000/100</f>
        <v>1.9264181062632417</v>
      </c>
      <c r="N218" s="596" t="s">
        <v>539</v>
      </c>
      <c r="O218" s="597">
        <f>regioNat_Kreisregionen_t_N!H218/Terr_Oeko!$D219*1000/100</f>
        <v>32.319530089041791</v>
      </c>
      <c r="P218" s="598">
        <f t="shared" si="30"/>
        <v>60.16178113707592</v>
      </c>
      <c r="Q218" s="599">
        <f>regioNat_Kreisregionen_t_N!J218/Terr_Oeko!$D219*1000/100</f>
        <v>3.5033407386459534</v>
      </c>
      <c r="R218" s="599">
        <f>regioNat_Kreisregionen_t_N!K218/Terr_Oeko!$D219*1000/100</f>
        <v>3.1804159599421546</v>
      </c>
      <c r="S218" s="599">
        <f>regioNat_Kreisregionen_t_N!L218/Terr_Oeko!$D219*1000/100</f>
        <v>1.4487771065147867</v>
      </c>
      <c r="T218" s="599" t="s">
        <v>539</v>
      </c>
      <c r="U218" s="597">
        <f>regioNat_Kreisregionen_t_N!N218/Terr_Oeko!$D219*1000/100</f>
        <v>18.103917736473303</v>
      </c>
      <c r="V218" s="598">
        <f t="shared" si="31"/>
        <v>26.236451541576198</v>
      </c>
      <c r="W218" s="599">
        <f>regioNat_Kreisregionen_t_N!P218/Terr_Oeko!$D219*1000/100</f>
        <v>9.8014064429477585</v>
      </c>
      <c r="X218" s="599">
        <f>regioNat_Kreisregionen_t_N!Q218/Terr_Oeko!$D219*1000/100</f>
        <v>9.4306698002350196</v>
      </c>
      <c r="Y218" s="599">
        <f>regioNat_Kreisregionen_t_N!R218/Terr_Oeko!$D219*1000/100</f>
        <v>0.47764099974845498</v>
      </c>
      <c r="Z218" s="599"/>
      <c r="AA218" s="597">
        <f>regioNat_Kreisregionen_t_N!T218/Terr_Oeko!$D219*1000/100</f>
        <v>14.21561235256849</v>
      </c>
      <c r="AB218" s="600">
        <f t="shared" si="32"/>
        <v>33.925329595499726</v>
      </c>
      <c r="AC218" s="275" t="str">
        <f>IF(Terr_Oeko!AB219 &gt; Vegetation!M219, "Oeko", "Veg")</f>
        <v>Veg</v>
      </c>
      <c r="AD218" s="276" t="str">
        <f>IF(Gesundheit!T219 &gt; Terr_Oeko!AH219, "Gesund", "Oeko")</f>
        <v>Gesund</v>
      </c>
      <c r="AE218" s="500">
        <f t="shared" si="34"/>
        <v>0</v>
      </c>
      <c r="AF218" s="500">
        <f t="shared" si="34"/>
        <v>0</v>
      </c>
      <c r="AG218" s="352"/>
      <c r="AH218" s="542">
        <f t="shared" si="33"/>
        <v>3.503340738645953</v>
      </c>
      <c r="AI218" s="542">
        <f t="shared" si="33"/>
        <v>3.180415959942156</v>
      </c>
      <c r="AJ218" s="354">
        <f t="shared" si="35"/>
        <v>0</v>
      </c>
      <c r="AK218" s="651"/>
      <c r="AL218" s="647"/>
      <c r="AM218" s="647"/>
      <c r="AN218" s="647"/>
      <c r="AO218" s="647"/>
      <c r="AP218" s="647"/>
      <c r="AQ218" s="647"/>
      <c r="AR218" s="647"/>
      <c r="AS218" s="647"/>
      <c r="AT218" s="647"/>
      <c r="AU218" s="647"/>
      <c r="AV218" s="647"/>
      <c r="AW218" s="647"/>
      <c r="AX218" s="647"/>
      <c r="AY218" s="647"/>
      <c r="AZ218" s="647"/>
      <c r="BA218" s="647"/>
      <c r="BB218" s="647"/>
      <c r="BC218" s="647"/>
      <c r="BD218" s="647"/>
      <c r="BE218" s="647"/>
      <c r="BF218" s="647"/>
      <c r="BG218" s="647"/>
    </row>
    <row r="219" spans="1:59" x14ac:dyDescent="0.25">
      <c r="A219" s="631"/>
      <c r="B219" s="593" t="s">
        <v>669</v>
      </c>
      <c r="C219" s="592" t="s">
        <v>733</v>
      </c>
      <c r="D219" s="688" t="s">
        <v>584</v>
      </c>
      <c r="E219" s="686">
        <v>4.6017664420070767</v>
      </c>
      <c r="F219" s="686">
        <v>0.49427193049657425</v>
      </c>
      <c r="G219" s="686">
        <v>15.548929596115649</v>
      </c>
      <c r="H219" s="686">
        <v>0.49003635558271996</v>
      </c>
      <c r="I219" s="686">
        <v>0</v>
      </c>
      <c r="J219" s="690">
        <v>21.135004324202018</v>
      </c>
      <c r="K219" s="585">
        <f>regioNat_Kreisregionen_t_N!D219/Terr_Oeko!$D220*1000/100</f>
        <v>6.2465871052310682</v>
      </c>
      <c r="L219" s="585">
        <f>regioNat_Kreisregionen_t_N!E219/Terr_Oeko!$D220*1000/100</f>
        <v>18.48273311144003</v>
      </c>
      <c r="M219" s="585">
        <f>regioNat_Kreisregionen_t_N!F219/Terr_Oeko!$D220*1000/100</f>
        <v>1.5532367137514727</v>
      </c>
      <c r="N219" s="585" t="s">
        <v>539</v>
      </c>
      <c r="O219" s="586">
        <f>regioNat_Kreisregionen_t_N!H219/Terr_Oeko!$D220*1000/100</f>
        <v>13.396677536113502</v>
      </c>
      <c r="P219" s="587">
        <f t="shared" si="30"/>
        <v>39.679234466536073</v>
      </c>
      <c r="Q219" s="588">
        <f>regioNat_Kreisregionen_t_N!J219/Terr_Oeko!$D220*1000/100</f>
        <v>1.6448206632239915</v>
      </c>
      <c r="R219" s="588">
        <f>regioNat_Kreisregionen_t_N!K219/Terr_Oeko!$D220*1000/100</f>
        <v>2.9338035153243789</v>
      </c>
      <c r="S219" s="588">
        <f>regioNat_Kreisregionen_t_N!L219/Terr_Oeko!$D220*1000/100</f>
        <v>1.0632003581687526</v>
      </c>
      <c r="T219" s="588" t="s">
        <v>539</v>
      </c>
      <c r="U219" s="586">
        <f>regioNat_Kreisregionen_t_N!N219/Terr_Oeko!$D220*1000/100</f>
        <v>12.902405605616929</v>
      </c>
      <c r="V219" s="587">
        <f t="shared" si="31"/>
        <v>18.544230142334051</v>
      </c>
      <c r="W219" s="588">
        <f>regioNat_Kreisregionen_t_N!P219/Terr_Oeko!$D220*1000/100</f>
        <v>4.6017664420070767</v>
      </c>
      <c r="X219" s="588">
        <f>regioNat_Kreisregionen_t_N!Q219/Terr_Oeko!$D220*1000/100</f>
        <v>15.548929596115649</v>
      </c>
      <c r="Y219" s="588">
        <f>regioNat_Kreisregionen_t_N!R219/Terr_Oeko!$D220*1000/100</f>
        <v>0.49003635558271996</v>
      </c>
      <c r="Z219" s="588"/>
      <c r="AA219" s="586">
        <f>regioNat_Kreisregionen_t_N!T219/Terr_Oeko!$D220*1000/100</f>
        <v>0.49427193049657425</v>
      </c>
      <c r="AB219" s="589">
        <f t="shared" si="32"/>
        <v>21.135004324202018</v>
      </c>
      <c r="AC219" s="275" t="str">
        <f>IF(Terr_Oeko!AB220 &gt; Vegetation!M220, "Oeko", "Veg")</f>
        <v>Veg</v>
      </c>
      <c r="AD219" s="276" t="str">
        <f>IF(Gesundheit!T220 &gt; Terr_Oeko!AH220, "Gesund", "Oeko")</f>
        <v>Gesund</v>
      </c>
      <c r="AE219" s="500">
        <f t="shared" si="34"/>
        <v>0</v>
      </c>
      <c r="AF219" s="500">
        <f t="shared" si="34"/>
        <v>0</v>
      </c>
      <c r="AG219" s="352"/>
      <c r="AH219" s="542">
        <f t="shared" si="33"/>
        <v>1.6448206632239915</v>
      </c>
      <c r="AI219" s="542">
        <f t="shared" si="33"/>
        <v>2.9338035153243816</v>
      </c>
      <c r="AJ219" s="354">
        <f t="shared" si="35"/>
        <v>0</v>
      </c>
      <c r="AK219" s="651"/>
      <c r="AL219" s="647"/>
      <c r="AM219" s="647"/>
      <c r="AN219" s="647"/>
      <c r="AO219" s="647"/>
      <c r="AP219" s="647"/>
      <c r="AQ219" s="647"/>
      <c r="AR219" s="647"/>
      <c r="AS219" s="647"/>
      <c r="AT219" s="647"/>
      <c r="AU219" s="647"/>
      <c r="AV219" s="647"/>
      <c r="AW219" s="647"/>
      <c r="AX219" s="647"/>
      <c r="AY219" s="647"/>
      <c r="AZ219" s="647"/>
      <c r="BA219" s="647"/>
      <c r="BB219" s="647"/>
      <c r="BC219" s="647"/>
      <c r="BD219" s="647"/>
      <c r="BE219" s="647"/>
      <c r="BF219" s="647"/>
      <c r="BG219" s="647"/>
    </row>
    <row r="220" spans="1:59" x14ac:dyDescent="0.25">
      <c r="A220" s="631"/>
      <c r="B220" s="594">
        <v>9575</v>
      </c>
      <c r="C220" s="595" t="s">
        <v>165</v>
      </c>
      <c r="D220" s="687" t="s">
        <v>583</v>
      </c>
      <c r="E220" s="687">
        <v>12.578830046617362</v>
      </c>
      <c r="F220" s="687">
        <v>12.950941171722315</v>
      </c>
      <c r="G220" s="687">
        <v>2.5297151642894913</v>
      </c>
      <c r="H220" s="687">
        <v>0.29141259546326476</v>
      </c>
      <c r="I220" s="687">
        <v>0</v>
      </c>
      <c r="J220" s="691">
        <v>28.350898978092435</v>
      </c>
      <c r="K220" s="596">
        <f>regioNat_Kreisregionen_t_N!D220/Terr_Oeko!$D221*1000/100</f>
        <v>17.07491211436243</v>
      </c>
      <c r="L220" s="596">
        <f>regioNat_Kreisregionen_t_N!E220/Terr_Oeko!$D221*1000/100</f>
        <v>4.0775282496600518</v>
      </c>
      <c r="M220" s="596">
        <f>regioNat_Kreisregionen_t_N!F220/Terr_Oeko!$D221*1000/100</f>
        <v>1.6263240494125373</v>
      </c>
      <c r="N220" s="596" t="s">
        <v>539</v>
      </c>
      <c r="O220" s="597">
        <f>regioNat_Kreisregionen_t_N!H220/Terr_Oeko!$D221*1000/100</f>
        <v>31.822157059354769</v>
      </c>
      <c r="P220" s="598">
        <f t="shared" si="30"/>
        <v>54.600921472789793</v>
      </c>
      <c r="Q220" s="599">
        <f>regioNat_Kreisregionen_t_N!J220/Terr_Oeko!$D221*1000/100</f>
        <v>4.4960820677450668</v>
      </c>
      <c r="R220" s="599">
        <f>regioNat_Kreisregionen_t_N!K220/Terr_Oeko!$D221*1000/100</f>
        <v>1.5478130853705607</v>
      </c>
      <c r="S220" s="599">
        <f>regioNat_Kreisregionen_t_N!L220/Terr_Oeko!$D221*1000/100</f>
        <v>1.3349114539492724</v>
      </c>
      <c r="T220" s="599" t="s">
        <v>539</v>
      </c>
      <c r="U220" s="597">
        <f>regioNat_Kreisregionen_t_N!N220/Terr_Oeko!$D221*1000/100</f>
        <v>18.871215887632456</v>
      </c>
      <c r="V220" s="598">
        <f t="shared" si="31"/>
        <v>26.250022494697355</v>
      </c>
      <c r="W220" s="599">
        <f>regioNat_Kreisregionen_t_N!P220/Terr_Oeko!$D221*1000/100</f>
        <v>12.578830046617362</v>
      </c>
      <c r="X220" s="599">
        <f>regioNat_Kreisregionen_t_N!Q220/Terr_Oeko!$D221*1000/100</f>
        <v>2.5297151642894913</v>
      </c>
      <c r="Y220" s="599">
        <f>regioNat_Kreisregionen_t_N!R220/Terr_Oeko!$D221*1000/100</f>
        <v>0.29141259546326476</v>
      </c>
      <c r="Z220" s="599"/>
      <c r="AA220" s="597">
        <f>regioNat_Kreisregionen_t_N!T220/Terr_Oeko!$D221*1000/100</f>
        <v>12.950941171722315</v>
      </c>
      <c r="AB220" s="600">
        <f t="shared" si="32"/>
        <v>28.350898978092435</v>
      </c>
      <c r="AC220" s="275" t="str">
        <f>IF(Terr_Oeko!AB221 &gt; Vegetation!M221, "Oeko", "Veg")</f>
        <v>Veg</v>
      </c>
      <c r="AD220" s="276" t="str">
        <f>IF(Gesundheit!T221 &gt; Terr_Oeko!AH221, "Gesund", "Oeko")</f>
        <v>Oeko</v>
      </c>
      <c r="AE220" s="500">
        <f t="shared" si="34"/>
        <v>0</v>
      </c>
      <c r="AF220" s="500">
        <f t="shared" si="34"/>
        <v>0</v>
      </c>
      <c r="AG220" s="352"/>
      <c r="AH220" s="542">
        <f t="shared" si="33"/>
        <v>4.4960820677450677</v>
      </c>
      <c r="AI220" s="542">
        <f t="shared" si="33"/>
        <v>1.5478130853705605</v>
      </c>
      <c r="AJ220" s="354">
        <f t="shared" si="35"/>
        <v>0</v>
      </c>
      <c r="AK220" s="651"/>
      <c r="AL220" s="647"/>
      <c r="AM220" s="647"/>
      <c r="AN220" s="647"/>
      <c r="AO220" s="647"/>
      <c r="AP220" s="647"/>
      <c r="AQ220" s="647"/>
      <c r="AR220" s="647"/>
      <c r="AS220" s="647"/>
      <c r="AT220" s="647"/>
      <c r="AU220" s="647"/>
      <c r="AV220" s="647"/>
      <c r="AW220" s="647"/>
      <c r="AX220" s="647"/>
      <c r="AY220" s="647"/>
      <c r="AZ220" s="647"/>
      <c r="BA220" s="647"/>
      <c r="BB220" s="647"/>
      <c r="BC220" s="647"/>
      <c r="BD220" s="647"/>
      <c r="BE220" s="647"/>
      <c r="BF220" s="647"/>
      <c r="BG220" s="647"/>
    </row>
    <row r="221" spans="1:59" x14ac:dyDescent="0.25">
      <c r="A221" s="631"/>
      <c r="B221" s="593" t="s">
        <v>670</v>
      </c>
      <c r="C221" s="592" t="s">
        <v>734</v>
      </c>
      <c r="D221" s="688" t="s">
        <v>583</v>
      </c>
      <c r="E221" s="686">
        <v>7.4105390188601339</v>
      </c>
      <c r="F221" s="686">
        <v>2.7222566583773382</v>
      </c>
      <c r="G221" s="686">
        <v>6.2366995416029996</v>
      </c>
      <c r="H221" s="686">
        <v>0.29344543177497712</v>
      </c>
      <c r="I221" s="686">
        <v>0</v>
      </c>
      <c r="J221" s="690">
        <v>16.662940650615447</v>
      </c>
      <c r="K221" s="585">
        <f>regioNat_Kreisregionen_t_N!D221/Terr_Oeko!$D222*1000/100</f>
        <v>10.059306151538102</v>
      </c>
      <c r="L221" s="585">
        <f>regioNat_Kreisregionen_t_N!E221/Terr_Oeko!$D222*1000/100</f>
        <v>9.6063208710889167</v>
      </c>
      <c r="M221" s="585">
        <f>regioNat_Kreisregionen_t_N!F221/Terr_Oeko!$D222*1000/100</f>
        <v>1.3154259871420573</v>
      </c>
      <c r="N221" s="585" t="s">
        <v>539</v>
      </c>
      <c r="O221" s="586">
        <f>regioNat_Kreisregionen_t_N!H221/Terr_Oeko!$D222*1000/100</f>
        <v>18.088959335583919</v>
      </c>
      <c r="P221" s="587">
        <f t="shared" si="30"/>
        <v>39.070012345352993</v>
      </c>
      <c r="Q221" s="588">
        <f>regioNat_Kreisregionen_t_N!J221/Terr_Oeko!$D222*1000/100</f>
        <v>2.6487671326779707</v>
      </c>
      <c r="R221" s="588">
        <f>regioNat_Kreisregionen_t_N!K221/Terr_Oeko!$D222*1000/100</f>
        <v>3.3696213294859159</v>
      </c>
      <c r="S221" s="588">
        <f>regioNat_Kreisregionen_t_N!L221/Terr_Oeko!$D222*1000/100</f>
        <v>1.0219805553670804</v>
      </c>
      <c r="T221" s="588" t="s">
        <v>539</v>
      </c>
      <c r="U221" s="586">
        <f>regioNat_Kreisregionen_t_N!N221/Terr_Oeko!$D222*1000/100</f>
        <v>15.366702677206582</v>
      </c>
      <c r="V221" s="587">
        <f t="shared" si="31"/>
        <v>22.407071694737549</v>
      </c>
      <c r="W221" s="588">
        <f>regioNat_Kreisregionen_t_N!P221/Terr_Oeko!$D222*1000/100</f>
        <v>7.4105390188601339</v>
      </c>
      <c r="X221" s="588">
        <f>regioNat_Kreisregionen_t_N!Q221/Terr_Oeko!$D222*1000/100</f>
        <v>6.2366995416029996</v>
      </c>
      <c r="Y221" s="588">
        <f>regioNat_Kreisregionen_t_N!R221/Terr_Oeko!$D222*1000/100</f>
        <v>0.29344543177497712</v>
      </c>
      <c r="Z221" s="588"/>
      <c r="AA221" s="586">
        <f>regioNat_Kreisregionen_t_N!T221/Terr_Oeko!$D222*1000/100</f>
        <v>2.7222566583773382</v>
      </c>
      <c r="AB221" s="589">
        <f t="shared" si="32"/>
        <v>16.662940650615447</v>
      </c>
      <c r="AC221" s="275" t="str">
        <f>IF(Terr_Oeko!AB222 &gt; Vegetation!M222, "Oeko", "Veg")</f>
        <v>Veg</v>
      </c>
      <c r="AD221" s="276" t="str">
        <f>IF(Gesundheit!T222 &gt; Terr_Oeko!AH222, "Gesund", "Oeko")</f>
        <v>Gesund</v>
      </c>
      <c r="AE221" s="500">
        <f t="shared" si="34"/>
        <v>0</v>
      </c>
      <c r="AF221" s="500">
        <f t="shared" si="34"/>
        <v>0</v>
      </c>
      <c r="AG221" s="352"/>
      <c r="AH221" s="542">
        <f t="shared" si="33"/>
        <v>2.6487671326779685</v>
      </c>
      <c r="AI221" s="542">
        <f t="shared" si="33"/>
        <v>3.3696213294859172</v>
      </c>
      <c r="AJ221" s="354">
        <f t="shared" si="35"/>
        <v>0</v>
      </c>
      <c r="AK221" s="651"/>
      <c r="AL221" s="647"/>
      <c r="AM221" s="647"/>
      <c r="AN221" s="647"/>
      <c r="AO221" s="647"/>
      <c r="AP221" s="647"/>
      <c r="AQ221" s="647"/>
      <c r="AR221" s="647"/>
      <c r="AS221" s="647"/>
      <c r="AT221" s="647"/>
      <c r="AU221" s="647"/>
      <c r="AV221" s="647"/>
      <c r="AW221" s="647"/>
      <c r="AX221" s="647"/>
      <c r="AY221" s="647"/>
      <c r="AZ221" s="647"/>
      <c r="BA221" s="647"/>
      <c r="BB221" s="647"/>
      <c r="BC221" s="647"/>
      <c r="BD221" s="647"/>
      <c r="BE221" s="647"/>
      <c r="BF221" s="647"/>
      <c r="BG221" s="647"/>
    </row>
    <row r="222" spans="1:59" x14ac:dyDescent="0.25">
      <c r="A222" s="631"/>
      <c r="B222" s="594">
        <v>9577</v>
      </c>
      <c r="C222" s="595" t="s">
        <v>166</v>
      </c>
      <c r="D222" s="687" t="s">
        <v>583</v>
      </c>
      <c r="E222" s="687">
        <v>11.750996787424778</v>
      </c>
      <c r="F222" s="687">
        <v>10.390864208452204</v>
      </c>
      <c r="G222" s="687">
        <v>2.4253036802697081</v>
      </c>
      <c r="H222" s="687">
        <v>0.29583315611720101</v>
      </c>
      <c r="I222" s="687">
        <v>0</v>
      </c>
      <c r="J222" s="691">
        <v>24.862997832263893</v>
      </c>
      <c r="K222" s="596">
        <f>regioNat_Kreisregionen_t_N!D222/Terr_Oeko!$D223*1000/100</f>
        <v>15.95118438343083</v>
      </c>
      <c r="L222" s="596">
        <f>regioNat_Kreisregionen_t_N!E222/Terr_Oeko!$D223*1000/100</f>
        <v>3.9092323159163924</v>
      </c>
      <c r="M222" s="596">
        <f>regioNat_Kreisregionen_t_N!F222/Terr_Oeko!$D223*1000/100</f>
        <v>1.5952165750721463</v>
      </c>
      <c r="N222" s="596" t="s">
        <v>539</v>
      </c>
      <c r="O222" s="597">
        <f>regioNat_Kreisregionen_t_N!H222/Terr_Oeko!$D223*1000/100</f>
        <v>31.784262728330695</v>
      </c>
      <c r="P222" s="598">
        <f t="shared" si="30"/>
        <v>53.239896002750065</v>
      </c>
      <c r="Q222" s="599">
        <f>regioNat_Kreisregionen_t_N!J222/Terr_Oeko!$D223*1000/100</f>
        <v>4.2001875960060513</v>
      </c>
      <c r="R222" s="599">
        <f>regioNat_Kreisregionen_t_N!K222/Terr_Oeko!$D223*1000/100</f>
        <v>1.4839286356466845</v>
      </c>
      <c r="S222" s="599">
        <f>regioNat_Kreisregionen_t_N!L222/Terr_Oeko!$D223*1000/100</f>
        <v>1.2993834189549451</v>
      </c>
      <c r="T222" s="599" t="s">
        <v>539</v>
      </c>
      <c r="U222" s="597">
        <f>regioNat_Kreisregionen_t_N!N222/Terr_Oeko!$D223*1000/100</f>
        <v>21.393398519878492</v>
      </c>
      <c r="V222" s="598">
        <f t="shared" si="31"/>
        <v>28.376898170486172</v>
      </c>
      <c r="W222" s="599">
        <f>regioNat_Kreisregionen_t_N!P222/Terr_Oeko!$D223*1000/100</f>
        <v>11.750996787424778</v>
      </c>
      <c r="X222" s="599">
        <f>regioNat_Kreisregionen_t_N!Q222/Terr_Oeko!$D223*1000/100</f>
        <v>2.4253036802697081</v>
      </c>
      <c r="Y222" s="599">
        <f>regioNat_Kreisregionen_t_N!R222/Terr_Oeko!$D223*1000/100</f>
        <v>0.29583315611720101</v>
      </c>
      <c r="Z222" s="599"/>
      <c r="AA222" s="597">
        <f>regioNat_Kreisregionen_t_N!T222/Terr_Oeko!$D223*1000/100</f>
        <v>10.390864208452204</v>
      </c>
      <c r="AB222" s="600">
        <f t="shared" si="32"/>
        <v>24.862997832263893</v>
      </c>
      <c r="AC222" s="275" t="str">
        <f>IF(Terr_Oeko!AB223 &gt; Vegetation!M223, "Oeko", "Veg")</f>
        <v>Veg</v>
      </c>
      <c r="AD222" s="276" t="str">
        <f>IF(Gesundheit!T223 &gt; Terr_Oeko!AH223, "Gesund", "Oeko")</f>
        <v>Oeko</v>
      </c>
      <c r="AE222" s="500">
        <f t="shared" si="34"/>
        <v>0</v>
      </c>
      <c r="AF222" s="500">
        <f t="shared" si="34"/>
        <v>0</v>
      </c>
      <c r="AG222" s="352"/>
      <c r="AH222" s="542">
        <f t="shared" si="33"/>
        <v>4.2001875960060513</v>
      </c>
      <c r="AI222" s="542">
        <f t="shared" si="33"/>
        <v>1.4839286356466843</v>
      </c>
      <c r="AJ222" s="354">
        <f t="shared" si="35"/>
        <v>0</v>
      </c>
      <c r="AK222" s="651"/>
      <c r="AL222" s="647"/>
      <c r="AM222" s="647"/>
      <c r="AN222" s="647"/>
      <c r="AO222" s="647"/>
      <c r="AP222" s="647"/>
      <c r="AQ222" s="647"/>
      <c r="AR222" s="647"/>
      <c r="AS222" s="647"/>
      <c r="AT222" s="647"/>
      <c r="AU222" s="647"/>
      <c r="AV222" s="647"/>
      <c r="AW222" s="647"/>
      <c r="AX222" s="647"/>
      <c r="AY222" s="647"/>
      <c r="AZ222" s="647"/>
      <c r="BA222" s="647"/>
      <c r="BB222" s="647"/>
      <c r="BC222" s="647"/>
      <c r="BD222" s="647"/>
      <c r="BE222" s="647"/>
      <c r="BF222" s="647"/>
      <c r="BG222" s="647"/>
    </row>
    <row r="223" spans="1:59" x14ac:dyDescent="0.25">
      <c r="A223" s="631"/>
      <c r="B223" s="593" t="s">
        <v>671</v>
      </c>
      <c r="C223" s="592" t="s">
        <v>735</v>
      </c>
      <c r="D223" s="688" t="s">
        <v>584</v>
      </c>
      <c r="E223" s="686">
        <v>3.1005128884651993</v>
      </c>
      <c r="F223" s="686">
        <v>1.0096325963300647</v>
      </c>
      <c r="G223" s="686">
        <v>12.181511740844426</v>
      </c>
      <c r="H223" s="686">
        <v>0.37148795102572918</v>
      </c>
      <c r="I223" s="686">
        <v>0</v>
      </c>
      <c r="J223" s="690">
        <v>16.66314517666542</v>
      </c>
      <c r="K223" s="585">
        <f>regioNat_Kreisregionen_t_N!D223/Terr_Oeko!$D224*1000/100</f>
        <v>4.2087368128666238</v>
      </c>
      <c r="L223" s="585">
        <f>regioNat_Kreisregionen_t_N!E223/Terr_Oeko!$D224*1000/100</f>
        <v>15.476677482171274</v>
      </c>
      <c r="M223" s="585">
        <f>regioNat_Kreisregionen_t_N!F223/Terr_Oeko!$D224*1000/100</f>
        <v>1.2103000549614951</v>
      </c>
      <c r="N223" s="585" t="s">
        <v>539</v>
      </c>
      <c r="O223" s="586">
        <f>regioNat_Kreisregionen_t_N!H223/Terr_Oeko!$D224*1000/100</f>
        <v>10.647342464141527</v>
      </c>
      <c r="P223" s="587">
        <f t="shared" si="30"/>
        <v>31.543056814140922</v>
      </c>
      <c r="Q223" s="588">
        <f>regioNat_Kreisregionen_t_N!J223/Terr_Oeko!$D224*1000/100</f>
        <v>1.1082239244014245</v>
      </c>
      <c r="R223" s="588">
        <f>regioNat_Kreisregionen_t_N!K223/Terr_Oeko!$D224*1000/100</f>
        <v>3.2951657413268451</v>
      </c>
      <c r="S223" s="588">
        <f>regioNat_Kreisregionen_t_N!L223/Terr_Oeko!$D224*1000/100</f>
        <v>0.83881210393576566</v>
      </c>
      <c r="T223" s="588" t="s">
        <v>539</v>
      </c>
      <c r="U223" s="586">
        <f>regioNat_Kreisregionen_t_N!N223/Terr_Oeko!$D224*1000/100</f>
        <v>9.6377098678114628</v>
      </c>
      <c r="V223" s="587">
        <f t="shared" si="31"/>
        <v>14.879911637475498</v>
      </c>
      <c r="W223" s="588">
        <f>regioNat_Kreisregionen_t_N!P223/Terr_Oeko!$D224*1000/100</f>
        <v>3.1005128884651993</v>
      </c>
      <c r="X223" s="588">
        <f>regioNat_Kreisregionen_t_N!Q223/Terr_Oeko!$D224*1000/100</f>
        <v>12.181511740844426</v>
      </c>
      <c r="Y223" s="588">
        <f>regioNat_Kreisregionen_t_N!R223/Terr_Oeko!$D224*1000/100</f>
        <v>0.37148795102572918</v>
      </c>
      <c r="Z223" s="588"/>
      <c r="AA223" s="586">
        <f>regioNat_Kreisregionen_t_N!T223/Terr_Oeko!$D224*1000/100</f>
        <v>1.0096325963300647</v>
      </c>
      <c r="AB223" s="589">
        <f t="shared" si="32"/>
        <v>16.66314517666542</v>
      </c>
      <c r="AC223" s="275" t="str">
        <f>IF(Terr_Oeko!AB224 &gt; Vegetation!M224, "Oeko", "Veg")</f>
        <v>Veg</v>
      </c>
      <c r="AD223" s="276" t="str">
        <f>IF(Gesundheit!T224 &gt; Terr_Oeko!AH224, "Gesund", "Oeko")</f>
        <v>Gesund</v>
      </c>
      <c r="AE223" s="500">
        <f t="shared" si="34"/>
        <v>0</v>
      </c>
      <c r="AF223" s="500">
        <f t="shared" si="34"/>
        <v>0</v>
      </c>
      <c r="AG223" s="352"/>
      <c r="AH223" s="542">
        <f t="shared" si="33"/>
        <v>1.1082239244014245</v>
      </c>
      <c r="AI223" s="542">
        <f t="shared" si="33"/>
        <v>3.2951657413268478</v>
      </c>
      <c r="AJ223" s="354">
        <f t="shared" si="35"/>
        <v>0</v>
      </c>
      <c r="AK223" s="651"/>
      <c r="AL223" s="647"/>
      <c r="AM223" s="647"/>
      <c r="AN223" s="647"/>
      <c r="AO223" s="647"/>
      <c r="AP223" s="647"/>
      <c r="AQ223" s="647"/>
      <c r="AR223" s="647"/>
      <c r="AS223" s="647"/>
      <c r="AT223" s="647"/>
      <c r="AU223" s="647"/>
      <c r="AV223" s="647"/>
      <c r="AW223" s="647"/>
      <c r="AX223" s="647"/>
      <c r="AY223" s="647"/>
      <c r="AZ223" s="647"/>
      <c r="BA223" s="647"/>
      <c r="BB223" s="647"/>
      <c r="BC223" s="647"/>
      <c r="BD223" s="647"/>
      <c r="BE223" s="647"/>
      <c r="BF223" s="647"/>
      <c r="BG223" s="647"/>
    </row>
    <row r="224" spans="1:59" x14ac:dyDescent="0.25">
      <c r="A224" s="631"/>
      <c r="B224" s="594">
        <v>9672</v>
      </c>
      <c r="C224" s="595" t="s">
        <v>167</v>
      </c>
      <c r="D224" s="687" t="s">
        <v>583</v>
      </c>
      <c r="E224" s="687">
        <v>3.6903244201386407</v>
      </c>
      <c r="F224" s="687">
        <v>0.3950165372150814</v>
      </c>
      <c r="G224" s="687">
        <v>2.7615343179092497</v>
      </c>
      <c r="H224" s="687">
        <v>0.19281684045455286</v>
      </c>
      <c r="I224" s="687">
        <v>0</v>
      </c>
      <c r="J224" s="691">
        <v>7.039692115717525</v>
      </c>
      <c r="K224" s="596">
        <f>regioNat_Kreisregionen_t_N!D224/Terr_Oeko!$D225*1000/100</f>
        <v>5.009366126565773</v>
      </c>
      <c r="L224" s="596">
        <f>regioNat_Kreisregionen_t_N!E224/Terr_Oeko!$D225*1000/100</f>
        <v>4.4511865812542082</v>
      </c>
      <c r="M224" s="596">
        <f>regioNat_Kreisregionen_t_N!F224/Terr_Oeko!$D225*1000/100</f>
        <v>0.92765460457893667</v>
      </c>
      <c r="N224" s="596" t="s">
        <v>539</v>
      </c>
      <c r="O224" s="597">
        <f>regioNat_Kreisregionen_t_N!H224/Terr_Oeko!$D225*1000/100</f>
        <v>11.729226742674777</v>
      </c>
      <c r="P224" s="598">
        <f t="shared" si="30"/>
        <v>22.117434055073694</v>
      </c>
      <c r="Q224" s="599">
        <f>regioNat_Kreisregionen_t_N!J224/Terr_Oeko!$D225*1000/100</f>
        <v>1.3190417064271325</v>
      </c>
      <c r="R224" s="599">
        <f>regioNat_Kreisregionen_t_N!K224/Terr_Oeko!$D225*1000/100</f>
        <v>1.6896522633449587</v>
      </c>
      <c r="S224" s="599">
        <f>regioNat_Kreisregionen_t_N!L224/Terr_Oeko!$D225*1000/100</f>
        <v>0.73483776412438373</v>
      </c>
      <c r="T224" s="599" t="s">
        <v>539</v>
      </c>
      <c r="U224" s="597">
        <f>regioNat_Kreisregionen_t_N!N224/Terr_Oeko!$D225*1000/100</f>
        <v>11.334210205459696</v>
      </c>
      <c r="V224" s="598">
        <f t="shared" si="31"/>
        <v>15.077741939356171</v>
      </c>
      <c r="W224" s="599">
        <f>regioNat_Kreisregionen_t_N!P224/Terr_Oeko!$D225*1000/100</f>
        <v>3.6903244201386407</v>
      </c>
      <c r="X224" s="599">
        <f>regioNat_Kreisregionen_t_N!Q224/Terr_Oeko!$D225*1000/100</f>
        <v>2.7615343179092497</v>
      </c>
      <c r="Y224" s="599">
        <f>regioNat_Kreisregionen_t_N!R224/Terr_Oeko!$D225*1000/100</f>
        <v>0.19281684045455286</v>
      </c>
      <c r="Z224" s="599"/>
      <c r="AA224" s="597">
        <f>regioNat_Kreisregionen_t_N!T224/Terr_Oeko!$D225*1000/100</f>
        <v>0.3950165372150814</v>
      </c>
      <c r="AB224" s="600">
        <f t="shared" si="32"/>
        <v>7.039692115717525</v>
      </c>
      <c r="AC224" s="275" t="str">
        <f>IF(Terr_Oeko!AB225 &gt; Vegetation!M225, "Oeko", "Veg")</f>
        <v>Veg</v>
      </c>
      <c r="AD224" s="276" t="str">
        <f>IF(Gesundheit!T225 &gt; Terr_Oeko!AH225, "Gesund", "Oeko")</f>
        <v>Oeko</v>
      </c>
      <c r="AE224" s="500">
        <f t="shared" si="34"/>
        <v>0</v>
      </c>
      <c r="AF224" s="500">
        <f t="shared" si="34"/>
        <v>0</v>
      </c>
      <c r="AG224" s="352"/>
      <c r="AH224" s="542">
        <f t="shared" si="33"/>
        <v>1.3190417064271323</v>
      </c>
      <c r="AI224" s="542">
        <f t="shared" si="33"/>
        <v>1.6896522633449584</v>
      </c>
      <c r="AJ224" s="354">
        <f t="shared" si="35"/>
        <v>0</v>
      </c>
      <c r="AK224" s="651"/>
      <c r="AL224" s="647"/>
      <c r="AM224" s="647"/>
      <c r="AN224" s="647"/>
      <c r="AO224" s="647"/>
      <c r="AP224" s="647"/>
      <c r="AQ224" s="647"/>
      <c r="AR224" s="647"/>
      <c r="AS224" s="647"/>
      <c r="AT224" s="647"/>
      <c r="AU224" s="647"/>
      <c r="AV224" s="647"/>
      <c r="AW224" s="647"/>
      <c r="AX224" s="647"/>
      <c r="AY224" s="647"/>
      <c r="AZ224" s="647"/>
      <c r="BA224" s="647"/>
      <c r="BB224" s="647"/>
      <c r="BC224" s="647"/>
      <c r="BD224" s="647"/>
      <c r="BE224" s="647"/>
      <c r="BF224" s="647"/>
      <c r="BG224" s="647"/>
    </row>
    <row r="225" spans="1:59" x14ac:dyDescent="0.25">
      <c r="A225" s="631"/>
      <c r="B225" s="593">
        <v>9673</v>
      </c>
      <c r="C225" s="592" t="s">
        <v>168</v>
      </c>
      <c r="D225" s="688" t="s">
        <v>583</v>
      </c>
      <c r="E225" s="686">
        <v>4.1490630334705374</v>
      </c>
      <c r="F225" s="686">
        <v>0.71121251254954143</v>
      </c>
      <c r="G225" s="686">
        <v>2.2019380123850709</v>
      </c>
      <c r="H225" s="686">
        <v>0.21523689090582343</v>
      </c>
      <c r="I225" s="686">
        <v>0</v>
      </c>
      <c r="J225" s="690">
        <v>7.2774504493109733</v>
      </c>
      <c r="K225" s="585">
        <f>regioNat_Kreisregionen_t_N!D225/Terr_Oeko!$D226*1000/100</f>
        <v>5.6320728073204771</v>
      </c>
      <c r="L225" s="585">
        <f>regioNat_Kreisregionen_t_N!E225/Terr_Oeko!$D226*1000/100</f>
        <v>3.5491997582352992</v>
      </c>
      <c r="M225" s="585">
        <f>regioNat_Kreisregionen_t_N!F225/Terr_Oeko!$D226*1000/100</f>
        <v>1.121017242805733</v>
      </c>
      <c r="N225" s="585" t="s">
        <v>539</v>
      </c>
      <c r="O225" s="586">
        <f>regioNat_Kreisregionen_t_N!H225/Terr_Oeko!$D226*1000/100</f>
        <v>15.764125700705371</v>
      </c>
      <c r="P225" s="587">
        <f t="shared" si="30"/>
        <v>26.066415509066879</v>
      </c>
      <c r="Q225" s="588">
        <f>regioNat_Kreisregionen_t_N!J225/Terr_Oeko!$D226*1000/100</f>
        <v>1.4830097738499393</v>
      </c>
      <c r="R225" s="588">
        <f>regioNat_Kreisregionen_t_N!K225/Terr_Oeko!$D226*1000/100</f>
        <v>1.3472617458502283</v>
      </c>
      <c r="S225" s="588">
        <f>regioNat_Kreisregionen_t_N!L225/Terr_Oeko!$D226*1000/100</f>
        <v>0.90578035189990957</v>
      </c>
      <c r="T225" s="588" t="s">
        <v>539</v>
      </c>
      <c r="U225" s="586">
        <f>regioNat_Kreisregionen_t_N!N225/Terr_Oeko!$D226*1000/100</f>
        <v>15.052913188155831</v>
      </c>
      <c r="V225" s="587">
        <f t="shared" si="31"/>
        <v>18.78896505975591</v>
      </c>
      <c r="W225" s="588">
        <f>regioNat_Kreisregionen_t_N!P225/Terr_Oeko!$D226*1000/100</f>
        <v>4.1490630334705374</v>
      </c>
      <c r="X225" s="588">
        <f>regioNat_Kreisregionen_t_N!Q225/Terr_Oeko!$D226*1000/100</f>
        <v>2.2019380123850709</v>
      </c>
      <c r="Y225" s="588">
        <f>regioNat_Kreisregionen_t_N!R225/Terr_Oeko!$D226*1000/100</f>
        <v>0.21523689090582343</v>
      </c>
      <c r="Z225" s="588"/>
      <c r="AA225" s="586">
        <f>regioNat_Kreisregionen_t_N!T225/Terr_Oeko!$D226*1000/100</f>
        <v>0.71121251254954143</v>
      </c>
      <c r="AB225" s="589">
        <f t="shared" si="32"/>
        <v>7.2774504493109733</v>
      </c>
      <c r="AC225" s="275" t="str">
        <f>IF(Terr_Oeko!AB226 &gt; Vegetation!M226, "Oeko", "Veg")</f>
        <v>Veg</v>
      </c>
      <c r="AD225" s="276" t="str">
        <f>IF(Gesundheit!T226 &gt; Terr_Oeko!AH226, "Gesund", "Oeko")</f>
        <v>Oeko</v>
      </c>
      <c r="AE225" s="500">
        <f t="shared" si="34"/>
        <v>0</v>
      </c>
      <c r="AF225" s="500">
        <f t="shared" si="34"/>
        <v>0</v>
      </c>
      <c r="AG225" s="352"/>
      <c r="AH225" s="542">
        <f t="shared" si="33"/>
        <v>1.4830097738499397</v>
      </c>
      <c r="AI225" s="542">
        <f t="shared" si="33"/>
        <v>1.3472617458502283</v>
      </c>
      <c r="AJ225" s="354">
        <f t="shared" si="35"/>
        <v>0</v>
      </c>
      <c r="AK225" s="651"/>
      <c r="AL225" s="647"/>
      <c r="AM225" s="647"/>
      <c r="AN225" s="647"/>
      <c r="AO225" s="647"/>
      <c r="AP225" s="647"/>
      <c r="AQ225" s="647"/>
      <c r="AR225" s="647"/>
      <c r="AS225" s="647"/>
      <c r="AT225" s="647"/>
      <c r="AU225" s="647"/>
      <c r="AV225" s="647"/>
      <c r="AW225" s="647"/>
      <c r="AX225" s="647"/>
      <c r="AY225" s="647"/>
      <c r="AZ225" s="647"/>
      <c r="BA225" s="647"/>
      <c r="BB225" s="647"/>
      <c r="BC225" s="647"/>
      <c r="BD225" s="647"/>
      <c r="BE225" s="647"/>
      <c r="BF225" s="647"/>
      <c r="BG225" s="647"/>
    </row>
    <row r="226" spans="1:59" x14ac:dyDescent="0.25">
      <c r="A226" s="631"/>
      <c r="B226" s="594">
        <v>9674</v>
      </c>
      <c r="C226" s="595" t="s">
        <v>169</v>
      </c>
      <c r="D226" s="687" t="s">
        <v>583</v>
      </c>
      <c r="E226" s="687">
        <v>5.9923110767437517</v>
      </c>
      <c r="F226" s="687">
        <v>2.3738918828498177</v>
      </c>
      <c r="G226" s="687">
        <v>2.5793346047856409</v>
      </c>
      <c r="H226" s="687">
        <v>0.22151387626811656</v>
      </c>
      <c r="I226" s="687">
        <v>0</v>
      </c>
      <c r="J226" s="691">
        <v>11.167051440647327</v>
      </c>
      <c r="K226" s="596">
        <f>regioNat_Kreisregionen_t_N!D226/Terr_Oeko!$D227*1000/100</f>
        <v>8.1341575184756501</v>
      </c>
      <c r="L226" s="596">
        <f>regioNat_Kreisregionen_t_N!E226/Terr_Oeko!$D227*1000/100</f>
        <v>4.1575074794213602</v>
      </c>
      <c r="M226" s="596">
        <f>regioNat_Kreisregionen_t_N!F226/Terr_Oeko!$D227*1000/100</f>
        <v>1.15589323343946</v>
      </c>
      <c r="N226" s="596" t="s">
        <v>539</v>
      </c>
      <c r="O226" s="597">
        <f>regioNat_Kreisregionen_t_N!H226/Terr_Oeko!$D227*1000/100</f>
        <v>17.937732701033049</v>
      </c>
      <c r="P226" s="598">
        <f t="shared" si="30"/>
        <v>31.385290932369521</v>
      </c>
      <c r="Q226" s="599">
        <f>regioNat_Kreisregionen_t_N!J226/Terr_Oeko!$D227*1000/100</f>
        <v>2.1418464417319001</v>
      </c>
      <c r="R226" s="599">
        <f>regioNat_Kreisregionen_t_N!K226/Terr_Oeko!$D227*1000/100</f>
        <v>1.57817287463572</v>
      </c>
      <c r="S226" s="599">
        <f>regioNat_Kreisregionen_t_N!L226/Terr_Oeko!$D227*1000/100</f>
        <v>0.93437935717134346</v>
      </c>
      <c r="T226" s="599" t="s">
        <v>539</v>
      </c>
      <c r="U226" s="597">
        <f>regioNat_Kreisregionen_t_N!N226/Terr_Oeko!$D227*1000/100</f>
        <v>15.563840818183232</v>
      </c>
      <c r="V226" s="598">
        <f t="shared" si="31"/>
        <v>20.218239491722194</v>
      </c>
      <c r="W226" s="599">
        <f>regioNat_Kreisregionen_t_N!P226/Terr_Oeko!$D227*1000/100</f>
        <v>5.9923110767437517</v>
      </c>
      <c r="X226" s="599">
        <f>regioNat_Kreisregionen_t_N!Q226/Terr_Oeko!$D227*1000/100</f>
        <v>2.5793346047856409</v>
      </c>
      <c r="Y226" s="599">
        <f>regioNat_Kreisregionen_t_N!R226/Terr_Oeko!$D227*1000/100</f>
        <v>0.22151387626811656</v>
      </c>
      <c r="Z226" s="599"/>
      <c r="AA226" s="597">
        <f>regioNat_Kreisregionen_t_N!T226/Terr_Oeko!$D227*1000/100</f>
        <v>2.3738918828498177</v>
      </c>
      <c r="AB226" s="600">
        <f t="shared" si="32"/>
        <v>11.167051440647327</v>
      </c>
      <c r="AC226" s="275" t="str">
        <f>IF(Terr_Oeko!AB227 &gt; Vegetation!M227, "Oeko", "Veg")</f>
        <v>Veg</v>
      </c>
      <c r="AD226" s="276" t="str">
        <f>IF(Gesundheit!T227 &gt; Terr_Oeko!AH227, "Gesund", "Oeko")</f>
        <v>Oeko</v>
      </c>
      <c r="AE226" s="500">
        <f t="shared" si="34"/>
        <v>0</v>
      </c>
      <c r="AF226" s="500">
        <f t="shared" si="34"/>
        <v>0</v>
      </c>
      <c r="AG226" s="352"/>
      <c r="AH226" s="542">
        <f t="shared" si="33"/>
        <v>2.1418464417318983</v>
      </c>
      <c r="AI226" s="542">
        <f t="shared" si="33"/>
        <v>1.5781728746357193</v>
      </c>
      <c r="AJ226" s="354">
        <f t="shared" si="35"/>
        <v>0</v>
      </c>
      <c r="AK226" s="651"/>
      <c r="AL226" s="647"/>
      <c r="AM226" s="647"/>
      <c r="AN226" s="647"/>
      <c r="AO226" s="647"/>
      <c r="AP226" s="647"/>
      <c r="AQ226" s="647"/>
      <c r="AR226" s="647"/>
      <c r="AS226" s="647"/>
      <c r="AT226" s="647"/>
      <c r="AU226" s="647"/>
      <c r="AV226" s="647"/>
      <c r="AW226" s="647"/>
      <c r="AX226" s="647"/>
      <c r="AY226" s="647"/>
      <c r="AZ226" s="647"/>
      <c r="BA226" s="647"/>
      <c r="BB226" s="647"/>
      <c r="BC226" s="647"/>
      <c r="BD226" s="647"/>
      <c r="BE226" s="647"/>
      <c r="BF226" s="647"/>
      <c r="BG226" s="647"/>
    </row>
    <row r="227" spans="1:59" x14ac:dyDescent="0.25">
      <c r="A227" s="631"/>
      <c r="B227" s="593">
        <v>9675</v>
      </c>
      <c r="C227" s="592" t="s">
        <v>170</v>
      </c>
      <c r="D227" s="688" t="s">
        <v>583</v>
      </c>
      <c r="E227" s="686">
        <v>8.018091098022806</v>
      </c>
      <c r="F227" s="686">
        <v>8.377059684699443</v>
      </c>
      <c r="G227" s="686">
        <v>5.822596001269436</v>
      </c>
      <c r="H227" s="686">
        <v>0.3199629542856316</v>
      </c>
      <c r="I227" s="686">
        <v>0</v>
      </c>
      <c r="J227" s="690">
        <v>22.537709738277318</v>
      </c>
      <c r="K227" s="585">
        <f>regioNat_Kreisregionen_t_N!D227/Terr_Oeko!$D228*1000/100</f>
        <v>10.884017060116641</v>
      </c>
      <c r="L227" s="585">
        <f>regioNat_Kreisregionen_t_N!E227/Terr_Oeko!$D228*1000/100</f>
        <v>9.181748134757159</v>
      </c>
      <c r="M227" s="585">
        <f>regioNat_Kreisregionen_t_N!F227/Terr_Oeko!$D228*1000/100</f>
        <v>1.5505367030048349</v>
      </c>
      <c r="N227" s="585" t="s">
        <v>539</v>
      </c>
      <c r="O227" s="586">
        <f>regioNat_Kreisregionen_t_N!H227/Terr_Oeko!$D228*1000/100</f>
        <v>23.348188657337392</v>
      </c>
      <c r="P227" s="587">
        <f t="shared" si="30"/>
        <v>44.964490555216024</v>
      </c>
      <c r="Q227" s="588">
        <f>regioNat_Kreisregionen_t_N!J227/Terr_Oeko!$D228*1000/100</f>
        <v>2.8659259620938338</v>
      </c>
      <c r="R227" s="588">
        <f>regioNat_Kreisregionen_t_N!K227/Terr_Oeko!$D228*1000/100</f>
        <v>3.3591521334877217</v>
      </c>
      <c r="S227" s="588">
        <f>regioNat_Kreisregionen_t_N!L227/Terr_Oeko!$D228*1000/100</f>
        <v>1.2305737487192037</v>
      </c>
      <c r="T227" s="588" t="s">
        <v>539</v>
      </c>
      <c r="U227" s="586">
        <f>regioNat_Kreisregionen_t_N!N227/Terr_Oeko!$D228*1000/100</f>
        <v>14.971128972637949</v>
      </c>
      <c r="V227" s="587">
        <f t="shared" si="31"/>
        <v>22.426780816938706</v>
      </c>
      <c r="W227" s="588">
        <f>regioNat_Kreisregionen_t_N!P227/Terr_Oeko!$D228*1000/100</f>
        <v>8.018091098022806</v>
      </c>
      <c r="X227" s="588">
        <f>regioNat_Kreisregionen_t_N!Q227/Terr_Oeko!$D228*1000/100</f>
        <v>5.822596001269436</v>
      </c>
      <c r="Y227" s="588">
        <f>regioNat_Kreisregionen_t_N!R227/Terr_Oeko!$D228*1000/100</f>
        <v>0.3199629542856316</v>
      </c>
      <c r="Z227" s="588"/>
      <c r="AA227" s="586">
        <f>regioNat_Kreisregionen_t_N!T227/Terr_Oeko!$D228*1000/100</f>
        <v>8.377059684699443</v>
      </c>
      <c r="AB227" s="589">
        <f t="shared" si="32"/>
        <v>22.537709738277318</v>
      </c>
      <c r="AC227" s="275" t="str">
        <f>IF(Terr_Oeko!AB228 &gt; Vegetation!M228, "Oeko", "Veg")</f>
        <v>Veg</v>
      </c>
      <c r="AD227" s="276" t="str">
        <f>IF(Gesundheit!T228 &gt; Terr_Oeko!AH228, "Gesund", "Oeko")</f>
        <v>Gesund</v>
      </c>
      <c r="AE227" s="500">
        <f t="shared" si="34"/>
        <v>0</v>
      </c>
      <c r="AF227" s="500">
        <f t="shared" si="34"/>
        <v>0</v>
      </c>
      <c r="AG227" s="352"/>
      <c r="AH227" s="542">
        <f t="shared" si="33"/>
        <v>2.8659259620938347</v>
      </c>
      <c r="AI227" s="542">
        <f t="shared" si="33"/>
        <v>3.359152133487723</v>
      </c>
      <c r="AJ227" s="354">
        <f t="shared" si="35"/>
        <v>0</v>
      </c>
      <c r="AK227" s="651"/>
      <c r="AL227" s="647"/>
      <c r="AM227" s="647"/>
      <c r="AN227" s="647"/>
      <c r="AO227" s="647"/>
      <c r="AP227" s="647"/>
      <c r="AQ227" s="647"/>
      <c r="AR227" s="647"/>
      <c r="AS227" s="647"/>
      <c r="AT227" s="647"/>
      <c r="AU227" s="647"/>
      <c r="AV227" s="647"/>
      <c r="AW227" s="647"/>
      <c r="AX227" s="647"/>
      <c r="AY227" s="647"/>
      <c r="AZ227" s="647"/>
      <c r="BA227" s="647"/>
      <c r="BB227" s="647"/>
      <c r="BC227" s="647"/>
      <c r="BD227" s="647"/>
      <c r="BE227" s="647"/>
      <c r="BF227" s="647"/>
      <c r="BG227" s="647"/>
    </row>
    <row r="228" spans="1:59" x14ac:dyDescent="0.25">
      <c r="A228" s="631"/>
      <c r="B228" s="594">
        <v>9676</v>
      </c>
      <c r="C228" s="595" t="s">
        <v>171</v>
      </c>
      <c r="D228" s="687" t="s">
        <v>584</v>
      </c>
      <c r="E228" s="687">
        <v>3.5863790902921009</v>
      </c>
      <c r="F228" s="687">
        <v>0.40371064037162158</v>
      </c>
      <c r="G228" s="687">
        <v>3.9697274721567197</v>
      </c>
      <c r="H228" s="687">
        <v>0.24878937362949277</v>
      </c>
      <c r="I228" s="687">
        <v>0</v>
      </c>
      <c r="J228" s="691">
        <v>8.2086065764499345</v>
      </c>
      <c r="K228" s="596">
        <f>regioNat_Kreisregionen_t_N!D228/Terr_Oeko!$D229*1000/100</f>
        <v>4.8682673625908714</v>
      </c>
      <c r="L228" s="596">
        <f>regioNat_Kreisregionen_t_N!E228/Terr_Oeko!$D229*1000/100</f>
        <v>6.3986159942702034</v>
      </c>
      <c r="M228" s="596">
        <f>regioNat_Kreisregionen_t_N!F228/Terr_Oeko!$D229*1000/100</f>
        <v>0.9557262832500022</v>
      </c>
      <c r="N228" s="596" t="s">
        <v>539</v>
      </c>
      <c r="O228" s="597">
        <f>regioNat_Kreisregionen_t_N!H228/Terr_Oeko!$D229*1000/100</f>
        <v>10.329774966202988</v>
      </c>
      <c r="P228" s="598">
        <f t="shared" si="30"/>
        <v>22.552384606314064</v>
      </c>
      <c r="Q228" s="599">
        <f>regioNat_Kreisregionen_t_N!J228/Terr_Oeko!$D229*1000/100</f>
        <v>1.2818882722987697</v>
      </c>
      <c r="R228" s="599">
        <f>regioNat_Kreisregionen_t_N!K228/Terr_Oeko!$D229*1000/100</f>
        <v>2.4288885221134833</v>
      </c>
      <c r="S228" s="599">
        <f>regioNat_Kreisregionen_t_N!L228/Terr_Oeko!$D229*1000/100</f>
        <v>0.70693690962050937</v>
      </c>
      <c r="T228" s="599" t="s">
        <v>539</v>
      </c>
      <c r="U228" s="597">
        <f>regioNat_Kreisregionen_t_N!N228/Terr_Oeko!$D229*1000/100</f>
        <v>9.9260643258313657</v>
      </c>
      <c r="V228" s="598">
        <f t="shared" si="31"/>
        <v>14.343778029864128</v>
      </c>
      <c r="W228" s="599">
        <f>regioNat_Kreisregionen_t_N!P228/Terr_Oeko!$D229*1000/100</f>
        <v>3.5863790902921009</v>
      </c>
      <c r="X228" s="599">
        <f>regioNat_Kreisregionen_t_N!Q228/Terr_Oeko!$D229*1000/100</f>
        <v>3.9697274721567197</v>
      </c>
      <c r="Y228" s="599">
        <f>regioNat_Kreisregionen_t_N!R228/Terr_Oeko!$D229*1000/100</f>
        <v>0.24878937362949277</v>
      </c>
      <c r="Z228" s="599"/>
      <c r="AA228" s="597">
        <f>regioNat_Kreisregionen_t_N!T228/Terr_Oeko!$D229*1000/100</f>
        <v>0.40371064037162158</v>
      </c>
      <c r="AB228" s="600">
        <f t="shared" si="32"/>
        <v>8.2086065764499345</v>
      </c>
      <c r="AC228" s="275" t="str">
        <f>IF(Terr_Oeko!AB229 &gt; Vegetation!M229, "Oeko", "Veg")</f>
        <v>Veg</v>
      </c>
      <c r="AD228" s="276" t="str">
        <f>IF(Gesundheit!T229 &gt; Terr_Oeko!AH229, "Gesund", "Oeko")</f>
        <v>Oeko</v>
      </c>
      <c r="AE228" s="500">
        <f t="shared" si="34"/>
        <v>0</v>
      </c>
      <c r="AF228" s="500">
        <f t="shared" si="34"/>
        <v>0</v>
      </c>
      <c r="AG228" s="352"/>
      <c r="AH228" s="542">
        <f t="shared" si="33"/>
        <v>1.2818882722987706</v>
      </c>
      <c r="AI228" s="542">
        <f t="shared" si="33"/>
        <v>2.4288885221134837</v>
      </c>
      <c r="AJ228" s="354">
        <f t="shared" si="35"/>
        <v>0</v>
      </c>
      <c r="AK228" s="651"/>
      <c r="AL228" s="647"/>
      <c r="AM228" s="647"/>
      <c r="AN228" s="647"/>
      <c r="AO228" s="647"/>
      <c r="AP228" s="647"/>
      <c r="AQ228" s="647"/>
      <c r="AR228" s="647"/>
      <c r="AS228" s="647"/>
      <c r="AT228" s="647"/>
      <c r="AU228" s="647"/>
      <c r="AV228" s="647"/>
      <c r="AW228" s="647"/>
      <c r="AX228" s="647"/>
      <c r="AY228" s="647"/>
      <c r="AZ228" s="647"/>
      <c r="BA228" s="647"/>
      <c r="BB228" s="647"/>
      <c r="BC228" s="647"/>
      <c r="BD228" s="647"/>
      <c r="BE228" s="647"/>
      <c r="BF228" s="647"/>
      <c r="BG228" s="647"/>
    </row>
    <row r="229" spans="1:59" x14ac:dyDescent="0.25">
      <c r="A229" s="631"/>
      <c r="B229" s="593">
        <v>9677</v>
      </c>
      <c r="C229" s="592" t="s">
        <v>172</v>
      </c>
      <c r="D229" s="688" t="s">
        <v>584</v>
      </c>
      <c r="E229" s="686">
        <v>2.4213628667695097</v>
      </c>
      <c r="F229" s="686">
        <v>0.12907404106873074</v>
      </c>
      <c r="G229" s="686">
        <v>3.9494937374394383</v>
      </c>
      <c r="H229" s="686">
        <v>0.16763966646496251</v>
      </c>
      <c r="I229" s="686">
        <v>0</v>
      </c>
      <c r="J229" s="690">
        <v>6.667570311742641</v>
      </c>
      <c r="K229" s="585">
        <f>regioNat_Kreisregionen_t_N!D229/Terr_Oeko!$D230*1000/100</f>
        <v>3.2868365335922651</v>
      </c>
      <c r="L229" s="585">
        <f>regioNat_Kreisregionen_t_N!E229/Terr_Oeko!$D230*1000/100</f>
        <v>6.3660021940801679</v>
      </c>
      <c r="M229" s="585">
        <f>regioNat_Kreisregionen_t_N!F229/Terr_Oeko!$D230*1000/100</f>
        <v>0.78986179312752403</v>
      </c>
      <c r="N229" s="585" t="s">
        <v>539</v>
      </c>
      <c r="O229" s="586">
        <f>regioNat_Kreisregionen_t_N!H229/Terr_Oeko!$D230*1000/100</f>
        <v>8.3847613693575074</v>
      </c>
      <c r="P229" s="587">
        <f t="shared" si="30"/>
        <v>18.827461890157466</v>
      </c>
      <c r="Q229" s="588">
        <f>regioNat_Kreisregionen_t_N!J229/Terr_Oeko!$D230*1000/100</f>
        <v>0.86547366682275551</v>
      </c>
      <c r="R229" s="588">
        <f>regioNat_Kreisregionen_t_N!K229/Terr_Oeko!$D230*1000/100</f>
        <v>2.4165084566407287</v>
      </c>
      <c r="S229" s="588">
        <f>regioNat_Kreisregionen_t_N!L229/Terr_Oeko!$D230*1000/100</f>
        <v>0.62222212666256149</v>
      </c>
      <c r="T229" s="588" t="s">
        <v>539</v>
      </c>
      <c r="U229" s="586">
        <f>regioNat_Kreisregionen_t_N!N229/Terr_Oeko!$D230*1000/100</f>
        <v>8.2556873282887775</v>
      </c>
      <c r="V229" s="587">
        <f t="shared" si="31"/>
        <v>12.159891578414824</v>
      </c>
      <c r="W229" s="588">
        <f>regioNat_Kreisregionen_t_N!P229/Terr_Oeko!$D230*1000/100</f>
        <v>2.4213628667695097</v>
      </c>
      <c r="X229" s="588">
        <f>regioNat_Kreisregionen_t_N!Q229/Terr_Oeko!$D230*1000/100</f>
        <v>3.9494937374394383</v>
      </c>
      <c r="Y229" s="588">
        <f>regioNat_Kreisregionen_t_N!R229/Terr_Oeko!$D230*1000/100</f>
        <v>0.16763966646496251</v>
      </c>
      <c r="Z229" s="588"/>
      <c r="AA229" s="586">
        <f>regioNat_Kreisregionen_t_N!T229/Terr_Oeko!$D230*1000/100</f>
        <v>0.12907404106873074</v>
      </c>
      <c r="AB229" s="589">
        <f t="shared" si="32"/>
        <v>6.667570311742641</v>
      </c>
      <c r="AC229" s="275" t="str">
        <f>IF(Terr_Oeko!AB230 &gt; Vegetation!M230, "Oeko", "Veg")</f>
        <v>Veg</v>
      </c>
      <c r="AD229" s="276" t="str">
        <f>IF(Gesundheit!T230 &gt; Terr_Oeko!AH230, "Gesund", "Oeko")</f>
        <v>Oeko</v>
      </c>
      <c r="AE229" s="500">
        <f t="shared" si="34"/>
        <v>0</v>
      </c>
      <c r="AF229" s="500">
        <f t="shared" si="34"/>
        <v>0</v>
      </c>
      <c r="AG229" s="352"/>
      <c r="AH229" s="542">
        <f t="shared" si="33"/>
        <v>0.86547366682275539</v>
      </c>
      <c r="AI229" s="542">
        <f t="shared" si="33"/>
        <v>2.4165084566407296</v>
      </c>
      <c r="AJ229" s="354">
        <f t="shared" si="35"/>
        <v>0</v>
      </c>
      <c r="AK229" s="651"/>
      <c r="AL229" s="647"/>
      <c r="AM229" s="647"/>
      <c r="AN229" s="647"/>
      <c r="AO229" s="647"/>
      <c r="AP229" s="647"/>
      <c r="AQ229" s="647"/>
      <c r="AR229" s="647"/>
      <c r="AS229" s="647"/>
      <c r="AT229" s="647"/>
      <c r="AU229" s="647"/>
      <c r="AV229" s="647"/>
      <c r="AW229" s="647"/>
      <c r="AX229" s="647"/>
      <c r="AY229" s="647"/>
      <c r="AZ229" s="647"/>
      <c r="BA229" s="647"/>
      <c r="BB229" s="647"/>
      <c r="BC229" s="647"/>
      <c r="BD229" s="647"/>
      <c r="BE229" s="647"/>
      <c r="BF229" s="647"/>
      <c r="BG229" s="647"/>
    </row>
    <row r="230" spans="1:59" x14ac:dyDescent="0.25">
      <c r="A230" s="631"/>
      <c r="B230" s="594" t="s">
        <v>672</v>
      </c>
      <c r="C230" s="595" t="s">
        <v>736</v>
      </c>
      <c r="D230" s="687" t="s">
        <v>583</v>
      </c>
      <c r="E230" s="687">
        <v>5.6350171265120039</v>
      </c>
      <c r="F230" s="687">
        <v>4.0135467309297717</v>
      </c>
      <c r="G230" s="687">
        <v>5.6309553319121513</v>
      </c>
      <c r="H230" s="687">
        <v>0.3333296172562269</v>
      </c>
      <c r="I230" s="687">
        <v>0</v>
      </c>
      <c r="J230" s="691">
        <v>15.612848806610154</v>
      </c>
      <c r="K230" s="596">
        <f>regioNat_Kreisregionen_t_N!D230/Terr_Oeko!$D231*1000/100</f>
        <v>7.6491551155024862</v>
      </c>
      <c r="L230" s="596">
        <f>regioNat_Kreisregionen_t_N!E230/Terr_Oeko!$D231*1000/100</f>
        <v>8.8353589676648898</v>
      </c>
      <c r="M230" s="596">
        <f>regioNat_Kreisregionen_t_N!F230/Terr_Oeko!$D231*1000/100</f>
        <v>1.491730963302492</v>
      </c>
      <c r="N230" s="596" t="s">
        <v>539</v>
      </c>
      <c r="O230" s="597">
        <f>regioNat_Kreisregionen_t_N!H230/Terr_Oeko!$D231*1000/100</f>
        <v>19.140197065644983</v>
      </c>
      <c r="P230" s="598">
        <f t="shared" si="30"/>
        <v>37.116442112114854</v>
      </c>
      <c r="Q230" s="599">
        <f>regioNat_Kreisregionen_t_N!J230/Terr_Oeko!$D231*1000/100</f>
        <v>2.0141379889904827</v>
      </c>
      <c r="R230" s="599">
        <f>regioNat_Kreisregionen_t_N!K230/Terr_Oeko!$D231*1000/100</f>
        <v>3.2044036357527377</v>
      </c>
      <c r="S230" s="599">
        <f>regioNat_Kreisregionen_t_N!L230/Terr_Oeko!$D231*1000/100</f>
        <v>1.158401346046265</v>
      </c>
      <c r="T230" s="599" t="s">
        <v>539</v>
      </c>
      <c r="U230" s="597">
        <f>regioNat_Kreisregionen_t_N!N230/Terr_Oeko!$D231*1000/100</f>
        <v>15.12665033471521</v>
      </c>
      <c r="V230" s="598">
        <f t="shared" si="31"/>
        <v>21.503593305504697</v>
      </c>
      <c r="W230" s="599">
        <f>regioNat_Kreisregionen_t_N!P230/Terr_Oeko!$D231*1000/100</f>
        <v>5.6350171265120039</v>
      </c>
      <c r="X230" s="599">
        <f>regioNat_Kreisregionen_t_N!Q230/Terr_Oeko!$D231*1000/100</f>
        <v>5.6309553319121513</v>
      </c>
      <c r="Y230" s="599">
        <f>regioNat_Kreisregionen_t_N!R230/Terr_Oeko!$D231*1000/100</f>
        <v>0.3333296172562269</v>
      </c>
      <c r="Z230" s="599"/>
      <c r="AA230" s="597">
        <f>regioNat_Kreisregionen_t_N!T230/Terr_Oeko!$D231*1000/100</f>
        <v>4.0135467309297717</v>
      </c>
      <c r="AB230" s="600">
        <f t="shared" si="32"/>
        <v>15.612848806610154</v>
      </c>
      <c r="AC230" s="275" t="str">
        <f>IF(Terr_Oeko!AB231 &gt; Vegetation!M231, "Oeko", "Veg")</f>
        <v>Veg</v>
      </c>
      <c r="AD230" s="276" t="str">
        <f>IF(Gesundheit!T231 &gt; Terr_Oeko!AH231, "Gesund", "Oeko")</f>
        <v>Gesund</v>
      </c>
      <c r="AE230" s="500">
        <f t="shared" si="34"/>
        <v>0</v>
      </c>
      <c r="AF230" s="500">
        <f t="shared" si="34"/>
        <v>0</v>
      </c>
      <c r="AG230" s="352"/>
      <c r="AH230" s="542">
        <f t="shared" si="33"/>
        <v>2.0141379889904822</v>
      </c>
      <c r="AI230" s="542">
        <f t="shared" si="33"/>
        <v>3.2044036357527386</v>
      </c>
      <c r="AJ230" s="354">
        <f t="shared" si="35"/>
        <v>0</v>
      </c>
      <c r="AK230" s="651"/>
      <c r="AL230" s="647"/>
      <c r="AM230" s="647"/>
      <c r="AN230" s="647"/>
      <c r="AO230" s="647"/>
      <c r="AP230" s="647"/>
      <c r="AQ230" s="647"/>
      <c r="AR230" s="647"/>
      <c r="AS230" s="647"/>
      <c r="AT230" s="647"/>
      <c r="AU230" s="647"/>
      <c r="AV230" s="647"/>
      <c r="AW230" s="647"/>
      <c r="AX230" s="647"/>
      <c r="AY230" s="647"/>
      <c r="AZ230" s="647"/>
      <c r="BA230" s="647"/>
      <c r="BB230" s="647"/>
      <c r="BC230" s="647"/>
      <c r="BD230" s="647"/>
      <c r="BE230" s="647"/>
      <c r="BF230" s="647"/>
      <c r="BG230" s="647"/>
    </row>
    <row r="231" spans="1:59" x14ac:dyDescent="0.25">
      <c r="A231" s="631"/>
      <c r="B231" s="593" t="s">
        <v>673</v>
      </c>
      <c r="C231" s="592" t="s">
        <v>737</v>
      </c>
      <c r="D231" s="688" t="s">
        <v>583</v>
      </c>
      <c r="E231" s="686">
        <v>6.4007941870150535</v>
      </c>
      <c r="F231" s="686">
        <v>5.9898355895287834</v>
      </c>
      <c r="G231" s="686">
        <v>7.5779417250383379</v>
      </c>
      <c r="H231" s="686">
        <v>0.38173323216603289</v>
      </c>
      <c r="I231" s="686">
        <v>0</v>
      </c>
      <c r="J231" s="690">
        <v>20.350304733748207</v>
      </c>
      <c r="K231" s="585">
        <f>regioNat_Kreisregionen_t_N!D231/Terr_Oeko!$D232*1000/100</f>
        <v>8.6886457484807575</v>
      </c>
      <c r="L231" s="585">
        <f>regioNat_Kreisregionen_t_N!E231/Terr_Oeko!$D232*1000/100</f>
        <v>10.915980349456488</v>
      </c>
      <c r="M231" s="585">
        <f>regioNat_Kreisregionen_t_N!F231/Terr_Oeko!$D232*1000/100</f>
        <v>1.6282687497821344</v>
      </c>
      <c r="N231" s="585" t="s">
        <v>539</v>
      </c>
      <c r="O231" s="586">
        <f>regioNat_Kreisregionen_t_N!H231/Terr_Oeko!$D232*1000/100</f>
        <v>21.946076934263086</v>
      </c>
      <c r="P231" s="587">
        <f t="shared" si="30"/>
        <v>43.178971781982469</v>
      </c>
      <c r="Q231" s="588">
        <f>regioNat_Kreisregionen_t_N!J231/Terr_Oeko!$D232*1000/100</f>
        <v>2.287851561465704</v>
      </c>
      <c r="R231" s="588">
        <f>regioNat_Kreisregionen_t_N!K231/Terr_Oeko!$D232*1000/100</f>
        <v>3.3380386244181506</v>
      </c>
      <c r="S231" s="588">
        <f>regioNat_Kreisregionen_t_N!L231/Terr_Oeko!$D232*1000/100</f>
        <v>1.2465355176161017</v>
      </c>
      <c r="T231" s="588" t="s">
        <v>539</v>
      </c>
      <c r="U231" s="586">
        <f>regioNat_Kreisregionen_t_N!N231/Terr_Oeko!$D232*1000/100</f>
        <v>15.956241344734307</v>
      </c>
      <c r="V231" s="587">
        <f t="shared" si="31"/>
        <v>22.828667048234262</v>
      </c>
      <c r="W231" s="588">
        <f>regioNat_Kreisregionen_t_N!P231/Terr_Oeko!$D232*1000/100</f>
        <v>6.4007941870150535</v>
      </c>
      <c r="X231" s="588">
        <f>regioNat_Kreisregionen_t_N!Q231/Terr_Oeko!$D232*1000/100</f>
        <v>7.5779417250383379</v>
      </c>
      <c r="Y231" s="588">
        <f>regioNat_Kreisregionen_t_N!R231/Terr_Oeko!$D232*1000/100</f>
        <v>0.38173323216603289</v>
      </c>
      <c r="Z231" s="588"/>
      <c r="AA231" s="586">
        <f>regioNat_Kreisregionen_t_N!T231/Terr_Oeko!$D232*1000/100</f>
        <v>5.9898355895287834</v>
      </c>
      <c r="AB231" s="589">
        <f t="shared" si="32"/>
        <v>20.350304733748207</v>
      </c>
      <c r="AC231" s="275" t="str">
        <f>IF(Terr_Oeko!AB232 &gt; Vegetation!M232, "Oeko", "Veg")</f>
        <v>Veg</v>
      </c>
      <c r="AD231" s="276" t="str">
        <f>IF(Gesundheit!T232 &gt; Terr_Oeko!AH232, "Gesund", "Oeko")</f>
        <v>Gesund</v>
      </c>
      <c r="AE231" s="500">
        <f t="shared" si="34"/>
        <v>0</v>
      </c>
      <c r="AF231" s="500">
        <f t="shared" si="34"/>
        <v>0</v>
      </c>
      <c r="AG231" s="352"/>
      <c r="AH231" s="542">
        <f t="shared" si="33"/>
        <v>2.287851561465704</v>
      </c>
      <c r="AI231" s="542">
        <f t="shared" si="33"/>
        <v>3.3380386244181501</v>
      </c>
      <c r="AJ231" s="354">
        <f t="shared" si="35"/>
        <v>0</v>
      </c>
      <c r="AK231" s="651"/>
      <c r="AL231" s="647"/>
      <c r="AM231" s="647"/>
      <c r="AN231" s="647"/>
      <c r="AO231" s="647"/>
      <c r="AP231" s="647"/>
      <c r="AQ231" s="647"/>
      <c r="AR231" s="647"/>
      <c r="AS231" s="647"/>
      <c r="AT231" s="647"/>
      <c r="AU231" s="647"/>
      <c r="AV231" s="647"/>
      <c r="AW231" s="647"/>
      <c r="AX231" s="647"/>
      <c r="AY231" s="647"/>
      <c r="AZ231" s="647"/>
      <c r="BA231" s="647"/>
      <c r="BB231" s="647"/>
      <c r="BC231" s="647"/>
      <c r="BD231" s="647"/>
      <c r="BE231" s="647"/>
      <c r="BF231" s="647"/>
      <c r="BG231" s="647"/>
    </row>
    <row r="232" spans="1:59" x14ac:dyDescent="0.25">
      <c r="A232" s="631"/>
      <c r="B232" s="594">
        <v>9771</v>
      </c>
      <c r="C232" s="595" t="s">
        <v>173</v>
      </c>
      <c r="D232" s="687" t="s">
        <v>583</v>
      </c>
      <c r="E232" s="687">
        <v>15.331588238875357</v>
      </c>
      <c r="F232" s="687">
        <v>16.2007073338278</v>
      </c>
      <c r="G232" s="687">
        <v>4.975584020417533</v>
      </c>
      <c r="H232" s="687">
        <v>0.38753212609032872</v>
      </c>
      <c r="I232" s="687">
        <v>0</v>
      </c>
      <c r="J232" s="691">
        <v>36.895411719211019</v>
      </c>
      <c r="K232" s="596">
        <f>regioNat_Kreisregionen_t_N!D232/Terr_Oeko!$D233*1000/100</f>
        <v>20.811595417237349</v>
      </c>
      <c r="L232" s="596">
        <f>regioNat_Kreisregionen_t_N!E232/Terr_Oeko!$D233*1000/100</f>
        <v>8.0199086000687529</v>
      </c>
      <c r="M232" s="596">
        <f>regioNat_Kreisregionen_t_N!F232/Terr_Oeko!$D233*1000/100</f>
        <v>1.9523046698083864</v>
      </c>
      <c r="N232" s="596" t="s">
        <v>539</v>
      </c>
      <c r="O232" s="597">
        <f>regioNat_Kreisregionen_t_N!H232/Terr_Oeko!$D233*1000/100</f>
        <v>41.862391754740905</v>
      </c>
      <c r="P232" s="598">
        <f t="shared" si="30"/>
        <v>72.646200441855399</v>
      </c>
      <c r="Q232" s="599">
        <f>regioNat_Kreisregionen_t_N!J232/Terr_Oeko!$D233*1000/100</f>
        <v>5.4800071783619924</v>
      </c>
      <c r="R232" s="599">
        <f>regioNat_Kreisregionen_t_N!K232/Terr_Oeko!$D233*1000/100</f>
        <v>3.0443245796512195</v>
      </c>
      <c r="S232" s="599">
        <f>regioNat_Kreisregionen_t_N!L232/Terr_Oeko!$D233*1000/100</f>
        <v>1.5647725437180577</v>
      </c>
      <c r="T232" s="599" t="s">
        <v>539</v>
      </c>
      <c r="U232" s="597">
        <f>regioNat_Kreisregionen_t_N!N232/Terr_Oeko!$D233*1000/100</f>
        <v>25.661684420913101</v>
      </c>
      <c r="V232" s="598">
        <f t="shared" si="31"/>
        <v>35.750788722644373</v>
      </c>
      <c r="W232" s="599">
        <f>regioNat_Kreisregionen_t_N!P232/Terr_Oeko!$D233*1000/100</f>
        <v>15.331588238875357</v>
      </c>
      <c r="X232" s="599">
        <f>regioNat_Kreisregionen_t_N!Q232/Terr_Oeko!$D233*1000/100</f>
        <v>4.975584020417533</v>
      </c>
      <c r="Y232" s="599">
        <f>regioNat_Kreisregionen_t_N!R232/Terr_Oeko!$D233*1000/100</f>
        <v>0.38753212609032872</v>
      </c>
      <c r="Z232" s="599"/>
      <c r="AA232" s="597">
        <f>regioNat_Kreisregionen_t_N!T232/Terr_Oeko!$D233*1000/100</f>
        <v>16.2007073338278</v>
      </c>
      <c r="AB232" s="600">
        <f t="shared" si="32"/>
        <v>36.895411719211019</v>
      </c>
      <c r="AC232" s="275" t="str">
        <f>IF(Terr_Oeko!AB233 &gt; Vegetation!M233, "Oeko", "Veg")</f>
        <v>Veg</v>
      </c>
      <c r="AD232" s="276" t="str">
        <f>IF(Gesundheit!T233 &gt; Terr_Oeko!AH233, "Gesund", "Oeko")</f>
        <v>Oeko</v>
      </c>
      <c r="AE232" s="500">
        <f t="shared" si="34"/>
        <v>0</v>
      </c>
      <c r="AF232" s="500">
        <f t="shared" si="34"/>
        <v>0</v>
      </c>
      <c r="AG232" s="352"/>
      <c r="AH232" s="542">
        <f t="shared" si="33"/>
        <v>5.4800071783619924</v>
      </c>
      <c r="AI232" s="542">
        <f t="shared" si="33"/>
        <v>3.0443245796512199</v>
      </c>
      <c r="AJ232" s="354">
        <f t="shared" si="35"/>
        <v>0</v>
      </c>
      <c r="AK232" s="651"/>
      <c r="AL232" s="647"/>
      <c r="AM232" s="647"/>
      <c r="AN232" s="647"/>
      <c r="AO232" s="647"/>
      <c r="AP232" s="647"/>
      <c r="AQ232" s="647"/>
      <c r="AR232" s="647"/>
      <c r="AS232" s="647"/>
      <c r="AT232" s="647"/>
      <c r="AU232" s="647"/>
      <c r="AV232" s="647"/>
      <c r="AW232" s="647"/>
      <c r="AX232" s="647"/>
      <c r="AY232" s="647"/>
      <c r="AZ232" s="647"/>
      <c r="BA232" s="647"/>
      <c r="BB232" s="647"/>
      <c r="BC232" s="647"/>
      <c r="BD232" s="647"/>
      <c r="BE232" s="647"/>
      <c r="BF232" s="647"/>
      <c r="BG232" s="647"/>
    </row>
    <row r="233" spans="1:59" x14ac:dyDescent="0.25">
      <c r="A233" s="631"/>
      <c r="B233" s="593" t="s">
        <v>674</v>
      </c>
      <c r="C233" s="592" t="s">
        <v>738</v>
      </c>
      <c r="D233" s="688" t="s">
        <v>583</v>
      </c>
      <c r="E233" s="686">
        <v>10.757660116211559</v>
      </c>
      <c r="F233" s="686">
        <v>10.420889785350228</v>
      </c>
      <c r="G233" s="686">
        <v>9.5761942219679632</v>
      </c>
      <c r="H233" s="686">
        <v>0.48633842426641977</v>
      </c>
      <c r="I233" s="686">
        <v>0</v>
      </c>
      <c r="J233" s="690">
        <v>31.241082547796168</v>
      </c>
      <c r="K233" s="585">
        <f>regioNat_Kreisregionen_t_N!D233/Terr_Oeko!$D234*1000/100</f>
        <v>14.602796950093964</v>
      </c>
      <c r="L233" s="585">
        <f>regioNat_Kreisregionen_t_N!E233/Terr_Oeko!$D234*1000/100</f>
        <v>12.692434975995214</v>
      </c>
      <c r="M233" s="585">
        <f>regioNat_Kreisregionen_t_N!F233/Terr_Oeko!$D234*1000/100</f>
        <v>1.9052464762443635</v>
      </c>
      <c r="N233" s="585" t="s">
        <v>539</v>
      </c>
      <c r="O233" s="586">
        <f>regioNat_Kreisregionen_t_N!H233/Terr_Oeko!$D234*1000/100</f>
        <v>30.704818895616114</v>
      </c>
      <c r="P233" s="587">
        <f t="shared" si="30"/>
        <v>59.905297297949659</v>
      </c>
      <c r="Q233" s="588">
        <f>regioNat_Kreisregionen_t_N!J233/Terr_Oeko!$D234*1000/100</f>
        <v>3.8451368338824023</v>
      </c>
      <c r="R233" s="588">
        <f>regioNat_Kreisregionen_t_N!K233/Terr_Oeko!$D234*1000/100</f>
        <v>3.1162407540272499</v>
      </c>
      <c r="S233" s="588">
        <f>regioNat_Kreisregionen_t_N!L233/Terr_Oeko!$D234*1000/100</f>
        <v>1.4189080519779438</v>
      </c>
      <c r="T233" s="588" t="s">
        <v>539</v>
      </c>
      <c r="U233" s="586">
        <f>regioNat_Kreisregionen_t_N!N233/Terr_Oeko!$D234*1000/100</f>
        <v>20.283929110265884</v>
      </c>
      <c r="V233" s="587">
        <f t="shared" si="31"/>
        <v>28.66421475015348</v>
      </c>
      <c r="W233" s="588">
        <f>regioNat_Kreisregionen_t_N!P233/Terr_Oeko!$D234*1000/100</f>
        <v>10.757660116211559</v>
      </c>
      <c r="X233" s="588">
        <f>regioNat_Kreisregionen_t_N!Q233/Terr_Oeko!$D234*1000/100</f>
        <v>9.5761942219679632</v>
      </c>
      <c r="Y233" s="588">
        <f>regioNat_Kreisregionen_t_N!R233/Terr_Oeko!$D234*1000/100</f>
        <v>0.48633842426641977</v>
      </c>
      <c r="Z233" s="588"/>
      <c r="AA233" s="586">
        <f>regioNat_Kreisregionen_t_N!T233/Terr_Oeko!$D234*1000/100</f>
        <v>10.420889785350228</v>
      </c>
      <c r="AB233" s="589">
        <f t="shared" si="32"/>
        <v>31.241082547796168</v>
      </c>
      <c r="AC233" s="275" t="str">
        <f>IF(Terr_Oeko!AB234 &gt; Vegetation!M234, "Oeko", "Veg")</f>
        <v>Veg</v>
      </c>
      <c r="AD233" s="276" t="str">
        <f>IF(Gesundheit!T234 &gt; Terr_Oeko!AH234, "Gesund", "Oeko")</f>
        <v>Gesund</v>
      </c>
      <c r="AE233" s="500">
        <f t="shared" si="34"/>
        <v>0</v>
      </c>
      <c r="AF233" s="500">
        <f t="shared" si="34"/>
        <v>0</v>
      </c>
      <c r="AG233" s="352"/>
      <c r="AH233" s="542">
        <f t="shared" si="33"/>
        <v>3.845136833882405</v>
      </c>
      <c r="AI233" s="542">
        <f t="shared" si="33"/>
        <v>3.1162407540272508</v>
      </c>
      <c r="AJ233" s="354">
        <f t="shared" si="35"/>
        <v>0</v>
      </c>
      <c r="AK233" s="651"/>
      <c r="AL233" s="647"/>
      <c r="AM233" s="647"/>
      <c r="AN233" s="647"/>
      <c r="AO233" s="647"/>
      <c r="AP233" s="647"/>
      <c r="AQ233" s="647"/>
      <c r="AR233" s="647"/>
      <c r="AS233" s="647"/>
      <c r="AT233" s="647"/>
      <c r="AU233" s="647"/>
      <c r="AV233" s="647"/>
      <c r="AW233" s="647"/>
      <c r="AX233" s="647"/>
      <c r="AY233" s="647"/>
      <c r="AZ233" s="647"/>
      <c r="BA233" s="647"/>
      <c r="BB233" s="647"/>
      <c r="BC233" s="647"/>
      <c r="BD233" s="647"/>
      <c r="BE233" s="647"/>
      <c r="BF233" s="647"/>
      <c r="BG233" s="647"/>
    </row>
    <row r="234" spans="1:59" x14ac:dyDescent="0.25">
      <c r="A234" s="631"/>
      <c r="B234" s="594">
        <v>9773</v>
      </c>
      <c r="C234" s="595" t="s">
        <v>174</v>
      </c>
      <c r="D234" s="687" t="s">
        <v>583</v>
      </c>
      <c r="E234" s="687">
        <v>15.201062599093412</v>
      </c>
      <c r="F234" s="687">
        <v>19.257781344076935</v>
      </c>
      <c r="G234" s="687">
        <v>2.5933096975133707</v>
      </c>
      <c r="H234" s="687">
        <v>0.33641555485000701</v>
      </c>
      <c r="I234" s="687">
        <v>0</v>
      </c>
      <c r="J234" s="691">
        <v>37.388569195533719</v>
      </c>
      <c r="K234" s="596">
        <f>regioNat_Kreisregionen_t_N!D234/Terr_Oeko!$D235*1000/100</f>
        <v>20.634415677970029</v>
      </c>
      <c r="L234" s="596">
        <f>regioNat_Kreisregionen_t_N!E234/Terr_Oeko!$D235*1000/100</f>
        <v>4.1800332705433592</v>
      </c>
      <c r="M234" s="596">
        <f>regioNat_Kreisregionen_t_N!F234/Terr_Oeko!$D235*1000/100</f>
        <v>1.8465485609612569</v>
      </c>
      <c r="N234" s="596" t="s">
        <v>539</v>
      </c>
      <c r="O234" s="597">
        <f>regioNat_Kreisregionen_t_N!H234/Terr_Oeko!$D235*1000/100</f>
        <v>39.747580556935773</v>
      </c>
      <c r="P234" s="598">
        <f t="shared" si="30"/>
        <v>66.408578066410413</v>
      </c>
      <c r="Q234" s="599">
        <f>regioNat_Kreisregionen_t_N!J234/Terr_Oeko!$D235*1000/100</f>
        <v>5.4333530788766167</v>
      </c>
      <c r="R234" s="599">
        <f>regioNat_Kreisregionen_t_N!K234/Terr_Oeko!$D235*1000/100</f>
        <v>1.5867235730299885</v>
      </c>
      <c r="S234" s="599">
        <f>regioNat_Kreisregionen_t_N!L234/Terr_Oeko!$D235*1000/100</f>
        <v>1.5101330061112501</v>
      </c>
      <c r="T234" s="599" t="s">
        <v>539</v>
      </c>
      <c r="U234" s="597">
        <f>regioNat_Kreisregionen_t_N!N234/Terr_Oeko!$D235*1000/100</f>
        <v>20.489799212858841</v>
      </c>
      <c r="V234" s="598">
        <f t="shared" si="31"/>
        <v>29.020008870876694</v>
      </c>
      <c r="W234" s="599">
        <f>regioNat_Kreisregionen_t_N!P234/Terr_Oeko!$D235*1000/100</f>
        <v>15.201062599093412</v>
      </c>
      <c r="X234" s="599">
        <f>regioNat_Kreisregionen_t_N!Q234/Terr_Oeko!$D235*1000/100</f>
        <v>2.5933096975133707</v>
      </c>
      <c r="Y234" s="599">
        <f>regioNat_Kreisregionen_t_N!R234/Terr_Oeko!$D235*1000/100</f>
        <v>0.33641555485000701</v>
      </c>
      <c r="Z234" s="599"/>
      <c r="AA234" s="597">
        <f>regioNat_Kreisregionen_t_N!T234/Terr_Oeko!$D235*1000/100</f>
        <v>19.257781344076935</v>
      </c>
      <c r="AB234" s="600">
        <f t="shared" si="32"/>
        <v>37.388569195533719</v>
      </c>
      <c r="AC234" s="275" t="str">
        <f>IF(Terr_Oeko!AB235 &gt; Vegetation!M235, "Oeko", "Veg")</f>
        <v>Veg</v>
      </c>
      <c r="AD234" s="276" t="str">
        <f>IF(Gesundheit!T235 &gt; Terr_Oeko!AH235, "Gesund", "Oeko")</f>
        <v>Oeko</v>
      </c>
      <c r="AE234" s="500">
        <f t="shared" si="34"/>
        <v>0</v>
      </c>
      <c r="AF234" s="500">
        <f t="shared" si="34"/>
        <v>0</v>
      </c>
      <c r="AG234" s="352"/>
      <c r="AH234" s="542">
        <f t="shared" si="33"/>
        <v>5.4333530788766176</v>
      </c>
      <c r="AI234" s="542">
        <f t="shared" si="33"/>
        <v>1.5867235730299885</v>
      </c>
      <c r="AJ234" s="354">
        <f t="shared" si="35"/>
        <v>0</v>
      </c>
      <c r="AK234" s="651"/>
      <c r="AL234" s="647"/>
      <c r="AM234" s="647"/>
      <c r="AN234" s="647"/>
      <c r="AO234" s="647"/>
      <c r="AP234" s="647"/>
      <c r="AQ234" s="647"/>
      <c r="AR234" s="647"/>
      <c r="AS234" s="647"/>
      <c r="AT234" s="647"/>
      <c r="AU234" s="647"/>
      <c r="AV234" s="647"/>
      <c r="AW234" s="647"/>
      <c r="AX234" s="647"/>
      <c r="AY234" s="647"/>
      <c r="AZ234" s="647"/>
      <c r="BA234" s="647"/>
      <c r="BB234" s="647"/>
      <c r="BC234" s="647"/>
      <c r="BD234" s="647"/>
      <c r="BE234" s="647"/>
      <c r="BF234" s="647"/>
      <c r="BG234" s="647"/>
    </row>
    <row r="235" spans="1:59" x14ac:dyDescent="0.25">
      <c r="A235" s="631"/>
      <c r="B235" s="593">
        <v>9774</v>
      </c>
      <c r="C235" s="592" t="s">
        <v>175</v>
      </c>
      <c r="D235" s="688" t="s">
        <v>583</v>
      </c>
      <c r="E235" s="686">
        <v>12.847341770453747</v>
      </c>
      <c r="F235" s="686">
        <v>12.114692119457127</v>
      </c>
      <c r="G235" s="686">
        <v>4.3271814514972462</v>
      </c>
      <c r="H235" s="686">
        <v>0.35952322587357022</v>
      </c>
      <c r="I235" s="686">
        <v>0</v>
      </c>
      <c r="J235" s="690">
        <v>29.64873856728169</v>
      </c>
      <c r="K235" s="585">
        <f>regioNat_Kreisregionen_t_N!D235/Terr_Oeko!$D236*1000/100</f>
        <v>17.439398642059427</v>
      </c>
      <c r="L235" s="585">
        <f>regioNat_Kreisregionen_t_N!E235/Terr_Oeko!$D236*1000/100</f>
        <v>6.9747791604991418</v>
      </c>
      <c r="M235" s="585">
        <f>regioNat_Kreisregionen_t_N!F235/Terr_Oeko!$D236*1000/100</f>
        <v>1.7723825979945216</v>
      </c>
      <c r="N235" s="585" t="s">
        <v>539</v>
      </c>
      <c r="O235" s="586">
        <f>regioNat_Kreisregionen_t_N!H235/Terr_Oeko!$D236*1000/100</f>
        <v>34.246850698085474</v>
      </c>
      <c r="P235" s="587">
        <f t="shared" si="30"/>
        <v>60.433411098638565</v>
      </c>
      <c r="Q235" s="588">
        <f>regioNat_Kreisregionen_t_N!J235/Terr_Oeko!$D236*1000/100</f>
        <v>4.5920568716056804</v>
      </c>
      <c r="R235" s="588">
        <f>regioNat_Kreisregionen_t_N!K235/Terr_Oeko!$D236*1000/100</f>
        <v>2.6475977090018965</v>
      </c>
      <c r="S235" s="588">
        <f>regioNat_Kreisregionen_t_N!L235/Terr_Oeko!$D236*1000/100</f>
        <v>1.4128593721209513</v>
      </c>
      <c r="T235" s="588" t="s">
        <v>539</v>
      </c>
      <c r="U235" s="586">
        <f>regioNat_Kreisregionen_t_N!N235/Terr_Oeko!$D236*1000/100</f>
        <v>22.132158578628349</v>
      </c>
      <c r="V235" s="587">
        <f t="shared" si="31"/>
        <v>30.784672531356879</v>
      </c>
      <c r="W235" s="588">
        <f>regioNat_Kreisregionen_t_N!P235/Terr_Oeko!$D236*1000/100</f>
        <v>12.847341770453747</v>
      </c>
      <c r="X235" s="588">
        <f>regioNat_Kreisregionen_t_N!Q235/Terr_Oeko!$D236*1000/100</f>
        <v>4.3271814514972462</v>
      </c>
      <c r="Y235" s="588">
        <f>regioNat_Kreisregionen_t_N!R235/Terr_Oeko!$D236*1000/100</f>
        <v>0.35952322587357022</v>
      </c>
      <c r="Z235" s="588"/>
      <c r="AA235" s="586">
        <f>regioNat_Kreisregionen_t_N!T235/Terr_Oeko!$D236*1000/100</f>
        <v>12.114692119457127</v>
      </c>
      <c r="AB235" s="589">
        <f t="shared" si="32"/>
        <v>29.64873856728169</v>
      </c>
      <c r="AC235" s="275" t="str">
        <f>IF(Terr_Oeko!AB236 &gt; Vegetation!M236, "Oeko", "Veg")</f>
        <v>Veg</v>
      </c>
      <c r="AD235" s="276" t="str">
        <f>IF(Gesundheit!T236 &gt; Terr_Oeko!AH236, "Gesund", "Oeko")</f>
        <v>Oeko</v>
      </c>
      <c r="AE235" s="500">
        <f t="shared" si="34"/>
        <v>0</v>
      </c>
      <c r="AF235" s="500">
        <f t="shared" si="34"/>
        <v>0</v>
      </c>
      <c r="AG235" s="352"/>
      <c r="AH235" s="542">
        <f t="shared" si="33"/>
        <v>4.5920568716056795</v>
      </c>
      <c r="AI235" s="542">
        <f t="shared" si="33"/>
        <v>2.6475977090018956</v>
      </c>
      <c r="AJ235" s="354">
        <f t="shared" si="35"/>
        <v>0</v>
      </c>
      <c r="AK235" s="651"/>
      <c r="AL235" s="647"/>
      <c r="AM235" s="647"/>
      <c r="AN235" s="647"/>
      <c r="AO235" s="647"/>
      <c r="AP235" s="647"/>
      <c r="AQ235" s="647"/>
      <c r="AR235" s="647"/>
      <c r="AS235" s="647"/>
      <c r="AT235" s="647"/>
      <c r="AU235" s="647"/>
      <c r="AV235" s="647"/>
      <c r="AW235" s="647"/>
      <c r="AX235" s="647"/>
      <c r="AY235" s="647"/>
      <c r="AZ235" s="647"/>
      <c r="BA235" s="647"/>
      <c r="BB235" s="647"/>
      <c r="BC235" s="647"/>
      <c r="BD235" s="647"/>
      <c r="BE235" s="647"/>
      <c r="BF235" s="647"/>
      <c r="BG235" s="647"/>
    </row>
    <row r="236" spans="1:59" x14ac:dyDescent="0.25">
      <c r="A236" s="631"/>
      <c r="B236" s="594">
        <v>9775</v>
      </c>
      <c r="C236" s="595" t="s">
        <v>176</v>
      </c>
      <c r="D236" s="687" t="s">
        <v>583</v>
      </c>
      <c r="E236" s="687">
        <v>11.064175777712711</v>
      </c>
      <c r="F236" s="687">
        <v>10.306989634841369</v>
      </c>
      <c r="G236" s="687">
        <v>11.828197551709586</v>
      </c>
      <c r="H236" s="687">
        <v>0.48368665590260629</v>
      </c>
      <c r="I236" s="687">
        <v>0</v>
      </c>
      <c r="J236" s="691">
        <v>33.683049620166273</v>
      </c>
      <c r="K236" s="596">
        <f>regioNat_Kreisregionen_t_N!D236/Terr_Oeko!$D237*1000/100</f>
        <v>15.018871256083587</v>
      </c>
      <c r="L236" s="596">
        <f>regioNat_Kreisregionen_t_N!E236/Terr_Oeko!$D237*1000/100</f>
        <v>14.428302857518736</v>
      </c>
      <c r="M236" s="596">
        <f>regioNat_Kreisregionen_t_N!F236/Terr_Oeko!$D237*1000/100</f>
        <v>1.9598107725620892</v>
      </c>
      <c r="N236" s="596" t="s">
        <v>539</v>
      </c>
      <c r="O236" s="597">
        <f>regioNat_Kreisregionen_t_N!H236/Terr_Oeko!$D237*1000/100</f>
        <v>30.231459012643359</v>
      </c>
      <c r="P236" s="598">
        <f t="shared" si="30"/>
        <v>61.638443898807772</v>
      </c>
      <c r="Q236" s="599">
        <f>regioNat_Kreisregionen_t_N!J236/Terr_Oeko!$D237*1000/100</f>
        <v>3.9546954783708781</v>
      </c>
      <c r="R236" s="599">
        <f>regioNat_Kreisregionen_t_N!K236/Terr_Oeko!$D237*1000/100</f>
        <v>2.6001053058091479</v>
      </c>
      <c r="S236" s="599">
        <f>regioNat_Kreisregionen_t_N!L236/Terr_Oeko!$D237*1000/100</f>
        <v>1.4761241166594832</v>
      </c>
      <c r="T236" s="599" t="s">
        <v>539</v>
      </c>
      <c r="U236" s="597">
        <f>regioNat_Kreisregionen_t_N!N236/Terr_Oeko!$D237*1000/100</f>
        <v>19.924469377801994</v>
      </c>
      <c r="V236" s="598">
        <f t="shared" si="31"/>
        <v>27.955394278641506</v>
      </c>
      <c r="W236" s="599">
        <f>regioNat_Kreisregionen_t_N!P236/Terr_Oeko!$D237*1000/100</f>
        <v>11.064175777712711</v>
      </c>
      <c r="X236" s="599">
        <f>regioNat_Kreisregionen_t_N!Q236/Terr_Oeko!$D237*1000/100</f>
        <v>11.828197551709586</v>
      </c>
      <c r="Y236" s="599">
        <f>regioNat_Kreisregionen_t_N!R236/Terr_Oeko!$D237*1000/100</f>
        <v>0.48368665590260629</v>
      </c>
      <c r="Z236" s="599"/>
      <c r="AA236" s="597">
        <f>regioNat_Kreisregionen_t_N!T236/Terr_Oeko!$D237*1000/100</f>
        <v>10.306989634841369</v>
      </c>
      <c r="AB236" s="600">
        <f t="shared" si="32"/>
        <v>33.683049620166273</v>
      </c>
      <c r="AC236" s="275" t="str">
        <f>IF(Terr_Oeko!AB237 &gt; Vegetation!M237, "Oeko", "Veg")</f>
        <v>Veg</v>
      </c>
      <c r="AD236" s="276" t="str">
        <f>IF(Gesundheit!T237 &gt; Terr_Oeko!AH237, "Gesund", "Oeko")</f>
        <v>Gesund</v>
      </c>
      <c r="AE236" s="500">
        <f t="shared" si="34"/>
        <v>0</v>
      </c>
      <c r="AF236" s="500">
        <f t="shared" si="34"/>
        <v>0</v>
      </c>
      <c r="AG236" s="352"/>
      <c r="AH236" s="542">
        <f t="shared" si="33"/>
        <v>3.9546954783708763</v>
      </c>
      <c r="AI236" s="542">
        <f t="shared" si="33"/>
        <v>2.6001053058091497</v>
      </c>
      <c r="AJ236" s="354">
        <f t="shared" si="35"/>
        <v>0</v>
      </c>
      <c r="AK236" s="651"/>
      <c r="AL236" s="647"/>
      <c r="AM236" s="647"/>
      <c r="AN236" s="647"/>
      <c r="AO236" s="647"/>
      <c r="AP236" s="647"/>
      <c r="AQ236" s="647"/>
      <c r="AR236" s="647"/>
      <c r="AS236" s="647"/>
      <c r="AT236" s="647"/>
      <c r="AU236" s="647"/>
      <c r="AV236" s="647"/>
      <c r="AW236" s="647"/>
      <c r="AX236" s="647"/>
      <c r="AY236" s="647"/>
      <c r="AZ236" s="647"/>
      <c r="BA236" s="647"/>
      <c r="BB236" s="647"/>
      <c r="BC236" s="647"/>
      <c r="BD236" s="647"/>
      <c r="BE236" s="647"/>
      <c r="BF236" s="647"/>
      <c r="BG236" s="647"/>
    </row>
    <row r="237" spans="1:59" x14ac:dyDescent="0.25">
      <c r="A237" s="631"/>
      <c r="B237" s="593">
        <v>9776</v>
      </c>
      <c r="C237" s="592" t="s">
        <v>177</v>
      </c>
      <c r="D237" s="688" t="s">
        <v>583</v>
      </c>
      <c r="E237" s="686">
        <v>13.242131030727183</v>
      </c>
      <c r="F237" s="686">
        <v>0</v>
      </c>
      <c r="G237" s="686">
        <v>4.9422815062204792</v>
      </c>
      <c r="H237" s="686">
        <v>0.35464307255905458</v>
      </c>
      <c r="I237" s="686">
        <v>0</v>
      </c>
      <c r="J237" s="690">
        <v>18.539055609506715</v>
      </c>
      <c r="K237" s="585">
        <f>regioNat_Kreisregionen_t_N!D237/Terr_Oeko!$D238*1000/100</f>
        <v>17.975298395683641</v>
      </c>
      <c r="L237" s="585">
        <f>regioNat_Kreisregionen_t_N!E237/Terr_Oeko!$D238*1000/100</f>
        <v>7.9662298522239006</v>
      </c>
      <c r="M237" s="585">
        <f>regioNat_Kreisregionen_t_N!F237/Terr_Oeko!$D238*1000/100</f>
        <v>1.7823597148399954</v>
      </c>
      <c r="N237" s="585" t="s">
        <v>539</v>
      </c>
      <c r="O237" s="586">
        <f>regioNat_Kreisregionen_t_N!H237/Terr_Oeko!$D238*1000/100</f>
        <v>37.31155035950858</v>
      </c>
      <c r="P237" s="587">
        <f t="shared" si="30"/>
        <v>65.035438322256113</v>
      </c>
      <c r="Q237" s="588">
        <f>regioNat_Kreisregionen_t_N!J237/Terr_Oeko!$D238*1000/100</f>
        <v>4.733167364956457</v>
      </c>
      <c r="R237" s="588">
        <f>regioNat_Kreisregionen_t_N!K237/Terr_Oeko!$D238*1000/100</f>
        <v>3.0239483460034218</v>
      </c>
      <c r="S237" s="588">
        <f>regioNat_Kreisregionen_t_N!L237/Terr_Oeko!$D238*1000/100</f>
        <v>1.4277166422809409</v>
      </c>
      <c r="T237" s="588" t="s">
        <v>539</v>
      </c>
      <c r="U237" s="586">
        <f>regioNat_Kreisregionen_t_N!N237/Terr_Oeko!$D238*1000/100</f>
        <v>37.31155035950858</v>
      </c>
      <c r="V237" s="587">
        <f t="shared" si="31"/>
        <v>46.496382712749401</v>
      </c>
      <c r="W237" s="588">
        <f>regioNat_Kreisregionen_t_N!P237/Terr_Oeko!$D238*1000/100</f>
        <v>13.242131030727183</v>
      </c>
      <c r="X237" s="588">
        <f>regioNat_Kreisregionen_t_N!Q237/Terr_Oeko!$D238*1000/100</f>
        <v>4.9422815062204792</v>
      </c>
      <c r="Y237" s="588">
        <f>regioNat_Kreisregionen_t_N!R237/Terr_Oeko!$D238*1000/100</f>
        <v>0.35464307255905458</v>
      </c>
      <c r="Z237" s="588"/>
      <c r="AA237" s="586">
        <f>regioNat_Kreisregionen_t_N!T237/Terr_Oeko!$D238*1000/100</f>
        <v>0</v>
      </c>
      <c r="AB237" s="589">
        <f t="shared" si="32"/>
        <v>18.539055609506715</v>
      </c>
      <c r="AC237" s="275" t="str">
        <f>IF(Terr_Oeko!AB238 &gt; Vegetation!M238, "Oeko", "Veg")</f>
        <v>Veg</v>
      </c>
      <c r="AD237" s="276" t="str">
        <f>IF(Gesundheit!T238 &gt; Terr_Oeko!AH238, "Gesund", "Oeko")</f>
        <v>Oeko</v>
      </c>
      <c r="AE237" s="500">
        <f t="shared" si="34"/>
        <v>0</v>
      </c>
      <c r="AF237" s="500">
        <f t="shared" si="34"/>
        <v>0</v>
      </c>
      <c r="AG237" s="352"/>
      <c r="AH237" s="542">
        <f t="shared" si="33"/>
        <v>4.7331673649564578</v>
      </c>
      <c r="AI237" s="542">
        <f t="shared" si="33"/>
        <v>3.0239483460034213</v>
      </c>
      <c r="AJ237" s="354">
        <f t="shared" si="35"/>
        <v>0</v>
      </c>
      <c r="AK237" s="651"/>
      <c r="AL237" s="647"/>
      <c r="AM237" s="647"/>
      <c r="AN237" s="647"/>
      <c r="AO237" s="647"/>
      <c r="AP237" s="647"/>
      <c r="AQ237" s="647"/>
      <c r="AR237" s="647"/>
      <c r="AS237" s="647"/>
      <c r="AT237" s="647"/>
      <c r="AU237" s="647"/>
      <c r="AV237" s="647"/>
      <c r="AW237" s="647"/>
      <c r="AX237" s="647"/>
      <c r="AY237" s="647"/>
      <c r="AZ237" s="647"/>
      <c r="BA237" s="647"/>
      <c r="BB237" s="647"/>
      <c r="BC237" s="647"/>
      <c r="BD237" s="647"/>
      <c r="BE237" s="647"/>
      <c r="BF237" s="647"/>
      <c r="BG237" s="647"/>
    </row>
    <row r="238" spans="1:59" x14ac:dyDescent="0.25">
      <c r="A238" s="631"/>
      <c r="B238" s="594" t="s">
        <v>675</v>
      </c>
      <c r="C238" s="595" t="s">
        <v>739</v>
      </c>
      <c r="D238" s="687" t="s">
        <v>583</v>
      </c>
      <c r="E238" s="687">
        <v>15.682045822910853</v>
      </c>
      <c r="F238" s="687">
        <v>2.1794478947957154</v>
      </c>
      <c r="G238" s="687">
        <v>3.8674003662285146</v>
      </c>
      <c r="H238" s="687">
        <v>0.3771261964948468</v>
      </c>
      <c r="I238" s="687">
        <v>0</v>
      </c>
      <c r="J238" s="691">
        <v>22.106020280429927</v>
      </c>
      <c r="K238" s="596">
        <f>regioNat_Kreisregionen_t_N!D238/Terr_Oeko!$D239*1000/100</f>
        <v>21.287317914881484</v>
      </c>
      <c r="L238" s="596">
        <f>regioNat_Kreisregionen_t_N!E238/Terr_Oeko!$D239*1000/100</f>
        <v>6.2336797710075329</v>
      </c>
      <c r="M238" s="596">
        <f>regioNat_Kreisregionen_t_N!F238/Terr_Oeko!$D239*1000/100</f>
        <v>1.9354400356234012</v>
      </c>
      <c r="N238" s="596" t="s">
        <v>539</v>
      </c>
      <c r="O238" s="597">
        <f>regioNat_Kreisregionen_t_N!H238/Terr_Oeko!$D239*1000/100</f>
        <v>43.622064110065033</v>
      </c>
      <c r="P238" s="598">
        <f t="shared" si="30"/>
        <v>73.078501831577455</v>
      </c>
      <c r="Q238" s="599">
        <f>regioNat_Kreisregionen_t_N!J238/Terr_Oeko!$D239*1000/100</f>
        <v>5.6052720919706278</v>
      </c>
      <c r="R238" s="599">
        <f>regioNat_Kreisregionen_t_N!K238/Terr_Oeko!$D239*1000/100</f>
        <v>2.3662794047790179</v>
      </c>
      <c r="S238" s="599">
        <f>regioNat_Kreisregionen_t_N!L238/Terr_Oeko!$D239*1000/100</f>
        <v>1.5583138391285545</v>
      </c>
      <c r="T238" s="599" t="s">
        <v>539</v>
      </c>
      <c r="U238" s="597">
        <f>regioNat_Kreisregionen_t_N!N238/Terr_Oeko!$D239*1000/100</f>
        <v>41.442616215269318</v>
      </c>
      <c r="V238" s="598">
        <f t="shared" si="31"/>
        <v>50.972481551147517</v>
      </c>
      <c r="W238" s="599">
        <f>regioNat_Kreisregionen_t_N!P238/Terr_Oeko!$D239*1000/100</f>
        <v>15.682045822910853</v>
      </c>
      <c r="X238" s="599">
        <f>regioNat_Kreisregionen_t_N!Q238/Terr_Oeko!$D239*1000/100</f>
        <v>3.8674003662285146</v>
      </c>
      <c r="Y238" s="599">
        <f>regioNat_Kreisregionen_t_N!R238/Terr_Oeko!$D239*1000/100</f>
        <v>0.3771261964948468</v>
      </c>
      <c r="Z238" s="599"/>
      <c r="AA238" s="597">
        <f>regioNat_Kreisregionen_t_N!T238/Terr_Oeko!$D239*1000/100</f>
        <v>2.1794478947957154</v>
      </c>
      <c r="AB238" s="600">
        <f t="shared" si="32"/>
        <v>22.106020280429927</v>
      </c>
      <c r="AC238" s="275" t="str">
        <f>IF(Terr_Oeko!AB239 &gt; Vegetation!M239, "Oeko", "Veg")</f>
        <v>Veg</v>
      </c>
      <c r="AD238" s="276" t="str">
        <f>IF(Gesundheit!T239 &gt; Terr_Oeko!AH239, "Gesund", "Oeko")</f>
        <v>Oeko</v>
      </c>
      <c r="AE238" s="500">
        <f t="shared" si="34"/>
        <v>0</v>
      </c>
      <c r="AF238" s="500">
        <f t="shared" si="34"/>
        <v>0</v>
      </c>
      <c r="AG238" s="352"/>
      <c r="AH238" s="542">
        <f t="shared" si="33"/>
        <v>5.6052720919706314</v>
      </c>
      <c r="AI238" s="542">
        <f t="shared" si="33"/>
        <v>2.3662794047790183</v>
      </c>
      <c r="AJ238" s="354">
        <f t="shared" si="35"/>
        <v>0</v>
      </c>
      <c r="AK238" s="651"/>
      <c r="AL238" s="647"/>
      <c r="AM238" s="647"/>
      <c r="AN238" s="647"/>
      <c r="AO238" s="647"/>
      <c r="AP238" s="647"/>
      <c r="AQ238" s="647"/>
      <c r="AR238" s="647"/>
      <c r="AS238" s="647"/>
      <c r="AT238" s="647"/>
      <c r="AU238" s="647"/>
      <c r="AV238" s="647"/>
      <c r="AW238" s="647"/>
      <c r="AX238" s="647"/>
      <c r="AY238" s="647"/>
      <c r="AZ238" s="647"/>
      <c r="BA238" s="647"/>
      <c r="BB238" s="647"/>
      <c r="BC238" s="647"/>
      <c r="BD238" s="647"/>
      <c r="BE238" s="647"/>
      <c r="BF238" s="647"/>
      <c r="BG238" s="647"/>
    </row>
    <row r="239" spans="1:59" x14ac:dyDescent="0.25">
      <c r="A239" s="631"/>
      <c r="B239" s="593" t="s">
        <v>676</v>
      </c>
      <c r="C239" s="592" t="s">
        <v>740</v>
      </c>
      <c r="D239" s="688" t="s">
        <v>583</v>
      </c>
      <c r="E239" s="686">
        <v>19.932768701078274</v>
      </c>
      <c r="F239" s="686">
        <v>15.835551307256376</v>
      </c>
      <c r="G239" s="686">
        <v>4.4026325239479558</v>
      </c>
      <c r="H239" s="686">
        <v>0.42453369723078693</v>
      </c>
      <c r="I239" s="686">
        <v>0</v>
      </c>
      <c r="J239" s="690">
        <v>40.595486229513391</v>
      </c>
      <c r="K239" s="585">
        <f>regioNat_Kreisregionen_t_N!D239/Terr_Oeko!$D240*1000/100</f>
        <v>27.057387094465994</v>
      </c>
      <c r="L239" s="585">
        <f>regioNat_Kreisregionen_t_N!E239/Terr_Oeko!$D240*1000/100</f>
        <v>7.0963951762972393</v>
      </c>
      <c r="M239" s="585">
        <f>regioNat_Kreisregionen_t_N!F239/Terr_Oeko!$D240*1000/100</f>
        <v>2.2562332655499451</v>
      </c>
      <c r="N239" s="585" t="s">
        <v>539</v>
      </c>
      <c r="O239" s="586">
        <f>regioNat_Kreisregionen_t_N!H239/Terr_Oeko!$D240*1000/100</f>
        <v>53.293693623248927</v>
      </c>
      <c r="P239" s="587">
        <f t="shared" si="30"/>
        <v>89.703709159562095</v>
      </c>
      <c r="Q239" s="588">
        <f>regioNat_Kreisregionen_t_N!J239/Terr_Oeko!$D240*1000/100</f>
        <v>7.1246183933877196</v>
      </c>
      <c r="R239" s="588">
        <f>regioNat_Kreisregionen_t_N!K239/Terr_Oeko!$D240*1000/100</f>
        <v>2.6937626523492844</v>
      </c>
      <c r="S239" s="588">
        <f>regioNat_Kreisregionen_t_N!L239/Terr_Oeko!$D240*1000/100</f>
        <v>1.8316995683191584</v>
      </c>
      <c r="T239" s="588" t="s">
        <v>539</v>
      </c>
      <c r="U239" s="586">
        <f>regioNat_Kreisregionen_t_N!N239/Terr_Oeko!$D240*1000/100</f>
        <v>37.458142315992546</v>
      </c>
      <c r="V239" s="587">
        <f t="shared" si="31"/>
        <v>49.108222930048711</v>
      </c>
      <c r="W239" s="588">
        <f>regioNat_Kreisregionen_t_N!P239/Terr_Oeko!$D240*1000/100</f>
        <v>19.932768701078274</v>
      </c>
      <c r="X239" s="588">
        <f>regioNat_Kreisregionen_t_N!Q239/Terr_Oeko!$D240*1000/100</f>
        <v>4.4026325239479558</v>
      </c>
      <c r="Y239" s="588">
        <f>regioNat_Kreisregionen_t_N!R239/Terr_Oeko!$D240*1000/100</f>
        <v>0.42453369723078693</v>
      </c>
      <c r="Z239" s="588"/>
      <c r="AA239" s="586">
        <f>regioNat_Kreisregionen_t_N!T239/Terr_Oeko!$D240*1000/100</f>
        <v>15.835551307256376</v>
      </c>
      <c r="AB239" s="589">
        <f t="shared" si="32"/>
        <v>40.595486229513391</v>
      </c>
      <c r="AC239" s="275" t="str">
        <f>IF(Terr_Oeko!AB240 &gt; Vegetation!M240, "Oeko", "Veg")</f>
        <v>Veg</v>
      </c>
      <c r="AD239" s="276" t="str">
        <f>IF(Gesundheit!T240 &gt; Terr_Oeko!AH240, "Gesund", "Oeko")</f>
        <v>Oeko</v>
      </c>
      <c r="AE239" s="500">
        <f t="shared" si="34"/>
        <v>0</v>
      </c>
      <c r="AF239" s="500">
        <f t="shared" si="34"/>
        <v>0</v>
      </c>
      <c r="AG239" s="352"/>
      <c r="AH239" s="542">
        <f t="shared" si="33"/>
        <v>7.1246183933877205</v>
      </c>
      <c r="AI239" s="542">
        <f t="shared" si="33"/>
        <v>2.6937626523492835</v>
      </c>
      <c r="AJ239" s="354">
        <f t="shared" si="35"/>
        <v>0</v>
      </c>
      <c r="AK239" s="651"/>
      <c r="AL239" s="647"/>
      <c r="AM239" s="647"/>
      <c r="AN239" s="647"/>
      <c r="AO239" s="647"/>
      <c r="AP239" s="647"/>
      <c r="AQ239" s="647"/>
      <c r="AR239" s="647"/>
      <c r="AS239" s="647"/>
      <c r="AT239" s="647"/>
      <c r="AU239" s="647"/>
      <c r="AV239" s="647"/>
      <c r="AW239" s="647"/>
      <c r="AX239" s="647"/>
      <c r="AY239" s="647"/>
      <c r="AZ239" s="647"/>
      <c r="BA239" s="647"/>
      <c r="BB239" s="647"/>
      <c r="BC239" s="647"/>
      <c r="BD239" s="647"/>
      <c r="BE239" s="647"/>
      <c r="BF239" s="647"/>
      <c r="BG239" s="647"/>
    </row>
    <row r="240" spans="1:59" x14ac:dyDescent="0.25">
      <c r="A240" s="631"/>
      <c r="B240" s="594">
        <v>9779</v>
      </c>
      <c r="C240" s="595" t="s">
        <v>178</v>
      </c>
      <c r="D240" s="687" t="s">
        <v>583</v>
      </c>
      <c r="E240" s="687">
        <v>13.559382902297964</v>
      </c>
      <c r="F240" s="687">
        <v>18.774992088053413</v>
      </c>
      <c r="G240" s="687">
        <v>3.3496246525990214</v>
      </c>
      <c r="H240" s="687">
        <v>0.34251637805682572</v>
      </c>
      <c r="I240" s="687">
        <v>0</v>
      </c>
      <c r="J240" s="691">
        <v>36.026516021007225</v>
      </c>
      <c r="K240" s="596">
        <f>regioNat_Kreisregionen_t_N!D240/Terr_Oeko!$D241*1000/100</f>
        <v>18.405946381634031</v>
      </c>
      <c r="L240" s="596">
        <f>regioNat_Kreisregionen_t_N!E240/Terr_Oeko!$D241*1000/100</f>
        <v>5.3991015824765221</v>
      </c>
      <c r="M240" s="596">
        <f>regioNat_Kreisregionen_t_N!F240/Terr_Oeko!$D241*1000/100</f>
        <v>1.8140547024025286</v>
      </c>
      <c r="N240" s="596" t="s">
        <v>539</v>
      </c>
      <c r="O240" s="597">
        <f>regioNat_Kreisregionen_t_N!H240/Terr_Oeko!$D241*1000/100</f>
        <v>39.276816950119226</v>
      </c>
      <c r="P240" s="598">
        <f t="shared" si="30"/>
        <v>64.895919616632312</v>
      </c>
      <c r="Q240" s="599">
        <f>regioNat_Kreisregionen_t_N!J240/Terr_Oeko!$D241*1000/100</f>
        <v>4.8465634793360701</v>
      </c>
      <c r="R240" s="599">
        <f>regioNat_Kreisregionen_t_N!K240/Terr_Oeko!$D241*1000/100</f>
        <v>2.0494769298775002</v>
      </c>
      <c r="S240" s="599">
        <f>regioNat_Kreisregionen_t_N!L240/Terr_Oeko!$D241*1000/100</f>
        <v>1.471538324345703</v>
      </c>
      <c r="T240" s="599" t="s">
        <v>539</v>
      </c>
      <c r="U240" s="597">
        <f>regioNat_Kreisregionen_t_N!N240/Terr_Oeko!$D241*1000/100</f>
        <v>20.501824862065813</v>
      </c>
      <c r="V240" s="598">
        <f t="shared" si="31"/>
        <v>28.869403595625087</v>
      </c>
      <c r="W240" s="599">
        <f>regioNat_Kreisregionen_t_N!P240/Terr_Oeko!$D241*1000/100</f>
        <v>13.559382902297964</v>
      </c>
      <c r="X240" s="599">
        <f>regioNat_Kreisregionen_t_N!Q240/Terr_Oeko!$D241*1000/100</f>
        <v>3.3496246525990214</v>
      </c>
      <c r="Y240" s="599">
        <f>regioNat_Kreisregionen_t_N!R240/Terr_Oeko!$D241*1000/100</f>
        <v>0.34251637805682572</v>
      </c>
      <c r="Z240" s="599"/>
      <c r="AA240" s="597">
        <f>regioNat_Kreisregionen_t_N!T240/Terr_Oeko!$D241*1000/100</f>
        <v>18.774992088053413</v>
      </c>
      <c r="AB240" s="600">
        <f t="shared" si="32"/>
        <v>36.026516021007225</v>
      </c>
      <c r="AC240" s="275" t="str">
        <f>IF(Terr_Oeko!AB241 &gt; Vegetation!M241, "Oeko", "Veg")</f>
        <v>Veg</v>
      </c>
      <c r="AD240" s="276" t="str">
        <f>IF(Gesundheit!T241 &gt; Terr_Oeko!AH241, "Gesund", "Oeko")</f>
        <v>Oeko</v>
      </c>
      <c r="AE240" s="500">
        <f t="shared" si="34"/>
        <v>0</v>
      </c>
      <c r="AF240" s="500">
        <f t="shared" si="34"/>
        <v>0</v>
      </c>
      <c r="AG240" s="352"/>
      <c r="AH240" s="542">
        <f t="shared" si="33"/>
        <v>4.8465634793360675</v>
      </c>
      <c r="AI240" s="542">
        <f t="shared" si="33"/>
        <v>2.0494769298775006</v>
      </c>
      <c r="AJ240" s="354">
        <f t="shared" si="35"/>
        <v>0</v>
      </c>
      <c r="AK240" s="651"/>
      <c r="AL240" s="647"/>
      <c r="AM240" s="647"/>
      <c r="AN240" s="647"/>
      <c r="AO240" s="647"/>
      <c r="AP240" s="647"/>
      <c r="AQ240" s="647"/>
      <c r="AR240" s="647"/>
      <c r="AS240" s="647"/>
      <c r="AT240" s="647"/>
      <c r="AU240" s="647"/>
      <c r="AV240" s="647"/>
      <c r="AW240" s="647"/>
      <c r="AX240" s="647"/>
      <c r="AY240" s="647"/>
      <c r="AZ240" s="647"/>
      <c r="BA240" s="647"/>
      <c r="BB240" s="647"/>
      <c r="BC240" s="647"/>
      <c r="BD240" s="647"/>
      <c r="BE240" s="647"/>
      <c r="BF240" s="647"/>
      <c r="BG240" s="647"/>
    </row>
    <row r="241" spans="1:59" x14ac:dyDescent="0.25">
      <c r="A241" s="631"/>
      <c r="B241" s="593" t="s">
        <v>677</v>
      </c>
      <c r="C241" s="592" t="s">
        <v>741</v>
      </c>
      <c r="D241" s="688" t="s">
        <v>583</v>
      </c>
      <c r="E241" s="686">
        <v>8.8951635156373978</v>
      </c>
      <c r="F241" s="686">
        <v>0</v>
      </c>
      <c r="G241" s="686">
        <v>3.2682163656015062</v>
      </c>
      <c r="H241" s="686">
        <v>0.31660442672525785</v>
      </c>
      <c r="I241" s="686">
        <v>0</v>
      </c>
      <c r="J241" s="690">
        <v>12.479984307964161</v>
      </c>
      <c r="K241" s="585">
        <f>regioNat_Kreisregionen_t_N!D241/Terr_Oeko!$D242*1000/100</f>
        <v>12.074583622602937</v>
      </c>
      <c r="L241" s="585">
        <f>regioNat_Kreisregionen_t_N!E241/Terr_Oeko!$D242*1000/100</f>
        <v>5.2678834142516289</v>
      </c>
      <c r="M241" s="585">
        <f>regioNat_Kreisregionen_t_N!F241/Terr_Oeko!$D242*1000/100</f>
        <v>1.3800420630224974</v>
      </c>
      <c r="N241" s="585" t="s">
        <v>539</v>
      </c>
      <c r="O241" s="586">
        <f>regioNat_Kreisregionen_t_N!H241/Terr_Oeko!$D242*1000/100</f>
        <v>25.006294392990142</v>
      </c>
      <c r="P241" s="587">
        <f t="shared" si="30"/>
        <v>43.7288034928672</v>
      </c>
      <c r="Q241" s="588">
        <f>regioNat_Kreisregionen_t_N!J241/Terr_Oeko!$D242*1000/100</f>
        <v>3.1794201069655372</v>
      </c>
      <c r="R241" s="588">
        <f>regioNat_Kreisregionen_t_N!K241/Terr_Oeko!$D242*1000/100</f>
        <v>1.9996670486501231</v>
      </c>
      <c r="S241" s="588">
        <f>regioNat_Kreisregionen_t_N!L241/Terr_Oeko!$D242*1000/100</f>
        <v>1.0634376362972398</v>
      </c>
      <c r="T241" s="588" t="s">
        <v>539</v>
      </c>
      <c r="U241" s="586">
        <f>regioNat_Kreisregionen_t_N!N241/Terr_Oeko!$D242*1000/100</f>
        <v>25.006294392990142</v>
      </c>
      <c r="V241" s="587">
        <f t="shared" si="31"/>
        <v>31.248819184903041</v>
      </c>
      <c r="W241" s="588">
        <f>regioNat_Kreisregionen_t_N!P241/Terr_Oeko!$D242*1000/100</f>
        <v>8.8951635156373978</v>
      </c>
      <c r="X241" s="588">
        <f>regioNat_Kreisregionen_t_N!Q241/Terr_Oeko!$D242*1000/100</f>
        <v>3.2682163656015062</v>
      </c>
      <c r="Y241" s="588">
        <f>regioNat_Kreisregionen_t_N!R241/Terr_Oeko!$D242*1000/100</f>
        <v>0.31660442672525785</v>
      </c>
      <c r="Z241" s="588"/>
      <c r="AA241" s="586">
        <f>regioNat_Kreisregionen_t_N!T241/Terr_Oeko!$D242*1000/100</f>
        <v>0</v>
      </c>
      <c r="AB241" s="589">
        <f t="shared" si="32"/>
        <v>12.479984307964161</v>
      </c>
      <c r="AC241" s="275" t="str">
        <f>IF(Terr_Oeko!AB242 &gt; Vegetation!M242, "Oeko", "Veg")</f>
        <v>Veg</v>
      </c>
      <c r="AD241" s="276" t="str">
        <f>IF(Gesundheit!T242 &gt; Terr_Oeko!AH242, "Gesund", "Oeko")</f>
        <v>Oeko</v>
      </c>
      <c r="AE241" s="500">
        <f t="shared" si="34"/>
        <v>0</v>
      </c>
      <c r="AF241" s="500">
        <f t="shared" si="34"/>
        <v>0</v>
      </c>
      <c r="AG241" s="352"/>
      <c r="AH241" s="542">
        <f t="shared" si="33"/>
        <v>3.179420106965539</v>
      </c>
      <c r="AI241" s="542">
        <f t="shared" si="33"/>
        <v>1.9996670486501227</v>
      </c>
      <c r="AJ241" s="354">
        <f t="shared" si="35"/>
        <v>0</v>
      </c>
      <c r="AK241" s="651"/>
      <c r="AL241" s="647"/>
      <c r="AM241" s="647"/>
      <c r="AN241" s="647"/>
      <c r="AO241" s="647"/>
      <c r="AP241" s="647"/>
      <c r="AQ241" s="647"/>
      <c r="AR241" s="647"/>
      <c r="AS241" s="647"/>
      <c r="AT241" s="647"/>
      <c r="AU241" s="647"/>
      <c r="AV241" s="647"/>
      <c r="AW241" s="647"/>
      <c r="AX241" s="647"/>
      <c r="AY241" s="647"/>
      <c r="AZ241" s="647"/>
      <c r="BA241" s="647"/>
      <c r="BB241" s="647"/>
      <c r="BC241" s="647"/>
      <c r="BD241" s="647"/>
      <c r="BE241" s="647"/>
      <c r="BF241" s="647"/>
      <c r="BG241" s="647"/>
    </row>
    <row r="242" spans="1:59" x14ac:dyDescent="0.25">
      <c r="A242" s="631"/>
      <c r="B242" s="594">
        <v>10041</v>
      </c>
      <c r="C242" s="595" t="s">
        <v>179</v>
      </c>
      <c r="D242" s="687" t="s">
        <v>584</v>
      </c>
      <c r="E242" s="687">
        <v>1.6935799112892012</v>
      </c>
      <c r="F242" s="687">
        <v>0</v>
      </c>
      <c r="G242" s="687">
        <v>18.309103260869566</v>
      </c>
      <c r="H242" s="687">
        <v>0.49233578194737376</v>
      </c>
      <c r="I242" s="687">
        <v>0</v>
      </c>
      <c r="J242" s="691">
        <v>20.495018954106143</v>
      </c>
      <c r="K242" s="596">
        <f>regioNat_Kreisregionen_t_N!D242/Terr_Oeko!$D243*1000/100</f>
        <v>2.5604056237727577</v>
      </c>
      <c r="L242" s="596">
        <f>regioNat_Kreisregionen_t_N!E242/Terr_Oeko!$D243*1000/100</f>
        <v>21.714089236159772</v>
      </c>
      <c r="M242" s="596">
        <f>regioNat_Kreisregionen_t_N!F242/Terr_Oeko!$D243*1000/100</f>
        <v>1.3296203378452705</v>
      </c>
      <c r="N242" s="596" t="s">
        <v>539</v>
      </c>
      <c r="O242" s="597">
        <f>regioNat_Kreisregionen_t_N!H242/Terr_Oeko!$D243*1000/100</f>
        <v>5.2836795842674018</v>
      </c>
      <c r="P242" s="598">
        <f t="shared" si="30"/>
        <v>30.887794782045205</v>
      </c>
      <c r="Q242" s="599">
        <f>regioNat_Kreisregionen_t_N!J242/Terr_Oeko!$D243*1000/100</f>
        <v>0.86682571248355633</v>
      </c>
      <c r="R242" s="599">
        <f>regioNat_Kreisregionen_t_N!K242/Terr_Oeko!$D243*1000/100</f>
        <v>3.404985975290205</v>
      </c>
      <c r="S242" s="599">
        <f>regioNat_Kreisregionen_t_N!L242/Terr_Oeko!$D243*1000/100</f>
        <v>0.83728455589789685</v>
      </c>
      <c r="T242" s="599" t="s">
        <v>539</v>
      </c>
      <c r="U242" s="597">
        <f>regioNat_Kreisregionen_t_N!N242/Terr_Oeko!$D243*1000/100</f>
        <v>5.2836795842674018</v>
      </c>
      <c r="V242" s="598">
        <f t="shared" si="31"/>
        <v>10.39277582793906</v>
      </c>
      <c r="W242" s="599">
        <f>regioNat_Kreisregionen_t_N!P242/Terr_Oeko!$D243*1000/100</f>
        <v>1.6935799112892012</v>
      </c>
      <c r="X242" s="599">
        <f>regioNat_Kreisregionen_t_N!Q242/Terr_Oeko!$D243*1000/100</f>
        <v>18.309103260869566</v>
      </c>
      <c r="Y242" s="599">
        <f>regioNat_Kreisregionen_t_N!R242/Terr_Oeko!$D243*1000/100</f>
        <v>0.49233578194737376</v>
      </c>
      <c r="Z242" s="599"/>
      <c r="AA242" s="597">
        <f>regioNat_Kreisregionen_t_N!T242/Terr_Oeko!$D243*1000/100</f>
        <v>0</v>
      </c>
      <c r="AB242" s="600">
        <f t="shared" si="32"/>
        <v>20.495018954106143</v>
      </c>
      <c r="AC242" s="275" t="str">
        <f>IF(Terr_Oeko!AB243 &gt; Vegetation!M243, "Oeko", "Veg")</f>
        <v>Oeko</v>
      </c>
      <c r="AD242" s="276" t="str">
        <f>IF(Gesundheit!T243 &gt; Terr_Oeko!AH243, "Gesund", "Oeko")</f>
        <v>Gesund</v>
      </c>
      <c r="AE242" s="500">
        <f t="shared" si="34"/>
        <v>0</v>
      </c>
      <c r="AF242" s="500">
        <f t="shared" si="34"/>
        <v>0</v>
      </c>
      <c r="AG242" s="352"/>
      <c r="AH242" s="542">
        <f t="shared" si="33"/>
        <v>0.86682571248355655</v>
      </c>
      <c r="AI242" s="542">
        <f t="shared" si="33"/>
        <v>3.4049859752902059</v>
      </c>
      <c r="AJ242" s="354">
        <f t="shared" si="35"/>
        <v>0</v>
      </c>
      <c r="AK242" s="651"/>
      <c r="AL242" s="647"/>
      <c r="AM242" s="647"/>
      <c r="AN242" s="647"/>
      <c r="AO242" s="647"/>
      <c r="AP242" s="647"/>
      <c r="AQ242" s="647"/>
      <c r="AR242" s="647"/>
      <c r="AS242" s="647"/>
      <c r="AT242" s="647"/>
      <c r="AU242" s="647"/>
      <c r="AV242" s="647"/>
      <c r="AW242" s="647"/>
      <c r="AX242" s="647"/>
      <c r="AY242" s="647"/>
      <c r="AZ242" s="647"/>
      <c r="BA242" s="647"/>
      <c r="BB242" s="647"/>
      <c r="BC242" s="647"/>
      <c r="BD242" s="647"/>
      <c r="BE242" s="647"/>
      <c r="BF242" s="647"/>
      <c r="BG242" s="647"/>
    </row>
    <row r="243" spans="1:59" x14ac:dyDescent="0.25">
      <c r="A243" s="631"/>
      <c r="B243" s="593">
        <v>10042</v>
      </c>
      <c r="C243" s="592" t="s">
        <v>181</v>
      </c>
      <c r="D243" s="688" t="s">
        <v>584</v>
      </c>
      <c r="E243" s="686">
        <v>3.8981810567832622</v>
      </c>
      <c r="F243" s="686">
        <v>5.1681216891859673E-4</v>
      </c>
      <c r="G243" s="686">
        <v>5.0310386413678705</v>
      </c>
      <c r="H243" s="686">
        <v>0.24628439046526199</v>
      </c>
      <c r="I243" s="686">
        <v>0</v>
      </c>
      <c r="J243" s="690">
        <v>9.1760209007853124</v>
      </c>
      <c r="K243" s="585">
        <f>regioNat_Kreisregionen_t_N!D243/Terr_Oeko!$D244*1000/100</f>
        <v>5.8933886932294399</v>
      </c>
      <c r="L243" s="585">
        <f>regioNat_Kreisregionen_t_N!E243/Terr_Oeko!$D244*1000/100</f>
        <v>6.92930434583237</v>
      </c>
      <c r="M243" s="585">
        <f>regioNat_Kreisregionen_t_N!F243/Terr_Oeko!$D244*1000/100</f>
        <v>1.0602948737141353</v>
      </c>
      <c r="N243" s="585" t="s">
        <v>539</v>
      </c>
      <c r="O243" s="586">
        <f>regioNat_Kreisregionen_t_N!H243/Terr_Oeko!$D244*1000/100</f>
        <v>14.694218574253684</v>
      </c>
      <c r="P243" s="587">
        <f t="shared" si="30"/>
        <v>28.577206487029628</v>
      </c>
      <c r="Q243" s="588">
        <f>regioNat_Kreisregionen_t_N!J243/Terr_Oeko!$D244*1000/100</f>
        <v>1.9952076364461777</v>
      </c>
      <c r="R243" s="588">
        <f>regioNat_Kreisregionen_t_N!K243/Terr_Oeko!$D244*1000/100</f>
        <v>1.8982657044644988</v>
      </c>
      <c r="S243" s="588">
        <f>regioNat_Kreisregionen_t_N!L243/Terr_Oeko!$D244*1000/100</f>
        <v>0.81401048324887337</v>
      </c>
      <c r="T243" s="588" t="s">
        <v>539</v>
      </c>
      <c r="U243" s="586">
        <f>regioNat_Kreisregionen_t_N!N243/Terr_Oeko!$D244*1000/100</f>
        <v>14.693701762084766</v>
      </c>
      <c r="V243" s="587">
        <f t="shared" si="31"/>
        <v>19.401185586244317</v>
      </c>
      <c r="W243" s="588">
        <f>regioNat_Kreisregionen_t_N!P243/Terr_Oeko!$D244*1000/100</f>
        <v>3.8981810567832622</v>
      </c>
      <c r="X243" s="588">
        <f>regioNat_Kreisregionen_t_N!Q243/Terr_Oeko!$D244*1000/100</f>
        <v>5.0310386413678705</v>
      </c>
      <c r="Y243" s="588">
        <f>regioNat_Kreisregionen_t_N!R243/Terr_Oeko!$D244*1000/100</f>
        <v>0.24628439046526199</v>
      </c>
      <c r="Z243" s="588"/>
      <c r="AA243" s="586">
        <f>regioNat_Kreisregionen_t_N!T243/Terr_Oeko!$D244*1000/100</f>
        <v>5.1681216891859673E-4</v>
      </c>
      <c r="AB243" s="589">
        <f t="shared" si="32"/>
        <v>9.1760209007853124</v>
      </c>
      <c r="AC243" s="275" t="str">
        <f>IF(Terr_Oeko!AB244 &gt; Vegetation!M244, "Oeko", "Veg")</f>
        <v>Oeko</v>
      </c>
      <c r="AD243" s="276" t="str">
        <f>IF(Gesundheit!T244 &gt; Terr_Oeko!AH244, "Gesund", "Oeko")</f>
        <v>Oeko</v>
      </c>
      <c r="AE243" s="500">
        <f t="shared" si="34"/>
        <v>0</v>
      </c>
      <c r="AF243" s="500">
        <f t="shared" si="34"/>
        <v>0</v>
      </c>
      <c r="AG243" s="352"/>
      <c r="AH243" s="542">
        <f t="shared" si="33"/>
        <v>1.9952076364461777</v>
      </c>
      <c r="AI243" s="542">
        <f t="shared" si="33"/>
        <v>1.8982657044644995</v>
      </c>
      <c r="AJ243" s="354">
        <f t="shared" si="35"/>
        <v>0</v>
      </c>
      <c r="AK243" s="651"/>
      <c r="AL243" s="647"/>
      <c r="AM243" s="647"/>
      <c r="AN243" s="647"/>
      <c r="AO243" s="647"/>
      <c r="AP243" s="647"/>
      <c r="AQ243" s="647"/>
      <c r="AR243" s="647"/>
      <c r="AS243" s="647"/>
      <c r="AT243" s="647"/>
      <c r="AU243" s="647"/>
      <c r="AV243" s="647"/>
      <c r="AW243" s="647"/>
      <c r="AX243" s="647"/>
      <c r="AY243" s="647"/>
      <c r="AZ243" s="647"/>
      <c r="BA243" s="647"/>
      <c r="BB243" s="647"/>
      <c r="BC243" s="647"/>
      <c r="BD243" s="647"/>
      <c r="BE243" s="647"/>
      <c r="BF243" s="647"/>
      <c r="BG243" s="647"/>
    </row>
    <row r="244" spans="1:59" x14ac:dyDescent="0.25">
      <c r="A244" s="631"/>
      <c r="B244" s="594">
        <v>10043</v>
      </c>
      <c r="C244" s="595" t="s">
        <v>182</v>
      </c>
      <c r="D244" s="687" t="s">
        <v>584</v>
      </c>
      <c r="E244" s="687">
        <v>3.7458663286931011</v>
      </c>
      <c r="F244" s="687">
        <v>1.6407758490730912E-2</v>
      </c>
      <c r="G244" s="687">
        <v>12.910238429172509</v>
      </c>
      <c r="H244" s="687">
        <v>0.47791507362690105</v>
      </c>
      <c r="I244" s="687">
        <v>0</v>
      </c>
      <c r="J244" s="691">
        <v>17.150427589983241</v>
      </c>
      <c r="K244" s="596">
        <f>regioNat_Kreisregionen_t_N!D244/Terr_Oeko!$D245*1000/100</f>
        <v>5.6631146543217641</v>
      </c>
      <c r="L244" s="596">
        <f>regioNat_Kreisregionen_t_N!E244/Terr_Oeko!$D245*1000/100</f>
        <v>15.525317641612967</v>
      </c>
      <c r="M244" s="596">
        <f>regioNat_Kreisregionen_t_N!F244/Terr_Oeko!$D245*1000/100</f>
        <v>1.5522582218193364</v>
      </c>
      <c r="N244" s="596" t="s">
        <v>539</v>
      </c>
      <c r="O244" s="597">
        <f>regioNat_Kreisregionen_t_N!H244/Terr_Oeko!$D245*1000/100</f>
        <v>13.052258238790152</v>
      </c>
      <c r="P244" s="598">
        <f t="shared" ref="P244:P306" si="36">SUM(K244:O244)</f>
        <v>35.79294875654422</v>
      </c>
      <c r="Q244" s="599">
        <f>regioNat_Kreisregionen_t_N!J244/Terr_Oeko!$D245*1000/100</f>
        <v>1.9172483256286628</v>
      </c>
      <c r="R244" s="599">
        <f>regioNat_Kreisregionen_t_N!K244/Terr_Oeko!$D245*1000/100</f>
        <v>2.6150792124404565</v>
      </c>
      <c r="S244" s="599">
        <f>regioNat_Kreisregionen_t_N!L244/Terr_Oeko!$D245*1000/100</f>
        <v>1.0743431481924355</v>
      </c>
      <c r="T244" s="599" t="s">
        <v>539</v>
      </c>
      <c r="U244" s="597">
        <f>regioNat_Kreisregionen_t_N!N244/Terr_Oeko!$D245*1000/100</f>
        <v>13.035850480299425</v>
      </c>
      <c r="V244" s="598">
        <f t="shared" ref="V244:V306" si="37">MAX(Q244, 0) + MAX(R244, 0) + SUM(S244:U244)</f>
        <v>18.642521166560979</v>
      </c>
      <c r="W244" s="599">
        <f>regioNat_Kreisregionen_t_N!P244/Terr_Oeko!$D245*1000/100</f>
        <v>3.7458663286931011</v>
      </c>
      <c r="X244" s="599">
        <f>regioNat_Kreisregionen_t_N!Q244/Terr_Oeko!$D245*1000/100</f>
        <v>12.910238429172509</v>
      </c>
      <c r="Y244" s="599">
        <f>regioNat_Kreisregionen_t_N!R244/Terr_Oeko!$D245*1000/100</f>
        <v>0.47791507362690105</v>
      </c>
      <c r="Z244" s="599"/>
      <c r="AA244" s="597">
        <f>regioNat_Kreisregionen_t_N!T244/Terr_Oeko!$D245*1000/100</f>
        <v>1.6407758490730912E-2</v>
      </c>
      <c r="AB244" s="600">
        <f t="shared" ref="AB244:AB306" si="38">SUM(W244:AA244)</f>
        <v>17.150427589983241</v>
      </c>
      <c r="AC244" s="275" t="str">
        <f>IF(Terr_Oeko!AB245 &gt; Vegetation!M245, "Oeko", "Veg")</f>
        <v>Oeko</v>
      </c>
      <c r="AD244" s="276" t="str">
        <f>IF(Gesundheit!T245 &gt; Terr_Oeko!AH245, "Gesund", "Oeko")</f>
        <v>Gesund</v>
      </c>
      <c r="AE244" s="500">
        <f t="shared" si="34"/>
        <v>0</v>
      </c>
      <c r="AF244" s="500">
        <f t="shared" si="34"/>
        <v>0</v>
      </c>
      <c r="AG244" s="352"/>
      <c r="AH244" s="542">
        <f t="shared" si="33"/>
        <v>1.917248325628663</v>
      </c>
      <c r="AI244" s="542">
        <f t="shared" si="33"/>
        <v>2.6150792124404578</v>
      </c>
      <c r="AJ244" s="354">
        <f t="shared" si="35"/>
        <v>0</v>
      </c>
      <c r="AK244" s="651"/>
      <c r="AL244" s="647"/>
      <c r="AM244" s="647"/>
      <c r="AN244" s="647"/>
      <c r="AO244" s="647"/>
      <c r="AP244" s="647"/>
      <c r="AQ244" s="647"/>
      <c r="AR244" s="647"/>
      <c r="AS244" s="647"/>
      <c r="AT244" s="647"/>
      <c r="AU244" s="647"/>
      <c r="AV244" s="647"/>
      <c r="AW244" s="647"/>
      <c r="AX244" s="647"/>
      <c r="AY244" s="647"/>
      <c r="AZ244" s="647"/>
      <c r="BA244" s="647"/>
      <c r="BB244" s="647"/>
      <c r="BC244" s="647"/>
      <c r="BD244" s="647"/>
      <c r="BE244" s="647"/>
      <c r="BF244" s="647"/>
      <c r="BG244" s="647"/>
    </row>
    <row r="245" spans="1:59" x14ac:dyDescent="0.25">
      <c r="A245" s="631"/>
      <c r="B245" s="593">
        <v>10044</v>
      </c>
      <c r="C245" s="592" t="s">
        <v>183</v>
      </c>
      <c r="D245" s="688" t="s">
        <v>584</v>
      </c>
      <c r="E245" s="686">
        <v>3.3422293154112306</v>
      </c>
      <c r="F245" s="686">
        <v>5.469135643078582E-2</v>
      </c>
      <c r="G245" s="686">
        <v>24.642091997479518</v>
      </c>
      <c r="H245" s="686">
        <v>0.45962496458208235</v>
      </c>
      <c r="I245" s="686">
        <v>0</v>
      </c>
      <c r="J245" s="690">
        <v>28.49863763390362</v>
      </c>
      <c r="K245" s="585">
        <f>regioNat_Kreisregionen_t_N!D245/Terr_Oeko!$D246*1000/100</f>
        <v>5.0528839401519017</v>
      </c>
      <c r="L245" s="585">
        <f>regioNat_Kreisregionen_t_N!E245/Terr_Oeko!$D246*1000/100</f>
        <v>30.474905917532293</v>
      </c>
      <c r="M245" s="585">
        <f>regioNat_Kreisregionen_t_N!F245/Terr_Oeko!$D246*1000/100</f>
        <v>1.5000130014307116</v>
      </c>
      <c r="N245" s="585" t="s">
        <v>539</v>
      </c>
      <c r="O245" s="586">
        <f>regioNat_Kreisregionen_t_N!H245/Terr_Oeko!$D246*1000/100</f>
        <v>12.471765065984222</v>
      </c>
      <c r="P245" s="587">
        <f t="shared" si="36"/>
        <v>49.499567925099129</v>
      </c>
      <c r="Q245" s="588">
        <f>regioNat_Kreisregionen_t_N!J245/Terr_Oeko!$D246*1000/100</f>
        <v>1.7106546247406715</v>
      </c>
      <c r="R245" s="588">
        <f>regioNat_Kreisregionen_t_N!K245/Terr_Oeko!$D246*1000/100</f>
        <v>5.8328139200527769</v>
      </c>
      <c r="S245" s="588">
        <f>regioNat_Kreisregionen_t_N!L245/Terr_Oeko!$D246*1000/100</f>
        <v>1.0403880368486291</v>
      </c>
      <c r="T245" s="588" t="s">
        <v>539</v>
      </c>
      <c r="U245" s="586">
        <f>regioNat_Kreisregionen_t_N!N245/Terr_Oeko!$D246*1000/100</f>
        <v>12.41707370955344</v>
      </c>
      <c r="V245" s="587">
        <f t="shared" si="37"/>
        <v>21.000930291195516</v>
      </c>
      <c r="W245" s="588">
        <f>regioNat_Kreisregionen_t_N!P245/Terr_Oeko!$D246*1000/100</f>
        <v>3.3422293154112306</v>
      </c>
      <c r="X245" s="588">
        <f>regioNat_Kreisregionen_t_N!Q245/Terr_Oeko!$D246*1000/100</f>
        <v>24.642091997479518</v>
      </c>
      <c r="Y245" s="588">
        <f>regioNat_Kreisregionen_t_N!R245/Terr_Oeko!$D246*1000/100</f>
        <v>0.45962496458208235</v>
      </c>
      <c r="Z245" s="588"/>
      <c r="AA245" s="586">
        <f>regioNat_Kreisregionen_t_N!T245/Terr_Oeko!$D246*1000/100</f>
        <v>5.469135643078582E-2</v>
      </c>
      <c r="AB245" s="589">
        <f t="shared" si="38"/>
        <v>28.49863763390362</v>
      </c>
      <c r="AC245" s="275" t="str">
        <f>IF(Terr_Oeko!AB246 &gt; Vegetation!M246, "Oeko", "Veg")</f>
        <v>Oeko</v>
      </c>
      <c r="AD245" s="276" t="str">
        <f>IF(Gesundheit!T246 &gt; Terr_Oeko!AH246, "Gesund", "Oeko")</f>
        <v>Gesund</v>
      </c>
      <c r="AE245" s="500">
        <f t="shared" si="34"/>
        <v>0</v>
      </c>
      <c r="AF245" s="500">
        <f t="shared" si="34"/>
        <v>0</v>
      </c>
      <c r="AG245" s="352"/>
      <c r="AH245" s="542">
        <f t="shared" si="33"/>
        <v>1.7106546247406711</v>
      </c>
      <c r="AI245" s="542">
        <f t="shared" si="33"/>
        <v>5.8328139200527751</v>
      </c>
      <c r="AJ245" s="354">
        <f t="shared" si="35"/>
        <v>0</v>
      </c>
      <c r="AK245" s="651"/>
      <c r="AL245" s="647"/>
      <c r="AM245" s="647"/>
      <c r="AN245" s="647"/>
      <c r="AO245" s="647"/>
      <c r="AP245" s="647"/>
      <c r="AQ245" s="647"/>
      <c r="AR245" s="647"/>
      <c r="AS245" s="647"/>
      <c r="AT245" s="647"/>
      <c r="AU245" s="647"/>
      <c r="AV245" s="647"/>
      <c r="AW245" s="647"/>
      <c r="AX245" s="647"/>
      <c r="AY245" s="647"/>
      <c r="AZ245" s="647"/>
      <c r="BA245" s="647"/>
      <c r="BB245" s="647"/>
      <c r="BC245" s="647"/>
      <c r="BD245" s="647"/>
      <c r="BE245" s="647"/>
      <c r="BF245" s="647"/>
      <c r="BG245" s="647"/>
    </row>
    <row r="246" spans="1:59" x14ac:dyDescent="0.25">
      <c r="A246" s="631"/>
      <c r="B246" s="594">
        <v>10045</v>
      </c>
      <c r="C246" s="595" t="s">
        <v>184</v>
      </c>
      <c r="D246" s="687" t="s">
        <v>584</v>
      </c>
      <c r="E246" s="687">
        <v>2.9057077153177229</v>
      </c>
      <c r="F246" s="687">
        <v>3.1195055496124912E-3</v>
      </c>
      <c r="G246" s="687">
        <v>6.8351736424513252</v>
      </c>
      <c r="H246" s="687">
        <v>0.33117657944682072</v>
      </c>
      <c r="I246" s="687">
        <v>0</v>
      </c>
      <c r="J246" s="691">
        <v>10.075177442765481</v>
      </c>
      <c r="K246" s="596">
        <f>regioNat_Kreisregionen_t_N!D246/Terr_Oeko!$D247*1000/100</f>
        <v>4.3929373073845728</v>
      </c>
      <c r="L246" s="596">
        <f>regioNat_Kreisregionen_t_N!E246/Terr_Oeko!$D247*1000/100</f>
        <v>9.4141591431465308</v>
      </c>
      <c r="M246" s="596">
        <f>regioNat_Kreisregionen_t_N!F246/Terr_Oeko!$D247*1000/100</f>
        <v>1.1916198244308469</v>
      </c>
      <c r="N246" s="596" t="s">
        <v>539</v>
      </c>
      <c r="O246" s="597">
        <f>regioNat_Kreisregionen_t_N!H246/Terr_Oeko!$D247*1000/100</f>
        <v>12.271138632515163</v>
      </c>
      <c r="P246" s="598">
        <f t="shared" si="36"/>
        <v>27.269854907477111</v>
      </c>
      <c r="Q246" s="599">
        <f>regioNat_Kreisregionen_t_N!J246/Terr_Oeko!$D247*1000/100</f>
        <v>1.4872295920668506</v>
      </c>
      <c r="R246" s="599">
        <f>regioNat_Kreisregionen_t_N!K246/Terr_Oeko!$D247*1000/100</f>
        <v>2.5789855006952043</v>
      </c>
      <c r="S246" s="599">
        <f>regioNat_Kreisregionen_t_N!L246/Terr_Oeko!$D247*1000/100</f>
        <v>0.86044324498402602</v>
      </c>
      <c r="T246" s="599" t="s">
        <v>539</v>
      </c>
      <c r="U246" s="597">
        <f>regioNat_Kreisregionen_t_N!N246/Terr_Oeko!$D247*1000/100</f>
        <v>12.268019126965548</v>
      </c>
      <c r="V246" s="598">
        <f t="shared" si="37"/>
        <v>17.194677464711628</v>
      </c>
      <c r="W246" s="599">
        <f>regioNat_Kreisregionen_t_N!P246/Terr_Oeko!$D247*1000/100</f>
        <v>2.9057077153177229</v>
      </c>
      <c r="X246" s="599">
        <f>regioNat_Kreisregionen_t_N!Q246/Terr_Oeko!$D247*1000/100</f>
        <v>6.8351736424513252</v>
      </c>
      <c r="Y246" s="599">
        <f>regioNat_Kreisregionen_t_N!R246/Terr_Oeko!$D247*1000/100</f>
        <v>0.33117657944682072</v>
      </c>
      <c r="Z246" s="599"/>
      <c r="AA246" s="597">
        <f>regioNat_Kreisregionen_t_N!T246/Terr_Oeko!$D247*1000/100</f>
        <v>3.1195055496124912E-3</v>
      </c>
      <c r="AB246" s="600">
        <f t="shared" si="38"/>
        <v>10.075177442765481</v>
      </c>
      <c r="AC246" s="275" t="str">
        <f>IF(Terr_Oeko!AB247 &gt; Vegetation!M247, "Oeko", "Veg")</f>
        <v>Oeko</v>
      </c>
      <c r="AD246" s="276" t="str">
        <f>IF(Gesundheit!T247 &gt; Terr_Oeko!AH247, "Gesund", "Oeko")</f>
        <v>Oeko</v>
      </c>
      <c r="AE246" s="500">
        <f t="shared" si="34"/>
        <v>0</v>
      </c>
      <c r="AF246" s="500">
        <f t="shared" si="34"/>
        <v>0</v>
      </c>
      <c r="AG246" s="352"/>
      <c r="AH246" s="542">
        <f t="shared" si="33"/>
        <v>1.4872295920668499</v>
      </c>
      <c r="AI246" s="542">
        <f t="shared" si="33"/>
        <v>2.5789855006952056</v>
      </c>
      <c r="AJ246" s="354">
        <f t="shared" si="35"/>
        <v>0</v>
      </c>
      <c r="AK246" s="651"/>
      <c r="AL246" s="647"/>
      <c r="AM246" s="647"/>
      <c r="AN246" s="647"/>
      <c r="AO246" s="647"/>
      <c r="AP246" s="647"/>
      <c r="AQ246" s="647"/>
      <c r="AR246" s="647"/>
      <c r="AS246" s="647"/>
      <c r="AT246" s="647"/>
      <c r="AU246" s="647"/>
      <c r="AV246" s="647"/>
      <c r="AW246" s="647"/>
      <c r="AX246" s="647"/>
      <c r="AY246" s="647"/>
      <c r="AZ246" s="647"/>
      <c r="BA246" s="647"/>
      <c r="BB246" s="647"/>
      <c r="BC246" s="647"/>
      <c r="BD246" s="647"/>
      <c r="BE246" s="647"/>
      <c r="BF246" s="647"/>
      <c r="BG246" s="647"/>
    </row>
    <row r="247" spans="1:59" x14ac:dyDescent="0.25">
      <c r="A247" s="631"/>
      <c r="B247" s="593">
        <v>10046</v>
      </c>
      <c r="C247" s="592" t="s">
        <v>185</v>
      </c>
      <c r="D247" s="688" t="s">
        <v>584</v>
      </c>
      <c r="E247" s="686">
        <v>3.7920969216199847</v>
      </c>
      <c r="F247" s="686">
        <v>0</v>
      </c>
      <c r="G247" s="686">
        <v>3.9955786957897841</v>
      </c>
      <c r="H247" s="686">
        <v>0.235563516529635</v>
      </c>
      <c r="I247" s="686">
        <v>0</v>
      </c>
      <c r="J247" s="690">
        <v>8.0232391339394038</v>
      </c>
      <c r="K247" s="585">
        <f>regioNat_Kreisregionen_t_N!D247/Terr_Oeko!$D248*1000/100</f>
        <v>5.7330074709118222</v>
      </c>
      <c r="L247" s="585">
        <f>regioNat_Kreisregionen_t_N!E247/Terr_Oeko!$D248*1000/100</f>
        <v>5.5031540790002307</v>
      </c>
      <c r="M247" s="585">
        <f>regioNat_Kreisregionen_t_N!F247/Terr_Oeko!$D248*1000/100</f>
        <v>1.0646147924580309</v>
      </c>
      <c r="N247" s="585" t="s">
        <v>539</v>
      </c>
      <c r="O247" s="586">
        <f>regioNat_Kreisregionen_t_N!H247/Terr_Oeko!$D248*1000/100</f>
        <v>14.452997679683838</v>
      </c>
      <c r="P247" s="587">
        <f t="shared" si="36"/>
        <v>26.753774022053921</v>
      </c>
      <c r="Q247" s="588">
        <f>regioNat_Kreisregionen_t_N!J247/Terr_Oeko!$D248*1000/100</f>
        <v>1.9409105492918368</v>
      </c>
      <c r="R247" s="588">
        <f>regioNat_Kreisregionen_t_N!K247/Terr_Oeko!$D248*1000/100</f>
        <v>1.5075753832104468</v>
      </c>
      <c r="S247" s="588">
        <f>regioNat_Kreisregionen_t_N!L247/Terr_Oeko!$D248*1000/100</f>
        <v>0.82905127592839578</v>
      </c>
      <c r="T247" s="588" t="s">
        <v>539</v>
      </c>
      <c r="U247" s="586">
        <f>regioNat_Kreisregionen_t_N!N247/Terr_Oeko!$D248*1000/100</f>
        <v>14.452997679683838</v>
      </c>
      <c r="V247" s="587">
        <f t="shared" si="37"/>
        <v>18.730534888114519</v>
      </c>
      <c r="W247" s="588">
        <f>regioNat_Kreisregionen_t_N!P247/Terr_Oeko!$D248*1000/100</f>
        <v>3.7920969216199847</v>
      </c>
      <c r="X247" s="588">
        <f>regioNat_Kreisregionen_t_N!Q247/Terr_Oeko!$D248*1000/100</f>
        <v>3.9955786957897841</v>
      </c>
      <c r="Y247" s="588">
        <f>regioNat_Kreisregionen_t_N!R247/Terr_Oeko!$D248*1000/100</f>
        <v>0.235563516529635</v>
      </c>
      <c r="Z247" s="588"/>
      <c r="AA247" s="586">
        <f>regioNat_Kreisregionen_t_N!T247/Terr_Oeko!$D248*1000/100</f>
        <v>0</v>
      </c>
      <c r="AB247" s="589">
        <f t="shared" si="38"/>
        <v>8.0232391339394038</v>
      </c>
      <c r="AC247" s="275" t="str">
        <f>IF(Terr_Oeko!AB248 &gt; Vegetation!M248, "Oeko", "Veg")</f>
        <v>Oeko</v>
      </c>
      <c r="AD247" s="276" t="str">
        <f>IF(Gesundheit!T248 &gt; Terr_Oeko!AH248, "Gesund", "Oeko")</f>
        <v>Oeko</v>
      </c>
      <c r="AE247" s="500">
        <f t="shared" si="34"/>
        <v>0</v>
      </c>
      <c r="AF247" s="500">
        <f t="shared" si="34"/>
        <v>0</v>
      </c>
      <c r="AG247" s="352"/>
      <c r="AH247" s="542">
        <f t="shared" si="33"/>
        <v>1.9409105492918375</v>
      </c>
      <c r="AI247" s="542">
        <f t="shared" si="33"/>
        <v>1.5075753832104466</v>
      </c>
      <c r="AJ247" s="354">
        <f t="shared" si="35"/>
        <v>0</v>
      </c>
      <c r="AK247" s="651"/>
      <c r="AL247" s="647"/>
      <c r="AM247" s="647"/>
      <c r="AN247" s="647"/>
      <c r="AO247" s="647"/>
      <c r="AP247" s="647"/>
      <c r="AQ247" s="647"/>
      <c r="AR247" s="647"/>
      <c r="AS247" s="647"/>
      <c r="AT247" s="647"/>
      <c r="AU247" s="647"/>
      <c r="AV247" s="647"/>
      <c r="AW247" s="647"/>
      <c r="AX247" s="647"/>
      <c r="AY247" s="647"/>
      <c r="AZ247" s="647"/>
      <c r="BA247" s="647"/>
      <c r="BB247" s="647"/>
      <c r="BC247" s="647"/>
      <c r="BD247" s="647"/>
      <c r="BE247" s="647"/>
      <c r="BF247" s="647"/>
      <c r="BG247" s="647"/>
    </row>
    <row r="248" spans="1:59" x14ac:dyDescent="0.25">
      <c r="A248" s="631"/>
      <c r="B248" s="594">
        <v>11000</v>
      </c>
      <c r="C248" s="595" t="s">
        <v>186</v>
      </c>
      <c r="D248" s="687" t="s">
        <v>584</v>
      </c>
      <c r="E248" s="687">
        <v>4.9271404546331006</v>
      </c>
      <c r="F248" s="687">
        <v>1.1111053389203962</v>
      </c>
      <c r="G248" s="687">
        <v>65.001112347052285</v>
      </c>
      <c r="H248" s="687">
        <v>2.0477541672920374</v>
      </c>
      <c r="I248" s="687">
        <v>20.677810867816241</v>
      </c>
      <c r="J248" s="691">
        <v>93.764923175714074</v>
      </c>
      <c r="K248" s="596">
        <f>regioNat_Kreisregionen_t_N!D248/Terr_Oeko!$D249*1000/100</f>
        <v>4.941447757110363</v>
      </c>
      <c r="L248" s="596">
        <f>regioNat_Kreisregionen_t_N!E248/Terr_Oeko!$D249*1000/100</f>
        <v>65.531041006693314</v>
      </c>
      <c r="M248" s="596">
        <f>regioNat_Kreisregionen_t_N!F248/Terr_Oeko!$D249*1000/100</f>
        <v>4.881031690048391</v>
      </c>
      <c r="N248" s="596">
        <f>regioNat_Kreisregionen_t_N!G248/Terr_Oeko!$D249*1000/100</f>
        <v>36.088410567928406</v>
      </c>
      <c r="O248" s="597">
        <f>regioNat_Kreisregionen_t_N!H248/Terr_Oeko!$D249*1000/100</f>
        <v>1.9221308243303037</v>
      </c>
      <c r="P248" s="598">
        <f t="shared" si="36"/>
        <v>113.36406184611079</v>
      </c>
      <c r="Q248" s="599">
        <f>regioNat_Kreisregionen_t_N!J248/Terr_Oeko!$D249*1000/100</f>
        <v>1.4307302477262595E-2</v>
      </c>
      <c r="R248" s="599">
        <f>regioNat_Kreisregionen_t_N!K248/Terr_Oeko!$D249*1000/100</f>
        <v>0.52992865964102054</v>
      </c>
      <c r="S248" s="599">
        <f>regioNat_Kreisregionen_t_N!L248/Terr_Oeko!$D249*1000/100</f>
        <v>2.833277522756354</v>
      </c>
      <c r="T248" s="599">
        <f>regioNat_Kreisregionen_t_N!M248/Terr_Oeko!$D249*1000/100</f>
        <v>15.41059970011225</v>
      </c>
      <c r="U248" s="597">
        <f>regioNat_Kreisregionen_t_N!N248/Terr_Oeko!$D249*1000/100</f>
        <v>0.81102548540990738</v>
      </c>
      <c r="V248" s="598">
        <f t="shared" si="37"/>
        <v>19.599138670396794</v>
      </c>
      <c r="W248" s="599">
        <f>regioNat_Kreisregionen_t_N!P248/Terr_Oeko!$D249*1000/100</f>
        <v>4.9271404546331006</v>
      </c>
      <c r="X248" s="599">
        <f>regioNat_Kreisregionen_t_N!Q248/Terr_Oeko!$D249*1000/100</f>
        <v>65.001112347052285</v>
      </c>
      <c r="Y248" s="599">
        <f>regioNat_Kreisregionen_t_N!R248/Terr_Oeko!$D249*1000/100</f>
        <v>2.0477541672920374</v>
      </c>
      <c r="Z248" s="599">
        <f>regioNat_Kreisregionen_t_N!S248/Terr_Oeko!$D249*1000/100</f>
        <v>20.677810867816241</v>
      </c>
      <c r="AA248" s="597">
        <f>regioNat_Kreisregionen_t_N!T248/Terr_Oeko!$D249*1000/100</f>
        <v>1.1111053389203962</v>
      </c>
      <c r="AB248" s="600">
        <f t="shared" si="38"/>
        <v>93.764923175714074</v>
      </c>
      <c r="AC248" s="275" t="str">
        <f>IF(Terr_Oeko!AB249 &gt; Vegetation!M249, "Oeko", "Veg")</f>
        <v>Oeko</v>
      </c>
      <c r="AD248" s="276" t="str">
        <f>IF(Gesundheit!T249 &gt; Terr_Oeko!AH249, "Gesund", "Oeko")</f>
        <v>Gesund</v>
      </c>
      <c r="AE248" s="500">
        <f t="shared" si="34"/>
        <v>0</v>
      </c>
      <c r="AF248" s="500">
        <f t="shared" si="34"/>
        <v>0</v>
      </c>
      <c r="AG248" s="352"/>
      <c r="AH248" s="542">
        <f t="shared" si="33"/>
        <v>1.4307302477262418E-2</v>
      </c>
      <c r="AI248" s="542">
        <f t="shared" si="33"/>
        <v>0.52992865964102975</v>
      </c>
      <c r="AJ248" s="354">
        <f t="shared" si="35"/>
        <v>1.7694179454963432E-16</v>
      </c>
      <c r="AK248" s="651"/>
      <c r="AL248" s="647"/>
      <c r="AM248" s="647"/>
      <c r="AN248" s="647"/>
      <c r="AO248" s="647"/>
      <c r="AP248" s="647"/>
      <c r="AQ248" s="647"/>
      <c r="AR248" s="647"/>
      <c r="AS248" s="647"/>
      <c r="AT248" s="647"/>
      <c r="AU248" s="647"/>
      <c r="AV248" s="647"/>
      <c r="AW248" s="647"/>
      <c r="AX248" s="647"/>
      <c r="AY248" s="647"/>
      <c r="AZ248" s="647"/>
      <c r="BA248" s="647"/>
      <c r="BB248" s="647"/>
      <c r="BC248" s="647"/>
      <c r="BD248" s="647"/>
      <c r="BE248" s="647"/>
      <c r="BF248" s="647"/>
      <c r="BG248" s="647"/>
    </row>
    <row r="249" spans="1:59" x14ac:dyDescent="0.25">
      <c r="A249" s="631"/>
      <c r="B249" s="593">
        <v>12060</v>
      </c>
      <c r="C249" s="592" t="s">
        <v>188</v>
      </c>
      <c r="D249" s="688" t="s">
        <v>583</v>
      </c>
      <c r="E249" s="686">
        <v>4.2936098150638058</v>
      </c>
      <c r="F249" s="686">
        <v>5.9022563609163274</v>
      </c>
      <c r="G249" s="686">
        <v>4.401925010578946</v>
      </c>
      <c r="H249" s="686">
        <v>0.18836625090967993</v>
      </c>
      <c r="I249" s="686">
        <v>0.89745614650640926</v>
      </c>
      <c r="J249" s="690">
        <v>15.683613583975168</v>
      </c>
      <c r="K249" s="585">
        <f>regioNat_Kreisregionen_t_N!D249/Terr_Oeko!$D250*1000/100</f>
        <v>4.6131106651800193</v>
      </c>
      <c r="L249" s="585">
        <f>regioNat_Kreisregionen_t_N!E249/Terr_Oeko!$D250*1000/100</f>
        <v>4.4601599895314541</v>
      </c>
      <c r="M249" s="585">
        <f>regioNat_Kreisregionen_t_N!F249/Terr_Oeko!$D250*1000/100</f>
        <v>0.88835425928847722</v>
      </c>
      <c r="N249" s="585">
        <f>regioNat_Kreisregionen_t_N!G249/Terr_Oeko!$D250*1000/100</f>
        <v>6.189620404220908</v>
      </c>
      <c r="O249" s="586">
        <f>regioNat_Kreisregionen_t_N!H249/Terr_Oeko!$D250*1000/100</f>
        <v>13.420221622325863</v>
      </c>
      <c r="P249" s="587">
        <f t="shared" si="36"/>
        <v>29.571466940546721</v>
      </c>
      <c r="Q249" s="588">
        <f>regioNat_Kreisregionen_t_N!J249/Terr_Oeko!$D250*1000/100</f>
        <v>0.31950085011621371</v>
      </c>
      <c r="R249" s="588">
        <f>regioNat_Kreisregionen_t_N!K249/Terr_Oeko!$D250*1000/100</f>
        <v>5.8234978952508003E-2</v>
      </c>
      <c r="S249" s="588">
        <f>regioNat_Kreisregionen_t_N!L249/Terr_Oeko!$D250*1000/100</f>
        <v>0.69998800837879738</v>
      </c>
      <c r="T249" s="588">
        <f>regioNat_Kreisregionen_t_N!M249/Terr_Oeko!$D250*1000/100</f>
        <v>5.2921642577145489</v>
      </c>
      <c r="U249" s="586">
        <f>regioNat_Kreisregionen_t_N!N249/Terr_Oeko!$D250*1000/100</f>
        <v>7.5179652614095378</v>
      </c>
      <c r="V249" s="587">
        <f t="shared" si="37"/>
        <v>13.887853356571608</v>
      </c>
      <c r="W249" s="588">
        <f>regioNat_Kreisregionen_t_N!P249/Terr_Oeko!$D250*1000/100</f>
        <v>4.2936098150638058</v>
      </c>
      <c r="X249" s="588">
        <f>regioNat_Kreisregionen_t_N!Q249/Terr_Oeko!$D250*1000/100</f>
        <v>4.401925010578946</v>
      </c>
      <c r="Y249" s="588">
        <f>regioNat_Kreisregionen_t_N!R249/Terr_Oeko!$D250*1000/100</f>
        <v>0.18836625090967993</v>
      </c>
      <c r="Z249" s="588">
        <f>regioNat_Kreisregionen_t_N!S249/Terr_Oeko!$D250*1000/100</f>
        <v>0.89745614650640926</v>
      </c>
      <c r="AA249" s="586">
        <f>regioNat_Kreisregionen_t_N!T249/Terr_Oeko!$D250*1000/100</f>
        <v>5.9022563609163274</v>
      </c>
      <c r="AB249" s="589">
        <f t="shared" si="38"/>
        <v>15.683613583975168</v>
      </c>
      <c r="AC249" s="275" t="str">
        <f>IF(Terr_Oeko!AB250 &gt; Vegetation!M250, "Oeko", "Veg")</f>
        <v>Oeko</v>
      </c>
      <c r="AD249" s="276" t="str">
        <f>IF(Gesundheit!T250 &gt; Terr_Oeko!AH250, "Gesund", "Oeko")</f>
        <v>Oeko</v>
      </c>
      <c r="AE249" s="500">
        <f t="shared" si="34"/>
        <v>0</v>
      </c>
      <c r="AF249" s="500">
        <f t="shared" si="34"/>
        <v>0</v>
      </c>
      <c r="AG249" s="352"/>
      <c r="AH249" s="542">
        <f t="shared" si="33"/>
        <v>0.31950085011621354</v>
      </c>
      <c r="AI249" s="542">
        <f t="shared" si="33"/>
        <v>5.8234978952508065E-2</v>
      </c>
      <c r="AJ249" s="354">
        <f t="shared" si="35"/>
        <v>0</v>
      </c>
      <c r="AK249" s="651"/>
      <c r="AL249" s="647"/>
      <c r="AM249" s="647"/>
      <c r="AN249" s="647"/>
      <c r="AO249" s="647"/>
      <c r="AP249" s="647"/>
      <c r="AQ249" s="647"/>
      <c r="AR249" s="647"/>
      <c r="AS249" s="647"/>
      <c r="AT249" s="647"/>
      <c r="AU249" s="647"/>
      <c r="AV249" s="647"/>
      <c r="AW249" s="647"/>
      <c r="AX249" s="647"/>
      <c r="AY249" s="647"/>
      <c r="AZ249" s="647"/>
      <c r="BA249" s="647"/>
      <c r="BB249" s="647"/>
      <c r="BC249" s="647"/>
      <c r="BD249" s="647"/>
      <c r="BE249" s="647"/>
      <c r="BF249" s="647"/>
      <c r="BG249" s="647"/>
    </row>
    <row r="250" spans="1:59" x14ac:dyDescent="0.25">
      <c r="A250" s="631"/>
      <c r="B250" s="594">
        <v>12061</v>
      </c>
      <c r="C250" s="595" t="s">
        <v>190</v>
      </c>
      <c r="D250" s="687" t="s">
        <v>583</v>
      </c>
      <c r="E250" s="687">
        <v>6.9350529543439201</v>
      </c>
      <c r="F250" s="687">
        <v>10.597033532393731</v>
      </c>
      <c r="G250" s="687">
        <v>4.2515033645522617</v>
      </c>
      <c r="H250" s="687">
        <v>0.19288359026408483</v>
      </c>
      <c r="I250" s="687">
        <v>0.26238627025485317</v>
      </c>
      <c r="J250" s="691">
        <v>22.23885971180885</v>
      </c>
      <c r="K250" s="596">
        <f>regioNat_Kreisregionen_t_N!D250/Terr_Oeko!$D251*1000/100</f>
        <v>7.4511117975904657</v>
      </c>
      <c r="L250" s="596">
        <f>regioNat_Kreisregionen_t_N!E250/Terr_Oeko!$D251*1000/100</f>
        <v>4.3077483501792786</v>
      </c>
      <c r="M250" s="596">
        <f>regioNat_Kreisregionen_t_N!F250/Terr_Oeko!$D251*1000/100</f>
        <v>0.96995139028375577</v>
      </c>
      <c r="N250" s="596">
        <f>regioNat_Kreisregionen_t_N!G250/Terr_Oeko!$D251*1000/100</f>
        <v>4.3129651577223163</v>
      </c>
      <c r="O250" s="597">
        <f>regioNat_Kreisregionen_t_N!H250/Terr_Oeko!$D251*1000/100</f>
        <v>15.599239466501533</v>
      </c>
      <c r="P250" s="598">
        <f t="shared" si="36"/>
        <v>32.641016162277353</v>
      </c>
      <c r="Q250" s="599">
        <f>regioNat_Kreisregionen_t_N!J250/Terr_Oeko!$D251*1000/100</f>
        <v>0.5160588432465455</v>
      </c>
      <c r="R250" s="599">
        <f>regioNat_Kreisregionen_t_N!K250/Terr_Oeko!$D251*1000/100</f>
        <v>5.6244985627016637E-2</v>
      </c>
      <c r="S250" s="599">
        <f>regioNat_Kreisregionen_t_N!L250/Terr_Oeko!$D251*1000/100</f>
        <v>0.7770678000196708</v>
      </c>
      <c r="T250" s="599">
        <f>regioNat_Kreisregionen_t_N!M250/Terr_Oeko!$D251*1000/100</f>
        <v>4.0505788874674646</v>
      </c>
      <c r="U250" s="597">
        <f>regioNat_Kreisregionen_t_N!N250/Terr_Oeko!$D251*1000/100</f>
        <v>5.0022059341078027</v>
      </c>
      <c r="V250" s="598">
        <f t="shared" si="37"/>
        <v>10.4021564504685</v>
      </c>
      <c r="W250" s="599">
        <f>regioNat_Kreisregionen_t_N!P250/Terr_Oeko!$D251*1000/100</f>
        <v>6.9350529543439201</v>
      </c>
      <c r="X250" s="599">
        <f>regioNat_Kreisregionen_t_N!Q250/Terr_Oeko!$D251*1000/100</f>
        <v>4.2515033645522617</v>
      </c>
      <c r="Y250" s="599">
        <f>regioNat_Kreisregionen_t_N!R250/Terr_Oeko!$D251*1000/100</f>
        <v>0.19288359026408483</v>
      </c>
      <c r="Z250" s="599">
        <f>regioNat_Kreisregionen_t_N!S250/Terr_Oeko!$D251*1000/100</f>
        <v>0.26238627025485317</v>
      </c>
      <c r="AA250" s="597">
        <f>regioNat_Kreisregionen_t_N!T250/Terr_Oeko!$D251*1000/100</f>
        <v>10.597033532393731</v>
      </c>
      <c r="AB250" s="600">
        <f t="shared" si="38"/>
        <v>22.23885971180885</v>
      </c>
      <c r="AC250" s="275" t="str">
        <f>IF(Terr_Oeko!AB251 &gt; Vegetation!M251, "Oeko", "Veg")</f>
        <v>Oeko</v>
      </c>
      <c r="AD250" s="276" t="str">
        <f>IF(Gesundheit!T251 &gt; Terr_Oeko!AH251, "Gesund", "Oeko")</f>
        <v>Oeko</v>
      </c>
      <c r="AE250" s="500">
        <f t="shared" si="34"/>
        <v>0</v>
      </c>
      <c r="AF250" s="500">
        <f t="shared" si="34"/>
        <v>0</v>
      </c>
      <c r="AG250" s="352"/>
      <c r="AH250" s="542">
        <f t="shared" si="33"/>
        <v>0.51605884324654561</v>
      </c>
      <c r="AI250" s="542">
        <f t="shared" si="33"/>
        <v>5.6244985627016852E-2</v>
      </c>
      <c r="AJ250" s="354">
        <f t="shared" si="35"/>
        <v>0</v>
      </c>
      <c r="AK250" s="651"/>
      <c r="AL250" s="647"/>
      <c r="AM250" s="647"/>
      <c r="AN250" s="647"/>
      <c r="AO250" s="647"/>
      <c r="AP250" s="647"/>
      <c r="AQ250" s="647"/>
      <c r="AR250" s="647"/>
      <c r="AS250" s="647"/>
      <c r="AT250" s="647"/>
      <c r="AU250" s="647"/>
      <c r="AV250" s="647"/>
      <c r="AW250" s="647"/>
      <c r="AX250" s="647"/>
      <c r="AY250" s="647"/>
      <c r="AZ250" s="647"/>
      <c r="BA250" s="647"/>
      <c r="BB250" s="647"/>
      <c r="BC250" s="647"/>
      <c r="BD250" s="647"/>
      <c r="BE250" s="647"/>
      <c r="BF250" s="647"/>
      <c r="BG250" s="647"/>
    </row>
    <row r="251" spans="1:59" x14ac:dyDescent="0.25">
      <c r="A251" s="631"/>
      <c r="B251" s="593">
        <v>12062</v>
      </c>
      <c r="C251" s="592" t="s">
        <v>191</v>
      </c>
      <c r="D251" s="688" t="s">
        <v>583</v>
      </c>
      <c r="E251" s="686">
        <v>7.941367711289379</v>
      </c>
      <c r="F251" s="686">
        <v>15.664329696079596</v>
      </c>
      <c r="G251" s="686">
        <v>2.2635201015384299</v>
      </c>
      <c r="H251" s="686">
        <v>0.21416226000271346</v>
      </c>
      <c r="I251" s="686">
        <v>1.0313687958684656</v>
      </c>
      <c r="J251" s="690">
        <v>27.114748564778584</v>
      </c>
      <c r="K251" s="585">
        <f>regioNat_Kreisregionen_t_N!D251/Terr_Oeko!$D252*1000/100</f>
        <v>8.5323095630479102</v>
      </c>
      <c r="L251" s="585">
        <f>regioNat_Kreisregionen_t_N!E251/Terr_Oeko!$D252*1000/100</f>
        <v>2.2934651926417273</v>
      </c>
      <c r="M251" s="585">
        <f>regioNat_Kreisregionen_t_N!F251/Terr_Oeko!$D252*1000/100</f>
        <v>1.1721437151547967</v>
      </c>
      <c r="N251" s="585">
        <f>regioNat_Kreisregionen_t_N!G251/Terr_Oeko!$D252*1000/100</f>
        <v>4.6843811212436028</v>
      </c>
      <c r="O251" s="586">
        <f>regioNat_Kreisregionen_t_N!H251/Terr_Oeko!$D252*1000/100</f>
        <v>22.475832176359734</v>
      </c>
      <c r="P251" s="587">
        <f t="shared" si="36"/>
        <v>39.158131768447774</v>
      </c>
      <c r="Q251" s="588">
        <f>regioNat_Kreisregionen_t_N!J251/Terr_Oeko!$D252*1000/100</f>
        <v>0.59094185175853053</v>
      </c>
      <c r="R251" s="588">
        <f>regioNat_Kreisregionen_t_N!K251/Terr_Oeko!$D252*1000/100</f>
        <v>2.9945091103297367E-2</v>
      </c>
      <c r="S251" s="588">
        <f>regioNat_Kreisregionen_t_N!L251/Terr_Oeko!$D252*1000/100</f>
        <v>0.95798145515208322</v>
      </c>
      <c r="T251" s="588">
        <f>regioNat_Kreisregionen_t_N!M251/Terr_Oeko!$D252*1000/100</f>
        <v>3.6530123253751192</v>
      </c>
      <c r="U251" s="586">
        <f>regioNat_Kreisregionen_t_N!N251/Terr_Oeko!$D252*1000/100</f>
        <v>6.8115024802801409</v>
      </c>
      <c r="V251" s="587">
        <f t="shared" si="37"/>
        <v>12.043383203669171</v>
      </c>
      <c r="W251" s="588">
        <f>regioNat_Kreisregionen_t_N!P251/Terr_Oeko!$D252*1000/100</f>
        <v>7.941367711289379</v>
      </c>
      <c r="X251" s="588">
        <f>regioNat_Kreisregionen_t_N!Q251/Terr_Oeko!$D252*1000/100</f>
        <v>2.2635201015384299</v>
      </c>
      <c r="Y251" s="588">
        <f>regioNat_Kreisregionen_t_N!R251/Terr_Oeko!$D252*1000/100</f>
        <v>0.21416226000271346</v>
      </c>
      <c r="Z251" s="588">
        <f>regioNat_Kreisregionen_t_N!S251/Terr_Oeko!$D252*1000/100</f>
        <v>1.0313687958684656</v>
      </c>
      <c r="AA251" s="586">
        <f>regioNat_Kreisregionen_t_N!T251/Terr_Oeko!$D252*1000/100</f>
        <v>15.664329696079596</v>
      </c>
      <c r="AB251" s="589">
        <f t="shared" si="38"/>
        <v>27.114748564778584</v>
      </c>
      <c r="AC251" s="275" t="str">
        <f>IF(Terr_Oeko!AB252 &gt; Vegetation!M252, "Oeko", "Veg")</f>
        <v>Oeko</v>
      </c>
      <c r="AD251" s="276" t="str">
        <f>IF(Gesundheit!T252 &gt; Terr_Oeko!AH252, "Gesund", "Oeko")</f>
        <v>Oeko</v>
      </c>
      <c r="AE251" s="500">
        <f t="shared" si="34"/>
        <v>0</v>
      </c>
      <c r="AF251" s="500">
        <f>IF(X251&gt;L251, L251-X251, 0)</f>
        <v>0</v>
      </c>
      <c r="AG251" s="352"/>
      <c r="AH251" s="542">
        <f t="shared" si="33"/>
        <v>0.5909418517585312</v>
      </c>
      <c r="AI251" s="542">
        <f t="shared" si="33"/>
        <v>2.9945091103297461E-2</v>
      </c>
      <c r="AJ251" s="354">
        <f t="shared" si="35"/>
        <v>0</v>
      </c>
      <c r="AK251" s="651"/>
      <c r="AL251" s="647"/>
      <c r="AM251" s="647"/>
      <c r="AN251" s="647"/>
      <c r="AO251" s="647"/>
      <c r="AP251" s="647"/>
      <c r="AQ251" s="647"/>
      <c r="AR251" s="647"/>
      <c r="AS251" s="647"/>
      <c r="AT251" s="647"/>
      <c r="AU251" s="647"/>
      <c r="AV251" s="647"/>
      <c r="AW251" s="647"/>
      <c r="AX251" s="647"/>
      <c r="AY251" s="647"/>
      <c r="AZ251" s="647"/>
      <c r="BA251" s="647"/>
      <c r="BB251" s="647"/>
      <c r="BC251" s="647"/>
      <c r="BD251" s="647"/>
      <c r="BE251" s="647"/>
      <c r="BF251" s="647"/>
      <c r="BG251" s="647"/>
    </row>
    <row r="252" spans="1:59" x14ac:dyDescent="0.25">
      <c r="A252" s="631"/>
      <c r="B252" s="594">
        <v>12063</v>
      </c>
      <c r="C252" s="595" t="s">
        <v>192</v>
      </c>
      <c r="D252" s="687" t="s">
        <v>583</v>
      </c>
      <c r="E252" s="687">
        <v>5.8114519301829626</v>
      </c>
      <c r="F252" s="687">
        <v>14.204503102183905</v>
      </c>
      <c r="G252" s="687">
        <v>3.826406654553232</v>
      </c>
      <c r="H252" s="687">
        <v>0.2545311337994165</v>
      </c>
      <c r="I252" s="687">
        <v>1.0084740919251869</v>
      </c>
      <c r="J252" s="691">
        <v>25.105366912644705</v>
      </c>
      <c r="K252" s="596">
        <f>regioNat_Kreisregionen_t_N!D252/Terr_Oeko!$D253*1000/100</f>
        <v>6.2439001292691163</v>
      </c>
      <c r="L252" s="596">
        <f>regioNat_Kreisregionen_t_N!E252/Terr_Oeko!$D253*1000/100</f>
        <v>3.8770278510652405</v>
      </c>
      <c r="M252" s="596">
        <f>regioNat_Kreisregionen_t_N!F252/Terr_Oeko!$D253*1000/100</f>
        <v>1.3030474721988716</v>
      </c>
      <c r="N252" s="596">
        <f>regioNat_Kreisregionen_t_N!G252/Terr_Oeko!$D253*1000/100</f>
        <v>4.780622258741082</v>
      </c>
      <c r="O252" s="597">
        <f>regioNat_Kreisregionen_t_N!H252/Terr_Oeko!$D253*1000/100</f>
        <v>20.200058664363542</v>
      </c>
      <c r="P252" s="598">
        <f t="shared" si="36"/>
        <v>36.404656375637856</v>
      </c>
      <c r="Q252" s="599">
        <f>regioNat_Kreisregionen_t_N!J252/Terr_Oeko!$D253*1000/100</f>
        <v>0.43244819908615201</v>
      </c>
      <c r="R252" s="599">
        <f>regioNat_Kreisregionen_t_N!K252/Terr_Oeko!$D253*1000/100</f>
        <v>5.0621196512009178E-2</v>
      </c>
      <c r="S252" s="599">
        <f>regioNat_Kreisregionen_t_N!L252/Terr_Oeko!$D253*1000/100</f>
        <v>1.0485163383994551</v>
      </c>
      <c r="T252" s="599">
        <f>regioNat_Kreisregionen_t_N!M252/Terr_Oeko!$D253*1000/100</f>
        <v>3.7721481668158856</v>
      </c>
      <c r="U252" s="597">
        <f>regioNat_Kreisregionen_t_N!N252/Terr_Oeko!$D253*1000/100</f>
        <v>5.9955555621796419</v>
      </c>
      <c r="V252" s="598">
        <f t="shared" si="37"/>
        <v>11.299289462993144</v>
      </c>
      <c r="W252" s="599">
        <f>regioNat_Kreisregionen_t_N!P252/Terr_Oeko!$D253*1000/100</f>
        <v>5.8114519301829626</v>
      </c>
      <c r="X252" s="599">
        <f>regioNat_Kreisregionen_t_N!Q252/Terr_Oeko!$D253*1000/100</f>
        <v>3.826406654553232</v>
      </c>
      <c r="Y252" s="599">
        <f>regioNat_Kreisregionen_t_N!R252/Terr_Oeko!$D253*1000/100</f>
        <v>0.2545311337994165</v>
      </c>
      <c r="Z252" s="599">
        <f>regioNat_Kreisregionen_t_N!S252/Terr_Oeko!$D253*1000/100</f>
        <v>1.0084740919251869</v>
      </c>
      <c r="AA252" s="597">
        <f>regioNat_Kreisregionen_t_N!T252/Terr_Oeko!$D253*1000/100</f>
        <v>14.204503102183905</v>
      </c>
      <c r="AB252" s="600">
        <f t="shared" si="38"/>
        <v>25.105366912644705</v>
      </c>
      <c r="AC252" s="275" t="str">
        <f>IF(Terr_Oeko!AB253 &gt; Vegetation!M253, "Oeko", "Veg")</f>
        <v>Oeko</v>
      </c>
      <c r="AD252" s="276" t="str">
        <f>IF(Gesundheit!T253 &gt; Terr_Oeko!AH253, "Gesund", "Oeko")</f>
        <v>Oeko</v>
      </c>
      <c r="AE252" s="500">
        <f t="shared" si="34"/>
        <v>0</v>
      </c>
      <c r="AF252" s="500">
        <f t="shared" si="34"/>
        <v>0</v>
      </c>
      <c r="AG252" s="352"/>
      <c r="AH252" s="542">
        <f t="shared" si="33"/>
        <v>0.43244819908615373</v>
      </c>
      <c r="AI252" s="542">
        <f t="shared" si="33"/>
        <v>5.0621196512008471E-2</v>
      </c>
      <c r="AJ252" s="354">
        <f t="shared" si="35"/>
        <v>-1.7208456881689926E-15</v>
      </c>
      <c r="AK252" s="651"/>
      <c r="AL252" s="647"/>
      <c r="AM252" s="647"/>
      <c r="AN252" s="647"/>
      <c r="AO252" s="647"/>
      <c r="AP252" s="647"/>
      <c r="AQ252" s="647"/>
      <c r="AR252" s="647"/>
      <c r="AS252" s="647"/>
      <c r="AT252" s="647"/>
      <c r="AU252" s="647"/>
      <c r="AV252" s="647"/>
      <c r="AW252" s="647"/>
      <c r="AX252" s="647"/>
      <c r="AY252" s="647"/>
      <c r="AZ252" s="647"/>
      <c r="BA252" s="647"/>
      <c r="BB252" s="647"/>
      <c r="BC252" s="647"/>
      <c r="BD252" s="647"/>
      <c r="BE252" s="647"/>
      <c r="BF252" s="647"/>
      <c r="BG252" s="647"/>
    </row>
    <row r="253" spans="1:59" x14ac:dyDescent="0.25">
      <c r="A253" s="631"/>
      <c r="B253" s="593">
        <v>12064</v>
      </c>
      <c r="C253" s="592" t="s">
        <v>193</v>
      </c>
      <c r="D253" s="688" t="s">
        <v>583</v>
      </c>
      <c r="E253" s="686">
        <v>7.5594188957945168</v>
      </c>
      <c r="F253" s="686">
        <v>16.685924213181227</v>
      </c>
      <c r="G253" s="686">
        <v>5.0484067380631048</v>
      </c>
      <c r="H253" s="686">
        <v>0.25030722137273476</v>
      </c>
      <c r="I253" s="686">
        <v>0.34901494940134858</v>
      </c>
      <c r="J253" s="690">
        <v>29.893072017812933</v>
      </c>
      <c r="K253" s="585">
        <f>regioNat_Kreisregionen_t_N!D253/Terr_Oeko!$D254*1000/100</f>
        <v>8.1219387491629416</v>
      </c>
      <c r="L253" s="585">
        <f>regioNat_Kreisregionen_t_N!E253/Terr_Oeko!$D254*1000/100</f>
        <v>5.1151943047363799</v>
      </c>
      <c r="M253" s="585">
        <f>regioNat_Kreisregionen_t_N!F253/Terr_Oeko!$D254*1000/100</f>
        <v>1.315300066659199</v>
      </c>
      <c r="N253" s="585">
        <f>regioNat_Kreisregionen_t_N!G253/Terr_Oeko!$D254*1000/100</f>
        <v>5.8769803705653816</v>
      </c>
      <c r="O253" s="586">
        <f>regioNat_Kreisregionen_t_N!H253/Terr_Oeko!$D254*1000/100</f>
        <v>22.594706044087939</v>
      </c>
      <c r="P253" s="587">
        <f t="shared" si="36"/>
        <v>43.024119535211838</v>
      </c>
      <c r="Q253" s="588">
        <f>regioNat_Kreisregionen_t_N!J253/Terr_Oeko!$D254*1000/100</f>
        <v>0.56251985336842458</v>
      </c>
      <c r="R253" s="588">
        <f>regioNat_Kreisregionen_t_N!K253/Terr_Oeko!$D254*1000/100</f>
        <v>6.6787566673276219E-2</v>
      </c>
      <c r="S253" s="588">
        <f>regioNat_Kreisregionen_t_N!L253/Terr_Oeko!$D254*1000/100</f>
        <v>1.0649928452864641</v>
      </c>
      <c r="T253" s="588">
        <f>regioNat_Kreisregionen_t_N!M253/Terr_Oeko!$D254*1000/100</f>
        <v>5.5279654211641036</v>
      </c>
      <c r="U253" s="586">
        <f>regioNat_Kreisregionen_t_N!N253/Terr_Oeko!$D254*1000/100</f>
        <v>5.9087818309067099</v>
      </c>
      <c r="V253" s="587">
        <f t="shared" si="37"/>
        <v>13.131047517398979</v>
      </c>
      <c r="W253" s="588">
        <f>regioNat_Kreisregionen_t_N!P253/Terr_Oeko!$D254*1000/100</f>
        <v>7.5594188957945168</v>
      </c>
      <c r="X253" s="588">
        <f>regioNat_Kreisregionen_t_N!Q253/Terr_Oeko!$D254*1000/100</f>
        <v>5.0484067380631048</v>
      </c>
      <c r="Y253" s="588">
        <f>regioNat_Kreisregionen_t_N!R253/Terr_Oeko!$D254*1000/100</f>
        <v>0.25030722137273476</v>
      </c>
      <c r="Z253" s="588">
        <f>regioNat_Kreisregionen_t_N!S253/Terr_Oeko!$D254*1000/100</f>
        <v>0.34901494940134858</v>
      </c>
      <c r="AA253" s="586">
        <f>regioNat_Kreisregionen_t_N!T253/Terr_Oeko!$D254*1000/100</f>
        <v>16.685924213181227</v>
      </c>
      <c r="AB253" s="589">
        <f t="shared" si="38"/>
        <v>29.893072017812933</v>
      </c>
      <c r="AC253" s="275" t="str">
        <f>IF(Terr_Oeko!AB254 &gt; Vegetation!M254, "Oeko", "Veg")</f>
        <v>Oeko</v>
      </c>
      <c r="AD253" s="276" t="str">
        <f>IF(Gesundheit!T254 &gt; Terr_Oeko!AH254, "Gesund", "Oeko")</f>
        <v>Oeko</v>
      </c>
      <c r="AE253" s="500">
        <f t="shared" si="34"/>
        <v>0</v>
      </c>
      <c r="AF253" s="500">
        <f t="shared" si="34"/>
        <v>0</v>
      </c>
      <c r="AG253" s="352"/>
      <c r="AH253" s="542">
        <f t="shared" si="33"/>
        <v>0.5625198533684248</v>
      </c>
      <c r="AI253" s="542">
        <f t="shared" si="33"/>
        <v>6.6787566673275123E-2</v>
      </c>
      <c r="AJ253" s="354">
        <f t="shared" si="35"/>
        <v>0</v>
      </c>
      <c r="AK253" s="651"/>
      <c r="AL253" s="647"/>
      <c r="AM253" s="647"/>
      <c r="AN253" s="647"/>
      <c r="AO253" s="647"/>
      <c r="AP253" s="647"/>
      <c r="AQ253" s="647"/>
      <c r="AR253" s="647"/>
      <c r="AS253" s="647"/>
      <c r="AT253" s="647"/>
      <c r="AU253" s="647"/>
      <c r="AV253" s="647"/>
      <c r="AW253" s="647"/>
      <c r="AX253" s="647"/>
      <c r="AY253" s="647"/>
      <c r="AZ253" s="647"/>
      <c r="BA253" s="647"/>
      <c r="BB253" s="647"/>
      <c r="BC253" s="647"/>
      <c r="BD253" s="647"/>
      <c r="BE253" s="647"/>
      <c r="BF253" s="647"/>
      <c r="BG253" s="647"/>
    </row>
    <row r="254" spans="1:59" x14ac:dyDescent="0.25">
      <c r="A254" s="631"/>
      <c r="B254" s="594">
        <v>12065</v>
      </c>
      <c r="C254" s="595" t="s">
        <v>194</v>
      </c>
      <c r="D254" s="687" t="s">
        <v>583</v>
      </c>
      <c r="E254" s="687">
        <v>4.6968723104403356</v>
      </c>
      <c r="F254" s="687">
        <v>9.2810900686680124</v>
      </c>
      <c r="G254" s="687">
        <v>4.086254236061456</v>
      </c>
      <c r="H254" s="687">
        <v>0.19784108640525261</v>
      </c>
      <c r="I254" s="687">
        <v>0.8050378755410067</v>
      </c>
      <c r="J254" s="691">
        <v>19.067095577116064</v>
      </c>
      <c r="K254" s="596">
        <f>regioNat_Kreisregionen_t_N!D254/Terr_Oeko!$D255*1000/100</f>
        <v>5.0463811761057853</v>
      </c>
      <c r="L254" s="596">
        <f>regioNat_Kreisregionen_t_N!E254/Terr_Oeko!$D255*1000/100</f>
        <v>4.1403130691537395</v>
      </c>
      <c r="M254" s="596">
        <f>regioNat_Kreisregionen_t_N!F254/Terr_Oeko!$D255*1000/100</f>
        <v>0.99733167032992498</v>
      </c>
      <c r="N254" s="596">
        <f>regioNat_Kreisregionen_t_N!G254/Terr_Oeko!$D255*1000/100</f>
        <v>4.76177038047995</v>
      </c>
      <c r="O254" s="597">
        <f>regioNat_Kreisregionen_t_N!H254/Terr_Oeko!$D255*1000/100</f>
        <v>15.893210062134347</v>
      </c>
      <c r="P254" s="598">
        <f t="shared" si="36"/>
        <v>30.839006358203747</v>
      </c>
      <c r="Q254" s="599">
        <f>regioNat_Kreisregionen_t_N!J254/Terr_Oeko!$D255*1000/100</f>
        <v>0.34950886566544975</v>
      </c>
      <c r="R254" s="599">
        <f>regioNat_Kreisregionen_t_N!K254/Terr_Oeko!$D255*1000/100</f>
        <v>5.4058833092283883E-2</v>
      </c>
      <c r="S254" s="599">
        <f>regioNat_Kreisregionen_t_N!L254/Terr_Oeko!$D255*1000/100</f>
        <v>0.79949058392467232</v>
      </c>
      <c r="T254" s="599">
        <f>regioNat_Kreisregionen_t_N!M254/Terr_Oeko!$D255*1000/100</f>
        <v>3.9567325049390143</v>
      </c>
      <c r="U254" s="597">
        <f>regioNat_Kreisregionen_t_N!N254/Terr_Oeko!$D255*1000/100</f>
        <v>6.6121199934663357</v>
      </c>
      <c r="V254" s="598">
        <f t="shared" si="37"/>
        <v>11.771910781087755</v>
      </c>
      <c r="W254" s="599">
        <f>regioNat_Kreisregionen_t_N!P254/Terr_Oeko!$D255*1000/100</f>
        <v>4.6968723104403356</v>
      </c>
      <c r="X254" s="599">
        <f>regioNat_Kreisregionen_t_N!Q254/Terr_Oeko!$D255*1000/100</f>
        <v>4.086254236061456</v>
      </c>
      <c r="Y254" s="599">
        <f>regioNat_Kreisregionen_t_N!R254/Terr_Oeko!$D255*1000/100</f>
        <v>0.19784108640525261</v>
      </c>
      <c r="Z254" s="599">
        <f>regioNat_Kreisregionen_t_N!S254/Terr_Oeko!$D255*1000/100</f>
        <v>0.8050378755410067</v>
      </c>
      <c r="AA254" s="597">
        <f>regioNat_Kreisregionen_t_N!T254/Terr_Oeko!$D255*1000/100</f>
        <v>9.2810900686680124</v>
      </c>
      <c r="AB254" s="600">
        <f t="shared" si="38"/>
        <v>19.067095577116064</v>
      </c>
      <c r="AC254" s="275" t="str">
        <f>IF(Terr_Oeko!AB255 &gt; Vegetation!M255, "Oeko", "Veg")</f>
        <v>Oeko</v>
      </c>
      <c r="AD254" s="276" t="str">
        <f>IF(Gesundheit!T255 &gt; Terr_Oeko!AH255, "Gesund", "Oeko")</f>
        <v>Oeko</v>
      </c>
      <c r="AE254" s="500">
        <f t="shared" si="34"/>
        <v>0</v>
      </c>
      <c r="AF254" s="500">
        <f t="shared" si="34"/>
        <v>0</v>
      </c>
      <c r="AG254" s="352"/>
      <c r="AH254" s="542">
        <f t="shared" si="33"/>
        <v>0.3495088656654497</v>
      </c>
      <c r="AI254" s="542">
        <f t="shared" si="33"/>
        <v>5.4058833092283542E-2</v>
      </c>
      <c r="AJ254" s="354">
        <f t="shared" si="35"/>
        <v>0</v>
      </c>
      <c r="AK254" s="651"/>
      <c r="AL254" s="647"/>
      <c r="AM254" s="647"/>
      <c r="AN254" s="647"/>
      <c r="AO254" s="647"/>
      <c r="AP254" s="647"/>
      <c r="AQ254" s="647"/>
      <c r="AR254" s="647"/>
      <c r="AS254" s="647"/>
      <c r="AT254" s="647"/>
      <c r="AU254" s="647"/>
      <c r="AV254" s="647"/>
      <c r="AW254" s="647"/>
      <c r="AX254" s="647"/>
      <c r="AY254" s="647"/>
      <c r="AZ254" s="647"/>
      <c r="BA254" s="647"/>
      <c r="BB254" s="647"/>
      <c r="BC254" s="647"/>
      <c r="BD254" s="647"/>
      <c r="BE254" s="647"/>
      <c r="BF254" s="647"/>
      <c r="BG254" s="647"/>
    </row>
    <row r="255" spans="1:59" x14ac:dyDescent="0.25">
      <c r="A255" s="631"/>
      <c r="B255" s="593">
        <v>12066</v>
      </c>
      <c r="C255" s="592" t="s">
        <v>195</v>
      </c>
      <c r="D255" s="688" t="s">
        <v>583</v>
      </c>
      <c r="E255" s="686">
        <v>5.4122547990037528</v>
      </c>
      <c r="F255" s="686">
        <v>8.7935748966988108</v>
      </c>
      <c r="G255" s="686">
        <v>7.4564759228521673</v>
      </c>
      <c r="H255" s="686">
        <v>0.26566593880850015</v>
      </c>
      <c r="I255" s="686">
        <v>0.15283564414991513</v>
      </c>
      <c r="J255" s="690">
        <v>22.080807201513146</v>
      </c>
      <c r="K255" s="585">
        <f>regioNat_Kreisregionen_t_N!D255/Terr_Oeko!$D256*1000/100</f>
        <v>5.8149974989250222</v>
      </c>
      <c r="L255" s="585">
        <f>regioNat_Kreisregionen_t_N!E255/Terr_Oeko!$D256*1000/100</f>
        <v>7.5551208832691721</v>
      </c>
      <c r="M255" s="585">
        <f>regioNat_Kreisregionen_t_N!F255/Terr_Oeko!$D256*1000/100</f>
        <v>1.07354801001932</v>
      </c>
      <c r="N255" s="585">
        <f>regioNat_Kreisregionen_t_N!G255/Terr_Oeko!$D256*1000/100</f>
        <v>4.3393359320830971</v>
      </c>
      <c r="O255" s="586">
        <f>regioNat_Kreisregionen_t_N!H255/Terr_Oeko!$D256*1000/100</f>
        <v>14.938502537862419</v>
      </c>
      <c r="P255" s="587">
        <f t="shared" si="36"/>
        <v>33.72150486215903</v>
      </c>
      <c r="Q255" s="588">
        <f>regioNat_Kreisregionen_t_N!J255/Terr_Oeko!$D256*1000/100</f>
        <v>0.4027426999212691</v>
      </c>
      <c r="R255" s="588">
        <f>regioNat_Kreisregionen_t_N!K255/Terr_Oeko!$D256*1000/100</f>
        <v>9.8644960417003838E-2</v>
      </c>
      <c r="S255" s="588">
        <f>regioNat_Kreisregionen_t_N!L255/Terr_Oeko!$D256*1000/100</f>
        <v>0.80788207121081979</v>
      </c>
      <c r="T255" s="588">
        <f>regioNat_Kreisregionen_t_N!M255/Terr_Oeko!$D256*1000/100</f>
        <v>4.1865002879331854</v>
      </c>
      <c r="U255" s="586">
        <f>regioNat_Kreisregionen_t_N!N255/Terr_Oeko!$D256*1000/100</f>
        <v>6.1449276411636093</v>
      </c>
      <c r="V255" s="587">
        <f t="shared" si="37"/>
        <v>11.640697660645886</v>
      </c>
      <c r="W255" s="588">
        <f>regioNat_Kreisregionen_t_N!P255/Terr_Oeko!$D256*1000/100</f>
        <v>5.4122547990037528</v>
      </c>
      <c r="X255" s="588">
        <f>regioNat_Kreisregionen_t_N!Q255/Terr_Oeko!$D256*1000/100</f>
        <v>7.4564759228521673</v>
      </c>
      <c r="Y255" s="588">
        <f>regioNat_Kreisregionen_t_N!R255/Terr_Oeko!$D256*1000/100</f>
        <v>0.26566593880850015</v>
      </c>
      <c r="Z255" s="588">
        <f>regioNat_Kreisregionen_t_N!S255/Terr_Oeko!$D256*1000/100</f>
        <v>0.15283564414991513</v>
      </c>
      <c r="AA255" s="586">
        <f>regioNat_Kreisregionen_t_N!T255/Terr_Oeko!$D256*1000/100</f>
        <v>8.7935748966988108</v>
      </c>
      <c r="AB255" s="589">
        <f t="shared" si="38"/>
        <v>22.080807201513146</v>
      </c>
      <c r="AC255" s="275" t="str">
        <f>IF(Terr_Oeko!AB256 &gt; Vegetation!M256, "Oeko", "Veg")</f>
        <v>Oeko</v>
      </c>
      <c r="AD255" s="276" t="str">
        <f>IF(Gesundheit!T256 &gt; Terr_Oeko!AH256, "Gesund", "Oeko")</f>
        <v>Oeko</v>
      </c>
      <c r="AE255" s="500">
        <f t="shared" si="34"/>
        <v>0</v>
      </c>
      <c r="AF255" s="500">
        <f t="shared" si="34"/>
        <v>0</v>
      </c>
      <c r="AG255" s="352"/>
      <c r="AH255" s="542">
        <f t="shared" si="33"/>
        <v>0.40274269992126932</v>
      </c>
      <c r="AI255" s="542">
        <f t="shared" si="33"/>
        <v>9.8644960417004768E-2</v>
      </c>
      <c r="AJ255" s="354">
        <f t="shared" si="35"/>
        <v>0</v>
      </c>
      <c r="AK255" s="651"/>
      <c r="AL255" s="647"/>
      <c r="AM255" s="647"/>
      <c r="AN255" s="647"/>
      <c r="AO255" s="647"/>
      <c r="AP255" s="647"/>
      <c r="AQ255" s="647"/>
      <c r="AR255" s="647"/>
      <c r="AS255" s="647"/>
      <c r="AT255" s="647"/>
      <c r="AU255" s="647"/>
      <c r="AV255" s="647"/>
      <c r="AW255" s="647"/>
      <c r="AX255" s="647"/>
      <c r="AY255" s="647"/>
      <c r="AZ255" s="647"/>
      <c r="BA255" s="647"/>
      <c r="BB255" s="647"/>
      <c r="BC255" s="647"/>
      <c r="BD255" s="647"/>
      <c r="BE255" s="647"/>
      <c r="BF255" s="647"/>
      <c r="BG255" s="647"/>
    </row>
    <row r="256" spans="1:59" x14ac:dyDescent="0.25">
      <c r="A256" s="631"/>
      <c r="B256" s="594" t="s">
        <v>678</v>
      </c>
      <c r="C256" s="595" t="s">
        <v>742</v>
      </c>
      <c r="D256" s="687" t="s">
        <v>583</v>
      </c>
      <c r="E256" s="687">
        <v>5.3419459894986883</v>
      </c>
      <c r="F256" s="687">
        <v>9.3562831473706218</v>
      </c>
      <c r="G256" s="687">
        <v>6.1149435066471503</v>
      </c>
      <c r="H256" s="687">
        <v>0.21732605128831167</v>
      </c>
      <c r="I256" s="687">
        <v>0.25737724241660109</v>
      </c>
      <c r="J256" s="691">
        <v>21.287875937221372</v>
      </c>
      <c r="K256" s="596">
        <f>regioNat_Kreisregionen_t_N!D256/Terr_Oeko!$D257*1000/100</f>
        <v>5.7394567923973829</v>
      </c>
      <c r="L256" s="596">
        <f>regioNat_Kreisregionen_t_N!E256/Terr_Oeko!$D257*1000/100</f>
        <v>6.195840751727328</v>
      </c>
      <c r="M256" s="596">
        <f>regioNat_Kreisregionen_t_N!F256/Terr_Oeko!$D257*1000/100</f>
        <v>0.98917458892550636</v>
      </c>
      <c r="N256" s="596">
        <f>regioNat_Kreisregionen_t_N!G256/Terr_Oeko!$D257*1000/100</f>
        <v>4.8240993541279833</v>
      </c>
      <c r="O256" s="597">
        <f>regioNat_Kreisregionen_t_N!H256/Terr_Oeko!$D257*1000/100</f>
        <v>16.13737424985764</v>
      </c>
      <c r="P256" s="598">
        <f t="shared" si="36"/>
        <v>33.88594573703584</v>
      </c>
      <c r="Q256" s="599">
        <f>regioNat_Kreisregionen_t_N!J256/Terr_Oeko!$D257*1000/100</f>
        <v>0.39751080289869534</v>
      </c>
      <c r="R256" s="599">
        <f>regioNat_Kreisregionen_t_N!K256/Terr_Oeko!$D257*1000/100</f>
        <v>8.0897245080178315E-2</v>
      </c>
      <c r="S256" s="599">
        <f>regioNat_Kreisregionen_t_N!L256/Terr_Oeko!$D257*1000/100</f>
        <v>0.77184853763719474</v>
      </c>
      <c r="T256" s="599">
        <f>regioNat_Kreisregionen_t_N!M256/Terr_Oeko!$D257*1000/100</f>
        <v>4.5667221117113392</v>
      </c>
      <c r="U256" s="597">
        <f>regioNat_Kreisregionen_t_N!N256/Terr_Oeko!$D257*1000/100</f>
        <v>6.7810911024870162</v>
      </c>
      <c r="V256" s="598">
        <f t="shared" si="37"/>
        <v>12.598069799814425</v>
      </c>
      <c r="W256" s="599">
        <f>regioNat_Kreisregionen_t_N!P256/Terr_Oeko!$D257*1000/100</f>
        <v>5.3419459894986883</v>
      </c>
      <c r="X256" s="599">
        <f>regioNat_Kreisregionen_t_N!Q256/Terr_Oeko!$D257*1000/100</f>
        <v>6.1149435066471503</v>
      </c>
      <c r="Y256" s="599">
        <f>regioNat_Kreisregionen_t_N!R256/Terr_Oeko!$D257*1000/100</f>
        <v>0.21732605128831167</v>
      </c>
      <c r="Z256" s="599">
        <f>regioNat_Kreisregionen_t_N!S256/Terr_Oeko!$D257*1000/100</f>
        <v>0.25737724241660109</v>
      </c>
      <c r="AA256" s="597">
        <f>regioNat_Kreisregionen_t_N!T256/Terr_Oeko!$D257*1000/100</f>
        <v>9.3562831473706218</v>
      </c>
      <c r="AB256" s="600">
        <f t="shared" si="38"/>
        <v>21.287875937221372</v>
      </c>
      <c r="AC256" s="275" t="str">
        <f>IF(Terr_Oeko!AB257 &gt; Vegetation!M257, "Oeko", "Veg")</f>
        <v>Oeko</v>
      </c>
      <c r="AD256" s="276" t="str">
        <f>IF(Gesundheit!T257 &gt; Terr_Oeko!AH257, "Gesund", "Oeko")</f>
        <v>Oeko</v>
      </c>
      <c r="AE256" s="500">
        <f t="shared" si="34"/>
        <v>0</v>
      </c>
      <c r="AF256" s="500">
        <f t="shared" si="34"/>
        <v>0</v>
      </c>
      <c r="AG256" s="352"/>
      <c r="AH256" s="542">
        <f t="shared" si="33"/>
        <v>0.39751080289869467</v>
      </c>
      <c r="AI256" s="542">
        <f t="shared" si="33"/>
        <v>8.0897245080177704E-2</v>
      </c>
      <c r="AJ256" s="354">
        <f t="shared" si="35"/>
        <v>6.6613381477509392E-16</v>
      </c>
      <c r="AK256" s="651"/>
      <c r="AL256" s="647"/>
      <c r="AM256" s="647"/>
      <c r="AN256" s="647"/>
      <c r="AO256" s="647"/>
      <c r="AP256" s="647"/>
      <c r="AQ256" s="647"/>
      <c r="AR256" s="647"/>
      <c r="AS256" s="647"/>
      <c r="AT256" s="647"/>
      <c r="AU256" s="647"/>
      <c r="AV256" s="647"/>
      <c r="AW256" s="647"/>
      <c r="AX256" s="647"/>
      <c r="AY256" s="647"/>
      <c r="AZ256" s="647"/>
      <c r="BA256" s="647"/>
      <c r="BB256" s="647"/>
      <c r="BC256" s="647"/>
      <c r="BD256" s="647"/>
      <c r="BE256" s="647"/>
      <c r="BF256" s="647"/>
      <c r="BG256" s="647"/>
    </row>
    <row r="257" spans="1:59" x14ac:dyDescent="0.25">
      <c r="A257" s="631"/>
      <c r="B257" s="593">
        <v>12068</v>
      </c>
      <c r="C257" s="592" t="s">
        <v>196</v>
      </c>
      <c r="D257" s="688" t="s">
        <v>583</v>
      </c>
      <c r="E257" s="686">
        <v>7.3384832923902605</v>
      </c>
      <c r="F257" s="686">
        <v>12.757874826324642</v>
      </c>
      <c r="G257" s="686">
        <v>4.2223508281764852</v>
      </c>
      <c r="H257" s="686">
        <v>0.24739593457160411</v>
      </c>
      <c r="I257" s="686">
        <v>0.12717726873954277</v>
      </c>
      <c r="J257" s="690">
        <v>24.693282150202535</v>
      </c>
      <c r="K257" s="585">
        <f>regioNat_Kreisregionen_t_N!D257/Terr_Oeko!$D258*1000/100</f>
        <v>7.884562640880727</v>
      </c>
      <c r="L257" s="585">
        <f>regioNat_Kreisregionen_t_N!E257/Terr_Oeko!$D258*1000/100</f>
        <v>4.2782101422306837</v>
      </c>
      <c r="M257" s="585">
        <f>regioNat_Kreisregionen_t_N!F257/Terr_Oeko!$D258*1000/100</f>
        <v>1.2665772265207584</v>
      </c>
      <c r="N257" s="585">
        <f>regioNat_Kreisregionen_t_N!G257/Terr_Oeko!$D258*1000/100</f>
        <v>4.4073126757691741</v>
      </c>
      <c r="O257" s="586">
        <f>regioNat_Kreisregionen_t_N!H257/Terr_Oeko!$D258*1000/100</f>
        <v>20.999311997137834</v>
      </c>
      <c r="P257" s="587">
        <f t="shared" si="36"/>
        <v>38.835974682539174</v>
      </c>
      <c r="Q257" s="588">
        <f>regioNat_Kreisregionen_t_N!J257/Terr_Oeko!$D258*1000/100</f>
        <v>0.54607934849046746</v>
      </c>
      <c r="R257" s="588">
        <f>regioNat_Kreisregionen_t_N!K257/Terr_Oeko!$D258*1000/100</f>
        <v>5.5859314054199138E-2</v>
      </c>
      <c r="S257" s="588">
        <f>regioNat_Kreisregionen_t_N!L257/Terr_Oeko!$D258*1000/100</f>
        <v>1.0191812919491543</v>
      </c>
      <c r="T257" s="588">
        <f>regioNat_Kreisregionen_t_N!M257/Terr_Oeko!$D258*1000/100</f>
        <v>4.2801354070296327</v>
      </c>
      <c r="U257" s="586">
        <f>regioNat_Kreisregionen_t_N!N257/Terr_Oeko!$D258*1000/100</f>
        <v>8.2414371708131906</v>
      </c>
      <c r="V257" s="587">
        <f t="shared" si="37"/>
        <v>14.142692532336644</v>
      </c>
      <c r="W257" s="588">
        <f>regioNat_Kreisregionen_t_N!P257/Terr_Oeko!$D258*1000/100</f>
        <v>7.3384832923902605</v>
      </c>
      <c r="X257" s="588">
        <f>regioNat_Kreisregionen_t_N!Q257/Terr_Oeko!$D258*1000/100</f>
        <v>4.2223508281764852</v>
      </c>
      <c r="Y257" s="588">
        <f>regioNat_Kreisregionen_t_N!R257/Terr_Oeko!$D258*1000/100</f>
        <v>0.24739593457160411</v>
      </c>
      <c r="Z257" s="588">
        <f>regioNat_Kreisregionen_t_N!S257/Terr_Oeko!$D258*1000/100</f>
        <v>0.12717726873954277</v>
      </c>
      <c r="AA257" s="586">
        <f>regioNat_Kreisregionen_t_N!T257/Terr_Oeko!$D258*1000/100</f>
        <v>12.757874826324642</v>
      </c>
      <c r="AB257" s="589">
        <f t="shared" si="38"/>
        <v>24.693282150202535</v>
      </c>
      <c r="AC257" s="275" t="str">
        <f>IF(Terr_Oeko!AB258 &gt; Vegetation!M258, "Oeko", "Veg")</f>
        <v>Oeko</v>
      </c>
      <c r="AD257" s="276" t="str">
        <f>IF(Gesundheit!T258 &gt; Terr_Oeko!AH258, "Gesund", "Oeko")</f>
        <v>Oeko</v>
      </c>
      <c r="AE257" s="500">
        <f t="shared" si="34"/>
        <v>0</v>
      </c>
      <c r="AF257" s="500">
        <f t="shared" si="34"/>
        <v>0</v>
      </c>
      <c r="AG257" s="352"/>
      <c r="AH257" s="542">
        <f t="shared" si="33"/>
        <v>0.54607934849046647</v>
      </c>
      <c r="AI257" s="542">
        <f t="shared" si="33"/>
        <v>5.5859314054198528E-2</v>
      </c>
      <c r="AJ257" s="354">
        <f t="shared" si="35"/>
        <v>9.9920072216264089E-16</v>
      </c>
      <c r="AK257" s="651"/>
      <c r="AL257" s="647"/>
      <c r="AM257" s="647"/>
      <c r="AN257" s="647"/>
      <c r="AO257" s="647"/>
      <c r="AP257" s="647"/>
      <c r="AQ257" s="647"/>
      <c r="AR257" s="647"/>
      <c r="AS257" s="647"/>
      <c r="AT257" s="647"/>
      <c r="AU257" s="647"/>
      <c r="AV257" s="647"/>
      <c r="AW257" s="647"/>
      <c r="AX257" s="647"/>
      <c r="AY257" s="647"/>
      <c r="AZ257" s="647"/>
      <c r="BA257" s="647"/>
      <c r="BB257" s="647"/>
      <c r="BC257" s="647"/>
      <c r="BD257" s="647"/>
      <c r="BE257" s="647"/>
      <c r="BF257" s="647"/>
      <c r="BG257" s="647"/>
    </row>
    <row r="258" spans="1:59" x14ac:dyDescent="0.25">
      <c r="A258" s="631"/>
      <c r="B258" s="594" t="s">
        <v>679</v>
      </c>
      <c r="C258" s="595" t="s">
        <v>743</v>
      </c>
      <c r="D258" s="687" t="s">
        <v>583</v>
      </c>
      <c r="E258" s="687">
        <v>5.1194910554150841</v>
      </c>
      <c r="F258" s="687">
        <v>10.218859846614798</v>
      </c>
      <c r="G258" s="687">
        <v>6.8907978390033149</v>
      </c>
      <c r="H258" s="687">
        <v>0.25724885218323817</v>
      </c>
      <c r="I258" s="687">
        <v>0.95576845375902875</v>
      </c>
      <c r="J258" s="691">
        <v>23.442166046975466</v>
      </c>
      <c r="K258" s="596">
        <f>regioNat_Kreisregionen_t_N!D258/Terr_Oeko!$D259*1000/100</f>
        <v>5.5004482953181615</v>
      </c>
      <c r="L258" s="596">
        <f>regioNat_Kreisregionen_t_N!E258/Terr_Oeko!$D259*1000/100</f>
        <v>6.9819591982168312</v>
      </c>
      <c r="M258" s="596">
        <f>regioNat_Kreisregionen_t_N!F258/Terr_Oeko!$D259*1000/100</f>
        <v>1.1214978672240605</v>
      </c>
      <c r="N258" s="596">
        <f>regioNat_Kreisregionen_t_N!G258/Terr_Oeko!$D259*1000/100</f>
        <v>4.963061205510928</v>
      </c>
      <c r="O258" s="597">
        <f>regioNat_Kreisregionen_t_N!H258/Terr_Oeko!$D259*1000/100</f>
        <v>16.272932963996382</v>
      </c>
      <c r="P258" s="598">
        <f t="shared" si="36"/>
        <v>34.839899530266365</v>
      </c>
      <c r="Q258" s="599">
        <f>regioNat_Kreisregionen_t_N!J258/Terr_Oeko!$D259*1000/100</f>
        <v>0.38095723990307789</v>
      </c>
      <c r="R258" s="599">
        <f>regioNat_Kreisregionen_t_N!K258/Terr_Oeko!$D259*1000/100</f>
        <v>9.1161359213516563E-2</v>
      </c>
      <c r="S258" s="599">
        <f>regioNat_Kreisregionen_t_N!L258/Terr_Oeko!$D259*1000/100</f>
        <v>0.86424901504082252</v>
      </c>
      <c r="T258" s="599">
        <f>regioNat_Kreisregionen_t_N!M258/Terr_Oeko!$D259*1000/100</f>
        <v>4.0072927517519119</v>
      </c>
      <c r="U258" s="597">
        <f>regioNat_Kreisregionen_t_N!N258/Terr_Oeko!$D259*1000/100</f>
        <v>6.054073117381586</v>
      </c>
      <c r="V258" s="598">
        <f t="shared" si="37"/>
        <v>11.397733483290915</v>
      </c>
      <c r="W258" s="599">
        <f>regioNat_Kreisregionen_t_N!P258/Terr_Oeko!$D259*1000/100</f>
        <v>5.1194910554150841</v>
      </c>
      <c r="X258" s="599">
        <f>regioNat_Kreisregionen_t_N!Q258/Terr_Oeko!$D259*1000/100</f>
        <v>6.8907978390033149</v>
      </c>
      <c r="Y258" s="599">
        <f>regioNat_Kreisregionen_t_N!R258/Terr_Oeko!$D259*1000/100</f>
        <v>0.25724885218323817</v>
      </c>
      <c r="Z258" s="599">
        <f>regioNat_Kreisregionen_t_N!S258/Terr_Oeko!$D259*1000/100</f>
        <v>0.95576845375902875</v>
      </c>
      <c r="AA258" s="597">
        <f>regioNat_Kreisregionen_t_N!T258/Terr_Oeko!$D259*1000/100</f>
        <v>10.218859846614798</v>
      </c>
      <c r="AB258" s="600">
        <f t="shared" si="38"/>
        <v>23.442166046975466</v>
      </c>
      <c r="AC258" s="275" t="str">
        <f>IF(Terr_Oeko!AB259 &gt; Vegetation!M259, "Oeko", "Veg")</f>
        <v>Oeko</v>
      </c>
      <c r="AD258" s="276" t="str">
        <f>IF(Gesundheit!T259 &gt; Terr_Oeko!AH259, "Gesund", "Oeko")</f>
        <v>Oeko</v>
      </c>
      <c r="AE258" s="500">
        <f t="shared" si="34"/>
        <v>0</v>
      </c>
      <c r="AF258" s="500">
        <f t="shared" si="34"/>
        <v>0</v>
      </c>
      <c r="AG258" s="352"/>
      <c r="AH258" s="542">
        <f t="shared" si="33"/>
        <v>0.38095723990307739</v>
      </c>
      <c r="AI258" s="542">
        <f t="shared" si="33"/>
        <v>9.1161359213516313E-2</v>
      </c>
      <c r="AJ258" s="354">
        <f t="shared" si="35"/>
        <v>4.9960036108132044E-16</v>
      </c>
      <c r="AK258" s="651"/>
      <c r="AL258" s="647"/>
      <c r="AM258" s="647"/>
      <c r="AN258" s="647"/>
      <c r="AO258" s="647"/>
      <c r="AP258" s="647"/>
      <c r="AQ258" s="647"/>
      <c r="AR258" s="647"/>
      <c r="AS258" s="647"/>
      <c r="AT258" s="647"/>
      <c r="AU258" s="647"/>
      <c r="AV258" s="647"/>
      <c r="AW258" s="647"/>
      <c r="AX258" s="647"/>
      <c r="AY258" s="647"/>
      <c r="AZ258" s="647"/>
      <c r="BA258" s="647"/>
      <c r="BB258" s="647"/>
      <c r="BC258" s="647"/>
      <c r="BD258" s="647"/>
      <c r="BE258" s="647"/>
      <c r="BF258" s="647"/>
      <c r="BG258" s="647"/>
    </row>
    <row r="259" spans="1:59" x14ac:dyDescent="0.25">
      <c r="A259" s="631"/>
      <c r="B259" s="593">
        <v>12070</v>
      </c>
      <c r="C259" s="592" t="s">
        <v>197</v>
      </c>
      <c r="D259" s="688" t="s">
        <v>583</v>
      </c>
      <c r="E259" s="686">
        <v>9.5142568055882197</v>
      </c>
      <c r="F259" s="686">
        <v>15.948792956292875</v>
      </c>
      <c r="G259" s="686">
        <v>2.5353550932873872</v>
      </c>
      <c r="H259" s="686">
        <v>0.25672215845006702</v>
      </c>
      <c r="I259" s="686">
        <v>1.1299908414813284</v>
      </c>
      <c r="J259" s="690">
        <v>29.385117855099878</v>
      </c>
      <c r="K259" s="585">
        <f>regioNat_Kreisregionen_t_N!D259/Terr_Oeko!$D260*1000/100</f>
        <v>10.222242223113691</v>
      </c>
      <c r="L259" s="585">
        <f>regioNat_Kreisregionen_t_N!E259/Terr_Oeko!$D260*1000/100</f>
        <v>2.5688964076305201</v>
      </c>
      <c r="M259" s="585">
        <f>regioNat_Kreisregionen_t_N!F259/Terr_Oeko!$D260*1000/100</f>
        <v>1.4911135067935455</v>
      </c>
      <c r="N259" s="585">
        <f>regioNat_Kreisregionen_t_N!G259/Terr_Oeko!$D260*1000/100</f>
        <v>6.5522080482191889</v>
      </c>
      <c r="O259" s="586">
        <f>regioNat_Kreisregionen_t_N!H259/Terr_Oeko!$D260*1000/100</f>
        <v>29.491499815145922</v>
      </c>
      <c r="P259" s="587">
        <f t="shared" si="36"/>
        <v>50.325960000902867</v>
      </c>
      <c r="Q259" s="588">
        <f>regioNat_Kreisregionen_t_N!J259/Terr_Oeko!$D260*1000/100</f>
        <v>0.70798541752547184</v>
      </c>
      <c r="R259" s="588">
        <f>regioNat_Kreisregionen_t_N!K259/Terr_Oeko!$D260*1000/100</f>
        <v>3.3541314343132705E-2</v>
      </c>
      <c r="S259" s="588">
        <f>regioNat_Kreisregionen_t_N!L259/Terr_Oeko!$D260*1000/100</f>
        <v>1.2343913483434783</v>
      </c>
      <c r="T259" s="588">
        <f>regioNat_Kreisregionen_t_N!M259/Terr_Oeko!$D260*1000/100</f>
        <v>5.4222172067379129</v>
      </c>
      <c r="U259" s="586">
        <f>regioNat_Kreisregionen_t_N!N259/Terr_Oeko!$D260*1000/100</f>
        <v>13.542706858853046</v>
      </c>
      <c r="V259" s="587">
        <f t="shared" si="37"/>
        <v>20.940842145803039</v>
      </c>
      <c r="W259" s="588">
        <f>regioNat_Kreisregionen_t_N!P259/Terr_Oeko!$D260*1000/100</f>
        <v>9.5142568055882197</v>
      </c>
      <c r="X259" s="588">
        <f>regioNat_Kreisregionen_t_N!Q259/Terr_Oeko!$D260*1000/100</f>
        <v>2.5353550932873872</v>
      </c>
      <c r="Y259" s="588">
        <f>regioNat_Kreisregionen_t_N!R259/Terr_Oeko!$D260*1000/100</f>
        <v>0.25672215845006702</v>
      </c>
      <c r="Z259" s="588">
        <f>regioNat_Kreisregionen_t_N!S259/Terr_Oeko!$D260*1000/100</f>
        <v>1.1299908414813284</v>
      </c>
      <c r="AA259" s="586">
        <f>regioNat_Kreisregionen_t_N!T259/Terr_Oeko!$D260*1000/100</f>
        <v>15.948792956292875</v>
      </c>
      <c r="AB259" s="589">
        <f t="shared" si="38"/>
        <v>29.385117855099878</v>
      </c>
      <c r="AC259" s="275" t="str">
        <f>IF(Terr_Oeko!AB260 &gt; Vegetation!M260, "Oeko", "Veg")</f>
        <v>Oeko</v>
      </c>
      <c r="AD259" s="276" t="str">
        <f>IF(Gesundheit!T260 &gt; Terr_Oeko!AH260, "Gesund", "Oeko")</f>
        <v>Oeko</v>
      </c>
      <c r="AE259" s="500">
        <f t="shared" si="34"/>
        <v>0</v>
      </c>
      <c r="AF259" s="500">
        <f t="shared" si="34"/>
        <v>0</v>
      </c>
      <c r="AG259" s="352"/>
      <c r="AH259" s="542">
        <f t="shared" si="33"/>
        <v>0.70798541752547095</v>
      </c>
      <c r="AI259" s="542">
        <f t="shared" si="33"/>
        <v>3.35413143431329E-2</v>
      </c>
      <c r="AJ259" s="354">
        <f t="shared" si="35"/>
        <v>8.8817841970012523E-16</v>
      </c>
      <c r="AK259" s="651"/>
      <c r="AL259" s="647"/>
      <c r="AM259" s="647"/>
      <c r="AN259" s="647"/>
      <c r="AO259" s="647"/>
      <c r="AP259" s="647"/>
      <c r="AQ259" s="647"/>
      <c r="AR259" s="647"/>
      <c r="AS259" s="647"/>
      <c r="AT259" s="647"/>
      <c r="AU259" s="647"/>
      <c r="AV259" s="647"/>
      <c r="AW259" s="647"/>
      <c r="AX259" s="647"/>
      <c r="AY259" s="647"/>
      <c r="AZ259" s="647"/>
      <c r="BA259" s="647"/>
      <c r="BB259" s="647"/>
      <c r="BC259" s="647"/>
      <c r="BD259" s="647"/>
      <c r="BE259" s="647"/>
      <c r="BF259" s="647"/>
      <c r="BG259" s="647"/>
    </row>
    <row r="260" spans="1:59" x14ac:dyDescent="0.25">
      <c r="A260" s="631"/>
      <c r="B260" s="594" t="s">
        <v>680</v>
      </c>
      <c r="C260" s="595" t="s">
        <v>744</v>
      </c>
      <c r="D260" s="687" t="s">
        <v>584</v>
      </c>
      <c r="E260" s="687">
        <v>5.0920650714019269</v>
      </c>
      <c r="F260" s="687">
        <v>8.4655896778777731</v>
      </c>
      <c r="G260" s="687">
        <v>34.921263020939712</v>
      </c>
      <c r="H260" s="687">
        <v>0.59264045639915719</v>
      </c>
      <c r="I260" s="687">
        <v>0.18307595711842953</v>
      </c>
      <c r="J260" s="691">
        <v>49.254634183737004</v>
      </c>
      <c r="K260" s="596">
        <f>regioNat_Kreisregionen_t_N!D260/Terr_Oeko!$D261*1000/100</f>
        <v>5.4709814585994945</v>
      </c>
      <c r="L260" s="596">
        <f>regioNat_Kreisregionen_t_N!E260/Terr_Oeko!$D261*1000/100</f>
        <v>35.383251585518181</v>
      </c>
      <c r="M260" s="596">
        <f>regioNat_Kreisregionen_t_N!F260/Terr_Oeko!$D261*1000/100</f>
        <v>1.8043610718510628</v>
      </c>
      <c r="N260" s="596">
        <f>regioNat_Kreisregionen_t_N!G260/Terr_Oeko!$D261*1000/100</f>
        <v>4.7592960062662693</v>
      </c>
      <c r="O260" s="597">
        <f>regioNat_Kreisregionen_t_N!H260/Terr_Oeko!$D261*1000/100</f>
        <v>14.287704035789659</v>
      </c>
      <c r="P260" s="598">
        <f t="shared" si="36"/>
        <v>61.705594158024667</v>
      </c>
      <c r="Q260" s="599">
        <f>regioNat_Kreisregionen_t_N!J260/Terr_Oeko!$D261*1000/100</f>
        <v>0.37891638719756782</v>
      </c>
      <c r="R260" s="599">
        <f>regioNat_Kreisregionen_t_N!K260/Terr_Oeko!$D261*1000/100</f>
        <v>0.46198856457847015</v>
      </c>
      <c r="S260" s="599">
        <f>regioNat_Kreisregionen_t_N!L260/Terr_Oeko!$D261*1000/100</f>
        <v>1.2117206154519058</v>
      </c>
      <c r="T260" s="599">
        <f>regioNat_Kreisregionen_t_N!M260/Terr_Oeko!$D261*1000/100</f>
        <v>4.5762200491478318</v>
      </c>
      <c r="U260" s="597">
        <f>regioNat_Kreisregionen_t_N!N260/Terr_Oeko!$D261*1000/100</f>
        <v>5.822114357911885</v>
      </c>
      <c r="V260" s="598">
        <f t="shared" si="37"/>
        <v>12.450959974287661</v>
      </c>
      <c r="W260" s="599">
        <f>regioNat_Kreisregionen_t_N!P260/Terr_Oeko!$D261*1000/100</f>
        <v>5.0920650714019269</v>
      </c>
      <c r="X260" s="599">
        <f>regioNat_Kreisregionen_t_N!Q260/Terr_Oeko!$D261*1000/100</f>
        <v>34.921263020939712</v>
      </c>
      <c r="Y260" s="599">
        <f>regioNat_Kreisregionen_t_N!R260/Terr_Oeko!$D261*1000/100</f>
        <v>0.59264045639915719</v>
      </c>
      <c r="Z260" s="599">
        <f>regioNat_Kreisregionen_t_N!S260/Terr_Oeko!$D261*1000/100</f>
        <v>0.18307595711842953</v>
      </c>
      <c r="AA260" s="597">
        <f>regioNat_Kreisregionen_t_N!T260/Terr_Oeko!$D261*1000/100</f>
        <v>8.4655896778777731</v>
      </c>
      <c r="AB260" s="600">
        <f t="shared" si="38"/>
        <v>49.254634183737004</v>
      </c>
      <c r="AC260" s="275" t="str">
        <f>IF(Terr_Oeko!AB261 &gt; Vegetation!M261, "Oeko", "Veg")</f>
        <v>Oeko</v>
      </c>
      <c r="AD260" s="276" t="str">
        <f>IF(Gesundheit!T261 &gt; Terr_Oeko!AH261, "Gesund", "Oeko")</f>
        <v>Oeko</v>
      </c>
      <c r="AE260" s="500">
        <f t="shared" si="34"/>
        <v>0</v>
      </c>
      <c r="AF260" s="500">
        <f t="shared" si="34"/>
        <v>0</v>
      </c>
      <c r="AG260" s="352"/>
      <c r="AH260" s="542">
        <f t="shared" si="33"/>
        <v>0.37891638719756759</v>
      </c>
      <c r="AI260" s="542">
        <f t="shared" si="33"/>
        <v>0.46198856457846915</v>
      </c>
      <c r="AJ260" s="354">
        <f t="shared" si="35"/>
        <v>0</v>
      </c>
      <c r="AK260" s="651"/>
      <c r="AL260" s="647"/>
      <c r="AM260" s="647"/>
      <c r="AN260" s="647"/>
      <c r="AO260" s="647"/>
      <c r="AP260" s="647"/>
      <c r="AQ260" s="647"/>
      <c r="AR260" s="647"/>
      <c r="AS260" s="647"/>
      <c r="AT260" s="647"/>
      <c r="AU260" s="647"/>
      <c r="AV260" s="647"/>
      <c r="AW260" s="647"/>
      <c r="AX260" s="647"/>
      <c r="AY260" s="647"/>
      <c r="AZ260" s="647"/>
      <c r="BA260" s="647"/>
      <c r="BB260" s="647"/>
      <c r="BC260" s="647"/>
      <c r="BD260" s="647"/>
      <c r="BE260" s="647"/>
      <c r="BF260" s="647"/>
      <c r="BG260" s="647"/>
    </row>
    <row r="261" spans="1:59" x14ac:dyDescent="0.25">
      <c r="A261" s="631"/>
      <c r="B261" s="593">
        <v>12072</v>
      </c>
      <c r="C261" s="592" t="s">
        <v>198</v>
      </c>
      <c r="D261" s="688" t="s">
        <v>583</v>
      </c>
      <c r="E261" s="686">
        <v>6.4468017233004282</v>
      </c>
      <c r="F261" s="686">
        <v>13.855436808172758</v>
      </c>
      <c r="G261" s="686">
        <v>5.1862355475840074</v>
      </c>
      <c r="H261" s="686">
        <v>0.24971260768378492</v>
      </c>
      <c r="I261" s="686">
        <v>0.74593429669549083</v>
      </c>
      <c r="J261" s="690">
        <v>26.484120983436469</v>
      </c>
      <c r="K261" s="585">
        <f>regioNat_Kreisregionen_t_N!D261/Terr_Oeko!$D262*1000/100</f>
        <v>6.9265282750468531</v>
      </c>
      <c r="L261" s="585">
        <f>regioNat_Kreisregionen_t_N!E261/Terr_Oeko!$D262*1000/100</f>
        <v>5.2548465114760496</v>
      </c>
      <c r="M261" s="585">
        <f>regioNat_Kreisregionen_t_N!F261/Terr_Oeko!$D262*1000/100</f>
        <v>1.1809896165365839</v>
      </c>
      <c r="N261" s="585">
        <f>regioNat_Kreisregionen_t_N!G261/Terr_Oeko!$D262*1000/100</f>
        <v>5.013899064636262</v>
      </c>
      <c r="O261" s="586">
        <f>regioNat_Kreisregionen_t_N!H261/Terr_Oeko!$D262*1000/100</f>
        <v>19.945922290871248</v>
      </c>
      <c r="P261" s="587">
        <f t="shared" si="36"/>
        <v>38.322185758566995</v>
      </c>
      <c r="Q261" s="588">
        <f>regioNat_Kreisregionen_t_N!J261/Terr_Oeko!$D262*1000/100</f>
        <v>0.4797265517464242</v>
      </c>
      <c r="R261" s="588">
        <f>regioNat_Kreisregionen_t_N!K261/Terr_Oeko!$D262*1000/100</f>
        <v>6.8610963892041146E-2</v>
      </c>
      <c r="S261" s="588">
        <f>regioNat_Kreisregionen_t_N!L261/Terr_Oeko!$D262*1000/100</f>
        <v>0.93127700885279874</v>
      </c>
      <c r="T261" s="588">
        <f>regioNat_Kreisregionen_t_N!M261/Terr_Oeko!$D262*1000/100</f>
        <v>4.2679647679407271</v>
      </c>
      <c r="U261" s="586">
        <f>regioNat_Kreisregionen_t_N!N261/Terr_Oeko!$D262*1000/100</f>
        <v>6.0904854826984911</v>
      </c>
      <c r="V261" s="587">
        <f t="shared" si="37"/>
        <v>11.838064775130483</v>
      </c>
      <c r="W261" s="588">
        <f>regioNat_Kreisregionen_t_N!P261/Terr_Oeko!$D262*1000/100</f>
        <v>6.4468017233004282</v>
      </c>
      <c r="X261" s="588">
        <f>regioNat_Kreisregionen_t_N!Q261/Terr_Oeko!$D262*1000/100</f>
        <v>5.1862355475840074</v>
      </c>
      <c r="Y261" s="588">
        <f>regioNat_Kreisregionen_t_N!R261/Terr_Oeko!$D262*1000/100</f>
        <v>0.24971260768378492</v>
      </c>
      <c r="Z261" s="588">
        <f>regioNat_Kreisregionen_t_N!S261/Terr_Oeko!$D262*1000/100</f>
        <v>0.74593429669549083</v>
      </c>
      <c r="AA261" s="586">
        <f>regioNat_Kreisregionen_t_N!T261/Terr_Oeko!$D262*1000/100</f>
        <v>13.855436808172758</v>
      </c>
      <c r="AB261" s="589">
        <f t="shared" si="38"/>
        <v>26.484120983436469</v>
      </c>
      <c r="AC261" s="275" t="str">
        <f>IF(Terr_Oeko!AB262 &gt; Vegetation!M262, "Oeko", "Veg")</f>
        <v>Oeko</v>
      </c>
      <c r="AD261" s="276" t="str">
        <f>IF(Gesundheit!T262 &gt; Terr_Oeko!AH262, "Gesund", "Oeko")</f>
        <v>Oeko</v>
      </c>
      <c r="AE261" s="500">
        <f t="shared" si="34"/>
        <v>0</v>
      </c>
      <c r="AF261" s="500">
        <f t="shared" si="34"/>
        <v>0</v>
      </c>
      <c r="AG261" s="352"/>
      <c r="AH261" s="542">
        <f t="shared" ref="AH261:AI305" si="39">K261-W261</f>
        <v>0.47972655174642487</v>
      </c>
      <c r="AI261" s="542">
        <f t="shared" si="39"/>
        <v>6.8610963892042243E-2</v>
      </c>
      <c r="AJ261" s="354">
        <f t="shared" si="35"/>
        <v>-6.6613381477509392E-16</v>
      </c>
      <c r="AK261" s="651"/>
      <c r="AL261" s="647"/>
      <c r="AM261" s="647"/>
      <c r="AN261" s="647"/>
      <c r="AO261" s="647"/>
      <c r="AP261" s="647"/>
      <c r="AQ261" s="647"/>
      <c r="AR261" s="647"/>
      <c r="AS261" s="647"/>
      <c r="AT261" s="647"/>
      <c r="AU261" s="647"/>
      <c r="AV261" s="647"/>
      <c r="AW261" s="647"/>
      <c r="AX261" s="647"/>
      <c r="AY261" s="647"/>
      <c r="AZ261" s="647"/>
      <c r="BA261" s="647"/>
      <c r="BB261" s="647"/>
      <c r="BC261" s="647"/>
      <c r="BD261" s="647"/>
      <c r="BE261" s="647"/>
      <c r="BF261" s="647"/>
      <c r="BG261" s="647"/>
    </row>
    <row r="262" spans="1:59" x14ac:dyDescent="0.25">
      <c r="A262" s="631"/>
      <c r="B262" s="594">
        <v>12073</v>
      </c>
      <c r="C262" s="595" t="s">
        <v>199</v>
      </c>
      <c r="D262" s="687" t="s">
        <v>583</v>
      </c>
      <c r="E262" s="687">
        <v>6.2228176931205645</v>
      </c>
      <c r="F262" s="687">
        <v>12.284630746428984</v>
      </c>
      <c r="G262" s="687">
        <v>4.332639264471255</v>
      </c>
      <c r="H262" s="687">
        <v>0.23514713993583627</v>
      </c>
      <c r="I262" s="687">
        <v>0.47019861480898295</v>
      </c>
      <c r="J262" s="691">
        <v>23.545433458765622</v>
      </c>
      <c r="K262" s="596">
        <f>regioNat_Kreisregionen_t_N!D262/Terr_Oeko!$D263*1000/100</f>
        <v>6.6858768970786899</v>
      </c>
      <c r="L262" s="596">
        <f>regioNat_Kreisregionen_t_N!E262/Terr_Oeko!$D263*1000/100</f>
        <v>4.3899576321783202</v>
      </c>
      <c r="M262" s="596">
        <f>regioNat_Kreisregionen_t_N!F262/Terr_Oeko!$D263*1000/100</f>
        <v>1.3099987042657824</v>
      </c>
      <c r="N262" s="596">
        <f>regioNat_Kreisregionen_t_N!G262/Terr_Oeko!$D263*1000/100</f>
        <v>6.6269189325739486</v>
      </c>
      <c r="O262" s="597">
        <f>regioNat_Kreisregionen_t_N!H262/Terr_Oeko!$D263*1000/100</f>
        <v>22.057020409763727</v>
      </c>
      <c r="P262" s="598">
        <f t="shared" si="36"/>
        <v>41.069772575860469</v>
      </c>
      <c r="Q262" s="599">
        <f>regioNat_Kreisregionen_t_N!J262/Terr_Oeko!$D263*1000/100</f>
        <v>0.46305920395812478</v>
      </c>
      <c r="R262" s="599">
        <f>regioNat_Kreisregionen_t_N!K262/Terr_Oeko!$D263*1000/100</f>
        <v>5.7318367707065568E-2</v>
      </c>
      <c r="S262" s="599">
        <f>regioNat_Kreisregionen_t_N!L262/Terr_Oeko!$D263*1000/100</f>
        <v>1.0748515643299461</v>
      </c>
      <c r="T262" s="599">
        <f>regioNat_Kreisregionen_t_N!M262/Terr_Oeko!$D263*1000/100</f>
        <v>6.1567203177650605</v>
      </c>
      <c r="U262" s="597">
        <f>regioNat_Kreisregionen_t_N!N262/Terr_Oeko!$D263*1000/100</f>
        <v>9.772389663334744</v>
      </c>
      <c r="V262" s="598">
        <f t="shared" si="37"/>
        <v>17.524339117094939</v>
      </c>
      <c r="W262" s="599">
        <f>regioNat_Kreisregionen_t_N!P262/Terr_Oeko!$D263*1000/100</f>
        <v>6.2228176931205645</v>
      </c>
      <c r="X262" s="599">
        <f>regioNat_Kreisregionen_t_N!Q262/Terr_Oeko!$D263*1000/100</f>
        <v>4.332639264471255</v>
      </c>
      <c r="Y262" s="599">
        <f>regioNat_Kreisregionen_t_N!R262/Terr_Oeko!$D263*1000/100</f>
        <v>0.23514713993583627</v>
      </c>
      <c r="Z262" s="599">
        <f>regioNat_Kreisregionen_t_N!S262/Terr_Oeko!$D263*1000/100</f>
        <v>0.47019861480898295</v>
      </c>
      <c r="AA262" s="597">
        <f>regioNat_Kreisregionen_t_N!T262/Terr_Oeko!$D263*1000/100</f>
        <v>12.284630746428984</v>
      </c>
      <c r="AB262" s="600">
        <f t="shared" si="38"/>
        <v>23.545433458765622</v>
      </c>
      <c r="AC262" s="275" t="str">
        <f>IF(Terr_Oeko!AB263 &gt; Vegetation!M263, "Oeko", "Veg")</f>
        <v>Oeko</v>
      </c>
      <c r="AD262" s="276" t="str">
        <f>IF(Gesundheit!T263 &gt; Terr_Oeko!AH263, "Gesund", "Oeko")</f>
        <v>Oeko</v>
      </c>
      <c r="AE262" s="500">
        <f t="shared" ref="AE262:AF306" si="40">IF(W262&gt;K262, K262-W262, 0)</f>
        <v>0</v>
      </c>
      <c r="AF262" s="500">
        <f t="shared" si="40"/>
        <v>0</v>
      </c>
      <c r="AG262" s="352"/>
      <c r="AH262" s="542">
        <f t="shared" si="39"/>
        <v>0.46305920395812539</v>
      </c>
      <c r="AI262" s="542">
        <f t="shared" si="39"/>
        <v>5.7318367707065221E-2</v>
      </c>
      <c r="AJ262" s="354">
        <f t="shared" ref="AJ262:AJ308" si="41">Q262-AH262</f>
        <v>-6.106226635438361E-16</v>
      </c>
      <c r="AK262" s="651"/>
      <c r="AL262" s="647"/>
      <c r="AM262" s="647"/>
      <c r="AN262" s="647"/>
      <c r="AO262" s="647"/>
      <c r="AP262" s="647"/>
      <c r="AQ262" s="647"/>
      <c r="AR262" s="647"/>
      <c r="AS262" s="647"/>
      <c r="AT262" s="647"/>
      <c r="AU262" s="647"/>
      <c r="AV262" s="647"/>
      <c r="AW262" s="647"/>
      <c r="AX262" s="647"/>
      <c r="AY262" s="647"/>
      <c r="AZ262" s="647"/>
      <c r="BA262" s="647"/>
      <c r="BB262" s="647"/>
      <c r="BC262" s="647"/>
      <c r="BD262" s="647"/>
      <c r="BE262" s="647"/>
      <c r="BF262" s="647"/>
      <c r="BG262" s="647"/>
    </row>
    <row r="263" spans="1:59" x14ac:dyDescent="0.25">
      <c r="A263" s="631"/>
      <c r="B263" s="593">
        <v>13071</v>
      </c>
      <c r="C263" s="592" t="s">
        <v>200</v>
      </c>
      <c r="D263" s="688" t="s">
        <v>583</v>
      </c>
      <c r="E263" s="686">
        <v>4.6505693842296534</v>
      </c>
      <c r="F263" s="686">
        <v>10.471021613040199</v>
      </c>
      <c r="G263" s="686">
        <v>2.569466654342023</v>
      </c>
      <c r="H263" s="686">
        <v>0.21236035357852004</v>
      </c>
      <c r="I263" s="686">
        <v>0.64626130166047591</v>
      </c>
      <c r="J263" s="690">
        <v>18.549679306850869</v>
      </c>
      <c r="K263" s="585">
        <f>regioNat_Kreisregionen_t_N!D263/Terr_Oeko!$D264*1000/100</f>
        <v>3.8974128031546678</v>
      </c>
      <c r="L263" s="585">
        <f>regioNat_Kreisregionen_t_N!E263/Terr_Oeko!$D264*1000/100</f>
        <v>2.7378812481257051</v>
      </c>
      <c r="M263" s="585">
        <f>regioNat_Kreisregionen_t_N!F263/Terr_Oeko!$D264*1000/100</f>
        <v>1.1290710303785831</v>
      </c>
      <c r="N263" s="585">
        <f>regioNat_Kreisregionen_t_N!G263/Terr_Oeko!$D264*1000/100</f>
        <v>7.5272420248718763</v>
      </c>
      <c r="O263" s="586">
        <f>regioNat_Kreisregionen_t_N!H263/Terr_Oeko!$D264*1000/100</f>
        <v>21.508097788913179</v>
      </c>
      <c r="P263" s="587">
        <f t="shared" si="36"/>
        <v>36.799704895444009</v>
      </c>
      <c r="Q263" s="588">
        <f>regioNat_Kreisregionen_t_N!J263/Terr_Oeko!$D264*1000/100</f>
        <v>0</v>
      </c>
      <c r="R263" s="588">
        <f>regioNat_Kreisregionen_t_N!K263/Terr_Oeko!$D264*1000/100</f>
        <v>0.1684145937836824</v>
      </c>
      <c r="S263" s="588">
        <f>regioNat_Kreisregionen_t_N!L263/Terr_Oeko!$D264*1000/100</f>
        <v>0.91671067680006302</v>
      </c>
      <c r="T263" s="588">
        <f>regioNat_Kreisregionen_t_N!M263/Terr_Oeko!$D264*1000/100</f>
        <v>6.8809807232116587</v>
      </c>
      <c r="U263" s="586">
        <f>regioNat_Kreisregionen_t_N!N263/Terr_Oeko!$D264*1000/100</f>
        <v>11.037076175872983</v>
      </c>
      <c r="V263" s="587">
        <f t="shared" si="37"/>
        <v>19.003182169668388</v>
      </c>
      <c r="W263" s="588">
        <f>regioNat_Kreisregionen_t_N!P263/Terr_Oeko!$D264*1000/100</f>
        <v>4.6505693842296534</v>
      </c>
      <c r="X263" s="588">
        <f>regioNat_Kreisregionen_t_N!Q263/Terr_Oeko!$D264*1000/100</f>
        <v>2.569466654342023</v>
      </c>
      <c r="Y263" s="588">
        <f>regioNat_Kreisregionen_t_N!R263/Terr_Oeko!$D264*1000/100</f>
        <v>0.21236035357852004</v>
      </c>
      <c r="Z263" s="588">
        <f>regioNat_Kreisregionen_t_N!S263/Terr_Oeko!$D264*1000/100</f>
        <v>0.64626130166047591</v>
      </c>
      <c r="AA263" s="586">
        <f>regioNat_Kreisregionen_t_N!T263/Terr_Oeko!$D264*1000/100</f>
        <v>10.471021613040199</v>
      </c>
      <c r="AB263" s="589">
        <f t="shared" si="38"/>
        <v>18.549679306850869</v>
      </c>
      <c r="AC263" s="275" t="str">
        <f>IF(Terr_Oeko!AB264 &gt; Vegetation!M264, "Oeko", "Veg")</f>
        <v>Oeko</v>
      </c>
      <c r="AD263" s="276" t="str">
        <f>IF(Gesundheit!T264 &gt; Terr_Oeko!AH264, "Gesund", "Oeko")</f>
        <v>Oeko</v>
      </c>
      <c r="AE263" s="500">
        <f t="shared" si="40"/>
        <v>-0.75315658107498562</v>
      </c>
      <c r="AF263" s="500">
        <f t="shared" si="40"/>
        <v>0</v>
      </c>
      <c r="AG263" s="352"/>
      <c r="AH263" s="548">
        <f>K263-W263</f>
        <v>-0.75315658107498562</v>
      </c>
      <c r="AI263" s="542">
        <f t="shared" si="39"/>
        <v>0.16841459378368207</v>
      </c>
      <c r="AJ263" s="354">
        <f t="shared" si="41"/>
        <v>0.75315658107498562</v>
      </c>
      <c r="AK263" s="651"/>
      <c r="AL263" s="647"/>
      <c r="AM263" s="647"/>
      <c r="AN263" s="647"/>
      <c r="AO263" s="647"/>
      <c r="AP263" s="647"/>
      <c r="AQ263" s="647"/>
      <c r="AR263" s="647"/>
      <c r="AS263" s="647"/>
      <c r="AT263" s="647"/>
      <c r="AU263" s="647"/>
      <c r="AV263" s="647"/>
      <c r="AW263" s="647"/>
      <c r="AX263" s="647"/>
      <c r="AY263" s="647"/>
      <c r="AZ263" s="647"/>
      <c r="BA263" s="647"/>
      <c r="BB263" s="647"/>
      <c r="BC263" s="647"/>
      <c r="BD263" s="647"/>
      <c r="BE263" s="647"/>
      <c r="BF263" s="647"/>
      <c r="BG263" s="647"/>
    </row>
    <row r="264" spans="1:59" x14ac:dyDescent="0.25">
      <c r="A264" s="631"/>
      <c r="B264" s="594" t="s">
        <v>681</v>
      </c>
      <c r="C264" s="595" t="s">
        <v>745</v>
      </c>
      <c r="D264" s="687" t="s">
        <v>583</v>
      </c>
      <c r="E264" s="687">
        <v>8.7239811779890779</v>
      </c>
      <c r="F264" s="687">
        <v>12.511758200608917</v>
      </c>
      <c r="G264" s="687">
        <v>4.3298597886982684</v>
      </c>
      <c r="H264" s="687">
        <v>0.85606425371470718</v>
      </c>
      <c r="I264" s="687">
        <v>2.4506726453943077</v>
      </c>
      <c r="J264" s="691">
        <v>28.872336066405278</v>
      </c>
      <c r="K264" s="596">
        <f>regioNat_Kreisregionen_t_N!D264/Terr_Oeko!$D265*1000/100</f>
        <v>7.3111382990810023</v>
      </c>
      <c r="L264" s="596">
        <f>regioNat_Kreisregionen_t_N!E264/Terr_Oeko!$D265*1000/100</f>
        <v>4.613658598160014</v>
      </c>
      <c r="M264" s="596">
        <f>regioNat_Kreisregionen_t_N!F264/Terr_Oeko!$D265*1000/100</f>
        <v>2.8180712750682146</v>
      </c>
      <c r="N264" s="596">
        <f>regioNat_Kreisregionen_t_N!G264/Terr_Oeko!$D265*1000/100</f>
        <v>9.5778326996294272</v>
      </c>
      <c r="O264" s="597">
        <f>regioNat_Kreisregionen_t_N!H264/Terr_Oeko!$D265*1000/100</f>
        <v>28.61888504835601</v>
      </c>
      <c r="P264" s="598">
        <f t="shared" si="36"/>
        <v>52.939585920294668</v>
      </c>
      <c r="Q264" s="599">
        <f>regioNat_Kreisregionen_t_N!J264/Terr_Oeko!$D265*1000/100</f>
        <v>0</v>
      </c>
      <c r="R264" s="599">
        <f>regioNat_Kreisregionen_t_N!K264/Terr_Oeko!$D265*1000/100</f>
        <v>0.2837988094617454</v>
      </c>
      <c r="S264" s="599">
        <f>regioNat_Kreisregionen_t_N!L264/Terr_Oeko!$D265*1000/100</f>
        <v>1.9620070213535075</v>
      </c>
      <c r="T264" s="599">
        <f>regioNat_Kreisregionen_t_N!M264/Terr_Oeko!$D265*1000/100</f>
        <v>7.1271600542348708</v>
      </c>
      <c r="U264" s="597">
        <f>regioNat_Kreisregionen_t_N!N264/Terr_Oeko!$D265*1000/100</f>
        <v>16.107126847747093</v>
      </c>
      <c r="V264" s="598">
        <f t="shared" si="37"/>
        <v>25.480092732797218</v>
      </c>
      <c r="W264" s="599">
        <f>regioNat_Kreisregionen_t_N!P264/Terr_Oeko!$D265*1000/100</f>
        <v>8.7239811779890779</v>
      </c>
      <c r="X264" s="599">
        <f>regioNat_Kreisregionen_t_N!Q264/Terr_Oeko!$D265*1000/100</f>
        <v>4.3298597886982684</v>
      </c>
      <c r="Y264" s="599">
        <f>regioNat_Kreisregionen_t_N!R264/Terr_Oeko!$D265*1000/100</f>
        <v>0.85606425371470718</v>
      </c>
      <c r="Z264" s="599">
        <f>regioNat_Kreisregionen_t_N!S264/Terr_Oeko!$D265*1000/100</f>
        <v>2.4506726453943077</v>
      </c>
      <c r="AA264" s="597">
        <f>regioNat_Kreisregionen_t_N!T264/Terr_Oeko!$D265*1000/100</f>
        <v>12.511758200608917</v>
      </c>
      <c r="AB264" s="600">
        <f t="shared" si="38"/>
        <v>28.872336066405278</v>
      </c>
      <c r="AC264" s="275" t="str">
        <f>IF(Terr_Oeko!AB265 &gt; Vegetation!M265, "Oeko", "Veg")</f>
        <v>Oeko</v>
      </c>
      <c r="AD264" s="276" t="str">
        <f>IF(Gesundheit!T265 &gt; Terr_Oeko!AH265, "Gesund", "Oeko")</f>
        <v>Oeko</v>
      </c>
      <c r="AE264" s="500">
        <f t="shared" si="40"/>
        <v>-1.4128428789080756</v>
      </c>
      <c r="AF264" s="500">
        <f t="shared" si="40"/>
        <v>0</v>
      </c>
      <c r="AG264" s="352"/>
      <c r="AH264" s="548">
        <f t="shared" si="39"/>
        <v>-1.4128428789080756</v>
      </c>
      <c r="AI264" s="542">
        <f t="shared" si="39"/>
        <v>0.28379880946174563</v>
      </c>
      <c r="AJ264" s="354">
        <f t="shared" si="41"/>
        <v>1.4128428789080756</v>
      </c>
      <c r="AK264" s="651"/>
      <c r="AL264" s="647"/>
      <c r="AM264" s="647"/>
      <c r="AN264" s="647"/>
      <c r="AO264" s="647"/>
      <c r="AP264" s="647"/>
      <c r="AQ264" s="647"/>
      <c r="AR264" s="647"/>
      <c r="AS264" s="647"/>
      <c r="AT264" s="647"/>
      <c r="AU264" s="647"/>
      <c r="AV264" s="647"/>
      <c r="AW264" s="647"/>
      <c r="AX264" s="647"/>
      <c r="AY264" s="647"/>
      <c r="AZ264" s="647"/>
      <c r="BA264" s="647"/>
      <c r="BB264" s="647"/>
      <c r="BC264" s="647"/>
      <c r="BD264" s="647"/>
      <c r="BE264" s="647"/>
      <c r="BF264" s="647"/>
      <c r="BG264" s="647"/>
    </row>
    <row r="265" spans="1:59" x14ac:dyDescent="0.25">
      <c r="A265" s="631"/>
      <c r="B265" s="593">
        <v>13073</v>
      </c>
      <c r="C265" s="592" t="s">
        <v>202</v>
      </c>
      <c r="D265" s="688" t="s">
        <v>583</v>
      </c>
      <c r="E265" s="686">
        <v>6.4392263648600068</v>
      </c>
      <c r="F265" s="686">
        <v>8.0991235251961324</v>
      </c>
      <c r="G265" s="686">
        <v>2.5141051359054432</v>
      </c>
      <c r="H265" s="686">
        <v>0.22143012399945461</v>
      </c>
      <c r="I265" s="686">
        <v>2.0110053425087746</v>
      </c>
      <c r="J265" s="690">
        <v>19.284890492469813</v>
      </c>
      <c r="K265" s="585">
        <f>regioNat_Kreisregionen_t_N!D265/Terr_Oeko!$D266*1000/100</f>
        <v>5.3963979898718524</v>
      </c>
      <c r="L265" s="585">
        <f>regioNat_Kreisregionen_t_N!E265/Terr_Oeko!$D266*1000/100</f>
        <v>2.6788910826222376</v>
      </c>
      <c r="M265" s="585">
        <f>regioNat_Kreisregionen_t_N!F265/Terr_Oeko!$D266*1000/100</f>
        <v>1.2563930468477267</v>
      </c>
      <c r="N265" s="585">
        <f>regioNat_Kreisregionen_t_N!G265/Terr_Oeko!$D266*1000/100</f>
        <v>8.2906039676577628</v>
      </c>
      <c r="O265" s="586">
        <f>regioNat_Kreisregionen_t_N!H265/Terr_Oeko!$D266*1000/100</f>
        <v>21.111222632654599</v>
      </c>
      <c r="P265" s="587">
        <f t="shared" si="36"/>
        <v>38.733508719654182</v>
      </c>
      <c r="Q265" s="588">
        <f>regioNat_Kreisregionen_t_N!J265/Terr_Oeko!$D266*1000/100</f>
        <v>0</v>
      </c>
      <c r="R265" s="588">
        <f>regioNat_Kreisregionen_t_N!K265/Terr_Oeko!$D266*1000/100</f>
        <v>0.16478594671679458</v>
      </c>
      <c r="S265" s="588">
        <f>regioNat_Kreisregionen_t_N!L265/Terr_Oeko!$D266*1000/100</f>
        <v>1.034962922848272</v>
      </c>
      <c r="T265" s="588">
        <f>regioNat_Kreisregionen_t_N!M265/Terr_Oeko!$D266*1000/100</f>
        <v>6.2795986251489433</v>
      </c>
      <c r="U265" s="586">
        <f>regioNat_Kreisregionen_t_N!N265/Terr_Oeko!$D266*1000/100</f>
        <v>13.012099107458468</v>
      </c>
      <c r="V265" s="587">
        <f t="shared" si="37"/>
        <v>20.491446602172477</v>
      </c>
      <c r="W265" s="588">
        <f>regioNat_Kreisregionen_t_N!P265/Terr_Oeko!$D266*1000/100</f>
        <v>6.4392263648600068</v>
      </c>
      <c r="X265" s="588">
        <f>regioNat_Kreisregionen_t_N!Q265/Terr_Oeko!$D266*1000/100</f>
        <v>2.5141051359054432</v>
      </c>
      <c r="Y265" s="588">
        <f>regioNat_Kreisregionen_t_N!R265/Terr_Oeko!$D266*1000/100</f>
        <v>0.22143012399945461</v>
      </c>
      <c r="Z265" s="588">
        <f>regioNat_Kreisregionen_t_N!S265/Terr_Oeko!$D266*1000/100</f>
        <v>2.0110053425087746</v>
      </c>
      <c r="AA265" s="586">
        <f>regioNat_Kreisregionen_t_N!T265/Terr_Oeko!$D266*1000/100</f>
        <v>8.0991235251961324</v>
      </c>
      <c r="AB265" s="589">
        <f t="shared" si="38"/>
        <v>19.284890492469813</v>
      </c>
      <c r="AC265" s="275" t="str">
        <f>IF(Terr_Oeko!AB266 &gt; Vegetation!M266, "Oeko", "Veg")</f>
        <v>Oeko</v>
      </c>
      <c r="AD265" s="276" t="str">
        <f>IF(Gesundheit!T266 &gt; Terr_Oeko!AH266, "Gesund", "Oeko")</f>
        <v>Oeko</v>
      </c>
      <c r="AE265" s="500">
        <f t="shared" si="40"/>
        <v>-1.0428283749881544</v>
      </c>
      <c r="AF265" s="500">
        <f t="shared" si="40"/>
        <v>0</v>
      </c>
      <c r="AG265" s="352"/>
      <c r="AH265" s="548">
        <f t="shared" si="39"/>
        <v>-1.0428283749881544</v>
      </c>
      <c r="AI265" s="542">
        <f t="shared" si="39"/>
        <v>0.16478594671679447</v>
      </c>
      <c r="AJ265" s="354">
        <f t="shared" si="41"/>
        <v>1.0428283749881544</v>
      </c>
      <c r="AK265" s="651"/>
      <c r="AL265" s="647"/>
      <c r="AM265" s="647"/>
      <c r="AN265" s="647"/>
      <c r="AO265" s="647"/>
      <c r="AP265" s="647"/>
      <c r="AQ265" s="647"/>
      <c r="AR265" s="647"/>
      <c r="AS265" s="647"/>
      <c r="AT265" s="647"/>
      <c r="AU265" s="647"/>
      <c r="AV265" s="647"/>
      <c r="AW265" s="647"/>
      <c r="AX265" s="647"/>
      <c r="AY265" s="647"/>
      <c r="AZ265" s="647"/>
      <c r="BA265" s="647"/>
      <c r="BB265" s="647"/>
      <c r="BC265" s="647"/>
      <c r="BD265" s="647"/>
      <c r="BE265" s="647"/>
      <c r="BF265" s="647"/>
      <c r="BG265" s="647"/>
    </row>
    <row r="266" spans="1:59" x14ac:dyDescent="0.25">
      <c r="A266" s="631"/>
      <c r="B266" s="594">
        <v>13074</v>
      </c>
      <c r="C266" s="595" t="s">
        <v>203</v>
      </c>
      <c r="D266" s="687" t="s">
        <v>583</v>
      </c>
      <c r="E266" s="687">
        <v>14.136636017034546</v>
      </c>
      <c r="F266" s="687">
        <v>8.8239181609106243</v>
      </c>
      <c r="G266" s="687">
        <v>4.6643799891484976</v>
      </c>
      <c r="H266" s="687">
        <v>0.3344454009767841</v>
      </c>
      <c r="I266" s="687">
        <v>3.6609735879212852</v>
      </c>
      <c r="J266" s="691">
        <v>31.620353155991737</v>
      </c>
      <c r="K266" s="596">
        <f>regioNat_Kreisregionen_t_N!D266/Terr_Oeko!$D267*1000/100</f>
        <v>11.847217330669785</v>
      </c>
      <c r="L266" s="596">
        <f>regioNat_Kreisregionen_t_N!E266/Terr_Oeko!$D267*1000/100</f>
        <v>4.9701047821897761</v>
      </c>
      <c r="M266" s="596">
        <f>regioNat_Kreisregionen_t_N!F266/Terr_Oeko!$D267*1000/100</f>
        <v>1.9084466751801268</v>
      </c>
      <c r="N266" s="596">
        <f>regioNat_Kreisregionen_t_N!G266/Terr_Oeko!$D267*1000/100</f>
        <v>10.539742051473981</v>
      </c>
      <c r="O266" s="597">
        <f>regioNat_Kreisregionen_t_N!H266/Terr_Oeko!$D267*1000/100</f>
        <v>26.344607715715597</v>
      </c>
      <c r="P266" s="598">
        <f t="shared" si="36"/>
        <v>55.610118555229263</v>
      </c>
      <c r="Q266" s="599">
        <f>regioNat_Kreisregionen_t_N!J266/Terr_Oeko!$D267*1000/100</f>
        <v>0</v>
      </c>
      <c r="R266" s="599">
        <f>regioNat_Kreisregionen_t_N!K266/Terr_Oeko!$D267*1000/100</f>
        <v>0.30572479304127848</v>
      </c>
      <c r="S266" s="599">
        <f>regioNat_Kreisregionen_t_N!L266/Terr_Oeko!$D267*1000/100</f>
        <v>1.5740012742033422</v>
      </c>
      <c r="T266" s="599">
        <f>regioNat_Kreisregionen_t_N!M266/Terr_Oeko!$D267*1000/100</f>
        <v>6.8787684635526212</v>
      </c>
      <c r="U266" s="597">
        <f>regioNat_Kreisregionen_t_N!N266/Terr_Oeko!$D267*1000/100</f>
        <v>17.520689554804974</v>
      </c>
      <c r="V266" s="598">
        <f t="shared" si="37"/>
        <v>26.279184085602218</v>
      </c>
      <c r="W266" s="599">
        <f>regioNat_Kreisregionen_t_N!P266/Terr_Oeko!$D267*1000/100</f>
        <v>14.136636017034546</v>
      </c>
      <c r="X266" s="599">
        <f>regioNat_Kreisregionen_t_N!Q266/Terr_Oeko!$D267*1000/100</f>
        <v>4.6643799891484976</v>
      </c>
      <c r="Y266" s="599">
        <f>regioNat_Kreisregionen_t_N!R266/Terr_Oeko!$D267*1000/100</f>
        <v>0.3344454009767841</v>
      </c>
      <c r="Z266" s="599">
        <f>regioNat_Kreisregionen_t_N!S266/Terr_Oeko!$D267*1000/100</f>
        <v>3.6609735879212852</v>
      </c>
      <c r="AA266" s="597">
        <f>regioNat_Kreisregionen_t_N!T266/Terr_Oeko!$D267*1000/100</f>
        <v>8.8239181609106243</v>
      </c>
      <c r="AB266" s="600">
        <f t="shared" si="38"/>
        <v>31.620353155991737</v>
      </c>
      <c r="AC266" s="275" t="str">
        <f>IF(Terr_Oeko!AB267 &gt; Vegetation!M267, "Oeko", "Veg")</f>
        <v>Oeko</v>
      </c>
      <c r="AD266" s="276" t="str">
        <f>IF(Gesundheit!T267 &gt; Terr_Oeko!AH267, "Gesund", "Oeko")</f>
        <v>Oeko</v>
      </c>
      <c r="AE266" s="500">
        <f t="shared" si="40"/>
        <v>-2.2894186863647601</v>
      </c>
      <c r="AF266" s="500">
        <f t="shared" si="40"/>
        <v>0</v>
      </c>
      <c r="AG266" s="352"/>
      <c r="AH266" s="548">
        <f t="shared" si="39"/>
        <v>-2.2894186863647601</v>
      </c>
      <c r="AI266" s="542">
        <f t="shared" si="39"/>
        <v>0.30572479304127853</v>
      </c>
      <c r="AJ266" s="354">
        <f t="shared" si="41"/>
        <v>2.2894186863647601</v>
      </c>
      <c r="AK266" s="651"/>
      <c r="AL266" s="647"/>
      <c r="AM266" s="647"/>
      <c r="AN266" s="647"/>
      <c r="AO266" s="647"/>
      <c r="AP266" s="647"/>
      <c r="AQ266" s="647"/>
      <c r="AR266" s="647"/>
      <c r="AS266" s="647"/>
      <c r="AT266" s="647"/>
      <c r="AU266" s="647"/>
      <c r="AV266" s="647"/>
      <c r="AW266" s="647"/>
      <c r="AX266" s="647"/>
      <c r="AY266" s="647"/>
      <c r="AZ266" s="647"/>
      <c r="BA266" s="647"/>
      <c r="BB266" s="647"/>
      <c r="BC266" s="647"/>
      <c r="BD266" s="647"/>
      <c r="BE266" s="647"/>
      <c r="BF266" s="647"/>
      <c r="BG266" s="647"/>
    </row>
    <row r="267" spans="1:59" x14ac:dyDescent="0.25">
      <c r="A267" s="631"/>
      <c r="B267" s="593">
        <v>13075</v>
      </c>
      <c r="C267" s="592" t="s">
        <v>204</v>
      </c>
      <c r="D267" s="688" t="s">
        <v>583</v>
      </c>
      <c r="E267" s="686">
        <v>6.9406646442082387</v>
      </c>
      <c r="F267" s="686">
        <v>13.765566622920051</v>
      </c>
      <c r="G267" s="686">
        <v>3.6834889087739344</v>
      </c>
      <c r="H267" s="686">
        <v>0.27644424493692371</v>
      </c>
      <c r="I267" s="686">
        <v>1.1958363790377506</v>
      </c>
      <c r="J267" s="690">
        <v>25.862000799876899</v>
      </c>
      <c r="K267" s="585">
        <f>regioNat_Kreisregionen_t_N!D267/Terr_Oeko!$D268*1000/100</f>
        <v>5.8166286774411704</v>
      </c>
      <c r="L267" s="585">
        <f>regioNat_Kreisregionen_t_N!E267/Terr_Oeko!$D268*1000/100</f>
        <v>3.9249216151410535</v>
      </c>
      <c r="M267" s="585">
        <f>regioNat_Kreisregionen_t_N!F267/Terr_Oeko!$D268*1000/100</f>
        <v>1.3651970727529947</v>
      </c>
      <c r="N267" s="585">
        <f>regioNat_Kreisregionen_t_N!G267/Terr_Oeko!$D268*1000/100</f>
        <v>7.3306055880619843</v>
      </c>
      <c r="O267" s="586">
        <f>regioNat_Kreisregionen_t_N!H267/Terr_Oeko!$D268*1000/100</f>
        <v>22.586662074819941</v>
      </c>
      <c r="P267" s="587">
        <f t="shared" si="36"/>
        <v>41.024015028217143</v>
      </c>
      <c r="Q267" s="588">
        <f>regioNat_Kreisregionen_t_N!J267/Terr_Oeko!$D268*1000/100</f>
        <v>0</v>
      </c>
      <c r="R267" s="588">
        <f>regioNat_Kreisregionen_t_N!K267/Terr_Oeko!$D268*1000/100</f>
        <v>0.24143270636711953</v>
      </c>
      <c r="S267" s="588">
        <f>regioNat_Kreisregionen_t_N!L267/Terr_Oeko!$D268*1000/100</f>
        <v>1.088752827816071</v>
      </c>
      <c r="T267" s="588">
        <f>regioNat_Kreisregionen_t_N!M267/Terr_Oeko!$D268*1000/100</f>
        <v>6.1347692090243502</v>
      </c>
      <c r="U267" s="586">
        <f>regioNat_Kreisregionen_t_N!N267/Terr_Oeko!$D268*1000/100</f>
        <v>8.8210954518998896</v>
      </c>
      <c r="V267" s="587">
        <f t="shared" si="37"/>
        <v>16.286050195107432</v>
      </c>
      <c r="W267" s="588">
        <f>regioNat_Kreisregionen_t_N!P267/Terr_Oeko!$D268*1000/100</f>
        <v>6.9406646442082387</v>
      </c>
      <c r="X267" s="588">
        <f>regioNat_Kreisregionen_t_N!Q267/Terr_Oeko!$D268*1000/100</f>
        <v>3.6834889087739344</v>
      </c>
      <c r="Y267" s="588">
        <f>regioNat_Kreisregionen_t_N!R267/Terr_Oeko!$D268*1000/100</f>
        <v>0.27644424493692371</v>
      </c>
      <c r="Z267" s="588">
        <f>regioNat_Kreisregionen_t_N!S267/Terr_Oeko!$D268*1000/100</f>
        <v>1.1958363790377506</v>
      </c>
      <c r="AA267" s="586">
        <f>regioNat_Kreisregionen_t_N!T267/Terr_Oeko!$D268*1000/100</f>
        <v>13.765566622920051</v>
      </c>
      <c r="AB267" s="589">
        <f t="shared" si="38"/>
        <v>25.862000799876899</v>
      </c>
      <c r="AC267" s="275" t="str">
        <f>IF(Terr_Oeko!AB268 &gt; Vegetation!M268, "Oeko", "Veg")</f>
        <v>Oeko</v>
      </c>
      <c r="AD267" s="276" t="str">
        <f>IF(Gesundheit!T268 &gt; Terr_Oeko!AH268, "Gesund", "Oeko")</f>
        <v>Oeko</v>
      </c>
      <c r="AE267" s="500">
        <f t="shared" si="40"/>
        <v>-1.1240359667670683</v>
      </c>
      <c r="AF267" s="500">
        <f t="shared" si="40"/>
        <v>0</v>
      </c>
      <c r="AG267" s="352"/>
      <c r="AH267" s="548">
        <f t="shared" si="39"/>
        <v>-1.1240359667670683</v>
      </c>
      <c r="AI267" s="542">
        <f t="shared" si="39"/>
        <v>0.24143270636711911</v>
      </c>
      <c r="AJ267" s="354">
        <f t="shared" si="41"/>
        <v>1.1240359667670683</v>
      </c>
      <c r="AK267" s="651"/>
      <c r="AL267" s="647"/>
      <c r="AM267" s="647"/>
      <c r="AN267" s="647"/>
      <c r="AO267" s="647"/>
      <c r="AP267" s="647"/>
      <c r="AQ267" s="647"/>
      <c r="AR267" s="647"/>
      <c r="AS267" s="647"/>
      <c r="AT267" s="647"/>
      <c r="AU267" s="647"/>
      <c r="AV267" s="647"/>
      <c r="AW267" s="647"/>
      <c r="AX267" s="647"/>
      <c r="AY267" s="647"/>
      <c r="AZ267" s="647"/>
      <c r="BA267" s="647"/>
      <c r="BB267" s="647"/>
      <c r="BC267" s="647"/>
      <c r="BD267" s="647"/>
      <c r="BE267" s="647"/>
      <c r="BF267" s="647"/>
      <c r="BG267" s="647"/>
    </row>
    <row r="268" spans="1:59" x14ac:dyDescent="0.25">
      <c r="A268" s="631"/>
      <c r="B268" s="594" t="s">
        <v>682</v>
      </c>
      <c r="C268" s="595" t="s">
        <v>746</v>
      </c>
      <c r="D268" s="687" t="s">
        <v>583</v>
      </c>
      <c r="E268" s="687">
        <v>7.8970080924087229</v>
      </c>
      <c r="F268" s="687">
        <v>14.57421520499617</v>
      </c>
      <c r="G268" s="687">
        <v>3.2701991508753592</v>
      </c>
      <c r="H268" s="687">
        <v>0.24929936620179682</v>
      </c>
      <c r="I268" s="687">
        <v>2.1744837282009941</v>
      </c>
      <c r="J268" s="691">
        <v>28.16520554268304</v>
      </c>
      <c r="K268" s="596">
        <f>regioNat_Kreisregionen_t_N!D268/Terr_Oeko!$D269*1000/100</f>
        <v>6.6180929480031851</v>
      </c>
      <c r="L268" s="596">
        <f>regioNat_Kreisregionen_t_N!E268/Terr_Oeko!$D269*1000/100</f>
        <v>3.4845429566825805</v>
      </c>
      <c r="M268" s="596">
        <f>regioNat_Kreisregionen_t_N!F268/Terr_Oeko!$D269*1000/100</f>
        <v>1.3196560268222732</v>
      </c>
      <c r="N268" s="596">
        <f>regioNat_Kreisregionen_t_N!G268/Terr_Oeko!$D269*1000/100</f>
        <v>9.0441836288892095</v>
      </c>
      <c r="O268" s="597">
        <f>regioNat_Kreisregionen_t_N!H268/Terr_Oeko!$D269*1000/100</f>
        <v>29.21310146872856</v>
      </c>
      <c r="P268" s="598">
        <f t="shared" si="36"/>
        <v>49.679577029125809</v>
      </c>
      <c r="Q268" s="599">
        <f>regioNat_Kreisregionen_t_N!J268/Terr_Oeko!$D269*1000/100</f>
        <v>0</v>
      </c>
      <c r="R268" s="599">
        <f>regioNat_Kreisregionen_t_N!K268/Terr_Oeko!$D269*1000/100</f>
        <v>0.21434380580722109</v>
      </c>
      <c r="S268" s="599">
        <f>regioNat_Kreisregionen_t_N!L268/Terr_Oeko!$D269*1000/100</f>
        <v>1.0703566606204764</v>
      </c>
      <c r="T268" s="599">
        <f>regioNat_Kreisregionen_t_N!M268/Terr_Oeko!$D269*1000/100</f>
        <v>6.8696999006883166</v>
      </c>
      <c r="U268" s="597">
        <f>regioNat_Kreisregionen_t_N!N268/Terr_Oeko!$D269*1000/100</f>
        <v>14.63888626373239</v>
      </c>
      <c r="V268" s="598">
        <f t="shared" si="37"/>
        <v>22.793286630848403</v>
      </c>
      <c r="W268" s="599">
        <f>regioNat_Kreisregionen_t_N!P268/Terr_Oeko!$D269*1000/100</f>
        <v>7.8970080924087229</v>
      </c>
      <c r="X268" s="599">
        <f>regioNat_Kreisregionen_t_N!Q268/Terr_Oeko!$D269*1000/100</f>
        <v>3.2701991508753592</v>
      </c>
      <c r="Y268" s="599">
        <f>regioNat_Kreisregionen_t_N!R268/Terr_Oeko!$D269*1000/100</f>
        <v>0.24929936620179682</v>
      </c>
      <c r="Z268" s="599">
        <f>regioNat_Kreisregionen_t_N!S268/Terr_Oeko!$D269*1000/100</f>
        <v>2.1744837282009941</v>
      </c>
      <c r="AA268" s="597">
        <f>regioNat_Kreisregionen_t_N!T268/Terr_Oeko!$D269*1000/100</f>
        <v>14.57421520499617</v>
      </c>
      <c r="AB268" s="600">
        <f t="shared" si="38"/>
        <v>28.16520554268304</v>
      </c>
      <c r="AC268" s="275" t="str">
        <f>IF(Terr_Oeko!AB269 &gt; Vegetation!M269, "Oeko", "Veg")</f>
        <v>Oeko</v>
      </c>
      <c r="AD268" s="276" t="str">
        <f>IF(Gesundheit!T269 &gt; Terr_Oeko!AH269, "Gesund", "Oeko")</f>
        <v>Oeko</v>
      </c>
      <c r="AE268" s="500">
        <f t="shared" si="40"/>
        <v>-1.2789151444055378</v>
      </c>
      <c r="AF268" s="500">
        <f t="shared" si="40"/>
        <v>0</v>
      </c>
      <c r="AG268" s="352"/>
      <c r="AH268" s="548">
        <f t="shared" si="39"/>
        <v>-1.2789151444055378</v>
      </c>
      <c r="AI268" s="542">
        <f t="shared" si="39"/>
        <v>0.21434380580722134</v>
      </c>
      <c r="AJ268" s="354">
        <f t="shared" si="41"/>
        <v>1.2789151444055378</v>
      </c>
      <c r="AK268" s="651"/>
      <c r="AL268" s="647"/>
      <c r="AM268" s="647"/>
      <c r="AN268" s="647"/>
      <c r="AO268" s="647"/>
      <c r="AP268" s="647"/>
      <c r="AQ268" s="647"/>
      <c r="AR268" s="647"/>
      <c r="AS268" s="647"/>
      <c r="AT268" s="647"/>
      <c r="AU268" s="647"/>
      <c r="AV268" s="647"/>
      <c r="AW268" s="647"/>
      <c r="AX268" s="647"/>
      <c r="AY268" s="647"/>
      <c r="AZ268" s="647"/>
      <c r="BA268" s="647"/>
      <c r="BB268" s="647"/>
      <c r="BC268" s="647"/>
      <c r="BD268" s="647"/>
      <c r="BE268" s="647"/>
      <c r="BF268" s="647"/>
      <c r="BG268" s="647"/>
    </row>
    <row r="269" spans="1:59" x14ac:dyDescent="0.25">
      <c r="A269" s="631"/>
      <c r="B269" s="593" t="s">
        <v>683</v>
      </c>
      <c r="C269" s="592" t="s">
        <v>747</v>
      </c>
      <c r="D269" s="688" t="s">
        <v>584</v>
      </c>
      <c r="E269" s="686">
        <v>3.2939454303355507</v>
      </c>
      <c r="F269" s="686">
        <v>0.75297786658553445</v>
      </c>
      <c r="G269" s="686">
        <v>5.2492805460504792</v>
      </c>
      <c r="H269" s="686">
        <v>0.23544722440807195</v>
      </c>
      <c r="I269" s="686">
        <v>3.2101555265643116</v>
      </c>
      <c r="J269" s="690">
        <v>12.741806593943949</v>
      </c>
      <c r="K269" s="585">
        <f>regioNat_Kreisregionen_t_N!D269/Terr_Oeko!$D270*1000/100</f>
        <v>2.8483084235652996</v>
      </c>
      <c r="L269" s="585">
        <f>regioNat_Kreisregionen_t_N!E269/Terr_Oeko!$D270*1000/100</f>
        <v>6.9889621590731812</v>
      </c>
      <c r="M269" s="585">
        <f>regioNat_Kreisregionen_t_N!F269/Terr_Oeko!$D270*1000/100</f>
        <v>0.92920729211500674</v>
      </c>
      <c r="N269" s="585">
        <f>regioNat_Kreisregionen_t_N!G269/Terr_Oeko!$D270*1000/100</f>
        <v>14.361452045636993</v>
      </c>
      <c r="O269" s="586">
        <f>regioNat_Kreisregionen_t_N!H269/Terr_Oeko!$D270*1000/100</f>
        <v>18.460604209074713</v>
      </c>
      <c r="P269" s="587">
        <f t="shared" si="36"/>
        <v>43.588534129465188</v>
      </c>
      <c r="Q269" s="588">
        <f>regioNat_Kreisregionen_t_N!J269/Terr_Oeko!$D270*1000/100</f>
        <v>0</v>
      </c>
      <c r="R269" s="588">
        <f>regioNat_Kreisregionen_t_N!K269/Terr_Oeko!$D270*1000/100</f>
        <v>1.7396816130227026</v>
      </c>
      <c r="S269" s="588">
        <f>regioNat_Kreisregionen_t_N!L269/Terr_Oeko!$D270*1000/100</f>
        <v>0.69376006770693477</v>
      </c>
      <c r="T269" s="588">
        <f>regioNat_Kreisregionen_t_N!M269/Terr_Oeko!$D270*1000/100</f>
        <v>11.151296519072664</v>
      </c>
      <c r="U269" s="586">
        <f>regioNat_Kreisregionen_t_N!N269/Terr_Oeko!$D270*1000/100</f>
        <v>17.707626342489178</v>
      </c>
      <c r="V269" s="587">
        <f t="shared" si="37"/>
        <v>31.29236454229148</v>
      </c>
      <c r="W269" s="588">
        <f>regioNat_Kreisregionen_t_N!P269/Terr_Oeko!$D270*1000/100</f>
        <v>3.2939454303355507</v>
      </c>
      <c r="X269" s="588">
        <f>regioNat_Kreisregionen_t_N!Q269/Terr_Oeko!$D270*1000/100</f>
        <v>5.2492805460504792</v>
      </c>
      <c r="Y269" s="588">
        <f>regioNat_Kreisregionen_t_N!R269/Terr_Oeko!$D270*1000/100</f>
        <v>0.23544722440807195</v>
      </c>
      <c r="Z269" s="588">
        <f>regioNat_Kreisregionen_t_N!S269/Terr_Oeko!$D270*1000/100</f>
        <v>3.2101555265643116</v>
      </c>
      <c r="AA269" s="586">
        <f>regioNat_Kreisregionen_t_N!T269/Terr_Oeko!$D270*1000/100</f>
        <v>0.75297786658553445</v>
      </c>
      <c r="AB269" s="589">
        <f t="shared" si="38"/>
        <v>12.741806593943949</v>
      </c>
      <c r="AC269" s="275" t="str">
        <f>IF(Terr_Oeko!AB270 &gt; Vegetation!M270, "Oeko", "Veg")</f>
        <v>Oeko</v>
      </c>
      <c r="AD269" s="276" t="str">
        <f>IF(Gesundheit!T270 &gt; Terr_Oeko!AH270, "Gesund", "Oeko")</f>
        <v>Oeko</v>
      </c>
      <c r="AE269" s="500">
        <f t="shared" si="40"/>
        <v>-0.44563700677025109</v>
      </c>
      <c r="AF269" s="500">
        <f t="shared" si="40"/>
        <v>0</v>
      </c>
      <c r="AG269" s="352"/>
      <c r="AH269" s="548">
        <f t="shared" si="39"/>
        <v>-0.44563700677025109</v>
      </c>
      <c r="AI269" s="542">
        <f t="shared" si="39"/>
        <v>1.739681613022702</v>
      </c>
      <c r="AJ269" s="354">
        <f t="shared" si="41"/>
        <v>0.44563700677025109</v>
      </c>
      <c r="AK269" s="651"/>
      <c r="AL269" s="647"/>
      <c r="AM269" s="647"/>
      <c r="AN269" s="647"/>
      <c r="AO269" s="647"/>
      <c r="AP269" s="647"/>
      <c r="AQ269" s="647"/>
      <c r="AR269" s="647"/>
      <c r="AS269" s="647"/>
      <c r="AT269" s="647"/>
      <c r="AU269" s="647"/>
      <c r="AV269" s="647"/>
      <c r="AW269" s="647"/>
      <c r="AX269" s="647"/>
      <c r="AY269" s="647"/>
      <c r="AZ269" s="647"/>
      <c r="BA269" s="647"/>
      <c r="BB269" s="647"/>
      <c r="BC269" s="647"/>
      <c r="BD269" s="647"/>
      <c r="BE269" s="647"/>
      <c r="BF269" s="647"/>
      <c r="BG269" s="647"/>
    </row>
    <row r="270" spans="1:59" x14ac:dyDescent="0.25">
      <c r="A270" s="631"/>
      <c r="B270" s="594">
        <v>14522</v>
      </c>
      <c r="C270" s="595" t="s">
        <v>206</v>
      </c>
      <c r="D270" s="687" t="s">
        <v>583</v>
      </c>
      <c r="E270" s="687">
        <v>5.9739402187222002</v>
      </c>
      <c r="F270" s="687">
        <v>8.1570321946401201</v>
      </c>
      <c r="G270" s="687">
        <v>4.3174912720165404</v>
      </c>
      <c r="H270" s="687">
        <v>0.29171174444764342</v>
      </c>
      <c r="I270" s="687">
        <v>7.7586970489716354</v>
      </c>
      <c r="J270" s="691">
        <v>26.498872478798141</v>
      </c>
      <c r="K270" s="596">
        <f>regioNat_Kreisregionen_t_N!D270/Terr_Oeko!$D271*1000/100</f>
        <v>5.165727425280572</v>
      </c>
      <c r="L270" s="596">
        <f>regioNat_Kreisregionen_t_N!E270/Terr_Oeko!$D271*1000/100</f>
        <v>5.748365486953376</v>
      </c>
      <c r="M270" s="596">
        <f>regioNat_Kreisregionen_t_N!F270/Terr_Oeko!$D271*1000/100</f>
        <v>1.350709829567831</v>
      </c>
      <c r="N270" s="596">
        <f>regioNat_Kreisregionen_t_N!G270/Terr_Oeko!$D271*1000/100</f>
        <v>15.549375942004882</v>
      </c>
      <c r="O270" s="597">
        <f>regioNat_Kreisregionen_t_N!H270/Terr_Oeko!$D271*1000/100</f>
        <v>30.707482399788482</v>
      </c>
      <c r="P270" s="598">
        <f t="shared" si="36"/>
        <v>58.521661083595141</v>
      </c>
      <c r="Q270" s="599">
        <f>regioNat_Kreisregionen_t_N!J270/Terr_Oeko!$D271*1000/100</f>
        <v>0</v>
      </c>
      <c r="R270" s="599">
        <f>regioNat_Kreisregionen_t_N!K270/Terr_Oeko!$D271*1000/100</f>
        <v>1.4308742149368343</v>
      </c>
      <c r="S270" s="599">
        <f>regioNat_Kreisregionen_t_N!L270/Terr_Oeko!$D271*1000/100</f>
        <v>1.0589980851201879</v>
      </c>
      <c r="T270" s="599">
        <f>regioNat_Kreisregionen_t_N!M270/Terr_Oeko!$D271*1000/100</f>
        <v>7.7906788930330375</v>
      </c>
      <c r="U270" s="597">
        <f>regioNat_Kreisregionen_t_N!N270/Terr_Oeko!$D271*1000/100</f>
        <v>22.550450205148362</v>
      </c>
      <c r="V270" s="598">
        <f t="shared" si="37"/>
        <v>32.831001398238421</v>
      </c>
      <c r="W270" s="599">
        <f>regioNat_Kreisregionen_t_N!P270/Terr_Oeko!$D271*1000/100</f>
        <v>5.9739402187222002</v>
      </c>
      <c r="X270" s="599">
        <f>regioNat_Kreisregionen_t_N!Q270/Terr_Oeko!$D271*1000/100</f>
        <v>4.3174912720165404</v>
      </c>
      <c r="Y270" s="599">
        <f>regioNat_Kreisregionen_t_N!R270/Terr_Oeko!$D271*1000/100</f>
        <v>0.29171174444764342</v>
      </c>
      <c r="Z270" s="599">
        <f>regioNat_Kreisregionen_t_N!S270/Terr_Oeko!$D271*1000/100</f>
        <v>7.7586970489716354</v>
      </c>
      <c r="AA270" s="597">
        <f>regioNat_Kreisregionen_t_N!T270/Terr_Oeko!$D271*1000/100</f>
        <v>8.1570321946401201</v>
      </c>
      <c r="AB270" s="600">
        <f t="shared" si="38"/>
        <v>26.498872478798141</v>
      </c>
      <c r="AC270" s="275" t="str">
        <f>IF(Terr_Oeko!AB271 &gt; Vegetation!M271, "Oeko", "Veg")</f>
        <v>Oeko</v>
      </c>
      <c r="AD270" s="276" t="str">
        <f>IF(Gesundheit!T271 &gt; Terr_Oeko!AH271, "Gesund", "Oeko")</f>
        <v>Oeko</v>
      </c>
      <c r="AE270" s="500">
        <f t="shared" si="40"/>
        <v>-0.80821279344162811</v>
      </c>
      <c r="AF270" s="500">
        <f t="shared" si="40"/>
        <v>0</v>
      </c>
      <c r="AG270" s="352"/>
      <c r="AH270" s="548">
        <f t="shared" si="39"/>
        <v>-0.80821279344162811</v>
      </c>
      <c r="AI270" s="542">
        <f t="shared" si="39"/>
        <v>1.4308742149368356</v>
      </c>
      <c r="AJ270" s="354">
        <f t="shared" si="41"/>
        <v>0.80821279344162811</v>
      </c>
      <c r="AK270" s="651"/>
      <c r="AL270" s="647"/>
      <c r="AM270" s="647"/>
      <c r="AN270" s="647"/>
      <c r="AO270" s="647"/>
      <c r="AP270" s="647"/>
      <c r="AQ270" s="647"/>
      <c r="AR270" s="647"/>
      <c r="AS270" s="647"/>
      <c r="AT270" s="647"/>
      <c r="AU270" s="647"/>
      <c r="AV270" s="647"/>
      <c r="AW270" s="647"/>
      <c r="AX270" s="647"/>
      <c r="AY270" s="647"/>
      <c r="AZ270" s="647"/>
      <c r="BA270" s="647"/>
      <c r="BB270" s="647"/>
      <c r="BC270" s="647"/>
      <c r="BD270" s="647"/>
      <c r="BE270" s="647"/>
      <c r="BF270" s="647"/>
      <c r="BG270" s="647"/>
    </row>
    <row r="271" spans="1:59" x14ac:dyDescent="0.25">
      <c r="A271" s="631"/>
      <c r="B271" s="593">
        <v>14523</v>
      </c>
      <c r="C271" s="592" t="s">
        <v>207</v>
      </c>
      <c r="D271" s="688" t="s">
        <v>583</v>
      </c>
      <c r="E271" s="686">
        <v>8.1364674520468743</v>
      </c>
      <c r="F271" s="686">
        <v>3.375909687083916</v>
      </c>
      <c r="G271" s="686">
        <v>3.7166675888934044</v>
      </c>
      <c r="H271" s="686">
        <v>0.22832446797418979</v>
      </c>
      <c r="I271" s="686">
        <v>3.8477201469013598</v>
      </c>
      <c r="J271" s="690">
        <v>19.305089342899745</v>
      </c>
      <c r="K271" s="585">
        <f>regioNat_Kreisregionen_t_N!D271/Terr_Oeko!$D272*1000/100</f>
        <v>7.0356869207056567</v>
      </c>
      <c r="L271" s="585">
        <f>regioNat_Kreisregionen_t_N!E271/Terr_Oeko!$D272*1000/100</f>
        <v>4.9484208185774436</v>
      </c>
      <c r="M271" s="585">
        <f>regioNat_Kreisregionen_t_N!F271/Terr_Oeko!$D272*1000/100</f>
        <v>1.0948061788836718</v>
      </c>
      <c r="N271" s="585">
        <f>regioNat_Kreisregionen_t_N!G271/Terr_Oeko!$D272*1000/100</f>
        <v>12.593082426952193</v>
      </c>
      <c r="O271" s="586">
        <f>regioNat_Kreisregionen_t_N!H271/Terr_Oeko!$D272*1000/100</f>
        <v>19.321015670518872</v>
      </c>
      <c r="P271" s="587">
        <f t="shared" si="36"/>
        <v>44.993012015637838</v>
      </c>
      <c r="Q271" s="588">
        <f>regioNat_Kreisregionen_t_N!J271/Terr_Oeko!$D272*1000/100</f>
        <v>0</v>
      </c>
      <c r="R271" s="588">
        <f>regioNat_Kreisregionen_t_N!K271/Terr_Oeko!$D272*1000/100</f>
        <v>1.2317532296840397</v>
      </c>
      <c r="S271" s="588">
        <f>regioNat_Kreisregionen_t_N!L271/Terr_Oeko!$D272*1000/100</f>
        <v>0.86648171090948212</v>
      </c>
      <c r="T271" s="588">
        <f>regioNat_Kreisregionen_t_N!M271/Terr_Oeko!$D272*1000/100</f>
        <v>8.7453622800509692</v>
      </c>
      <c r="U271" s="586">
        <f>regioNat_Kreisregionen_t_N!N271/Terr_Oeko!$D272*1000/100</f>
        <v>15.94510598343496</v>
      </c>
      <c r="V271" s="587">
        <f t="shared" si="37"/>
        <v>26.78870320407945</v>
      </c>
      <c r="W271" s="588">
        <f>regioNat_Kreisregionen_t_N!P271/Terr_Oeko!$D272*1000/100</f>
        <v>8.1364674520468743</v>
      </c>
      <c r="X271" s="588">
        <f>regioNat_Kreisregionen_t_N!Q271/Terr_Oeko!$D272*1000/100</f>
        <v>3.7166675888934044</v>
      </c>
      <c r="Y271" s="588">
        <f>regioNat_Kreisregionen_t_N!R271/Terr_Oeko!$D272*1000/100</f>
        <v>0.22832446797418979</v>
      </c>
      <c r="Z271" s="588">
        <f>regioNat_Kreisregionen_t_N!S271/Terr_Oeko!$D272*1000/100</f>
        <v>3.8477201469013598</v>
      </c>
      <c r="AA271" s="586">
        <f>regioNat_Kreisregionen_t_N!T271/Terr_Oeko!$D272*1000/100</f>
        <v>3.375909687083916</v>
      </c>
      <c r="AB271" s="589">
        <f t="shared" si="38"/>
        <v>19.305089342899745</v>
      </c>
      <c r="AC271" s="275" t="str">
        <f>IF(Terr_Oeko!AB272 &gt; Vegetation!M272, "Oeko", "Veg")</f>
        <v>Oeko</v>
      </c>
      <c r="AD271" s="276" t="str">
        <f>IF(Gesundheit!T272 &gt; Terr_Oeko!AH272, "Gesund", "Oeko")</f>
        <v>Oeko</v>
      </c>
      <c r="AE271" s="500">
        <f t="shared" si="40"/>
        <v>-1.1007805313412176</v>
      </c>
      <c r="AF271" s="500">
        <f t="shared" si="40"/>
        <v>0</v>
      </c>
      <c r="AG271" s="352"/>
      <c r="AH271" s="548">
        <f t="shared" si="39"/>
        <v>-1.1007805313412176</v>
      </c>
      <c r="AI271" s="542">
        <f t="shared" si="39"/>
        <v>1.2317532296840392</v>
      </c>
      <c r="AJ271" s="354">
        <f t="shared" si="41"/>
        <v>1.1007805313412176</v>
      </c>
      <c r="AK271" s="651"/>
      <c r="AL271" s="647"/>
      <c r="AM271" s="647"/>
      <c r="AN271" s="647"/>
      <c r="AO271" s="647"/>
      <c r="AP271" s="647"/>
      <c r="AQ271" s="647"/>
      <c r="AR271" s="647"/>
      <c r="AS271" s="647"/>
      <c r="AT271" s="647"/>
      <c r="AU271" s="647"/>
      <c r="AV271" s="647"/>
      <c r="AW271" s="647"/>
      <c r="AX271" s="647"/>
      <c r="AY271" s="647"/>
      <c r="AZ271" s="647"/>
      <c r="BA271" s="647"/>
      <c r="BB271" s="647"/>
      <c r="BC271" s="647"/>
      <c r="BD271" s="647"/>
      <c r="BE271" s="647"/>
      <c r="BF271" s="647"/>
      <c r="BG271" s="647"/>
    </row>
    <row r="272" spans="1:59" x14ac:dyDescent="0.25">
      <c r="A272" s="631"/>
      <c r="B272" s="594">
        <v>14524</v>
      </c>
      <c r="C272" s="595" t="s">
        <v>208</v>
      </c>
      <c r="D272" s="687" t="s">
        <v>584</v>
      </c>
      <c r="E272" s="687">
        <v>6.9390829278124038</v>
      </c>
      <c r="F272" s="687">
        <v>8.5309509320051387</v>
      </c>
      <c r="G272" s="687">
        <v>6.9046139275941156</v>
      </c>
      <c r="H272" s="687">
        <v>0.35832309219757702</v>
      </c>
      <c r="I272" s="687">
        <v>10.560298531371879</v>
      </c>
      <c r="J272" s="691">
        <v>33.293269410981118</v>
      </c>
      <c r="K272" s="596">
        <f>regioNat_Kreisregionen_t_N!D272/Terr_Oeko!$D273*1000/100</f>
        <v>6.0002962323188296</v>
      </c>
      <c r="L272" s="596">
        <f>regioNat_Kreisregionen_t_N!E272/Terr_Oeko!$D273*1000/100</f>
        <v>9.1928951100303564</v>
      </c>
      <c r="M272" s="596">
        <f>regioNat_Kreisregionen_t_N!F272/Terr_Oeko!$D273*1000/100</f>
        <v>1.4538008500662309</v>
      </c>
      <c r="N272" s="596">
        <f>regioNat_Kreisregionen_t_N!G272/Terr_Oeko!$D273*1000/100</f>
        <v>18.377128261743486</v>
      </c>
      <c r="O272" s="597">
        <f>regioNat_Kreisregionen_t_N!H272/Terr_Oeko!$D273*1000/100</f>
        <v>27.187868897582138</v>
      </c>
      <c r="P272" s="598">
        <f t="shared" si="36"/>
        <v>62.211989351741039</v>
      </c>
      <c r="Q272" s="599">
        <f>regioNat_Kreisregionen_t_N!J272/Terr_Oeko!$D273*1000/100</f>
        <v>0</v>
      </c>
      <c r="R272" s="599">
        <f>regioNat_Kreisregionen_t_N!K272/Terr_Oeko!$D273*1000/100</f>
        <v>2.2882811824362408</v>
      </c>
      <c r="S272" s="599">
        <f>regioNat_Kreisregionen_t_N!L272/Terr_Oeko!$D273*1000/100</f>
        <v>1.0954777578686536</v>
      </c>
      <c r="T272" s="599">
        <f>regioNat_Kreisregionen_t_N!M272/Terr_Oeko!$D273*1000/100</f>
        <v>7.8168297303716701</v>
      </c>
      <c r="U272" s="597">
        <f>regioNat_Kreisregionen_t_N!N272/Terr_Oeko!$D273*1000/100</f>
        <v>18.656917965576998</v>
      </c>
      <c r="V272" s="598">
        <f t="shared" si="37"/>
        <v>29.857506636253561</v>
      </c>
      <c r="W272" s="599">
        <f>regioNat_Kreisregionen_t_N!P272/Terr_Oeko!$D273*1000/100</f>
        <v>6.9390829278124038</v>
      </c>
      <c r="X272" s="599">
        <f>regioNat_Kreisregionen_t_N!Q272/Terr_Oeko!$D273*1000/100</f>
        <v>6.9046139275941156</v>
      </c>
      <c r="Y272" s="599">
        <f>regioNat_Kreisregionen_t_N!R272/Terr_Oeko!$D273*1000/100</f>
        <v>0.35832309219757702</v>
      </c>
      <c r="Z272" s="599">
        <f>regioNat_Kreisregionen_t_N!S272/Terr_Oeko!$D273*1000/100</f>
        <v>10.560298531371879</v>
      </c>
      <c r="AA272" s="597">
        <f>regioNat_Kreisregionen_t_N!T272/Terr_Oeko!$D273*1000/100</f>
        <v>8.5309509320051387</v>
      </c>
      <c r="AB272" s="600">
        <f t="shared" si="38"/>
        <v>33.293269410981118</v>
      </c>
      <c r="AC272" s="275" t="str">
        <f>IF(Terr_Oeko!AB273 &gt; Vegetation!M273, "Oeko", "Veg")</f>
        <v>Oeko</v>
      </c>
      <c r="AD272" s="276" t="str">
        <f>IF(Gesundheit!T273 &gt; Terr_Oeko!AH273, "Gesund", "Oeko")</f>
        <v>Oeko</v>
      </c>
      <c r="AE272" s="500">
        <f t="shared" si="40"/>
        <v>-0.93878669549357419</v>
      </c>
      <c r="AF272" s="500">
        <f t="shared" si="40"/>
        <v>0</v>
      </c>
      <c r="AG272" s="352"/>
      <c r="AH272" s="548">
        <f t="shared" si="39"/>
        <v>-0.93878669549357419</v>
      </c>
      <c r="AI272" s="542">
        <f t="shared" si="39"/>
        <v>2.2882811824362408</v>
      </c>
      <c r="AJ272" s="354">
        <f t="shared" si="41"/>
        <v>0.93878669549357419</v>
      </c>
      <c r="AK272" s="651"/>
      <c r="AL272" s="647"/>
      <c r="AM272" s="647"/>
      <c r="AN272" s="647"/>
      <c r="AO272" s="647"/>
      <c r="AP272" s="647"/>
      <c r="AQ272" s="647"/>
      <c r="AR272" s="647"/>
      <c r="AS272" s="647"/>
      <c r="AT272" s="647"/>
      <c r="AU272" s="647"/>
      <c r="AV272" s="647"/>
      <c r="AW272" s="647"/>
      <c r="AX272" s="647"/>
      <c r="AY272" s="647"/>
      <c r="AZ272" s="647"/>
      <c r="BA272" s="647"/>
      <c r="BB272" s="647"/>
      <c r="BC272" s="647"/>
      <c r="BD272" s="647"/>
      <c r="BE272" s="647"/>
      <c r="BF272" s="647"/>
      <c r="BG272" s="647"/>
    </row>
    <row r="273" spans="1:59" x14ac:dyDescent="0.25">
      <c r="A273" s="631"/>
      <c r="B273" s="593">
        <v>14625</v>
      </c>
      <c r="C273" s="592" t="s">
        <v>209</v>
      </c>
      <c r="D273" s="688" t="s">
        <v>583</v>
      </c>
      <c r="E273" s="686">
        <v>4.1701348475667315</v>
      </c>
      <c r="F273" s="686">
        <v>5.7486887024650875</v>
      </c>
      <c r="G273" s="686">
        <v>3.6872998325851647</v>
      </c>
      <c r="H273" s="686">
        <v>0.21393111117138983</v>
      </c>
      <c r="I273" s="686">
        <v>1.5572577157180454</v>
      </c>
      <c r="J273" s="690">
        <v>15.377312209506417</v>
      </c>
      <c r="K273" s="585">
        <f>regioNat_Kreisregionen_t_N!D273/Terr_Oeko!$D274*1000/100</f>
        <v>3.6059584060922152</v>
      </c>
      <c r="L273" s="585">
        <f>regioNat_Kreisregionen_t_N!E273/Terr_Oeko!$D274*1000/100</f>
        <v>4.9093201959807722</v>
      </c>
      <c r="M273" s="585">
        <f>regioNat_Kreisregionen_t_N!F273/Terr_Oeko!$D274*1000/100</f>
        <v>0.96893895891493953</v>
      </c>
      <c r="N273" s="585">
        <f>regioNat_Kreisregionen_t_N!G273/Terr_Oeko!$D274*1000/100</f>
        <v>9.1810873537593061</v>
      </c>
      <c r="O273" s="586">
        <f>regioNat_Kreisregionen_t_N!H273/Terr_Oeko!$D274*1000/100</f>
        <v>17.611316957090178</v>
      </c>
      <c r="P273" s="587">
        <f t="shared" si="36"/>
        <v>36.276621871837406</v>
      </c>
      <c r="Q273" s="588">
        <f>regioNat_Kreisregionen_t_N!J273/Terr_Oeko!$D274*1000/100</f>
        <v>0</v>
      </c>
      <c r="R273" s="588">
        <f>regioNat_Kreisregionen_t_N!K273/Terr_Oeko!$D274*1000/100</f>
        <v>1.2220203633956077</v>
      </c>
      <c r="S273" s="588">
        <f>regioNat_Kreisregionen_t_N!L273/Terr_Oeko!$D274*1000/100</f>
        <v>0.75500784774354968</v>
      </c>
      <c r="T273" s="588">
        <f>regioNat_Kreisregionen_t_N!M273/Terr_Oeko!$D274*1000/100</f>
        <v>7.6238296380411672</v>
      </c>
      <c r="U273" s="586">
        <f>regioNat_Kreisregionen_t_N!N273/Terr_Oeko!$D274*1000/100</f>
        <v>11.86262825462509</v>
      </c>
      <c r="V273" s="587">
        <f t="shared" si="37"/>
        <v>21.463486103805415</v>
      </c>
      <c r="W273" s="588">
        <f>regioNat_Kreisregionen_t_N!P273/Terr_Oeko!$D274*1000/100</f>
        <v>4.1701348475667315</v>
      </c>
      <c r="X273" s="588">
        <f>regioNat_Kreisregionen_t_N!Q273/Terr_Oeko!$D274*1000/100</f>
        <v>3.6872998325851647</v>
      </c>
      <c r="Y273" s="588">
        <f>regioNat_Kreisregionen_t_N!R273/Terr_Oeko!$D274*1000/100</f>
        <v>0.21393111117138983</v>
      </c>
      <c r="Z273" s="588">
        <f>regioNat_Kreisregionen_t_N!S273/Terr_Oeko!$D274*1000/100</f>
        <v>1.5572577157180454</v>
      </c>
      <c r="AA273" s="586">
        <f>regioNat_Kreisregionen_t_N!T273/Terr_Oeko!$D274*1000/100</f>
        <v>5.7486887024650875</v>
      </c>
      <c r="AB273" s="589">
        <f t="shared" si="38"/>
        <v>15.377312209506417</v>
      </c>
      <c r="AC273" s="275" t="str">
        <f>IF(Terr_Oeko!AB274 &gt; Vegetation!M274, "Oeko", "Veg")</f>
        <v>Oeko</v>
      </c>
      <c r="AD273" s="276" t="str">
        <f>IF(Gesundheit!T274 &gt; Terr_Oeko!AH274, "Gesund", "Oeko")</f>
        <v>Oeko</v>
      </c>
      <c r="AE273" s="500">
        <f t="shared" si="40"/>
        <v>-0.56417644147451629</v>
      </c>
      <c r="AF273" s="500">
        <f t="shared" si="40"/>
        <v>0</v>
      </c>
      <c r="AG273" s="352"/>
      <c r="AH273" s="548">
        <f t="shared" si="39"/>
        <v>-0.56417644147451629</v>
      </c>
      <c r="AI273" s="542">
        <f t="shared" si="39"/>
        <v>1.2220203633956075</v>
      </c>
      <c r="AJ273" s="354">
        <f t="shared" si="41"/>
        <v>0.56417644147451629</v>
      </c>
      <c r="AK273" s="651"/>
      <c r="AL273" s="647"/>
      <c r="AM273" s="647"/>
      <c r="AN273" s="647"/>
      <c r="AO273" s="647"/>
      <c r="AP273" s="647"/>
      <c r="AQ273" s="647"/>
      <c r="AR273" s="647"/>
      <c r="AS273" s="647"/>
      <c r="AT273" s="647"/>
      <c r="AU273" s="647"/>
      <c r="AV273" s="647"/>
      <c r="AW273" s="647"/>
      <c r="AX273" s="647"/>
      <c r="AY273" s="647"/>
      <c r="AZ273" s="647"/>
      <c r="BA273" s="647"/>
      <c r="BB273" s="647"/>
      <c r="BC273" s="647"/>
      <c r="BD273" s="647"/>
      <c r="BE273" s="647"/>
      <c r="BF273" s="647"/>
      <c r="BG273" s="647"/>
    </row>
    <row r="274" spans="1:59" x14ac:dyDescent="0.25">
      <c r="A274" s="631"/>
      <c r="B274" s="594">
        <v>14626</v>
      </c>
      <c r="C274" s="595" t="s">
        <v>210</v>
      </c>
      <c r="D274" s="687" t="s">
        <v>584</v>
      </c>
      <c r="E274" s="687">
        <v>4.3356374309022581</v>
      </c>
      <c r="F274" s="687">
        <v>6.7598221637680469</v>
      </c>
      <c r="G274" s="687">
        <v>15.447019456899948</v>
      </c>
      <c r="H274" s="687">
        <v>0.38403383864890578</v>
      </c>
      <c r="I274" s="687">
        <v>1.4076244500290849</v>
      </c>
      <c r="J274" s="691">
        <v>28.334137340248244</v>
      </c>
      <c r="K274" s="596">
        <f>regioNat_Kreisregionen_t_N!D274/Terr_Oeko!$D275*1000/100</f>
        <v>3.7490701886660931</v>
      </c>
      <c r="L274" s="596">
        <f>regioNat_Kreisregionen_t_N!E274/Terr_Oeko!$D275*1000/100</f>
        <v>20.566367811293343</v>
      </c>
      <c r="M274" s="596">
        <f>regioNat_Kreisregionen_t_N!F274/Terr_Oeko!$D275*1000/100</f>
        <v>1.3442880618315254</v>
      </c>
      <c r="N274" s="596">
        <f>regioNat_Kreisregionen_t_N!G274/Terr_Oeko!$D275*1000/100</f>
        <v>9.7662794696745667</v>
      </c>
      <c r="O274" s="597">
        <f>regioNat_Kreisregionen_t_N!H274/Terr_Oeko!$D275*1000/100</f>
        <v>17.847244159080443</v>
      </c>
      <c r="P274" s="598">
        <f t="shared" si="36"/>
        <v>53.273249690545967</v>
      </c>
      <c r="Q274" s="599">
        <f>regioNat_Kreisregionen_t_N!J274/Terr_Oeko!$D275*1000/100</f>
        <v>0</v>
      </c>
      <c r="R274" s="599">
        <f>regioNat_Kreisregionen_t_N!K274/Terr_Oeko!$D275*1000/100</f>
        <v>5.1193483543933951</v>
      </c>
      <c r="S274" s="599">
        <f>regioNat_Kreisregionen_t_N!L274/Terr_Oeko!$D275*1000/100</f>
        <v>0.96025422318261955</v>
      </c>
      <c r="T274" s="599">
        <f>regioNat_Kreisregionen_t_N!M274/Terr_Oeko!$D275*1000/100</f>
        <v>8.3586550196454539</v>
      </c>
      <c r="U274" s="597">
        <f>regioNat_Kreisregionen_t_N!N274/Terr_Oeko!$D275*1000/100</f>
        <v>11.087421995312395</v>
      </c>
      <c r="V274" s="598">
        <f t="shared" si="37"/>
        <v>25.525679592533862</v>
      </c>
      <c r="W274" s="599">
        <f>regioNat_Kreisregionen_t_N!P274/Terr_Oeko!$D275*1000/100</f>
        <v>4.3356374309022581</v>
      </c>
      <c r="X274" s="599">
        <f>regioNat_Kreisregionen_t_N!Q274/Terr_Oeko!$D275*1000/100</f>
        <v>15.447019456899948</v>
      </c>
      <c r="Y274" s="599">
        <f>regioNat_Kreisregionen_t_N!R274/Terr_Oeko!$D275*1000/100</f>
        <v>0.38403383864890578</v>
      </c>
      <c r="Z274" s="599">
        <f>regioNat_Kreisregionen_t_N!S274/Terr_Oeko!$D275*1000/100</f>
        <v>1.4076244500290849</v>
      </c>
      <c r="AA274" s="597">
        <f>regioNat_Kreisregionen_t_N!T274/Terr_Oeko!$D275*1000/100</f>
        <v>6.7598221637680469</v>
      </c>
      <c r="AB274" s="600">
        <f t="shared" si="38"/>
        <v>28.334137340248244</v>
      </c>
      <c r="AC274" s="275" t="str">
        <f>IF(Terr_Oeko!AB275 &gt; Vegetation!M275, "Oeko", "Veg")</f>
        <v>Oeko</v>
      </c>
      <c r="AD274" s="276" t="str">
        <f>IF(Gesundheit!T275 &gt; Terr_Oeko!AH275, "Gesund", "Oeko")</f>
        <v>Oeko</v>
      </c>
      <c r="AE274" s="500">
        <f t="shared" si="40"/>
        <v>-0.58656724223616497</v>
      </c>
      <c r="AF274" s="500">
        <f t="shared" si="40"/>
        <v>0</v>
      </c>
      <c r="AG274" s="352"/>
      <c r="AH274" s="548">
        <f t="shared" si="39"/>
        <v>-0.58656724223616497</v>
      </c>
      <c r="AI274" s="542">
        <f t="shared" si="39"/>
        <v>5.1193483543933951</v>
      </c>
      <c r="AJ274" s="354">
        <f t="shared" si="41"/>
        <v>0.58656724223616497</v>
      </c>
      <c r="AK274" s="651"/>
      <c r="AL274" s="647"/>
      <c r="AM274" s="647"/>
      <c r="AN274" s="647"/>
      <c r="AO274" s="647"/>
      <c r="AP274" s="647"/>
      <c r="AQ274" s="647"/>
      <c r="AR274" s="647"/>
      <c r="AS274" s="647"/>
      <c r="AT274" s="647"/>
      <c r="AU274" s="647"/>
      <c r="AV274" s="647"/>
      <c r="AW274" s="647"/>
      <c r="AX274" s="647"/>
      <c r="AY274" s="647"/>
      <c r="AZ274" s="647"/>
      <c r="BA274" s="647"/>
      <c r="BB274" s="647"/>
      <c r="BC274" s="647"/>
      <c r="BD274" s="647"/>
      <c r="BE274" s="647"/>
      <c r="BF274" s="647"/>
      <c r="BG274" s="647"/>
    </row>
    <row r="275" spans="1:59" x14ac:dyDescent="0.25">
      <c r="A275" s="631"/>
      <c r="B275" s="593">
        <v>14627</v>
      </c>
      <c r="C275" s="592" t="s">
        <v>211</v>
      </c>
      <c r="D275" s="688" t="s">
        <v>583</v>
      </c>
      <c r="E275" s="686">
        <v>6.993256301118234</v>
      </c>
      <c r="F275" s="686">
        <v>16.356173737071849</v>
      </c>
      <c r="G275" s="686">
        <v>5.4563262348714883</v>
      </c>
      <c r="H275" s="686">
        <v>0.28882242091680965</v>
      </c>
      <c r="I275" s="686">
        <v>10.4560815850885</v>
      </c>
      <c r="J275" s="690">
        <v>39.550660279066882</v>
      </c>
      <c r="K275" s="585">
        <f>regioNat_Kreisregionen_t_N!D275/Terr_Oeko!$D276*1000/100</f>
        <v>6.0471405042666584</v>
      </c>
      <c r="L275" s="585">
        <f>regioNat_Kreisregionen_t_N!E275/Terr_Oeko!$D276*1000/100</f>
        <v>7.2646255517371561</v>
      </c>
      <c r="M275" s="585">
        <f>regioNat_Kreisregionen_t_N!F275/Terr_Oeko!$D276*1000/100</f>
        <v>1.3672249354729917</v>
      </c>
      <c r="N275" s="585">
        <f>regioNat_Kreisregionen_t_N!G275/Terr_Oeko!$D276*1000/100</f>
        <v>15.47799066997721</v>
      </c>
      <c r="O275" s="586">
        <f>regioNat_Kreisregionen_t_N!H275/Terr_Oeko!$D276*1000/100</f>
        <v>27.501915799509089</v>
      </c>
      <c r="P275" s="587">
        <f t="shared" si="36"/>
        <v>57.658897460963104</v>
      </c>
      <c r="Q275" s="588">
        <f>regioNat_Kreisregionen_t_N!J275/Terr_Oeko!$D276*1000/100</f>
        <v>0</v>
      </c>
      <c r="R275" s="588">
        <f>regioNat_Kreisregionen_t_N!K275/Terr_Oeko!$D276*1000/100</f>
        <v>1.8082993168656676</v>
      </c>
      <c r="S275" s="588">
        <f>regioNat_Kreisregionen_t_N!L275/Terr_Oeko!$D276*1000/100</f>
        <v>1.078402514556182</v>
      </c>
      <c r="T275" s="588">
        <f>regioNat_Kreisregionen_t_N!M275/Terr_Oeko!$D276*1000/100</f>
        <v>5.021909084888633</v>
      </c>
      <c r="U275" s="586">
        <f>regioNat_Kreisregionen_t_N!N275/Terr_Oeko!$D276*1000/100</f>
        <v>11.14574206243724</v>
      </c>
      <c r="V275" s="587">
        <f t="shared" si="37"/>
        <v>19.054352978747723</v>
      </c>
      <c r="W275" s="588">
        <f>regioNat_Kreisregionen_t_N!P275/Terr_Oeko!$D276*1000/100</f>
        <v>6.993256301118234</v>
      </c>
      <c r="X275" s="588">
        <f>regioNat_Kreisregionen_t_N!Q275/Terr_Oeko!$D276*1000/100</f>
        <v>5.4563262348714883</v>
      </c>
      <c r="Y275" s="588">
        <f>regioNat_Kreisregionen_t_N!R275/Terr_Oeko!$D276*1000/100</f>
        <v>0.28882242091680965</v>
      </c>
      <c r="Z275" s="588">
        <f>regioNat_Kreisregionen_t_N!S275/Terr_Oeko!$D276*1000/100</f>
        <v>10.4560815850885</v>
      </c>
      <c r="AA275" s="586">
        <f>regioNat_Kreisregionen_t_N!T275/Terr_Oeko!$D276*1000/100</f>
        <v>16.356173737071849</v>
      </c>
      <c r="AB275" s="589">
        <f t="shared" si="38"/>
        <v>39.550660279066882</v>
      </c>
      <c r="AC275" s="275" t="str">
        <f>IF(Terr_Oeko!AB276 &gt; Vegetation!M276, "Oeko", "Veg")</f>
        <v>Oeko</v>
      </c>
      <c r="AD275" s="276" t="str">
        <f>IF(Gesundheit!T276 &gt; Terr_Oeko!AH276, "Gesund", "Oeko")</f>
        <v>Oeko</v>
      </c>
      <c r="AE275" s="500">
        <f t="shared" si="40"/>
        <v>-0.94611579685157565</v>
      </c>
      <c r="AF275" s="500">
        <f t="shared" si="40"/>
        <v>0</v>
      </c>
      <c r="AG275" s="352"/>
      <c r="AH275" s="548">
        <f t="shared" si="39"/>
        <v>-0.94611579685157565</v>
      </c>
      <c r="AI275" s="542">
        <f t="shared" si="39"/>
        <v>1.8082993168656678</v>
      </c>
      <c r="AJ275" s="354">
        <f t="shared" si="41"/>
        <v>0.94611579685157565</v>
      </c>
      <c r="AK275" s="651"/>
      <c r="AL275" s="647"/>
      <c r="AM275" s="647"/>
      <c r="AN275" s="647"/>
      <c r="AO275" s="647"/>
      <c r="AP275" s="647"/>
      <c r="AQ275" s="647"/>
      <c r="AR275" s="647"/>
      <c r="AS275" s="647"/>
      <c r="AT275" s="647"/>
      <c r="AU275" s="647"/>
      <c r="AV275" s="647"/>
      <c r="AW275" s="647"/>
      <c r="AX275" s="647"/>
      <c r="AY275" s="647"/>
      <c r="AZ275" s="647"/>
      <c r="BA275" s="647"/>
      <c r="BB275" s="647"/>
      <c r="BC275" s="647"/>
      <c r="BD275" s="647"/>
      <c r="BE275" s="647"/>
      <c r="BF275" s="647"/>
      <c r="BG275" s="647"/>
    </row>
    <row r="276" spans="1:59" x14ac:dyDescent="0.25">
      <c r="A276" s="631"/>
      <c r="B276" s="594" t="s">
        <v>684</v>
      </c>
      <c r="C276" s="595" t="s">
        <v>748</v>
      </c>
      <c r="D276" s="687" t="s">
        <v>584</v>
      </c>
      <c r="E276" s="687">
        <v>4.0705297283763562</v>
      </c>
      <c r="F276" s="687">
        <v>3.1710963850665221</v>
      </c>
      <c r="G276" s="687">
        <v>6.9266353484673138</v>
      </c>
      <c r="H276" s="687">
        <v>0.3524879902490875</v>
      </c>
      <c r="I276" s="687">
        <v>5.9960164146334334</v>
      </c>
      <c r="J276" s="691">
        <v>20.516765866792714</v>
      </c>
      <c r="K276" s="596">
        <f>regioNat_Kreisregionen_t_N!D276/Terr_Oeko!$D277*1000/100</f>
        <v>3.5198288371541921</v>
      </c>
      <c r="L276" s="596">
        <f>regioNat_Kreisregionen_t_N!E276/Terr_Oeko!$D277*1000/100</f>
        <v>9.2222147236081842</v>
      </c>
      <c r="M276" s="596">
        <f>regioNat_Kreisregionen_t_N!F276/Terr_Oeko!$D277*1000/100</f>
        <v>1.2784242545610025</v>
      </c>
      <c r="N276" s="596">
        <f>regioNat_Kreisregionen_t_N!G276/Terr_Oeko!$D277*1000/100</f>
        <v>14.40762052116831</v>
      </c>
      <c r="O276" s="597">
        <f>regioNat_Kreisregionen_t_N!H276/Terr_Oeko!$D277*1000/100</f>
        <v>17.442267888149477</v>
      </c>
      <c r="P276" s="598">
        <f t="shared" si="36"/>
        <v>45.870356224641171</v>
      </c>
      <c r="Q276" s="599">
        <f>regioNat_Kreisregionen_t_N!J276/Terr_Oeko!$D277*1000/100</f>
        <v>0</v>
      </c>
      <c r="R276" s="599">
        <f>regioNat_Kreisregionen_t_N!K276/Terr_Oeko!$D277*1000/100</f>
        <v>2.2955793751408704</v>
      </c>
      <c r="S276" s="599">
        <f>regioNat_Kreisregionen_t_N!L276/Terr_Oeko!$D277*1000/100</f>
        <v>0.92593626431191511</v>
      </c>
      <c r="T276" s="599">
        <f>regioNat_Kreisregionen_t_N!M276/Terr_Oeko!$D277*1000/100</f>
        <v>8.4116041065349236</v>
      </c>
      <c r="U276" s="597">
        <f>regioNat_Kreisregionen_t_N!N276/Terr_Oeko!$D277*1000/100</f>
        <v>14.271171503082954</v>
      </c>
      <c r="V276" s="598">
        <f t="shared" si="37"/>
        <v>25.904291249070663</v>
      </c>
      <c r="W276" s="599">
        <f>regioNat_Kreisregionen_t_N!P276/Terr_Oeko!$D277*1000/100</f>
        <v>4.0705297283763562</v>
      </c>
      <c r="X276" s="599">
        <f>regioNat_Kreisregionen_t_N!Q276/Terr_Oeko!$D277*1000/100</f>
        <v>6.9266353484673138</v>
      </c>
      <c r="Y276" s="599">
        <f>regioNat_Kreisregionen_t_N!R276/Terr_Oeko!$D277*1000/100</f>
        <v>0.3524879902490875</v>
      </c>
      <c r="Z276" s="599">
        <f>regioNat_Kreisregionen_t_N!S276/Terr_Oeko!$D277*1000/100</f>
        <v>5.9960164146334334</v>
      </c>
      <c r="AA276" s="597">
        <f>regioNat_Kreisregionen_t_N!T276/Terr_Oeko!$D277*1000/100</f>
        <v>3.1710963850665221</v>
      </c>
      <c r="AB276" s="600">
        <f t="shared" si="38"/>
        <v>20.516765866792714</v>
      </c>
      <c r="AC276" s="275" t="str">
        <f>IF(Terr_Oeko!AB277 &gt; Vegetation!M277, "Oeko", "Veg")</f>
        <v>Oeko</v>
      </c>
      <c r="AD276" s="276" t="str">
        <f>IF(Gesundheit!T277 &gt; Terr_Oeko!AH277, "Gesund", "Oeko")</f>
        <v>Oeko</v>
      </c>
      <c r="AE276" s="500">
        <f t="shared" si="40"/>
        <v>-0.55070089122216404</v>
      </c>
      <c r="AF276" s="500">
        <f t="shared" si="40"/>
        <v>0</v>
      </c>
      <c r="AG276" s="352"/>
      <c r="AH276" s="548">
        <f t="shared" si="39"/>
        <v>-0.55070089122216404</v>
      </c>
      <c r="AI276" s="542">
        <f t="shared" si="39"/>
        <v>2.2955793751408704</v>
      </c>
      <c r="AJ276" s="354">
        <f t="shared" si="41"/>
        <v>0.55070089122216404</v>
      </c>
      <c r="AK276" s="651"/>
      <c r="AL276" s="647"/>
      <c r="AM276" s="647"/>
      <c r="AN276" s="647"/>
      <c r="AO276" s="647"/>
      <c r="AP276" s="647"/>
      <c r="AQ276" s="647"/>
      <c r="AR276" s="647"/>
      <c r="AS276" s="647"/>
      <c r="AT276" s="647"/>
      <c r="AU276" s="647"/>
      <c r="AV276" s="647"/>
      <c r="AW276" s="647"/>
      <c r="AX276" s="647"/>
      <c r="AY276" s="647"/>
      <c r="AZ276" s="647"/>
      <c r="BA276" s="647"/>
      <c r="BB276" s="647"/>
      <c r="BC276" s="647"/>
      <c r="BD276" s="647"/>
      <c r="BE276" s="647"/>
      <c r="BF276" s="647"/>
      <c r="BG276" s="647"/>
    </row>
    <row r="277" spans="1:59" x14ac:dyDescent="0.25">
      <c r="A277" s="631"/>
      <c r="B277" s="593" t="s">
        <v>685</v>
      </c>
      <c r="C277" s="592" t="s">
        <v>749</v>
      </c>
      <c r="D277" s="688" t="s">
        <v>584</v>
      </c>
      <c r="E277" s="686">
        <v>6.1999934696488523</v>
      </c>
      <c r="F277" s="686">
        <v>12.57280121722858</v>
      </c>
      <c r="G277" s="686">
        <v>14.413832174357376</v>
      </c>
      <c r="H277" s="686">
        <v>0.57717429901128237</v>
      </c>
      <c r="I277" s="686">
        <v>7.053492387029781</v>
      </c>
      <c r="J277" s="690">
        <v>40.817293547275867</v>
      </c>
      <c r="K277" s="585">
        <f>regioNat_Kreisregionen_t_N!D277/Terr_Oeko!$D278*1000/100</f>
        <v>5.3611979916290613</v>
      </c>
      <c r="L277" s="585">
        <f>regioNat_Kreisregionen_t_N!E277/Terr_Oeko!$D278*1000/100</f>
        <v>18.882699775812263</v>
      </c>
      <c r="M277" s="585">
        <f>regioNat_Kreisregionen_t_N!F277/Terr_Oeko!$D278*1000/100</f>
        <v>1.9458238964235091</v>
      </c>
      <c r="N277" s="585">
        <f>regioNat_Kreisregionen_t_N!G277/Terr_Oeko!$D278*1000/100</f>
        <v>11.870334976995981</v>
      </c>
      <c r="O277" s="586">
        <f>regioNat_Kreisregionen_t_N!H277/Terr_Oeko!$D278*1000/100</f>
        <v>21.867708865296983</v>
      </c>
      <c r="P277" s="587">
        <f t="shared" si="36"/>
        <v>59.927765506157797</v>
      </c>
      <c r="Q277" s="588">
        <f>regioNat_Kreisregionen_t_N!J277/Terr_Oeko!$D278*1000/100</f>
        <v>0</v>
      </c>
      <c r="R277" s="588">
        <f>regioNat_Kreisregionen_t_N!K277/Terr_Oeko!$D278*1000/100</f>
        <v>4.4688676014548889</v>
      </c>
      <c r="S277" s="588">
        <f>regioNat_Kreisregionen_t_N!L277/Terr_Oeko!$D278*1000/100</f>
        <v>1.3686495974122266</v>
      </c>
      <c r="T277" s="588">
        <f>regioNat_Kreisregionen_t_N!M277/Terr_Oeko!$D278*1000/100</f>
        <v>4.8168425899664227</v>
      </c>
      <c r="U277" s="586">
        <f>regioNat_Kreisregionen_t_N!N277/Terr_Oeko!$D278*1000/100</f>
        <v>9.294907648068401</v>
      </c>
      <c r="V277" s="587">
        <f t="shared" si="37"/>
        <v>19.949267436901941</v>
      </c>
      <c r="W277" s="588">
        <f>regioNat_Kreisregionen_t_N!P277/Terr_Oeko!$D278*1000/100</f>
        <v>6.1999934696488523</v>
      </c>
      <c r="X277" s="588">
        <f>regioNat_Kreisregionen_t_N!Q277/Terr_Oeko!$D278*1000/100</f>
        <v>14.413832174357376</v>
      </c>
      <c r="Y277" s="588">
        <f>regioNat_Kreisregionen_t_N!R277/Terr_Oeko!$D278*1000/100</f>
        <v>0.57717429901128237</v>
      </c>
      <c r="Z277" s="588">
        <f>regioNat_Kreisregionen_t_N!S277/Terr_Oeko!$D278*1000/100</f>
        <v>7.053492387029781</v>
      </c>
      <c r="AA277" s="586">
        <f>regioNat_Kreisregionen_t_N!T277/Terr_Oeko!$D278*1000/100</f>
        <v>12.57280121722858</v>
      </c>
      <c r="AB277" s="589">
        <f t="shared" si="38"/>
        <v>40.817293547275867</v>
      </c>
      <c r="AC277" s="275" t="str">
        <f>IF(Terr_Oeko!AB278 &gt; Vegetation!M278, "Oeko", "Veg")</f>
        <v>Oeko</v>
      </c>
      <c r="AD277" s="276" t="str">
        <f>IF(Gesundheit!T278 &gt; Terr_Oeko!AH278, "Gesund", "Oeko")</f>
        <v>Gesund</v>
      </c>
      <c r="AE277" s="500">
        <f t="shared" si="40"/>
        <v>-0.83879547801979104</v>
      </c>
      <c r="AF277" s="500">
        <f t="shared" si="40"/>
        <v>0</v>
      </c>
      <c r="AG277" s="352"/>
      <c r="AH277" s="548">
        <f t="shared" si="39"/>
        <v>-0.83879547801979104</v>
      </c>
      <c r="AI277" s="542">
        <f t="shared" si="39"/>
        <v>4.4688676014548872</v>
      </c>
      <c r="AJ277" s="354">
        <f t="shared" si="41"/>
        <v>0.83879547801979104</v>
      </c>
      <c r="AK277" s="651"/>
      <c r="AL277" s="647"/>
      <c r="AM277" s="647"/>
      <c r="AN277" s="647"/>
      <c r="AO277" s="647"/>
      <c r="AP277" s="647"/>
      <c r="AQ277" s="647"/>
      <c r="AR277" s="647"/>
      <c r="AS277" s="647"/>
      <c r="AT277" s="647"/>
      <c r="AU277" s="647"/>
      <c r="AV277" s="647"/>
      <c r="AW277" s="647"/>
      <c r="AX277" s="647"/>
      <c r="AY277" s="647"/>
      <c r="AZ277" s="647"/>
      <c r="BA277" s="647"/>
      <c r="BB277" s="647"/>
      <c r="BC277" s="647"/>
      <c r="BD277" s="647"/>
      <c r="BE277" s="647"/>
      <c r="BF277" s="647"/>
      <c r="BG277" s="647"/>
    </row>
    <row r="278" spans="1:59" x14ac:dyDescent="0.25">
      <c r="A278" s="631"/>
      <c r="B278" s="594">
        <v>14730</v>
      </c>
      <c r="C278" s="595" t="s">
        <v>212</v>
      </c>
      <c r="D278" s="687" t="s">
        <v>583</v>
      </c>
      <c r="E278" s="687">
        <v>7.986191450584549</v>
      </c>
      <c r="F278" s="687">
        <v>18.638634200579649</v>
      </c>
      <c r="G278" s="687">
        <v>4.1798261898603917</v>
      </c>
      <c r="H278" s="687">
        <v>0.27610681285076916</v>
      </c>
      <c r="I278" s="687">
        <v>5.3350742714568922</v>
      </c>
      <c r="J278" s="691">
        <v>36.415832925332253</v>
      </c>
      <c r="K278" s="596">
        <f>regioNat_Kreisregionen_t_N!D278/Terr_Oeko!$D279*1000/100</f>
        <v>6.9057417197673248</v>
      </c>
      <c r="L278" s="596">
        <f>regioNat_Kreisregionen_t_N!E278/Terr_Oeko!$D279*1000/100</f>
        <v>5.5650763597340411</v>
      </c>
      <c r="M278" s="596">
        <f>regioNat_Kreisregionen_t_N!F278/Terr_Oeko!$D279*1000/100</f>
        <v>1.3335608616564298</v>
      </c>
      <c r="N278" s="596">
        <f>regioNat_Kreisregionen_t_N!G278/Terr_Oeko!$D279*1000/100</f>
        <v>8.6926226856584989</v>
      </c>
      <c r="O278" s="597">
        <f>regioNat_Kreisregionen_t_N!H278/Terr_Oeko!$D279*1000/100</f>
        <v>26.599709178797475</v>
      </c>
      <c r="P278" s="598">
        <f t="shared" si="36"/>
        <v>49.096710805613768</v>
      </c>
      <c r="Q278" s="599">
        <f>regioNat_Kreisregionen_t_N!J278/Terr_Oeko!$D279*1000/100</f>
        <v>0</v>
      </c>
      <c r="R278" s="599">
        <f>regioNat_Kreisregionen_t_N!K278/Terr_Oeko!$D279*1000/100</f>
        <v>1.385250169873649</v>
      </c>
      <c r="S278" s="599">
        <f>regioNat_Kreisregionen_t_N!L278/Terr_Oeko!$D279*1000/100</f>
        <v>1.0574540488056607</v>
      </c>
      <c r="T278" s="599">
        <f>regioNat_Kreisregionen_t_N!M278/Terr_Oeko!$D279*1000/100</f>
        <v>3.3575484142016538</v>
      </c>
      <c r="U278" s="597">
        <f>regioNat_Kreisregionen_t_N!N278/Terr_Oeko!$D279*1000/100</f>
        <v>7.9610749782178276</v>
      </c>
      <c r="V278" s="598">
        <f t="shared" si="37"/>
        <v>13.761327611098791</v>
      </c>
      <c r="W278" s="599">
        <f>regioNat_Kreisregionen_t_N!P278/Terr_Oeko!$D279*1000/100</f>
        <v>7.986191450584549</v>
      </c>
      <c r="X278" s="599">
        <f>regioNat_Kreisregionen_t_N!Q278/Terr_Oeko!$D279*1000/100</f>
        <v>4.1798261898603917</v>
      </c>
      <c r="Y278" s="599">
        <f>regioNat_Kreisregionen_t_N!R278/Terr_Oeko!$D279*1000/100</f>
        <v>0.27610681285076916</v>
      </c>
      <c r="Z278" s="599">
        <f>regioNat_Kreisregionen_t_N!S278/Terr_Oeko!$D279*1000/100</f>
        <v>5.3350742714568922</v>
      </c>
      <c r="AA278" s="597">
        <f>regioNat_Kreisregionen_t_N!T278/Terr_Oeko!$D279*1000/100</f>
        <v>18.638634200579649</v>
      </c>
      <c r="AB278" s="600">
        <f t="shared" si="38"/>
        <v>36.415832925332253</v>
      </c>
      <c r="AC278" s="275" t="str">
        <f>IF(Terr_Oeko!AB279 &gt; Vegetation!M279, "Oeko", "Veg")</f>
        <v>Oeko</v>
      </c>
      <c r="AD278" s="276" t="str">
        <f>IF(Gesundheit!T279 &gt; Terr_Oeko!AH279, "Gesund", "Oeko")</f>
        <v>Oeko</v>
      </c>
      <c r="AE278" s="500">
        <f t="shared" si="40"/>
        <v>-1.0804497308172243</v>
      </c>
      <c r="AF278" s="500">
        <f t="shared" si="40"/>
        <v>0</v>
      </c>
      <c r="AG278" s="352"/>
      <c r="AH278" s="548">
        <f t="shared" si="39"/>
        <v>-1.0804497308172243</v>
      </c>
      <c r="AI278" s="542">
        <f t="shared" si="39"/>
        <v>1.3852501698736495</v>
      </c>
      <c r="AJ278" s="354">
        <f t="shared" si="41"/>
        <v>1.0804497308172243</v>
      </c>
      <c r="AK278" s="651"/>
      <c r="AL278" s="647"/>
      <c r="AM278" s="647"/>
      <c r="AN278" s="647"/>
      <c r="AO278" s="647"/>
      <c r="AP278" s="647"/>
      <c r="AQ278" s="647"/>
      <c r="AR278" s="647"/>
      <c r="AS278" s="647"/>
      <c r="AT278" s="647"/>
      <c r="AU278" s="647"/>
      <c r="AV278" s="647"/>
      <c r="AW278" s="647"/>
      <c r="AX278" s="647"/>
      <c r="AY278" s="647"/>
      <c r="AZ278" s="647"/>
      <c r="BA278" s="647"/>
      <c r="BB278" s="647"/>
      <c r="BC278" s="647"/>
      <c r="BD278" s="647"/>
      <c r="BE278" s="647"/>
      <c r="BF278" s="647"/>
      <c r="BG278" s="647"/>
    </row>
    <row r="279" spans="1:59" x14ac:dyDescent="0.25">
      <c r="A279" s="631"/>
      <c r="B279" s="593">
        <v>15081</v>
      </c>
      <c r="C279" s="592" t="s">
        <v>213</v>
      </c>
      <c r="D279" s="688" t="s">
        <v>583</v>
      </c>
      <c r="E279" s="686">
        <v>8.0179380006272147</v>
      </c>
      <c r="F279" s="686">
        <v>14.252901580720104</v>
      </c>
      <c r="G279" s="686">
        <v>2.6535089369945024</v>
      </c>
      <c r="H279" s="686">
        <v>0.26362892045892855</v>
      </c>
      <c r="I279" s="686">
        <v>2.856636734903248</v>
      </c>
      <c r="J279" s="690">
        <v>28.044614173703998</v>
      </c>
      <c r="K279" s="585">
        <f>regioNat_Kreisregionen_t_N!D279/Terr_Oeko!$D280*1000/100</f>
        <v>10.208628010906743</v>
      </c>
      <c r="L279" s="585">
        <f>regioNat_Kreisregionen_t_N!E279/Terr_Oeko!$D280*1000/100</f>
        <v>2.9475937515452295</v>
      </c>
      <c r="M279" s="585">
        <f>regioNat_Kreisregionen_t_N!F279/Terr_Oeko!$D280*1000/100</f>
        <v>1.4561337140371671</v>
      </c>
      <c r="N279" s="585">
        <f>regioNat_Kreisregionen_t_N!G279/Terr_Oeko!$D280*1000/100</f>
        <v>6.3988924458403655</v>
      </c>
      <c r="O279" s="586">
        <f>regioNat_Kreisregionen_t_N!H279/Terr_Oeko!$D280*1000/100</f>
        <v>24.544159635603986</v>
      </c>
      <c r="P279" s="587">
        <f t="shared" si="36"/>
        <v>45.555407557933492</v>
      </c>
      <c r="Q279" s="588">
        <f>regioNat_Kreisregionen_t_N!J279/Terr_Oeko!$D280*1000/100</f>
        <v>2.1906900102795261</v>
      </c>
      <c r="R279" s="588">
        <f>regioNat_Kreisregionen_t_N!K279/Terr_Oeko!$D280*1000/100</f>
        <v>0.29408481455072677</v>
      </c>
      <c r="S279" s="588">
        <f>regioNat_Kreisregionen_t_N!L279/Terr_Oeko!$D280*1000/100</f>
        <v>1.1925047935782387</v>
      </c>
      <c r="T279" s="588">
        <f>regioNat_Kreisregionen_t_N!M279/Terr_Oeko!$D280*1000/100</f>
        <v>3.5422557109372308</v>
      </c>
      <c r="U279" s="586">
        <f>regioNat_Kreisregionen_t_N!N279/Terr_Oeko!$D280*1000/100</f>
        <v>10.291258054883883</v>
      </c>
      <c r="V279" s="587">
        <f t="shared" si="37"/>
        <v>17.510793384229604</v>
      </c>
      <c r="W279" s="588">
        <f>regioNat_Kreisregionen_t_N!P279/Terr_Oeko!$D280*1000/100</f>
        <v>8.0179380006272147</v>
      </c>
      <c r="X279" s="588">
        <f>regioNat_Kreisregionen_t_N!Q279/Terr_Oeko!$D280*1000/100</f>
        <v>2.6535089369945024</v>
      </c>
      <c r="Y279" s="588">
        <f>regioNat_Kreisregionen_t_N!R279/Terr_Oeko!$D280*1000/100</f>
        <v>0.26362892045892855</v>
      </c>
      <c r="Z279" s="588">
        <f>regioNat_Kreisregionen_t_N!S279/Terr_Oeko!$D280*1000/100</f>
        <v>2.856636734903248</v>
      </c>
      <c r="AA279" s="586">
        <f>regioNat_Kreisregionen_t_N!T279/Terr_Oeko!$D280*1000/100</f>
        <v>14.252901580720104</v>
      </c>
      <c r="AB279" s="589">
        <f t="shared" si="38"/>
        <v>28.044614173703998</v>
      </c>
      <c r="AC279" s="275" t="str">
        <f>IF(Terr_Oeko!AB280 &gt; Vegetation!M280, "Oeko", "Veg")</f>
        <v>Oeko</v>
      </c>
      <c r="AD279" s="276" t="str">
        <f>IF(Gesundheit!T280 &gt; Terr_Oeko!AH280, "Gesund", "Oeko")</f>
        <v>Oeko</v>
      </c>
      <c r="AE279" s="500">
        <f t="shared" si="40"/>
        <v>0</v>
      </c>
      <c r="AF279" s="500">
        <f t="shared" si="40"/>
        <v>0</v>
      </c>
      <c r="AG279" s="352"/>
      <c r="AH279" s="542">
        <f t="shared" si="39"/>
        <v>2.1906900102795284</v>
      </c>
      <c r="AI279" s="542">
        <f t="shared" si="39"/>
        <v>0.2940848145507271</v>
      </c>
      <c r="AJ279" s="354">
        <f t="shared" si="41"/>
        <v>0</v>
      </c>
      <c r="AK279" s="651"/>
      <c r="AL279" s="647"/>
      <c r="AM279" s="647"/>
      <c r="AN279" s="647"/>
      <c r="AO279" s="647"/>
      <c r="AP279" s="647"/>
      <c r="AQ279" s="647"/>
      <c r="AR279" s="647"/>
      <c r="AS279" s="647"/>
      <c r="AT279" s="647"/>
      <c r="AU279" s="647"/>
      <c r="AV279" s="647"/>
      <c r="AW279" s="647"/>
      <c r="AX279" s="647"/>
      <c r="AY279" s="647"/>
      <c r="AZ279" s="647"/>
      <c r="BA279" s="647"/>
      <c r="BB279" s="647"/>
      <c r="BC279" s="647"/>
      <c r="BD279" s="647"/>
      <c r="BE279" s="647"/>
      <c r="BF279" s="647"/>
      <c r="BG279" s="647"/>
    </row>
    <row r="280" spans="1:59" x14ac:dyDescent="0.25">
      <c r="A280" s="631"/>
      <c r="B280" s="594" t="s">
        <v>686</v>
      </c>
      <c r="C280" s="595" t="s">
        <v>750</v>
      </c>
      <c r="D280" s="687" t="s">
        <v>583</v>
      </c>
      <c r="E280" s="687">
        <v>9.5287200913701593</v>
      </c>
      <c r="F280" s="687">
        <v>20.443871024639478</v>
      </c>
      <c r="G280" s="687">
        <v>7.1924112955778012</v>
      </c>
      <c r="H280" s="687">
        <v>0.3707987440929284</v>
      </c>
      <c r="I280" s="687">
        <v>7.1668826696952852</v>
      </c>
      <c r="J280" s="691">
        <v>44.702683825375651</v>
      </c>
      <c r="K280" s="596">
        <f>regioNat_Kreisregionen_t_N!D280/Terr_Oeko!$D281*1000/100</f>
        <v>12.132191446883445</v>
      </c>
      <c r="L280" s="596">
        <f>regioNat_Kreisregionen_t_N!E280/Terr_Oeko!$D281*1000/100</f>
        <v>7.9895365332370014</v>
      </c>
      <c r="M280" s="596">
        <f>regioNat_Kreisregionen_t_N!F280/Terr_Oeko!$D281*1000/100</f>
        <v>1.7647269365845841</v>
      </c>
      <c r="N280" s="596">
        <f>regioNat_Kreisregionen_t_N!G280/Terr_Oeko!$D281*1000/100</f>
        <v>9.9162752516389503</v>
      </c>
      <c r="O280" s="597">
        <f>regioNat_Kreisregionen_t_N!H280/Terr_Oeko!$D281*1000/100</f>
        <v>26.825634767589516</v>
      </c>
      <c r="P280" s="598">
        <f t="shared" si="36"/>
        <v>58.628364935933497</v>
      </c>
      <c r="Q280" s="599">
        <f>regioNat_Kreisregionen_t_N!J280/Terr_Oeko!$D281*1000/100</f>
        <v>2.6034713555132867</v>
      </c>
      <c r="R280" s="599">
        <f>regioNat_Kreisregionen_t_N!K280/Terr_Oeko!$D281*1000/100</f>
        <v>0.79712523765919852</v>
      </c>
      <c r="S280" s="599">
        <f>regioNat_Kreisregionen_t_N!L280/Terr_Oeko!$D281*1000/100</f>
        <v>1.3939281924916558</v>
      </c>
      <c r="T280" s="599">
        <f>regioNat_Kreisregionen_t_N!M280/Terr_Oeko!$D281*1000/100</f>
        <v>2.7493925819439831</v>
      </c>
      <c r="U280" s="597">
        <f>regioNat_Kreisregionen_t_N!N280/Terr_Oeko!$D281*1000/100</f>
        <v>6.3817637429500431</v>
      </c>
      <c r="V280" s="598">
        <f t="shared" si="37"/>
        <v>13.925681110558168</v>
      </c>
      <c r="W280" s="599">
        <f>regioNat_Kreisregionen_t_N!P280/Terr_Oeko!$D281*1000/100</f>
        <v>9.5287200913701593</v>
      </c>
      <c r="X280" s="599">
        <f>regioNat_Kreisregionen_t_N!Q280/Terr_Oeko!$D281*1000/100</f>
        <v>7.1924112955778012</v>
      </c>
      <c r="Y280" s="599">
        <f>regioNat_Kreisregionen_t_N!R280/Terr_Oeko!$D281*1000/100</f>
        <v>0.3707987440929284</v>
      </c>
      <c r="Z280" s="599">
        <f>regioNat_Kreisregionen_t_N!S280/Terr_Oeko!$D281*1000/100</f>
        <v>7.1668826696952852</v>
      </c>
      <c r="AA280" s="597">
        <f>regioNat_Kreisregionen_t_N!T280/Terr_Oeko!$D281*1000/100</f>
        <v>20.443871024639478</v>
      </c>
      <c r="AB280" s="600">
        <f t="shared" si="38"/>
        <v>44.702683825375651</v>
      </c>
      <c r="AC280" s="275" t="str">
        <f>IF(Terr_Oeko!AB281 &gt; Vegetation!M281, "Oeko", "Veg")</f>
        <v>Oeko</v>
      </c>
      <c r="AD280" s="276" t="str">
        <f>IF(Gesundheit!T281 &gt; Terr_Oeko!AH281, "Gesund", "Oeko")</f>
        <v>Oeko</v>
      </c>
      <c r="AE280" s="500">
        <f t="shared" si="40"/>
        <v>0</v>
      </c>
      <c r="AF280" s="500">
        <f t="shared" si="40"/>
        <v>0</v>
      </c>
      <c r="AG280" s="352"/>
      <c r="AH280" s="542">
        <f t="shared" si="39"/>
        <v>2.6034713555132853</v>
      </c>
      <c r="AI280" s="542">
        <f t="shared" si="39"/>
        <v>0.79712523765920018</v>
      </c>
      <c r="AJ280" s="354">
        <f t="shared" si="41"/>
        <v>0</v>
      </c>
      <c r="AK280" s="651"/>
      <c r="AL280" s="647"/>
      <c r="AM280" s="647"/>
      <c r="AN280" s="647"/>
      <c r="AO280" s="647"/>
      <c r="AP280" s="647"/>
      <c r="AQ280" s="647"/>
      <c r="AR280" s="647"/>
      <c r="AS280" s="647"/>
      <c r="AT280" s="647"/>
      <c r="AU280" s="647"/>
      <c r="AV280" s="647"/>
      <c r="AW280" s="647"/>
      <c r="AX280" s="647"/>
      <c r="AY280" s="647"/>
      <c r="AZ280" s="647"/>
      <c r="BA280" s="647"/>
      <c r="BB280" s="647"/>
      <c r="BC280" s="647"/>
      <c r="BD280" s="647"/>
      <c r="BE280" s="647"/>
      <c r="BF280" s="647"/>
      <c r="BG280" s="647"/>
    </row>
    <row r="281" spans="1:59" x14ac:dyDescent="0.25">
      <c r="A281" s="631"/>
      <c r="B281" s="593">
        <v>15084</v>
      </c>
      <c r="C281" s="592" t="s">
        <v>215</v>
      </c>
      <c r="D281" s="688" t="s">
        <v>583</v>
      </c>
      <c r="E281" s="686">
        <v>8.3833182936130761</v>
      </c>
      <c r="F281" s="686">
        <v>17.79333244929925</v>
      </c>
      <c r="G281" s="686">
        <v>10.063156568723594</v>
      </c>
      <c r="H281" s="686">
        <v>0.59096532722278949</v>
      </c>
      <c r="I281" s="686">
        <v>6.6622685361749117</v>
      </c>
      <c r="J281" s="690">
        <v>43.493041175033625</v>
      </c>
      <c r="K281" s="585">
        <f>regioNat_Kreisregionen_t_N!D281/Terr_Oeko!$D282*1000/100</f>
        <v>10.673838828615358</v>
      </c>
      <c r="L281" s="585">
        <f>regioNat_Kreisregionen_t_N!E281/Terr_Oeko!$D282*1000/100</f>
        <v>11.178442630906597</v>
      </c>
      <c r="M281" s="585">
        <f>regioNat_Kreisregionen_t_N!F281/Terr_Oeko!$D282*1000/100</f>
        <v>2.301982132514512</v>
      </c>
      <c r="N281" s="585">
        <f>regioNat_Kreisregionen_t_N!G281/Terr_Oeko!$D282*1000/100</f>
        <v>9.0612026279470825</v>
      </c>
      <c r="O281" s="586">
        <f>regioNat_Kreisregionen_t_N!H281/Terr_Oeko!$D282*1000/100</f>
        <v>25.718053381998715</v>
      </c>
      <c r="P281" s="587">
        <f t="shared" si="36"/>
        <v>58.933519601982262</v>
      </c>
      <c r="Q281" s="588">
        <f>regioNat_Kreisregionen_t_N!J281/Terr_Oeko!$D282*1000/100</f>
        <v>2.2905205350022824</v>
      </c>
      <c r="R281" s="588">
        <f>regioNat_Kreisregionen_t_N!K281/Terr_Oeko!$D282*1000/100</f>
        <v>1.1152860621830043</v>
      </c>
      <c r="S281" s="588">
        <f>regioNat_Kreisregionen_t_N!L281/Terr_Oeko!$D282*1000/100</f>
        <v>1.711016805291723</v>
      </c>
      <c r="T281" s="588">
        <f>regioNat_Kreisregionen_t_N!M281/Terr_Oeko!$D282*1000/100</f>
        <v>2.3989340917720448</v>
      </c>
      <c r="U281" s="586">
        <f>regioNat_Kreisregionen_t_N!N281/Terr_Oeko!$D282*1000/100</f>
        <v>7.9247209326994641</v>
      </c>
      <c r="V281" s="587">
        <f t="shared" si="37"/>
        <v>15.440478426948518</v>
      </c>
      <c r="W281" s="588">
        <f>regioNat_Kreisregionen_t_N!P281/Terr_Oeko!$D282*1000/100</f>
        <v>8.3833182936130761</v>
      </c>
      <c r="X281" s="588">
        <f>regioNat_Kreisregionen_t_N!Q281/Terr_Oeko!$D282*1000/100</f>
        <v>10.063156568723594</v>
      </c>
      <c r="Y281" s="588">
        <f>regioNat_Kreisregionen_t_N!R281/Terr_Oeko!$D282*1000/100</f>
        <v>0.59096532722278949</v>
      </c>
      <c r="Z281" s="588">
        <f>regioNat_Kreisregionen_t_N!S281/Terr_Oeko!$D282*1000/100</f>
        <v>6.6622685361749117</v>
      </c>
      <c r="AA281" s="586">
        <f>regioNat_Kreisregionen_t_N!T281/Terr_Oeko!$D282*1000/100</f>
        <v>17.79333244929925</v>
      </c>
      <c r="AB281" s="589">
        <f t="shared" si="38"/>
        <v>43.493041175033625</v>
      </c>
      <c r="AC281" s="275" t="str">
        <f>IF(Terr_Oeko!AB282 &gt; Vegetation!M282, "Oeko", "Veg")</f>
        <v>Oeko</v>
      </c>
      <c r="AD281" s="276" t="str">
        <f>IF(Gesundheit!T282 &gt; Terr_Oeko!AH282, "Gesund", "Oeko")</f>
        <v>Oeko</v>
      </c>
      <c r="AE281" s="500">
        <f t="shared" si="40"/>
        <v>0</v>
      </c>
      <c r="AF281" s="500">
        <f t="shared" si="40"/>
        <v>0</v>
      </c>
      <c r="AG281" s="352"/>
      <c r="AH281" s="542">
        <f t="shared" si="39"/>
        <v>2.2905205350022815</v>
      </c>
      <c r="AI281" s="542">
        <f t="shared" si="39"/>
        <v>1.115286062183003</v>
      </c>
      <c r="AJ281" s="354">
        <f t="shared" si="41"/>
        <v>0</v>
      </c>
      <c r="AK281" s="651"/>
      <c r="AL281" s="647"/>
      <c r="AM281" s="647"/>
      <c r="AN281" s="647"/>
      <c r="AO281" s="647"/>
      <c r="AP281" s="647"/>
      <c r="AQ281" s="647"/>
      <c r="AR281" s="647"/>
      <c r="AS281" s="647"/>
      <c r="AT281" s="647"/>
      <c r="AU281" s="647"/>
      <c r="AV281" s="647"/>
      <c r="AW281" s="647"/>
      <c r="AX281" s="647"/>
      <c r="AY281" s="647"/>
      <c r="AZ281" s="647"/>
      <c r="BA281" s="647"/>
      <c r="BB281" s="647"/>
      <c r="BC281" s="647"/>
      <c r="BD281" s="647"/>
      <c r="BE281" s="647"/>
      <c r="BF281" s="647"/>
      <c r="BG281" s="647"/>
    </row>
    <row r="282" spans="1:59" x14ac:dyDescent="0.25">
      <c r="A282" s="631"/>
      <c r="B282" s="594">
        <v>15085</v>
      </c>
      <c r="C282" s="595" t="s">
        <v>216</v>
      </c>
      <c r="D282" s="687" t="s">
        <v>583</v>
      </c>
      <c r="E282" s="687">
        <v>4.9743200547936475</v>
      </c>
      <c r="F282" s="687">
        <v>10.534367045718884</v>
      </c>
      <c r="G282" s="687">
        <v>3.9272719167997692</v>
      </c>
      <c r="H282" s="687">
        <v>0.25565064379221569</v>
      </c>
      <c r="I282" s="687">
        <v>7.328698677314013</v>
      </c>
      <c r="J282" s="691">
        <v>27.020308338418531</v>
      </c>
      <c r="K282" s="596">
        <f>regioNat_Kreisregionen_t_N!D282/Terr_Oeko!$D283*1000/100</f>
        <v>6.3334217653727398</v>
      </c>
      <c r="L282" s="596">
        <f>regioNat_Kreisregionen_t_N!E282/Terr_Oeko!$D283*1000/100</f>
        <v>4.3625261634466606</v>
      </c>
      <c r="M282" s="596">
        <f>regioNat_Kreisregionen_t_N!F282/Terr_Oeko!$D283*1000/100</f>
        <v>1.2649204595683221</v>
      </c>
      <c r="N282" s="596">
        <f>regioNat_Kreisregionen_t_N!G282/Terr_Oeko!$D283*1000/100</f>
        <v>12.301792735551611</v>
      </c>
      <c r="O282" s="597">
        <f>regioNat_Kreisregionen_t_N!H282/Terr_Oeko!$D283*1000/100</f>
        <v>17.441811448386026</v>
      </c>
      <c r="P282" s="598">
        <f t="shared" si="36"/>
        <v>41.704472572325358</v>
      </c>
      <c r="Q282" s="599">
        <f>regioNat_Kreisregionen_t_N!J282/Terr_Oeko!$D283*1000/100</f>
        <v>1.3591017105790923</v>
      </c>
      <c r="R282" s="599">
        <f>regioNat_Kreisregionen_t_N!K282/Terr_Oeko!$D283*1000/100</f>
        <v>0.43525424664689211</v>
      </c>
      <c r="S282" s="599">
        <f>regioNat_Kreisregionen_t_N!L282/Terr_Oeko!$D283*1000/100</f>
        <v>1.0092698157761064</v>
      </c>
      <c r="T282" s="599">
        <f>regioNat_Kreisregionen_t_N!M282/Terr_Oeko!$D283*1000/100</f>
        <v>4.9730940582374972</v>
      </c>
      <c r="U282" s="597">
        <f>regioNat_Kreisregionen_t_N!N282/Terr_Oeko!$D283*1000/100</f>
        <v>6.907444402667144</v>
      </c>
      <c r="V282" s="598">
        <f t="shared" si="37"/>
        <v>14.684164233906733</v>
      </c>
      <c r="W282" s="599">
        <f>regioNat_Kreisregionen_t_N!P282/Terr_Oeko!$D283*1000/100</f>
        <v>4.9743200547936475</v>
      </c>
      <c r="X282" s="599">
        <f>regioNat_Kreisregionen_t_N!Q282/Terr_Oeko!$D283*1000/100</f>
        <v>3.9272719167997692</v>
      </c>
      <c r="Y282" s="599">
        <f>regioNat_Kreisregionen_t_N!R282/Terr_Oeko!$D283*1000/100</f>
        <v>0.25565064379221569</v>
      </c>
      <c r="Z282" s="599">
        <f>regioNat_Kreisregionen_t_N!S282/Terr_Oeko!$D283*1000/100</f>
        <v>7.328698677314013</v>
      </c>
      <c r="AA282" s="597">
        <f>regioNat_Kreisregionen_t_N!T282/Terr_Oeko!$D283*1000/100</f>
        <v>10.534367045718884</v>
      </c>
      <c r="AB282" s="600">
        <f t="shared" si="38"/>
        <v>27.020308338418531</v>
      </c>
      <c r="AC282" s="275" t="str">
        <f>IF(Terr_Oeko!AB283 &gt; Vegetation!M283, "Oeko", "Veg")</f>
        <v>Oeko</v>
      </c>
      <c r="AD282" s="276" t="str">
        <f>IF(Gesundheit!T283 &gt; Terr_Oeko!AH283, "Gesund", "Oeko")</f>
        <v>Oeko</v>
      </c>
      <c r="AE282" s="500">
        <f t="shared" si="40"/>
        <v>0</v>
      </c>
      <c r="AF282" s="500">
        <f t="shared" si="40"/>
        <v>0</v>
      </c>
      <c r="AG282" s="352"/>
      <c r="AH282" s="542">
        <f t="shared" si="39"/>
        <v>1.3591017105790923</v>
      </c>
      <c r="AI282" s="542">
        <f t="shared" si="39"/>
        <v>0.43525424664689139</v>
      </c>
      <c r="AJ282" s="354">
        <f t="shared" si="41"/>
        <v>0</v>
      </c>
      <c r="AK282" s="651"/>
      <c r="AL282" s="647"/>
      <c r="AM282" s="647"/>
      <c r="AN282" s="647"/>
      <c r="AO282" s="647"/>
      <c r="AP282" s="647"/>
      <c r="AQ282" s="647"/>
      <c r="AR282" s="647"/>
      <c r="AS282" s="647"/>
      <c r="AT282" s="647"/>
      <c r="AU282" s="647"/>
      <c r="AV282" s="647"/>
      <c r="AW282" s="647"/>
      <c r="AX282" s="647"/>
      <c r="AY282" s="647"/>
      <c r="AZ282" s="647"/>
      <c r="BA282" s="647"/>
      <c r="BB282" s="647"/>
      <c r="BC282" s="647"/>
      <c r="BD282" s="647"/>
      <c r="BE282" s="647"/>
      <c r="BF282" s="647"/>
      <c r="BG282" s="647"/>
    </row>
    <row r="283" spans="1:59" x14ac:dyDescent="0.25">
      <c r="A283" s="631"/>
      <c r="B283" s="593">
        <v>15086</v>
      </c>
      <c r="C283" s="592" t="s">
        <v>369</v>
      </c>
      <c r="D283" s="688" t="s">
        <v>583</v>
      </c>
      <c r="E283" s="686">
        <v>9.5286368767095997</v>
      </c>
      <c r="F283" s="686">
        <v>16.610513809862461</v>
      </c>
      <c r="G283" s="686">
        <v>7.1923484839872822</v>
      </c>
      <c r="H283" s="686">
        <v>0.37079550589395416</v>
      </c>
      <c r="I283" s="686">
        <v>1.3650578133400781</v>
      </c>
      <c r="J283" s="690">
        <v>35.067352489793379</v>
      </c>
      <c r="K283" s="585">
        <f>regioNat_Kreisregionen_t_N!D283/Terr_Oeko!$D284*1000/100</f>
        <v>12.132085496012458</v>
      </c>
      <c r="L283" s="585">
        <f>regioNat_Kreisregionen_t_N!E283/Terr_Oeko!$D284*1000/100</f>
        <v>7.9894667603226672</v>
      </c>
      <c r="M283" s="585">
        <f>regioNat_Kreisregionen_t_N!F283/Terr_Oeko!$D284*1000/100</f>
        <v>1.7647115251597969</v>
      </c>
      <c r="N283" s="585">
        <f>regioNat_Kreisregionen_t_N!G283/Terr_Oeko!$D284*1000/100</f>
        <v>4.9005986742003254</v>
      </c>
      <c r="O283" s="586">
        <f>regioNat_Kreisregionen_t_N!H283/Terr_Oeko!$D284*1000/100</f>
        <v>22.858945820487541</v>
      </c>
      <c r="P283" s="587">
        <f t="shared" si="36"/>
        <v>49.645808276182791</v>
      </c>
      <c r="Q283" s="588">
        <f>regioNat_Kreisregionen_t_N!J283/Terr_Oeko!$D284*1000/100</f>
        <v>2.6034486193028568</v>
      </c>
      <c r="R283" s="588">
        <f>regioNat_Kreisregionen_t_N!K283/Terr_Oeko!$D284*1000/100</f>
        <v>0.79711827633538623</v>
      </c>
      <c r="S283" s="588">
        <f>regioNat_Kreisregionen_t_N!L283/Terr_Oeko!$D284*1000/100</f>
        <v>1.3939160192658426</v>
      </c>
      <c r="T283" s="588">
        <f>regioNat_Kreisregionen_t_N!M283/Terr_Oeko!$D284*1000/100</f>
        <v>3.535540860860205</v>
      </c>
      <c r="U283" s="586">
        <f>regioNat_Kreisregionen_t_N!N283/Terr_Oeko!$D284*1000/100</f>
        <v>6.2484320106250832</v>
      </c>
      <c r="V283" s="587">
        <f t="shared" si="37"/>
        <v>14.578455786389373</v>
      </c>
      <c r="W283" s="588">
        <f>regioNat_Kreisregionen_t_N!P283/Terr_Oeko!$D284*1000/100</f>
        <v>9.5286368767095997</v>
      </c>
      <c r="X283" s="588">
        <f>regioNat_Kreisregionen_t_N!Q283/Terr_Oeko!$D284*1000/100</f>
        <v>7.1923484839872822</v>
      </c>
      <c r="Y283" s="588">
        <f>regioNat_Kreisregionen_t_N!R283/Terr_Oeko!$D284*1000/100</f>
        <v>0.37079550589395416</v>
      </c>
      <c r="Z283" s="588">
        <f>regioNat_Kreisregionen_t_N!S283/Terr_Oeko!$D284*1000/100</f>
        <v>1.3650578133400781</v>
      </c>
      <c r="AA283" s="586">
        <f>regioNat_Kreisregionen_t_N!T283/Terr_Oeko!$D284*1000/100</f>
        <v>16.610513809862461</v>
      </c>
      <c r="AB283" s="589">
        <f t="shared" si="38"/>
        <v>35.067352489793379</v>
      </c>
      <c r="AC283" s="275" t="str">
        <f>IF(Terr_Oeko!AB284 &gt; Vegetation!M284, "Oeko", "Veg")</f>
        <v>Oeko</v>
      </c>
      <c r="AD283" s="276" t="str">
        <f>IF(Gesundheit!T284 &gt; Terr_Oeko!AH284, "Gesund", "Oeko")</f>
        <v>Oeko</v>
      </c>
      <c r="AE283" s="500">
        <f t="shared" si="40"/>
        <v>0</v>
      </c>
      <c r="AF283" s="500">
        <f t="shared" si="40"/>
        <v>0</v>
      </c>
      <c r="AG283" s="352"/>
      <c r="AH283" s="542">
        <f t="shared" si="39"/>
        <v>2.6034486193028581</v>
      </c>
      <c r="AI283" s="542">
        <f t="shared" si="39"/>
        <v>0.79711827633538501</v>
      </c>
      <c r="AJ283" s="354">
        <f t="shared" si="41"/>
        <v>0</v>
      </c>
      <c r="AK283" s="651"/>
      <c r="AL283" s="647"/>
      <c r="AM283" s="647"/>
      <c r="AN283" s="647"/>
      <c r="AO283" s="647"/>
      <c r="AP283" s="647"/>
      <c r="AQ283" s="647"/>
      <c r="AR283" s="647"/>
      <c r="AS283" s="647"/>
      <c r="AT283" s="647"/>
      <c r="AU283" s="647"/>
      <c r="AV283" s="647"/>
      <c r="AW283" s="647"/>
      <c r="AX283" s="647"/>
      <c r="AY283" s="647"/>
      <c r="AZ283" s="647"/>
      <c r="BA283" s="647"/>
      <c r="BB283" s="647"/>
      <c r="BC283" s="647"/>
      <c r="BD283" s="647"/>
      <c r="BE283" s="647"/>
      <c r="BF283" s="647"/>
      <c r="BG283" s="647"/>
    </row>
    <row r="284" spans="1:59" x14ac:dyDescent="0.25">
      <c r="A284" s="631"/>
      <c r="B284" s="594">
        <v>15087</v>
      </c>
      <c r="C284" s="595" t="s">
        <v>217</v>
      </c>
      <c r="D284" s="687" t="s">
        <v>583</v>
      </c>
      <c r="E284" s="687">
        <v>4.7337155728382134</v>
      </c>
      <c r="F284" s="687">
        <v>10.175602846235201</v>
      </c>
      <c r="G284" s="687">
        <v>4.597880714013943</v>
      </c>
      <c r="H284" s="687">
        <v>0.27155234818984625</v>
      </c>
      <c r="I284" s="687">
        <v>5.1675304009266867</v>
      </c>
      <c r="J284" s="691">
        <v>24.946281882203891</v>
      </c>
      <c r="K284" s="596">
        <f>regioNat_Kreisregionen_t_N!D284/Terr_Oeko!$D285*1000/100</f>
        <v>6.0270784569251301</v>
      </c>
      <c r="L284" s="596">
        <f>regioNat_Kreisregionen_t_N!E284/Terr_Oeko!$D285*1000/100</f>
        <v>5.1074576286629227</v>
      </c>
      <c r="M284" s="596">
        <f>regioNat_Kreisregionen_t_N!F284/Terr_Oeko!$D285*1000/100</f>
        <v>1.382643432745573</v>
      </c>
      <c r="N284" s="596">
        <f>regioNat_Kreisregionen_t_N!G284/Terr_Oeko!$D285*1000/100</f>
        <v>8.5091241652364342</v>
      </c>
      <c r="O284" s="597">
        <f>regioNat_Kreisregionen_t_N!H284/Terr_Oeko!$D285*1000/100</f>
        <v>16.637900133898142</v>
      </c>
      <c r="P284" s="598">
        <f t="shared" si="36"/>
        <v>37.664203817468206</v>
      </c>
      <c r="Q284" s="599">
        <f>regioNat_Kreisregionen_t_N!J284/Terr_Oeko!$D285*1000/100</f>
        <v>1.2933628840869165</v>
      </c>
      <c r="R284" s="599">
        <f>regioNat_Kreisregionen_t_N!K284/Terr_Oeko!$D285*1000/100</f>
        <v>0.50957691464897981</v>
      </c>
      <c r="S284" s="599">
        <f>regioNat_Kreisregionen_t_N!L284/Terr_Oeko!$D285*1000/100</f>
        <v>1.1110910845557265</v>
      </c>
      <c r="T284" s="599">
        <f>regioNat_Kreisregionen_t_N!M284/Terr_Oeko!$D285*1000/100</f>
        <v>3.341593764309672</v>
      </c>
      <c r="U284" s="597">
        <f>regioNat_Kreisregionen_t_N!N284/Terr_Oeko!$D285*1000/100</f>
        <v>6.4622972876629401</v>
      </c>
      <c r="V284" s="598">
        <f t="shared" si="37"/>
        <v>12.717921935264236</v>
      </c>
      <c r="W284" s="599">
        <f>regioNat_Kreisregionen_t_N!P284/Terr_Oeko!$D285*1000/100</f>
        <v>4.7337155728382134</v>
      </c>
      <c r="X284" s="599">
        <f>regioNat_Kreisregionen_t_N!Q284/Terr_Oeko!$D285*1000/100</f>
        <v>4.597880714013943</v>
      </c>
      <c r="Y284" s="599">
        <f>regioNat_Kreisregionen_t_N!R284/Terr_Oeko!$D285*1000/100</f>
        <v>0.27155234818984625</v>
      </c>
      <c r="Z284" s="599">
        <f>regioNat_Kreisregionen_t_N!S284/Terr_Oeko!$D285*1000/100</f>
        <v>5.1675304009266867</v>
      </c>
      <c r="AA284" s="597">
        <f>regioNat_Kreisregionen_t_N!T284/Terr_Oeko!$D285*1000/100</f>
        <v>10.175602846235201</v>
      </c>
      <c r="AB284" s="600">
        <f t="shared" si="38"/>
        <v>24.946281882203891</v>
      </c>
      <c r="AC284" s="275" t="str">
        <f>IF(Terr_Oeko!AB285 &gt; Vegetation!M285, "Oeko", "Veg")</f>
        <v>Oeko</v>
      </c>
      <c r="AD284" s="276" t="str">
        <f>IF(Gesundheit!T285 &gt; Terr_Oeko!AH285, "Gesund", "Oeko")</f>
        <v>Oeko</v>
      </c>
      <c r="AE284" s="500">
        <f t="shared" si="40"/>
        <v>0</v>
      </c>
      <c r="AF284" s="500">
        <f t="shared" si="40"/>
        <v>0</v>
      </c>
      <c r="AG284" s="352"/>
      <c r="AH284" s="542">
        <f t="shared" si="39"/>
        <v>1.2933628840869167</v>
      </c>
      <c r="AI284" s="542">
        <f t="shared" si="39"/>
        <v>0.5095769146489797</v>
      </c>
      <c r="AJ284" s="354">
        <f t="shared" si="41"/>
        <v>0</v>
      </c>
      <c r="AK284" s="651"/>
      <c r="AL284" s="647"/>
      <c r="AM284" s="647"/>
      <c r="AN284" s="647"/>
      <c r="AO284" s="647"/>
      <c r="AP284" s="647"/>
      <c r="AQ284" s="647"/>
      <c r="AR284" s="647"/>
      <c r="AS284" s="647"/>
      <c r="AT284" s="647"/>
      <c r="AU284" s="647"/>
      <c r="AV284" s="647"/>
      <c r="AW284" s="647"/>
      <c r="AX284" s="647"/>
      <c r="AY284" s="647"/>
      <c r="AZ284" s="647"/>
      <c r="BA284" s="647"/>
      <c r="BB284" s="647"/>
      <c r="BC284" s="647"/>
      <c r="BD284" s="647"/>
      <c r="BE284" s="647"/>
      <c r="BF284" s="647"/>
      <c r="BG284" s="647"/>
    </row>
    <row r="285" spans="1:59" x14ac:dyDescent="0.25">
      <c r="A285" s="631"/>
      <c r="B285" s="593" t="s">
        <v>687</v>
      </c>
      <c r="C285" s="592" t="s">
        <v>751</v>
      </c>
      <c r="D285" s="688" t="s">
        <v>583</v>
      </c>
      <c r="E285" s="686">
        <v>8.7272901789162898</v>
      </c>
      <c r="F285" s="686">
        <v>24.16175202458605</v>
      </c>
      <c r="G285" s="686">
        <v>13.564384790246571</v>
      </c>
      <c r="H285" s="686">
        <v>0.511285130063869</v>
      </c>
      <c r="I285" s="686">
        <v>7.6382603944547212</v>
      </c>
      <c r="J285" s="690">
        <v>54.602972518267507</v>
      </c>
      <c r="K285" s="585">
        <f>regioNat_Kreisregionen_t_N!D285/Terr_Oeko!$D286*1000/100</f>
        <v>11.111791956089789</v>
      </c>
      <c r="L285" s="585">
        <f>regioNat_Kreisregionen_t_N!E285/Terr_Oeko!$D286*1000/100</f>
        <v>15.067707251279089</v>
      </c>
      <c r="M285" s="585">
        <f>regioNat_Kreisregionen_t_N!F285/Terr_Oeko!$D286*1000/100</f>
        <v>2.1051021723673768</v>
      </c>
      <c r="N285" s="585">
        <f>regioNat_Kreisregionen_t_N!G285/Terr_Oeko!$D286*1000/100</f>
        <v>9.7345552886622393</v>
      </c>
      <c r="O285" s="586">
        <f>regioNat_Kreisregionen_t_N!H285/Terr_Oeko!$D286*1000/100</f>
        <v>27.530232741035057</v>
      </c>
      <c r="P285" s="587">
        <f t="shared" si="36"/>
        <v>65.549389409433559</v>
      </c>
      <c r="Q285" s="588">
        <f>regioNat_Kreisregionen_t_N!J285/Terr_Oeko!$D286*1000/100</f>
        <v>2.3845017771735</v>
      </c>
      <c r="R285" s="588">
        <f>regioNat_Kreisregionen_t_N!K285/Terr_Oeko!$D286*1000/100</f>
        <v>1.5033224610325207</v>
      </c>
      <c r="S285" s="588">
        <f>regioNat_Kreisregionen_t_N!L285/Terr_Oeko!$D286*1000/100</f>
        <v>1.5938170423035081</v>
      </c>
      <c r="T285" s="588">
        <f>regioNat_Kreisregionen_t_N!M285/Terr_Oeko!$D286*1000/100</f>
        <v>2.0962948942075768</v>
      </c>
      <c r="U285" s="586">
        <f>regioNat_Kreisregionen_t_N!N285/Terr_Oeko!$D286*1000/100</f>
        <v>3.3684807164490036</v>
      </c>
      <c r="V285" s="587">
        <f t="shared" si="37"/>
        <v>10.946416891166109</v>
      </c>
      <c r="W285" s="588">
        <f>regioNat_Kreisregionen_t_N!P285/Terr_Oeko!$D286*1000/100</f>
        <v>8.7272901789162898</v>
      </c>
      <c r="X285" s="588">
        <f>regioNat_Kreisregionen_t_N!Q285/Terr_Oeko!$D286*1000/100</f>
        <v>13.564384790246571</v>
      </c>
      <c r="Y285" s="588">
        <f>regioNat_Kreisregionen_t_N!R285/Terr_Oeko!$D286*1000/100</f>
        <v>0.511285130063869</v>
      </c>
      <c r="Z285" s="588">
        <f>regioNat_Kreisregionen_t_N!S285/Terr_Oeko!$D286*1000/100</f>
        <v>7.6382603944547212</v>
      </c>
      <c r="AA285" s="586">
        <f>regioNat_Kreisregionen_t_N!T285/Terr_Oeko!$D286*1000/100</f>
        <v>24.16175202458605</v>
      </c>
      <c r="AB285" s="589">
        <f t="shared" si="38"/>
        <v>54.602972518267507</v>
      </c>
      <c r="AC285" s="275" t="str">
        <f>IF(Terr_Oeko!AB286 &gt; Vegetation!M286, "Oeko", "Veg")</f>
        <v>Oeko</v>
      </c>
      <c r="AD285" s="276" t="str">
        <f>IF(Gesundheit!T286 &gt; Terr_Oeko!AH286, "Gesund", "Oeko")</f>
        <v>Oeko</v>
      </c>
      <c r="AE285" s="500">
        <f t="shared" si="40"/>
        <v>0</v>
      </c>
      <c r="AF285" s="500">
        <f t="shared" si="40"/>
        <v>0</v>
      </c>
      <c r="AG285" s="352"/>
      <c r="AH285" s="542">
        <f t="shared" si="39"/>
        <v>2.3845017771734991</v>
      </c>
      <c r="AI285" s="542">
        <f t="shared" si="39"/>
        <v>1.5033224610325178</v>
      </c>
      <c r="AJ285" s="354">
        <f t="shared" si="41"/>
        <v>0</v>
      </c>
      <c r="AK285" s="651"/>
      <c r="AL285" s="647"/>
      <c r="AM285" s="647"/>
      <c r="AN285" s="647"/>
      <c r="AO285" s="647"/>
      <c r="AP285" s="647"/>
      <c r="AQ285" s="647"/>
      <c r="AR285" s="647"/>
      <c r="AS285" s="647"/>
      <c r="AT285" s="647"/>
      <c r="AU285" s="647"/>
      <c r="AV285" s="647"/>
      <c r="AW285" s="647"/>
      <c r="AX285" s="647"/>
      <c r="AY285" s="647"/>
      <c r="AZ285" s="647"/>
      <c r="BA285" s="647"/>
      <c r="BB285" s="647"/>
      <c r="BC285" s="647"/>
      <c r="BD285" s="647"/>
      <c r="BE285" s="647"/>
      <c r="BF285" s="647"/>
      <c r="BG285" s="647"/>
    </row>
    <row r="286" spans="1:59" x14ac:dyDescent="0.25">
      <c r="A286" s="631"/>
      <c r="B286" s="594">
        <v>15089</v>
      </c>
      <c r="C286" s="595" t="s">
        <v>370</v>
      </c>
      <c r="D286" s="687" t="s">
        <v>583</v>
      </c>
      <c r="E286" s="687">
        <v>9.5289759669304104</v>
      </c>
      <c r="F286" s="687">
        <v>28.596451980306696</v>
      </c>
      <c r="G286" s="687">
        <v>7.1926044340320914</v>
      </c>
      <c r="H286" s="687">
        <v>0.37080870118427695</v>
      </c>
      <c r="I286" s="687">
        <v>8.629966989900085</v>
      </c>
      <c r="J286" s="691">
        <v>54.318808072353562</v>
      </c>
      <c r="K286" s="596">
        <f>regioNat_Kreisregionen_t_N!D286/Terr_Oeko!$D287*1000/100</f>
        <v>12.132517233689414</v>
      </c>
      <c r="L286" s="596">
        <f>regioNat_Kreisregionen_t_N!E286/Terr_Oeko!$D287*1000/100</f>
        <v>7.9897510769655362</v>
      </c>
      <c r="M286" s="596">
        <f>regioNat_Kreisregionen_t_N!F286/Terr_Oeko!$D287*1000/100</f>
        <v>1.7647743249525134</v>
      </c>
      <c r="N286" s="596">
        <f>regioNat_Kreisregionen_t_N!G286/Terr_Oeko!$D287*1000/100</f>
        <v>10.694800300605243</v>
      </c>
      <c r="O286" s="597">
        <f>regioNat_Kreisregionen_t_N!H286/Terr_Oeko!$D287*1000/100</f>
        <v>30.831098047657825</v>
      </c>
      <c r="P286" s="598">
        <f t="shared" si="36"/>
        <v>63.412940983870534</v>
      </c>
      <c r="Q286" s="599">
        <f>regioNat_Kreisregionen_t_N!J286/Terr_Oeko!$D287*1000/100</f>
        <v>2.6035412667590054</v>
      </c>
      <c r="R286" s="599">
        <f>regioNat_Kreisregionen_t_N!K286/Terr_Oeko!$D287*1000/100</f>
        <v>0.79714664293344573</v>
      </c>
      <c r="S286" s="599">
        <f>regioNat_Kreisregionen_t_N!L286/Terr_Oeko!$D287*1000/100</f>
        <v>1.3939656237682367</v>
      </c>
      <c r="T286" s="599">
        <f>regioNat_Kreisregionen_t_N!M286/Terr_Oeko!$D287*1000/100</f>
        <v>2.0648333107051475</v>
      </c>
      <c r="U286" s="597">
        <f>regioNat_Kreisregionen_t_N!N286/Terr_Oeko!$D287*1000/100</f>
        <v>2.2346460673511266</v>
      </c>
      <c r="V286" s="598">
        <f t="shared" si="37"/>
        <v>9.0941329115169616</v>
      </c>
      <c r="W286" s="599">
        <f>regioNat_Kreisregionen_t_N!P286/Terr_Oeko!$D287*1000/100</f>
        <v>9.5289759669304104</v>
      </c>
      <c r="X286" s="599">
        <f>regioNat_Kreisregionen_t_N!Q286/Terr_Oeko!$D287*1000/100</f>
        <v>7.1926044340320914</v>
      </c>
      <c r="Y286" s="599">
        <f>regioNat_Kreisregionen_t_N!R286/Terr_Oeko!$D287*1000/100</f>
        <v>0.37080870118427695</v>
      </c>
      <c r="Z286" s="599">
        <f>regioNat_Kreisregionen_t_N!S286/Terr_Oeko!$D287*1000/100</f>
        <v>8.629966989900085</v>
      </c>
      <c r="AA286" s="597">
        <f>regioNat_Kreisregionen_t_N!T286/Terr_Oeko!$D287*1000/100</f>
        <v>28.596451980306696</v>
      </c>
      <c r="AB286" s="600">
        <f t="shared" si="38"/>
        <v>54.318808072353562</v>
      </c>
      <c r="AC286" s="275" t="str">
        <f>IF(Terr_Oeko!AB287 &gt; Vegetation!M287, "Oeko", "Veg")</f>
        <v>Oeko</v>
      </c>
      <c r="AD286" s="276" t="str">
        <f>IF(Gesundheit!T287 &gt; Terr_Oeko!AH287, "Gesund", "Oeko")</f>
        <v>Oeko</v>
      </c>
      <c r="AE286" s="500">
        <f t="shared" si="40"/>
        <v>0</v>
      </c>
      <c r="AF286" s="500">
        <f t="shared" si="40"/>
        <v>0</v>
      </c>
      <c r="AG286" s="352"/>
      <c r="AH286" s="542">
        <f t="shared" si="39"/>
        <v>2.6035412667590041</v>
      </c>
      <c r="AI286" s="542">
        <f t="shared" si="39"/>
        <v>0.79714664293344484</v>
      </c>
      <c r="AJ286" s="354">
        <f t="shared" si="41"/>
        <v>0</v>
      </c>
      <c r="AK286" s="651"/>
      <c r="AL286" s="647"/>
      <c r="AM286" s="647"/>
      <c r="AN286" s="647"/>
      <c r="AO286" s="647"/>
      <c r="AP286" s="647"/>
      <c r="AQ286" s="647"/>
      <c r="AR286" s="647"/>
      <c r="AS286" s="647"/>
      <c r="AT286" s="647"/>
      <c r="AU286" s="647"/>
      <c r="AV286" s="647"/>
      <c r="AW286" s="647"/>
      <c r="AX286" s="647"/>
      <c r="AY286" s="647"/>
      <c r="AZ286" s="647"/>
      <c r="BA286" s="647"/>
      <c r="BB286" s="647"/>
      <c r="BC286" s="647"/>
      <c r="BD286" s="647"/>
      <c r="BE286" s="647"/>
      <c r="BF286" s="647"/>
      <c r="BG286" s="647"/>
    </row>
    <row r="287" spans="1:59" x14ac:dyDescent="0.25">
      <c r="A287" s="631"/>
      <c r="B287" s="593">
        <v>15090</v>
      </c>
      <c r="C287" s="592" t="s">
        <v>218</v>
      </c>
      <c r="D287" s="688" t="s">
        <v>583</v>
      </c>
      <c r="E287" s="686">
        <v>7.7748547238099857</v>
      </c>
      <c r="F287" s="686">
        <v>23.097114914073259</v>
      </c>
      <c r="G287" s="686">
        <v>3.5820520902581037</v>
      </c>
      <c r="H287" s="686">
        <v>0.26940754647251441</v>
      </c>
      <c r="I287" s="686">
        <v>1.9301175832636916</v>
      </c>
      <c r="J287" s="690">
        <v>36.653546857877558</v>
      </c>
      <c r="K287" s="585">
        <f>regioNat_Kreisregionen_t_N!D287/Terr_Oeko!$D288*1000/100</f>
        <v>9.8991286423028395</v>
      </c>
      <c r="L287" s="585">
        <f>regioNat_Kreisregionen_t_N!E287/Terr_Oeko!$D288*1000/100</f>
        <v>3.9790460894069297</v>
      </c>
      <c r="M287" s="585">
        <f>regioNat_Kreisregionen_t_N!F287/Terr_Oeko!$D288*1000/100</f>
        <v>1.5250514072960693</v>
      </c>
      <c r="N287" s="585">
        <f>regioNat_Kreisregionen_t_N!G287/Terr_Oeko!$D288*1000/100</f>
        <v>5.3505971969296455</v>
      </c>
      <c r="O287" s="586">
        <f>regioNat_Kreisregionen_t_N!H287/Terr_Oeko!$D288*1000/100</f>
        <v>30.67781572746982</v>
      </c>
      <c r="P287" s="587">
        <f t="shared" si="36"/>
        <v>51.431639063405299</v>
      </c>
      <c r="Q287" s="588">
        <f>regioNat_Kreisregionen_t_N!J287/Terr_Oeko!$D288*1000/100</f>
        <v>2.1242739184928534</v>
      </c>
      <c r="R287" s="588">
        <f>regioNat_Kreisregionen_t_N!K287/Terr_Oeko!$D288*1000/100</f>
        <v>0.39699399914882605</v>
      </c>
      <c r="S287" s="588">
        <f>regioNat_Kreisregionen_t_N!L287/Terr_Oeko!$D288*1000/100</f>
        <v>1.2556438608235547</v>
      </c>
      <c r="T287" s="588">
        <f>regioNat_Kreisregionen_t_N!M287/Terr_Oeko!$D288*1000/100</f>
        <v>3.4204796136658819</v>
      </c>
      <c r="U287" s="586">
        <f>regioNat_Kreisregionen_t_N!N287/Terr_Oeko!$D288*1000/100</f>
        <v>7.5807008133965583</v>
      </c>
      <c r="V287" s="587">
        <f t="shared" si="37"/>
        <v>14.778092205527674</v>
      </c>
      <c r="W287" s="588">
        <f>regioNat_Kreisregionen_t_N!P287/Terr_Oeko!$D288*1000/100</f>
        <v>7.7748547238099857</v>
      </c>
      <c r="X287" s="588">
        <f>regioNat_Kreisregionen_t_N!Q287/Terr_Oeko!$D288*1000/100</f>
        <v>3.5820520902581037</v>
      </c>
      <c r="Y287" s="588">
        <f>regioNat_Kreisregionen_t_N!R287/Terr_Oeko!$D288*1000/100</f>
        <v>0.26940754647251441</v>
      </c>
      <c r="Z287" s="588">
        <f>regioNat_Kreisregionen_t_N!S287/Terr_Oeko!$D288*1000/100</f>
        <v>1.9301175832636916</v>
      </c>
      <c r="AA287" s="586">
        <f>regioNat_Kreisregionen_t_N!T287/Terr_Oeko!$D288*1000/100</f>
        <v>23.097114914073259</v>
      </c>
      <c r="AB287" s="589">
        <f t="shared" si="38"/>
        <v>36.653546857877558</v>
      </c>
      <c r="AC287" s="275" t="str">
        <f>IF(Terr_Oeko!AB288 &gt; Vegetation!M288, "Oeko", "Veg")</f>
        <v>Oeko</v>
      </c>
      <c r="AD287" s="276" t="str">
        <f>IF(Gesundheit!T288 &gt; Terr_Oeko!AH288, "Gesund", "Oeko")</f>
        <v>Oeko</v>
      </c>
      <c r="AE287" s="500">
        <f t="shared" si="40"/>
        <v>0</v>
      </c>
      <c r="AF287" s="500">
        <f t="shared" si="40"/>
        <v>0</v>
      </c>
      <c r="AG287" s="352"/>
      <c r="AH287" s="542">
        <f t="shared" si="39"/>
        <v>2.1242739184928539</v>
      </c>
      <c r="AI287" s="542">
        <f t="shared" si="39"/>
        <v>0.39699399914882605</v>
      </c>
      <c r="AJ287" s="354">
        <f t="shared" si="41"/>
        <v>0</v>
      </c>
      <c r="AK287" s="651"/>
      <c r="AL287" s="647"/>
      <c r="AM287" s="647"/>
      <c r="AN287" s="647"/>
      <c r="AO287" s="647"/>
      <c r="AP287" s="647"/>
      <c r="AQ287" s="647"/>
      <c r="AR287" s="647"/>
      <c r="AS287" s="647"/>
      <c r="AT287" s="647"/>
      <c r="AU287" s="647"/>
      <c r="AV287" s="647"/>
      <c r="AW287" s="647"/>
      <c r="AX287" s="647"/>
      <c r="AY287" s="647"/>
      <c r="AZ287" s="647"/>
      <c r="BA287" s="647"/>
      <c r="BB287" s="647"/>
      <c r="BC287" s="647"/>
      <c r="BD287" s="647"/>
      <c r="BE287" s="647"/>
      <c r="BF287" s="647"/>
      <c r="BG287" s="647"/>
    </row>
    <row r="288" spans="1:59" x14ac:dyDescent="0.25">
      <c r="A288" s="631"/>
      <c r="B288" s="594" t="s">
        <v>688</v>
      </c>
      <c r="C288" s="595" t="s">
        <v>752</v>
      </c>
      <c r="D288" s="687" t="s">
        <v>583</v>
      </c>
      <c r="E288" s="687">
        <v>7.7361163611173795</v>
      </c>
      <c r="F288" s="687">
        <v>16.922319279919769</v>
      </c>
      <c r="G288" s="687">
        <v>5.3948607074103556</v>
      </c>
      <c r="H288" s="687">
        <v>0.3615906666417425</v>
      </c>
      <c r="I288" s="687">
        <v>2.2939594830464869</v>
      </c>
      <c r="J288" s="691">
        <v>32.708846498135735</v>
      </c>
      <c r="K288" s="596">
        <f>regioNat_Kreisregionen_t_N!D288/Terr_Oeko!$D289*1000/100</f>
        <v>9.8498060440924924</v>
      </c>
      <c r="L288" s="596">
        <f>regioNat_Kreisregionen_t_N!E288/Terr_Oeko!$D289*1000/100</f>
        <v>5.9927658391951297</v>
      </c>
      <c r="M288" s="596">
        <f>regioNat_Kreisregionen_t_N!F288/Terr_Oeko!$D289*1000/100</f>
        <v>1.5575045344110705</v>
      </c>
      <c r="N288" s="596">
        <f>regioNat_Kreisregionen_t_N!G288/Terr_Oeko!$D289*1000/100</f>
        <v>5.8805869381306453</v>
      </c>
      <c r="O288" s="597">
        <f>regioNat_Kreisregionen_t_N!H288/Terr_Oeko!$D289*1000/100</f>
        <v>22.884824827728565</v>
      </c>
      <c r="P288" s="598">
        <f t="shared" si="36"/>
        <v>46.165488183557898</v>
      </c>
      <c r="Q288" s="599">
        <f>regioNat_Kreisregionen_t_N!J288/Terr_Oeko!$D289*1000/100</f>
        <v>2.1136896829751133</v>
      </c>
      <c r="R288" s="599">
        <f>regioNat_Kreisregionen_t_N!K288/Terr_Oeko!$D289*1000/100</f>
        <v>0.59790513178477522</v>
      </c>
      <c r="S288" s="599">
        <f>regioNat_Kreisregionen_t_N!L288/Terr_Oeko!$D289*1000/100</f>
        <v>1.1959138677693282</v>
      </c>
      <c r="T288" s="599">
        <f>regioNat_Kreisregionen_t_N!M288/Terr_Oeko!$D289*1000/100</f>
        <v>3.5866274550841108</v>
      </c>
      <c r="U288" s="597">
        <f>regioNat_Kreisregionen_t_N!N288/Terr_Oeko!$D289*1000/100</f>
        <v>5.9625055478087949</v>
      </c>
      <c r="V288" s="598">
        <f t="shared" si="37"/>
        <v>13.456641685422124</v>
      </c>
      <c r="W288" s="599">
        <f>regioNat_Kreisregionen_t_N!P288/Terr_Oeko!$D289*1000/100</f>
        <v>7.7361163611173795</v>
      </c>
      <c r="X288" s="599">
        <f>regioNat_Kreisregionen_t_N!Q288/Terr_Oeko!$D289*1000/100</f>
        <v>5.3948607074103556</v>
      </c>
      <c r="Y288" s="599">
        <f>regioNat_Kreisregionen_t_N!R288/Terr_Oeko!$D289*1000/100</f>
        <v>0.3615906666417425</v>
      </c>
      <c r="Z288" s="599">
        <f>regioNat_Kreisregionen_t_N!S288/Terr_Oeko!$D289*1000/100</f>
        <v>2.2939594830464869</v>
      </c>
      <c r="AA288" s="597">
        <f>regioNat_Kreisregionen_t_N!T288/Terr_Oeko!$D289*1000/100</f>
        <v>16.922319279919769</v>
      </c>
      <c r="AB288" s="600">
        <f t="shared" si="38"/>
        <v>32.708846498135735</v>
      </c>
      <c r="AC288" s="275" t="str">
        <f>IF(Terr_Oeko!AB289 &gt; Vegetation!M289, "Oeko", "Veg")</f>
        <v>Oeko</v>
      </c>
      <c r="AD288" s="276" t="str">
        <f>IF(Gesundheit!T289 &gt; Terr_Oeko!AH289, "Gesund", "Oeko")</f>
        <v>Oeko</v>
      </c>
      <c r="AE288" s="500">
        <f t="shared" si="40"/>
        <v>0</v>
      </c>
      <c r="AF288" s="500">
        <f t="shared" si="40"/>
        <v>0</v>
      </c>
      <c r="AG288" s="352"/>
      <c r="AH288" s="542">
        <f t="shared" si="39"/>
        <v>2.1136896829751128</v>
      </c>
      <c r="AI288" s="542">
        <f t="shared" si="39"/>
        <v>0.59790513178477411</v>
      </c>
      <c r="AJ288" s="354">
        <f t="shared" si="41"/>
        <v>0</v>
      </c>
      <c r="AK288" s="651"/>
      <c r="AL288" s="647"/>
      <c r="AM288" s="647"/>
      <c r="AN288" s="647"/>
      <c r="AO288" s="647"/>
      <c r="AP288" s="647"/>
      <c r="AQ288" s="647"/>
      <c r="AR288" s="647"/>
      <c r="AS288" s="647"/>
      <c r="AT288" s="647"/>
      <c r="AU288" s="647"/>
      <c r="AV288" s="647"/>
      <c r="AW288" s="647"/>
      <c r="AX288" s="647"/>
      <c r="AY288" s="647"/>
      <c r="AZ288" s="647"/>
      <c r="BA288" s="647"/>
      <c r="BB288" s="647"/>
      <c r="BC288" s="647"/>
      <c r="BD288" s="647"/>
      <c r="BE288" s="647"/>
      <c r="BF288" s="647"/>
      <c r="BG288" s="647"/>
    </row>
    <row r="289" spans="1:59" x14ac:dyDescent="0.25">
      <c r="A289" s="631"/>
      <c r="B289" s="593">
        <v>16051</v>
      </c>
      <c r="C289" s="592" t="s">
        <v>219</v>
      </c>
      <c r="D289" s="688" t="s">
        <v>584</v>
      </c>
      <c r="E289" s="686">
        <v>3.2758161978370799</v>
      </c>
      <c r="F289" s="686">
        <v>12.913742624517695</v>
      </c>
      <c r="G289" s="686">
        <v>14.880594629156013</v>
      </c>
      <c r="H289" s="686">
        <v>0.54568706981329262</v>
      </c>
      <c r="I289" s="686">
        <v>4.3431014950524034</v>
      </c>
      <c r="J289" s="690">
        <v>35.958942016376483</v>
      </c>
      <c r="K289" s="585">
        <f>regioNat_Kreisregionen_t_N!D289/Terr_Oeko!$D290*1000/100</f>
        <v>4.2238955680970598</v>
      </c>
      <c r="L289" s="585">
        <f>regioNat_Kreisregionen_t_N!E289/Terr_Oeko!$D290*1000/100</f>
        <v>17.690070428486859</v>
      </c>
      <c r="M289" s="585">
        <f>regioNat_Kreisregionen_t_N!F289/Terr_Oeko!$D290*1000/100</f>
        <v>1.8819198187601573</v>
      </c>
      <c r="N289" s="585">
        <f>regioNat_Kreisregionen_t_N!G289/Terr_Oeko!$D290*1000/100</f>
        <v>7.7319148330454706</v>
      </c>
      <c r="O289" s="586">
        <f>regioNat_Kreisregionen_t_N!H289/Terr_Oeko!$D290*1000/100</f>
        <v>18.355011397107944</v>
      </c>
      <c r="P289" s="587">
        <f t="shared" si="36"/>
        <v>49.882812045497488</v>
      </c>
      <c r="Q289" s="588">
        <f>regioNat_Kreisregionen_t_N!J289/Terr_Oeko!$D290*1000/100</f>
        <v>0.94807937025997902</v>
      </c>
      <c r="R289" s="588">
        <f>regioNat_Kreisregionen_t_N!K289/Terr_Oeko!$D290*1000/100</f>
        <v>2.8094757993308468</v>
      </c>
      <c r="S289" s="588">
        <f>regioNat_Kreisregionen_t_N!L289/Terr_Oeko!$D290*1000/100</f>
        <v>1.3362327489468648</v>
      </c>
      <c r="T289" s="588">
        <f>regioNat_Kreisregionen_t_N!M289/Terr_Oeko!$D290*1000/100</f>
        <v>3.3888133379930654</v>
      </c>
      <c r="U289" s="586">
        <f>regioNat_Kreisregionen_t_N!N289/Terr_Oeko!$D290*1000/100</f>
        <v>5.4412687725902495</v>
      </c>
      <c r="V289" s="587">
        <f t="shared" si="37"/>
        <v>13.923870029121005</v>
      </c>
      <c r="W289" s="588">
        <f>regioNat_Kreisregionen_t_N!P289/Terr_Oeko!$D290*1000/100</f>
        <v>3.2758161978370799</v>
      </c>
      <c r="X289" s="588">
        <f>regioNat_Kreisregionen_t_N!Q289/Terr_Oeko!$D290*1000/100</f>
        <v>14.880594629156013</v>
      </c>
      <c r="Y289" s="588">
        <f>regioNat_Kreisregionen_t_N!R289/Terr_Oeko!$D290*1000/100</f>
        <v>0.54568706981329262</v>
      </c>
      <c r="Z289" s="588">
        <f>regioNat_Kreisregionen_t_N!S289/Terr_Oeko!$D290*1000/100</f>
        <v>4.3431014950524034</v>
      </c>
      <c r="AA289" s="586">
        <f>regioNat_Kreisregionen_t_N!T289/Terr_Oeko!$D290*1000/100</f>
        <v>12.913742624517695</v>
      </c>
      <c r="AB289" s="589">
        <f t="shared" si="38"/>
        <v>35.958942016376483</v>
      </c>
      <c r="AC289" s="275" t="str">
        <f>IF(Terr_Oeko!AB290 &gt; Vegetation!M290, "Oeko", "Veg")</f>
        <v>Oeko</v>
      </c>
      <c r="AD289" s="276" t="str">
        <f>IF(Gesundheit!T290 &gt; Terr_Oeko!AH290, "Gesund", "Oeko")</f>
        <v>Gesund</v>
      </c>
      <c r="AE289" s="500">
        <f t="shared" si="40"/>
        <v>0</v>
      </c>
      <c r="AF289" s="500">
        <f t="shared" si="40"/>
        <v>0</v>
      </c>
      <c r="AG289" s="352"/>
      <c r="AH289" s="542">
        <f t="shared" si="39"/>
        <v>0.9480793702599799</v>
      </c>
      <c r="AI289" s="542">
        <f t="shared" si="39"/>
        <v>2.8094757993308459</v>
      </c>
      <c r="AJ289" s="354">
        <f t="shared" si="41"/>
        <v>-8.8817841970012523E-16</v>
      </c>
      <c r="AK289" s="651"/>
      <c r="AL289" s="647"/>
      <c r="AM289" s="647"/>
      <c r="AN289" s="647"/>
      <c r="AO289" s="647"/>
      <c r="AP289" s="647"/>
      <c r="AQ289" s="647"/>
      <c r="AR289" s="647"/>
      <c r="AS289" s="647"/>
      <c r="AT289" s="647"/>
      <c r="AU289" s="647"/>
      <c r="AV289" s="647"/>
      <c r="AW289" s="647"/>
      <c r="AX289" s="647"/>
      <c r="AY289" s="647"/>
      <c r="AZ289" s="647"/>
      <c r="BA289" s="647"/>
      <c r="BB289" s="647"/>
      <c r="BC289" s="647"/>
      <c r="BD289" s="647"/>
      <c r="BE289" s="647"/>
      <c r="BF289" s="647"/>
      <c r="BG289" s="647"/>
    </row>
    <row r="290" spans="1:59" x14ac:dyDescent="0.25">
      <c r="A290" s="631"/>
      <c r="B290" s="594">
        <v>16061</v>
      </c>
      <c r="C290" s="595" t="s">
        <v>221</v>
      </c>
      <c r="D290" s="687" t="s">
        <v>584</v>
      </c>
      <c r="E290" s="687">
        <v>5.950428306133638</v>
      </c>
      <c r="F290" s="687">
        <v>0.27239265728464057</v>
      </c>
      <c r="G290" s="687">
        <v>6.0068212039784887</v>
      </c>
      <c r="H290" s="687">
        <v>0.28432276221825714</v>
      </c>
      <c r="I290" s="687">
        <v>3.3071189732419142</v>
      </c>
      <c r="J290" s="691">
        <v>15.821083902856941</v>
      </c>
      <c r="K290" s="596">
        <f>regioNat_Kreisregionen_t_N!D290/Terr_Oeko!$D291*1000/100</f>
        <v>7.6725879086721536</v>
      </c>
      <c r="L290" s="596">
        <f>regioNat_Kreisregionen_t_N!E290/Terr_Oeko!$D291*1000/100</f>
        <v>7.5692927220329942</v>
      </c>
      <c r="M290" s="596">
        <f>regioNat_Kreisregionen_t_N!F290/Terr_Oeko!$D291*1000/100</f>
        <v>1.3775111031389908</v>
      </c>
      <c r="N290" s="596">
        <f>regioNat_Kreisregionen_t_N!G290/Terr_Oeko!$D291*1000/100</f>
        <v>10.226579404632618</v>
      </c>
      <c r="O290" s="597">
        <f>regioNat_Kreisregionen_t_N!H290/Terr_Oeko!$D291*1000/100</f>
        <v>16.209806698932614</v>
      </c>
      <c r="P290" s="598">
        <f t="shared" si="36"/>
        <v>43.055777837409366</v>
      </c>
      <c r="Q290" s="599">
        <f>regioNat_Kreisregionen_t_N!J290/Terr_Oeko!$D291*1000/100</f>
        <v>1.7221596025385151</v>
      </c>
      <c r="R290" s="599">
        <f>regioNat_Kreisregionen_t_N!K290/Terr_Oeko!$D291*1000/100</f>
        <v>1.5624715180545048</v>
      </c>
      <c r="S290" s="599">
        <f>regioNat_Kreisregionen_t_N!L290/Terr_Oeko!$D291*1000/100</f>
        <v>1.0931883409207337</v>
      </c>
      <c r="T290" s="599">
        <f>regioNat_Kreisregionen_t_N!M290/Terr_Oeko!$D291*1000/100</f>
        <v>6.9194604313908208</v>
      </c>
      <c r="U290" s="597">
        <f>regioNat_Kreisregionen_t_N!N290/Terr_Oeko!$D291*1000/100</f>
        <v>15.937414041647976</v>
      </c>
      <c r="V290" s="598">
        <f t="shared" si="37"/>
        <v>27.234693934552549</v>
      </c>
      <c r="W290" s="599">
        <f>regioNat_Kreisregionen_t_N!P290/Terr_Oeko!$D291*1000/100</f>
        <v>5.950428306133638</v>
      </c>
      <c r="X290" s="599">
        <f>regioNat_Kreisregionen_t_N!Q290/Terr_Oeko!$D291*1000/100</f>
        <v>6.0068212039784887</v>
      </c>
      <c r="Y290" s="599">
        <f>regioNat_Kreisregionen_t_N!R290/Terr_Oeko!$D291*1000/100</f>
        <v>0.28432276221825714</v>
      </c>
      <c r="Z290" s="599">
        <f>regioNat_Kreisregionen_t_N!S290/Terr_Oeko!$D291*1000/100</f>
        <v>3.3071189732419142</v>
      </c>
      <c r="AA290" s="597">
        <f>regioNat_Kreisregionen_t_N!T290/Terr_Oeko!$D291*1000/100</f>
        <v>0.27239265728464057</v>
      </c>
      <c r="AB290" s="600">
        <f t="shared" si="38"/>
        <v>15.821083902856941</v>
      </c>
      <c r="AC290" s="275" t="str">
        <f>IF(Terr_Oeko!AB291 &gt; Vegetation!M291, "Oeko", "Veg")</f>
        <v>Oeko</v>
      </c>
      <c r="AD290" s="276" t="str">
        <f>IF(Gesundheit!T291 &gt; Terr_Oeko!AH291, "Gesund", "Oeko")</f>
        <v>Oeko</v>
      </c>
      <c r="AE290" s="500">
        <f t="shared" si="40"/>
        <v>0</v>
      </c>
      <c r="AF290" s="500">
        <f t="shared" si="40"/>
        <v>0</v>
      </c>
      <c r="AG290" s="352"/>
      <c r="AH290" s="542">
        <f t="shared" si="39"/>
        <v>1.7221596025385155</v>
      </c>
      <c r="AI290" s="542">
        <f t="shared" si="39"/>
        <v>1.5624715180545055</v>
      </c>
      <c r="AJ290" s="354">
        <f t="shared" si="41"/>
        <v>0</v>
      </c>
      <c r="AK290" s="651"/>
      <c r="AL290" s="647"/>
      <c r="AM290" s="647"/>
      <c r="AN290" s="647"/>
      <c r="AO290" s="647"/>
      <c r="AP290" s="647"/>
      <c r="AQ290" s="647"/>
      <c r="AR290" s="647"/>
      <c r="AS290" s="647"/>
      <c r="AT290" s="647"/>
      <c r="AU290" s="647"/>
      <c r="AV290" s="647"/>
      <c r="AW290" s="647"/>
      <c r="AX290" s="647"/>
      <c r="AY290" s="647"/>
      <c r="AZ290" s="647"/>
      <c r="BA290" s="647"/>
      <c r="BB290" s="647"/>
      <c r="BC290" s="647"/>
      <c r="BD290" s="647"/>
      <c r="BE290" s="647"/>
      <c r="BF290" s="647"/>
      <c r="BG290" s="647"/>
    </row>
    <row r="291" spans="1:59" x14ac:dyDescent="0.25">
      <c r="A291" s="631"/>
      <c r="B291" s="593">
        <v>16062</v>
      </c>
      <c r="C291" s="592" t="s">
        <v>222</v>
      </c>
      <c r="D291" s="688" t="s">
        <v>583</v>
      </c>
      <c r="E291" s="686">
        <v>6.1024844779605587</v>
      </c>
      <c r="F291" s="686">
        <v>7.0260094030924005</v>
      </c>
      <c r="G291" s="686">
        <v>3.4350224592568703</v>
      </c>
      <c r="H291" s="686">
        <v>0.24739428006597128</v>
      </c>
      <c r="I291" s="686">
        <v>2.2320245612199678</v>
      </c>
      <c r="J291" s="690">
        <v>19.042935181595769</v>
      </c>
      <c r="K291" s="585">
        <f>regioNat_Kreisregionen_t_N!D291/Terr_Oeko!$D292*1000/100</f>
        <v>7.8686518364058289</v>
      </c>
      <c r="L291" s="585">
        <f>regioNat_Kreisregionen_t_N!E291/Terr_Oeko!$D292*1000/100</f>
        <v>4.3285274553622317</v>
      </c>
      <c r="M291" s="585">
        <f>regioNat_Kreisregionen_t_N!F291/Terr_Oeko!$D292*1000/100</f>
        <v>1.2694474156437821</v>
      </c>
      <c r="N291" s="585">
        <f>regioNat_Kreisregionen_t_N!G291/Terr_Oeko!$D292*1000/100</f>
        <v>10.867934937758296</v>
      </c>
      <c r="O291" s="586">
        <f>regioNat_Kreisregionen_t_N!H291/Terr_Oeko!$D292*1000/100</f>
        <v>21.927715581828235</v>
      </c>
      <c r="P291" s="587">
        <f t="shared" si="36"/>
        <v>46.262277226998378</v>
      </c>
      <c r="Q291" s="588">
        <f>regioNat_Kreisregionen_t_N!J291/Terr_Oeko!$D292*1000/100</f>
        <v>1.7661673584452697</v>
      </c>
      <c r="R291" s="588">
        <f>regioNat_Kreisregionen_t_N!K291/Terr_Oeko!$D292*1000/100</f>
        <v>0.89350499610536138</v>
      </c>
      <c r="S291" s="588">
        <f>regioNat_Kreisregionen_t_N!L291/Terr_Oeko!$D292*1000/100</f>
        <v>1.0220531355778109</v>
      </c>
      <c r="T291" s="588">
        <f>regioNat_Kreisregionen_t_N!M291/Terr_Oeko!$D292*1000/100</f>
        <v>8.635910376538364</v>
      </c>
      <c r="U291" s="586">
        <f>regioNat_Kreisregionen_t_N!N291/Terr_Oeko!$D292*1000/100</f>
        <v>14.901706178735832</v>
      </c>
      <c r="V291" s="587">
        <f t="shared" si="37"/>
        <v>27.219342045402641</v>
      </c>
      <c r="W291" s="588">
        <f>regioNat_Kreisregionen_t_N!P291/Terr_Oeko!$D292*1000/100</f>
        <v>6.1024844779605587</v>
      </c>
      <c r="X291" s="588">
        <f>regioNat_Kreisregionen_t_N!Q291/Terr_Oeko!$D292*1000/100</f>
        <v>3.4350224592568703</v>
      </c>
      <c r="Y291" s="588">
        <f>regioNat_Kreisregionen_t_N!R291/Terr_Oeko!$D292*1000/100</f>
        <v>0.24739428006597128</v>
      </c>
      <c r="Z291" s="588">
        <f>regioNat_Kreisregionen_t_N!S291/Terr_Oeko!$D292*1000/100</f>
        <v>2.2320245612199678</v>
      </c>
      <c r="AA291" s="586">
        <f>regioNat_Kreisregionen_t_N!T291/Terr_Oeko!$D292*1000/100</f>
        <v>7.0260094030924005</v>
      </c>
      <c r="AB291" s="589">
        <f t="shared" si="38"/>
        <v>19.042935181595769</v>
      </c>
      <c r="AC291" s="275" t="str">
        <f>IF(Terr_Oeko!AB292 &gt; Vegetation!M292, "Oeko", "Veg")</f>
        <v>Oeko</v>
      </c>
      <c r="AD291" s="276" t="str">
        <f>IF(Gesundheit!T292 &gt; Terr_Oeko!AH292, "Gesund", "Oeko")</f>
        <v>Oeko</v>
      </c>
      <c r="AE291" s="500">
        <f t="shared" si="40"/>
        <v>0</v>
      </c>
      <c r="AF291" s="500">
        <f t="shared" si="40"/>
        <v>0</v>
      </c>
      <c r="AG291" s="352"/>
      <c r="AH291" s="542">
        <f t="shared" si="39"/>
        <v>1.7661673584452702</v>
      </c>
      <c r="AI291" s="542">
        <f t="shared" si="39"/>
        <v>0.89350499610536138</v>
      </c>
      <c r="AJ291" s="354">
        <f t="shared" si="41"/>
        <v>0</v>
      </c>
      <c r="AK291" s="651"/>
      <c r="AL291" s="647"/>
      <c r="AM291" s="647"/>
      <c r="AN291" s="647"/>
      <c r="AO291" s="647"/>
      <c r="AP291" s="647"/>
      <c r="AQ291" s="647"/>
      <c r="AR291" s="647"/>
      <c r="AS291" s="647"/>
      <c r="AT291" s="647"/>
      <c r="AU291" s="647"/>
      <c r="AV291" s="647"/>
      <c r="AW291" s="647"/>
      <c r="AX291" s="647"/>
      <c r="AY291" s="647"/>
      <c r="AZ291" s="647"/>
      <c r="BA291" s="647"/>
      <c r="BB291" s="647"/>
      <c r="BC291" s="647"/>
      <c r="BD291" s="647"/>
      <c r="BE291" s="647"/>
      <c r="BF291" s="647"/>
      <c r="BG291" s="647"/>
    </row>
    <row r="292" spans="1:59" x14ac:dyDescent="0.25">
      <c r="A292" s="631"/>
      <c r="B292" s="594" t="s">
        <v>689</v>
      </c>
      <c r="C292" s="595" t="s">
        <v>699</v>
      </c>
      <c r="D292" s="687" t="s">
        <v>583</v>
      </c>
      <c r="E292" s="687">
        <v>4.900045727516436</v>
      </c>
      <c r="F292" s="687">
        <v>2.8283377621895998</v>
      </c>
      <c r="G292" s="687">
        <v>4.8419108254178953</v>
      </c>
      <c r="H292" s="687">
        <v>0.29933651262687588</v>
      </c>
      <c r="I292" s="687">
        <v>1.6761170038614697</v>
      </c>
      <c r="J292" s="691">
        <v>14.545747831612276</v>
      </c>
      <c r="K292" s="596">
        <f>regioNat_Kreisregionen_t_N!D292/Terr_Oeko!$D293*1000/100</f>
        <v>6.3182059621035442</v>
      </c>
      <c r="L292" s="596">
        <f>regioNat_Kreisregionen_t_N!E292/Terr_Oeko!$D293*1000/100</f>
        <v>6.1013702800566465</v>
      </c>
      <c r="M292" s="596">
        <f>regioNat_Kreisregionen_t_N!F292/Terr_Oeko!$D293*1000/100</f>
        <v>1.2970930249682127</v>
      </c>
      <c r="N292" s="596">
        <f>regioNat_Kreisregionen_t_N!G292/Terr_Oeko!$D293*1000/100</f>
        <v>8.8844131417583778</v>
      </c>
      <c r="O292" s="597">
        <f>regioNat_Kreisregionen_t_N!H292/Terr_Oeko!$D293*1000/100</f>
        <v>18.108846489899371</v>
      </c>
      <c r="P292" s="598">
        <f t="shared" si="36"/>
        <v>40.709928898786153</v>
      </c>
      <c r="Q292" s="599">
        <f>regioNat_Kreisregionen_t_N!J292/Terr_Oeko!$D293*1000/100</f>
        <v>1.4181602345871087</v>
      </c>
      <c r="R292" s="599">
        <f>regioNat_Kreisregionen_t_N!K292/Terr_Oeko!$D293*1000/100</f>
        <v>1.2594594546387519</v>
      </c>
      <c r="S292" s="599">
        <f>regioNat_Kreisregionen_t_N!L292/Terr_Oeko!$D293*1000/100</f>
        <v>0.99775651234133689</v>
      </c>
      <c r="T292" s="599">
        <f>regioNat_Kreisregionen_t_N!M292/Terr_Oeko!$D293*1000/100</f>
        <v>7.2082961378968387</v>
      </c>
      <c r="U292" s="597">
        <f>regioNat_Kreisregionen_t_N!N292/Terr_Oeko!$D293*1000/100</f>
        <v>15.280508727709773</v>
      </c>
      <c r="V292" s="598">
        <f t="shared" si="37"/>
        <v>26.164181067173811</v>
      </c>
      <c r="W292" s="599">
        <f>regioNat_Kreisregionen_t_N!P292/Terr_Oeko!$D293*1000/100</f>
        <v>4.900045727516436</v>
      </c>
      <c r="X292" s="599">
        <f>regioNat_Kreisregionen_t_N!Q292/Terr_Oeko!$D293*1000/100</f>
        <v>4.8419108254178953</v>
      </c>
      <c r="Y292" s="599">
        <f>regioNat_Kreisregionen_t_N!R292/Terr_Oeko!$D293*1000/100</f>
        <v>0.29933651262687588</v>
      </c>
      <c r="Z292" s="599">
        <f>regioNat_Kreisregionen_t_N!S292/Terr_Oeko!$D293*1000/100</f>
        <v>1.6761170038614697</v>
      </c>
      <c r="AA292" s="597">
        <f>regioNat_Kreisregionen_t_N!T292/Terr_Oeko!$D293*1000/100</f>
        <v>2.8283377621895998</v>
      </c>
      <c r="AB292" s="600">
        <f t="shared" si="38"/>
        <v>14.545747831612276</v>
      </c>
      <c r="AC292" s="275" t="str">
        <f>IF(Terr_Oeko!AB293 &gt; Vegetation!M293, "Oeko", "Veg")</f>
        <v>Oeko</v>
      </c>
      <c r="AD292" s="276" t="str">
        <f>IF(Gesundheit!T293 &gt; Terr_Oeko!AH293, "Gesund", "Oeko")</f>
        <v>Oeko</v>
      </c>
      <c r="AE292" s="500">
        <f t="shared" si="40"/>
        <v>0</v>
      </c>
      <c r="AF292" s="500">
        <f t="shared" si="40"/>
        <v>0</v>
      </c>
      <c r="AG292" s="352"/>
      <c r="AH292" s="542">
        <f t="shared" si="39"/>
        <v>1.4181602345871083</v>
      </c>
      <c r="AI292" s="542">
        <f t="shared" si="39"/>
        <v>1.2594594546387512</v>
      </c>
      <c r="AJ292" s="354">
        <f t="shared" si="41"/>
        <v>0</v>
      </c>
      <c r="AK292" s="651"/>
      <c r="AL292" s="647"/>
      <c r="AM292" s="647"/>
      <c r="AN292" s="647"/>
      <c r="AO292" s="647"/>
      <c r="AP292" s="647"/>
      <c r="AQ292" s="647"/>
      <c r="AR292" s="647"/>
      <c r="AS292" s="647"/>
      <c r="AT292" s="647"/>
      <c r="AU292" s="647"/>
      <c r="AV292" s="647"/>
      <c r="AW292" s="647"/>
      <c r="AX292" s="647"/>
      <c r="AY292" s="647"/>
      <c r="AZ292" s="647"/>
      <c r="BA292" s="647"/>
      <c r="BB292" s="647"/>
      <c r="BC292" s="647"/>
      <c r="BD292" s="647"/>
      <c r="BE292" s="647"/>
      <c r="BF292" s="647"/>
      <c r="BG292" s="647"/>
    </row>
    <row r="293" spans="1:59" x14ac:dyDescent="0.25">
      <c r="A293" s="631"/>
      <c r="B293" s="593">
        <v>16064</v>
      </c>
      <c r="C293" s="592" t="s">
        <v>224</v>
      </c>
      <c r="D293" s="688" t="s">
        <v>583</v>
      </c>
      <c r="E293" s="686">
        <v>5.8180329026946946</v>
      </c>
      <c r="F293" s="686">
        <v>12.819162274272662</v>
      </c>
      <c r="G293" s="686">
        <v>3.2126308945712561</v>
      </c>
      <c r="H293" s="686">
        <v>0.29178097948240983</v>
      </c>
      <c r="I293" s="686">
        <v>4.7339534689301948</v>
      </c>
      <c r="J293" s="690">
        <v>26.875560519951215</v>
      </c>
      <c r="K293" s="585">
        <f>regioNat_Kreisregionen_t_N!D293/Terr_Oeko!$D294*1000/100</f>
        <v>7.5018749247778134</v>
      </c>
      <c r="L293" s="585">
        <f>regioNat_Kreisregionen_t_N!E293/Terr_Oeko!$D294*1000/100</f>
        <v>4.0482882414995949</v>
      </c>
      <c r="M293" s="585">
        <f>regioNat_Kreisregionen_t_N!F293/Terr_Oeko!$D294*1000/100</f>
        <v>1.4937215443331915</v>
      </c>
      <c r="N293" s="585">
        <f>regioNat_Kreisregionen_t_N!G293/Terr_Oeko!$D294*1000/100</f>
        <v>9.8068340371950562</v>
      </c>
      <c r="O293" s="586">
        <f>regioNat_Kreisregionen_t_N!H293/Terr_Oeko!$D294*1000/100</f>
        <v>24.885495770494927</v>
      </c>
      <c r="P293" s="587">
        <f t="shared" si="36"/>
        <v>47.736214518300585</v>
      </c>
      <c r="Q293" s="588">
        <f>regioNat_Kreisregionen_t_N!J293/Terr_Oeko!$D294*1000/100</f>
        <v>1.6838420220831196</v>
      </c>
      <c r="R293" s="588">
        <f>regioNat_Kreisregionen_t_N!K293/Terr_Oeko!$D294*1000/100</f>
        <v>0.8356573469283386</v>
      </c>
      <c r="S293" s="588">
        <f>regioNat_Kreisregionen_t_N!L293/Terr_Oeko!$D294*1000/100</f>
        <v>1.2019405648507815</v>
      </c>
      <c r="T293" s="588">
        <f>regioNat_Kreisregionen_t_N!M293/Terr_Oeko!$D294*1000/100</f>
        <v>5.0728805682648099</v>
      </c>
      <c r="U293" s="586">
        <f>regioNat_Kreisregionen_t_N!N293/Terr_Oeko!$D294*1000/100</f>
        <v>12.066333496222262</v>
      </c>
      <c r="V293" s="587">
        <f t="shared" si="37"/>
        <v>20.860653998349314</v>
      </c>
      <c r="W293" s="588">
        <f>regioNat_Kreisregionen_t_N!P293/Terr_Oeko!$D294*1000/100</f>
        <v>5.8180329026946946</v>
      </c>
      <c r="X293" s="588">
        <f>regioNat_Kreisregionen_t_N!Q293/Terr_Oeko!$D294*1000/100</f>
        <v>3.2126308945712561</v>
      </c>
      <c r="Y293" s="588">
        <f>regioNat_Kreisregionen_t_N!R293/Terr_Oeko!$D294*1000/100</f>
        <v>0.29178097948240983</v>
      </c>
      <c r="Z293" s="588">
        <f>regioNat_Kreisregionen_t_N!S293/Terr_Oeko!$D294*1000/100</f>
        <v>4.7339534689301948</v>
      </c>
      <c r="AA293" s="586">
        <f>regioNat_Kreisregionen_t_N!T293/Terr_Oeko!$D294*1000/100</f>
        <v>12.819162274272662</v>
      </c>
      <c r="AB293" s="589">
        <f t="shared" si="38"/>
        <v>26.875560519951215</v>
      </c>
      <c r="AC293" s="275" t="str">
        <f>IF(Terr_Oeko!AB294 &gt; Vegetation!M294, "Oeko", "Veg")</f>
        <v>Oeko</v>
      </c>
      <c r="AD293" s="276" t="str">
        <f>IF(Gesundheit!T294 &gt; Terr_Oeko!AH294, "Gesund", "Oeko")</f>
        <v>Oeko</v>
      </c>
      <c r="AE293" s="500">
        <f t="shared" si="40"/>
        <v>0</v>
      </c>
      <c r="AF293" s="500">
        <f t="shared" si="40"/>
        <v>0</v>
      </c>
      <c r="AG293" s="352"/>
      <c r="AH293" s="542">
        <f t="shared" si="39"/>
        <v>1.6838420220831187</v>
      </c>
      <c r="AI293" s="542">
        <f t="shared" si="39"/>
        <v>0.83565734692833882</v>
      </c>
      <c r="AJ293" s="354">
        <f t="shared" si="41"/>
        <v>0</v>
      </c>
      <c r="AK293" s="651"/>
      <c r="AL293" s="647"/>
      <c r="AM293" s="647"/>
      <c r="AN293" s="647"/>
      <c r="AO293" s="647"/>
      <c r="AP293" s="647"/>
      <c r="AQ293" s="647"/>
      <c r="AR293" s="647"/>
      <c r="AS293" s="647"/>
      <c r="AT293" s="647"/>
      <c r="AU293" s="647"/>
      <c r="AV293" s="647"/>
      <c r="AW293" s="647"/>
      <c r="AX293" s="647"/>
      <c r="AY293" s="647"/>
      <c r="AZ293" s="647"/>
      <c r="BA293" s="647"/>
      <c r="BB293" s="647"/>
      <c r="BC293" s="647"/>
      <c r="BD293" s="647"/>
      <c r="BE293" s="647"/>
      <c r="BF293" s="647"/>
      <c r="BG293" s="647"/>
    </row>
    <row r="294" spans="1:59" x14ac:dyDescent="0.25">
      <c r="A294" s="631"/>
      <c r="B294" s="594">
        <v>16065</v>
      </c>
      <c r="C294" s="595" t="s">
        <v>225</v>
      </c>
      <c r="D294" s="687" t="s">
        <v>583</v>
      </c>
      <c r="E294" s="687">
        <v>4.507947030010536</v>
      </c>
      <c r="F294" s="687">
        <v>10.349039326051571</v>
      </c>
      <c r="G294" s="687">
        <v>2.0739049789627297</v>
      </c>
      <c r="H294" s="687">
        <v>0.229237396100053</v>
      </c>
      <c r="I294" s="687">
        <v>5.2953936361704494</v>
      </c>
      <c r="J294" s="691">
        <v>22.455522367295337</v>
      </c>
      <c r="K294" s="596">
        <f>regioNat_Kreisregionen_t_N!D294/Terr_Oeko!$D295*1000/100</f>
        <v>5.8126269397684931</v>
      </c>
      <c r="L294" s="596">
        <f>regioNat_Kreisregionen_t_N!E294/Terr_Oeko!$D295*1000/100</f>
        <v>2.6133612655314846</v>
      </c>
      <c r="M294" s="596">
        <f>regioNat_Kreisregionen_t_N!F294/Terr_Oeko!$D295*1000/100</f>
        <v>1.2798329261434089</v>
      </c>
      <c r="N294" s="596">
        <f>regioNat_Kreisregionen_t_N!G294/Terr_Oeko!$D295*1000/100</f>
        <v>8.4291395186696061</v>
      </c>
      <c r="O294" s="597">
        <f>regioNat_Kreisregionen_t_N!H294/Terr_Oeko!$D295*1000/100</f>
        <v>20.13211583723945</v>
      </c>
      <c r="P294" s="598">
        <f t="shared" si="36"/>
        <v>38.26707648735244</v>
      </c>
      <c r="Q294" s="599">
        <f>regioNat_Kreisregionen_t_N!J294/Terr_Oeko!$D295*1000/100</f>
        <v>1.3046799097579562</v>
      </c>
      <c r="R294" s="599">
        <f>regioNat_Kreisregionen_t_N!K294/Terr_Oeko!$D295*1000/100</f>
        <v>0.53945628656875477</v>
      </c>
      <c r="S294" s="599">
        <f>regioNat_Kreisregionen_t_N!L294/Terr_Oeko!$D295*1000/100</f>
        <v>1.0505955300433558</v>
      </c>
      <c r="T294" s="599">
        <f>regioNat_Kreisregionen_t_N!M294/Terr_Oeko!$D295*1000/100</f>
        <v>3.1337458824991882</v>
      </c>
      <c r="U294" s="597">
        <f>regioNat_Kreisregionen_t_N!N294/Terr_Oeko!$D295*1000/100</f>
        <v>9.783076511187879</v>
      </c>
      <c r="V294" s="598">
        <f t="shared" si="37"/>
        <v>15.811554120057135</v>
      </c>
      <c r="W294" s="599">
        <f>regioNat_Kreisregionen_t_N!P294/Terr_Oeko!$D295*1000/100</f>
        <v>4.507947030010536</v>
      </c>
      <c r="X294" s="599">
        <f>regioNat_Kreisregionen_t_N!Q294/Terr_Oeko!$D295*1000/100</f>
        <v>2.0739049789627297</v>
      </c>
      <c r="Y294" s="599">
        <f>regioNat_Kreisregionen_t_N!R294/Terr_Oeko!$D295*1000/100</f>
        <v>0.229237396100053</v>
      </c>
      <c r="Z294" s="599">
        <f>regioNat_Kreisregionen_t_N!S294/Terr_Oeko!$D295*1000/100</f>
        <v>5.2953936361704494</v>
      </c>
      <c r="AA294" s="597">
        <f>regioNat_Kreisregionen_t_N!T294/Terr_Oeko!$D295*1000/100</f>
        <v>10.349039326051571</v>
      </c>
      <c r="AB294" s="600">
        <f t="shared" si="38"/>
        <v>22.455522367295337</v>
      </c>
      <c r="AC294" s="275" t="str">
        <f>IF(Terr_Oeko!AB295 &gt; Vegetation!M295, "Oeko", "Veg")</f>
        <v>Oeko</v>
      </c>
      <c r="AD294" s="276" t="str">
        <f>IF(Gesundheit!T295 &gt; Terr_Oeko!AH295, "Gesund", "Oeko")</f>
        <v>Oeko</v>
      </c>
      <c r="AE294" s="500">
        <f t="shared" si="40"/>
        <v>0</v>
      </c>
      <c r="AF294" s="500">
        <f>IF(X294&gt;L294, L294-X294, 0)</f>
        <v>0</v>
      </c>
      <c r="AG294" s="352"/>
      <c r="AH294" s="542">
        <f t="shared" si="39"/>
        <v>1.3046799097579571</v>
      </c>
      <c r="AI294" s="542">
        <f t="shared" si="39"/>
        <v>0.53945628656875488</v>
      </c>
      <c r="AJ294" s="354">
        <f t="shared" si="41"/>
        <v>0</v>
      </c>
      <c r="AK294" s="651"/>
      <c r="AL294" s="647"/>
      <c r="AM294" s="647"/>
      <c r="AN294" s="647"/>
      <c r="AO294" s="647"/>
      <c r="AP294" s="647"/>
      <c r="AQ294" s="647"/>
      <c r="AR294" s="647"/>
      <c r="AS294" s="647"/>
      <c r="AT294" s="647"/>
      <c r="AU294" s="647"/>
      <c r="AV294" s="647"/>
      <c r="AW294" s="647"/>
      <c r="AX294" s="647"/>
      <c r="AY294" s="647"/>
      <c r="AZ294" s="647"/>
      <c r="BA294" s="647"/>
      <c r="BB294" s="647"/>
      <c r="BC294" s="647"/>
      <c r="BD294" s="647"/>
      <c r="BE294" s="647"/>
      <c r="BF294" s="647"/>
      <c r="BG294" s="647"/>
    </row>
    <row r="295" spans="1:59" x14ac:dyDescent="0.25">
      <c r="A295" s="631"/>
      <c r="B295" s="593">
        <v>16066</v>
      </c>
      <c r="C295" s="592" t="s">
        <v>226</v>
      </c>
      <c r="D295" s="688" t="s">
        <v>583</v>
      </c>
      <c r="E295" s="686">
        <v>4.8086593975843677</v>
      </c>
      <c r="F295" s="686">
        <v>2.3819819929660619</v>
      </c>
      <c r="G295" s="686">
        <v>2.5104587048116458</v>
      </c>
      <c r="H295" s="686">
        <v>0.1938041082909536</v>
      </c>
      <c r="I295" s="686">
        <v>0.88526233227021356</v>
      </c>
      <c r="J295" s="690">
        <v>10.780166535923243</v>
      </c>
      <c r="K295" s="585">
        <f>regioNat_Kreisregionen_t_N!D295/Terr_Oeko!$D296*1000/100</f>
        <v>6.2003708057111977</v>
      </c>
      <c r="L295" s="585">
        <f>regioNat_Kreisregionen_t_N!E295/Terr_Oeko!$D296*1000/100</f>
        <v>3.1634696885449727</v>
      </c>
      <c r="M295" s="585">
        <f>regioNat_Kreisregionen_t_N!F295/Terr_Oeko!$D296*1000/100</f>
        <v>0.98110553187066851</v>
      </c>
      <c r="N295" s="585">
        <f>regioNat_Kreisregionen_t_N!G295/Terr_Oeko!$D296*1000/100</f>
        <v>8.6911238297722004</v>
      </c>
      <c r="O295" s="586">
        <f>regioNat_Kreisregionen_t_N!H295/Terr_Oeko!$D296*1000/100</f>
        <v>17.306255790155582</v>
      </c>
      <c r="P295" s="587">
        <f t="shared" si="36"/>
        <v>36.342325646054618</v>
      </c>
      <c r="Q295" s="588">
        <f>regioNat_Kreisregionen_t_N!J295/Terr_Oeko!$D296*1000/100</f>
        <v>1.3917114081268289</v>
      </c>
      <c r="R295" s="588">
        <f>regioNat_Kreisregionen_t_N!K295/Terr_Oeko!$D296*1000/100</f>
        <v>0.65301098373332689</v>
      </c>
      <c r="S295" s="588">
        <f>regioNat_Kreisregionen_t_N!L295/Terr_Oeko!$D296*1000/100</f>
        <v>0.787301423579715</v>
      </c>
      <c r="T295" s="588">
        <f>regioNat_Kreisregionen_t_N!M295/Terr_Oeko!$D296*1000/100</f>
        <v>7.8058614975020699</v>
      </c>
      <c r="U295" s="586">
        <f>regioNat_Kreisregionen_t_N!N295/Terr_Oeko!$D296*1000/100</f>
        <v>14.924273797189519</v>
      </c>
      <c r="V295" s="587">
        <f t="shared" si="37"/>
        <v>25.562159110131461</v>
      </c>
      <c r="W295" s="588">
        <f>regioNat_Kreisregionen_t_N!P295/Terr_Oeko!$D296*1000/100</f>
        <v>4.8086593975843677</v>
      </c>
      <c r="X295" s="588">
        <f>regioNat_Kreisregionen_t_N!Q295/Terr_Oeko!$D296*1000/100</f>
        <v>2.5104587048116458</v>
      </c>
      <c r="Y295" s="588">
        <f>regioNat_Kreisregionen_t_N!R295/Terr_Oeko!$D296*1000/100</f>
        <v>0.1938041082909536</v>
      </c>
      <c r="Z295" s="588">
        <f>regioNat_Kreisregionen_t_N!S295/Terr_Oeko!$D296*1000/100</f>
        <v>0.88526233227021356</v>
      </c>
      <c r="AA295" s="586">
        <f>regioNat_Kreisregionen_t_N!T295/Terr_Oeko!$D296*1000/100</f>
        <v>2.3819819929660619</v>
      </c>
      <c r="AB295" s="589">
        <f t="shared" si="38"/>
        <v>10.780166535923243</v>
      </c>
      <c r="AC295" s="275" t="str">
        <f>IF(Terr_Oeko!AB296 &gt; Vegetation!M296, "Oeko", "Veg")</f>
        <v>Oeko</v>
      </c>
      <c r="AD295" s="276" t="str">
        <f>IF(Gesundheit!T296 &gt; Terr_Oeko!AH296, "Gesund", "Oeko")</f>
        <v>Oeko</v>
      </c>
      <c r="AE295" s="500">
        <f t="shared" si="40"/>
        <v>0</v>
      </c>
      <c r="AF295" s="500">
        <f t="shared" si="40"/>
        <v>0</v>
      </c>
      <c r="AG295" s="352"/>
      <c r="AH295" s="542">
        <f t="shared" si="39"/>
        <v>1.39171140812683</v>
      </c>
      <c r="AI295" s="542">
        <f t="shared" si="39"/>
        <v>0.65301098373332689</v>
      </c>
      <c r="AJ295" s="354">
        <f t="shared" si="41"/>
        <v>0</v>
      </c>
      <c r="AK295" s="651"/>
      <c r="AL295" s="647"/>
      <c r="AM295" s="647"/>
      <c r="AN295" s="647"/>
      <c r="AO295" s="647"/>
      <c r="AP295" s="647"/>
      <c r="AQ295" s="647"/>
      <c r="AR295" s="647"/>
      <c r="AS295" s="647"/>
      <c r="AT295" s="647"/>
      <c r="AU295" s="647"/>
      <c r="AV295" s="647"/>
      <c r="AW295" s="647"/>
      <c r="AX295" s="647"/>
      <c r="AY295" s="647"/>
      <c r="AZ295" s="647"/>
      <c r="BA295" s="647"/>
      <c r="BB295" s="647"/>
      <c r="BC295" s="647"/>
      <c r="BD295" s="647"/>
      <c r="BE295" s="647"/>
      <c r="BF295" s="647"/>
      <c r="BG295" s="647"/>
    </row>
    <row r="296" spans="1:59" x14ac:dyDescent="0.25">
      <c r="A296" s="631"/>
      <c r="B296" s="594">
        <v>16067</v>
      </c>
      <c r="C296" s="595" t="s">
        <v>227</v>
      </c>
      <c r="D296" s="687" t="s">
        <v>583</v>
      </c>
      <c r="E296" s="687">
        <v>6.9263424438045673</v>
      </c>
      <c r="F296" s="687">
        <v>11.204354279159904</v>
      </c>
      <c r="G296" s="687">
        <v>3.9763138461453345</v>
      </c>
      <c r="H296" s="687">
        <v>0.25498048897309156</v>
      </c>
      <c r="I296" s="687">
        <v>3.862348448365525</v>
      </c>
      <c r="J296" s="691">
        <v>26.224339506448423</v>
      </c>
      <c r="K296" s="596">
        <f>regioNat_Kreisregionen_t_N!D296/Terr_Oeko!$D297*1000/100</f>
        <v>8.9309489252863425</v>
      </c>
      <c r="L296" s="596">
        <f>regioNat_Kreisregionen_t_N!E296/Terr_Oeko!$D297*1000/100</f>
        <v>5.0106175020179089</v>
      </c>
      <c r="M296" s="596">
        <f>regioNat_Kreisregionen_t_N!F296/Terr_Oeko!$D297*1000/100</f>
        <v>1.2903201049001811</v>
      </c>
      <c r="N296" s="596">
        <f>regioNat_Kreisregionen_t_N!G296/Terr_Oeko!$D297*1000/100</f>
        <v>11.382448147700837</v>
      </c>
      <c r="O296" s="597">
        <f>regioNat_Kreisregionen_t_N!H296/Terr_Oeko!$D297*1000/100</f>
        <v>21.002236363308292</v>
      </c>
      <c r="P296" s="598">
        <f t="shared" si="36"/>
        <v>47.616571043213561</v>
      </c>
      <c r="Q296" s="599">
        <f>regioNat_Kreisregionen_t_N!J296/Terr_Oeko!$D297*1000/100</f>
        <v>2.0046064814817752</v>
      </c>
      <c r="R296" s="599">
        <f>regioNat_Kreisregionen_t_N!K296/Terr_Oeko!$D297*1000/100</f>
        <v>1.0343036558725742</v>
      </c>
      <c r="S296" s="599">
        <f>regioNat_Kreisregionen_t_N!L296/Terr_Oeko!$D297*1000/100</f>
        <v>1.0353396159270896</v>
      </c>
      <c r="T296" s="599">
        <f>regioNat_Kreisregionen_t_N!M296/Terr_Oeko!$D297*1000/100</f>
        <v>7.5200996993354305</v>
      </c>
      <c r="U296" s="597">
        <f>regioNat_Kreisregionen_t_N!N296/Terr_Oeko!$D297*1000/100</f>
        <v>9.7978820841483909</v>
      </c>
      <c r="V296" s="598">
        <f t="shared" si="37"/>
        <v>21.392231536765259</v>
      </c>
      <c r="W296" s="599">
        <f>regioNat_Kreisregionen_t_N!P296/Terr_Oeko!$D297*1000/100</f>
        <v>6.9263424438045673</v>
      </c>
      <c r="X296" s="599">
        <f>regioNat_Kreisregionen_t_N!Q296/Terr_Oeko!$D297*1000/100</f>
        <v>3.9763138461453345</v>
      </c>
      <c r="Y296" s="599">
        <f>regioNat_Kreisregionen_t_N!R296/Terr_Oeko!$D297*1000/100</f>
        <v>0.25498048897309156</v>
      </c>
      <c r="Z296" s="599">
        <f>regioNat_Kreisregionen_t_N!S296/Terr_Oeko!$D297*1000/100</f>
        <v>3.862348448365525</v>
      </c>
      <c r="AA296" s="597">
        <f>regioNat_Kreisregionen_t_N!T296/Terr_Oeko!$D297*1000/100</f>
        <v>11.204354279159904</v>
      </c>
      <c r="AB296" s="600">
        <f t="shared" si="38"/>
        <v>26.224339506448423</v>
      </c>
      <c r="AC296" s="275" t="str">
        <f>IF(Terr_Oeko!AB297 &gt; Vegetation!M297, "Oeko", "Veg")</f>
        <v>Oeko</v>
      </c>
      <c r="AD296" s="276" t="str">
        <f>IF(Gesundheit!T297 &gt; Terr_Oeko!AH297, "Gesund", "Oeko")</f>
        <v>Oeko</v>
      </c>
      <c r="AE296" s="500">
        <f t="shared" si="40"/>
        <v>0</v>
      </c>
      <c r="AF296" s="500">
        <f t="shared" si="40"/>
        <v>0</v>
      </c>
      <c r="AG296" s="352"/>
      <c r="AH296" s="542">
        <f t="shared" si="39"/>
        <v>2.0046064814817752</v>
      </c>
      <c r="AI296" s="542">
        <f t="shared" si="39"/>
        <v>1.0343036558725744</v>
      </c>
      <c r="AJ296" s="354">
        <f t="shared" si="41"/>
        <v>0</v>
      </c>
      <c r="AK296" s="651"/>
      <c r="AL296" s="647"/>
      <c r="AM296" s="647"/>
      <c r="AN296" s="647"/>
      <c r="AO296" s="647"/>
      <c r="AP296" s="647"/>
      <c r="AQ296" s="647"/>
      <c r="AR296" s="647"/>
      <c r="AS296" s="647"/>
      <c r="AT296" s="647"/>
      <c r="AU296" s="647"/>
      <c r="AV296" s="647"/>
      <c r="AW296" s="647"/>
      <c r="AX296" s="647"/>
      <c r="AY296" s="647"/>
      <c r="AZ296" s="647"/>
      <c r="BA296" s="647"/>
      <c r="BB296" s="647"/>
      <c r="BC296" s="647"/>
      <c r="BD296" s="647"/>
      <c r="BE296" s="647"/>
      <c r="BF296" s="647"/>
      <c r="BG296" s="647"/>
    </row>
    <row r="297" spans="1:59" x14ac:dyDescent="0.25">
      <c r="A297" s="631"/>
      <c r="B297" s="593">
        <v>16068</v>
      </c>
      <c r="C297" s="592" t="s">
        <v>228</v>
      </c>
      <c r="D297" s="688" t="s">
        <v>583</v>
      </c>
      <c r="E297" s="686">
        <v>5.6135542984902802</v>
      </c>
      <c r="F297" s="686">
        <v>19.50337832259985</v>
      </c>
      <c r="G297" s="686">
        <v>3.1517112576334547</v>
      </c>
      <c r="H297" s="686">
        <v>0.30150593037890178</v>
      </c>
      <c r="I297" s="686">
        <v>4.2816665098206199</v>
      </c>
      <c r="J297" s="690">
        <v>32.851816318923106</v>
      </c>
      <c r="K297" s="585">
        <f>regioNat_Kreisregionen_t_N!D297/Terr_Oeko!$D298*1000/100</f>
        <v>7.2382165819684801</v>
      </c>
      <c r="L297" s="585">
        <f>regioNat_Kreisregionen_t_N!E297/Terr_Oeko!$D298*1000/100</f>
        <v>3.9715224199704333</v>
      </c>
      <c r="M297" s="585">
        <f>regioNat_Kreisregionen_t_N!F297/Terr_Oeko!$D298*1000/100</f>
        <v>1.6065779812330454</v>
      </c>
      <c r="N297" s="585">
        <f>regioNat_Kreisregionen_t_N!G297/Terr_Oeko!$D298*1000/100</f>
        <v>7.0652952431551048</v>
      </c>
      <c r="O297" s="586">
        <f>regioNat_Kreisregionen_t_N!H297/Terr_Oeko!$D298*1000/100</f>
        <v>23.587586304323381</v>
      </c>
      <c r="P297" s="587">
        <f t="shared" si="36"/>
        <v>43.469198530650445</v>
      </c>
      <c r="Q297" s="588">
        <f>regioNat_Kreisregionen_t_N!J297/Terr_Oeko!$D298*1000/100</f>
        <v>1.6246622834781999</v>
      </c>
      <c r="R297" s="588">
        <f>regioNat_Kreisregionen_t_N!K297/Terr_Oeko!$D298*1000/100</f>
        <v>0.81981116233697915</v>
      </c>
      <c r="S297" s="588">
        <f>regioNat_Kreisregionen_t_N!L297/Terr_Oeko!$D298*1000/100</f>
        <v>1.3050720508541438</v>
      </c>
      <c r="T297" s="588">
        <f>regioNat_Kreisregionen_t_N!M297/Terr_Oeko!$D298*1000/100</f>
        <v>2.7836287333345253</v>
      </c>
      <c r="U297" s="586">
        <f>regioNat_Kreisregionen_t_N!N297/Terr_Oeko!$D298*1000/100</f>
        <v>4.0842079817235293</v>
      </c>
      <c r="V297" s="587">
        <f t="shared" si="37"/>
        <v>10.617382211727376</v>
      </c>
      <c r="W297" s="588">
        <f>regioNat_Kreisregionen_t_N!P297/Terr_Oeko!$D298*1000/100</f>
        <v>5.6135542984902802</v>
      </c>
      <c r="X297" s="588">
        <f>regioNat_Kreisregionen_t_N!Q297/Terr_Oeko!$D298*1000/100</f>
        <v>3.1517112576334547</v>
      </c>
      <c r="Y297" s="588">
        <f>regioNat_Kreisregionen_t_N!R297/Terr_Oeko!$D298*1000/100</f>
        <v>0.30150593037890178</v>
      </c>
      <c r="Z297" s="588">
        <f>regioNat_Kreisregionen_t_N!S297/Terr_Oeko!$D298*1000/100</f>
        <v>4.2816665098206199</v>
      </c>
      <c r="AA297" s="586">
        <f>regioNat_Kreisregionen_t_N!T297/Terr_Oeko!$D298*1000/100</f>
        <v>19.50337832259985</v>
      </c>
      <c r="AB297" s="589">
        <f t="shared" si="38"/>
        <v>32.851816318923106</v>
      </c>
      <c r="AC297" s="275" t="str">
        <f>IF(Terr_Oeko!AB298 &gt; Vegetation!M298, "Oeko", "Veg")</f>
        <v>Oeko</v>
      </c>
      <c r="AD297" s="276" t="str">
        <f>IF(Gesundheit!T298 &gt; Terr_Oeko!AH298, "Gesund", "Oeko")</f>
        <v>Oeko</v>
      </c>
      <c r="AE297" s="500">
        <f t="shared" si="40"/>
        <v>0</v>
      </c>
      <c r="AF297" s="500">
        <f t="shared" si="40"/>
        <v>0</v>
      </c>
      <c r="AG297" s="352"/>
      <c r="AH297" s="542">
        <f t="shared" si="39"/>
        <v>1.6246622834781999</v>
      </c>
      <c r="AI297" s="542">
        <f t="shared" si="39"/>
        <v>0.81981116233697859</v>
      </c>
      <c r="AJ297" s="354">
        <f t="shared" si="41"/>
        <v>0</v>
      </c>
      <c r="AK297" s="651"/>
      <c r="AL297" s="647"/>
      <c r="AM297" s="647"/>
      <c r="AN297" s="647"/>
      <c r="AO297" s="647"/>
      <c r="AP297" s="647"/>
      <c r="AQ297" s="647"/>
      <c r="AR297" s="647"/>
      <c r="AS297" s="647"/>
      <c r="AT297" s="647"/>
      <c r="AU297" s="647"/>
      <c r="AV297" s="647"/>
      <c r="AW297" s="647"/>
      <c r="AX297" s="647"/>
      <c r="AY297" s="647"/>
      <c r="AZ297" s="647"/>
      <c r="BA297" s="647"/>
      <c r="BB297" s="647"/>
      <c r="BC297" s="647"/>
      <c r="BD297" s="647"/>
      <c r="BE297" s="647"/>
      <c r="BF297" s="647"/>
      <c r="BG297" s="647"/>
    </row>
    <row r="298" spans="1:59" x14ac:dyDescent="0.25">
      <c r="A298" s="631"/>
      <c r="B298" s="594" t="s">
        <v>690</v>
      </c>
      <c r="C298" s="595" t="s">
        <v>697</v>
      </c>
      <c r="D298" s="687" t="s">
        <v>583</v>
      </c>
      <c r="E298" s="687">
        <v>4.4636250813939293</v>
      </c>
      <c r="F298" s="687">
        <v>1.2611153613680086</v>
      </c>
      <c r="G298" s="687">
        <v>2.9191709281555727</v>
      </c>
      <c r="H298" s="687">
        <v>0.20641953701469945</v>
      </c>
      <c r="I298" s="687">
        <v>1.1946521284852247</v>
      </c>
      <c r="J298" s="691">
        <v>10.044983036417435</v>
      </c>
      <c r="K298" s="596">
        <f>regioNat_Kreisregionen_t_N!D298/Terr_Oeko!$D299*1000/100</f>
        <v>5.7554774322794211</v>
      </c>
      <c r="L298" s="596">
        <f>regioNat_Kreisregionen_t_N!E298/Terr_Oeko!$D299*1000/100</f>
        <v>3.6784945831621267</v>
      </c>
      <c r="M298" s="596">
        <f>regioNat_Kreisregionen_t_N!F298/Terr_Oeko!$D299*1000/100</f>
        <v>0.98411435576496686</v>
      </c>
      <c r="N298" s="596">
        <f>regioNat_Kreisregionen_t_N!G298/Terr_Oeko!$D299*1000/100</f>
        <v>10.025206944995075</v>
      </c>
      <c r="O298" s="597">
        <f>regioNat_Kreisregionen_t_N!H298/Terr_Oeko!$D299*1000/100</f>
        <v>14.44603645753981</v>
      </c>
      <c r="P298" s="598">
        <f t="shared" si="36"/>
        <v>34.889329773741402</v>
      </c>
      <c r="Q298" s="599">
        <f>regioNat_Kreisregionen_t_N!J298/Terr_Oeko!$D299*1000/100</f>
        <v>1.2918523508854911</v>
      </c>
      <c r="R298" s="599">
        <f>regioNat_Kreisregionen_t_N!K298/Terr_Oeko!$D299*1000/100</f>
        <v>0.75932365500655408</v>
      </c>
      <c r="S298" s="599">
        <f>regioNat_Kreisregionen_t_N!L298/Terr_Oeko!$D299*1000/100</f>
        <v>0.77769481875026747</v>
      </c>
      <c r="T298" s="599">
        <f>regioNat_Kreisregionen_t_N!M298/Terr_Oeko!$D299*1000/100</f>
        <v>8.8305548165098475</v>
      </c>
      <c r="U298" s="597">
        <f>regioNat_Kreisregionen_t_N!N298/Terr_Oeko!$D299*1000/100</f>
        <v>13.184921096171799</v>
      </c>
      <c r="V298" s="598">
        <f t="shared" si="37"/>
        <v>24.84434673732396</v>
      </c>
      <c r="W298" s="599">
        <f>regioNat_Kreisregionen_t_N!P298/Terr_Oeko!$D299*1000/100</f>
        <v>4.4636250813939293</v>
      </c>
      <c r="X298" s="599">
        <f>regioNat_Kreisregionen_t_N!Q298/Terr_Oeko!$D299*1000/100</f>
        <v>2.9191709281555727</v>
      </c>
      <c r="Y298" s="599">
        <f>regioNat_Kreisregionen_t_N!R298/Terr_Oeko!$D299*1000/100</f>
        <v>0.20641953701469945</v>
      </c>
      <c r="Z298" s="599">
        <f>regioNat_Kreisregionen_t_N!S298/Terr_Oeko!$D299*1000/100</f>
        <v>1.1946521284852247</v>
      </c>
      <c r="AA298" s="597">
        <f>regioNat_Kreisregionen_t_N!T298/Terr_Oeko!$D299*1000/100</f>
        <v>1.2611153613680086</v>
      </c>
      <c r="AB298" s="600">
        <f t="shared" si="38"/>
        <v>10.044983036417435</v>
      </c>
      <c r="AC298" s="275" t="str">
        <f>IF(Terr_Oeko!AB299 &gt; Vegetation!M299, "Oeko", "Veg")</f>
        <v>Oeko</v>
      </c>
      <c r="AD298" s="276" t="str">
        <f>IF(Gesundheit!T299 &gt; Terr_Oeko!AH299, "Gesund", "Oeko")</f>
        <v>Oeko</v>
      </c>
      <c r="AE298" s="500">
        <f t="shared" si="40"/>
        <v>0</v>
      </c>
      <c r="AF298" s="500">
        <f t="shared" si="40"/>
        <v>0</v>
      </c>
      <c r="AG298" s="352"/>
      <c r="AH298" s="542">
        <f t="shared" si="39"/>
        <v>1.2918523508854918</v>
      </c>
      <c r="AI298" s="542">
        <f t="shared" si="39"/>
        <v>0.75932365500655408</v>
      </c>
      <c r="AJ298" s="354">
        <f t="shared" si="41"/>
        <v>0</v>
      </c>
      <c r="AK298" s="651"/>
      <c r="AL298" s="647"/>
      <c r="AM298" s="647"/>
      <c r="AN298" s="647"/>
      <c r="AO298" s="647"/>
      <c r="AP298" s="647"/>
      <c r="AQ298" s="647"/>
      <c r="AR298" s="647"/>
      <c r="AS298" s="647"/>
      <c r="AT298" s="647"/>
      <c r="AU298" s="647"/>
      <c r="AV298" s="647"/>
      <c r="AW298" s="647"/>
      <c r="AX298" s="647"/>
      <c r="AY298" s="647"/>
      <c r="AZ298" s="647"/>
      <c r="BA298" s="647"/>
      <c r="BB298" s="647"/>
      <c r="BC298" s="647"/>
      <c r="BD298" s="647"/>
      <c r="BE298" s="647"/>
      <c r="BF298" s="647"/>
      <c r="BG298" s="647"/>
    </row>
    <row r="299" spans="1:59" x14ac:dyDescent="0.25">
      <c r="A299" s="631"/>
      <c r="B299" s="593">
        <v>16070</v>
      </c>
      <c r="C299" s="592" t="s">
        <v>229</v>
      </c>
      <c r="D299" s="688" t="s">
        <v>584</v>
      </c>
      <c r="E299" s="686">
        <v>4.2314447368492845</v>
      </c>
      <c r="F299" s="686">
        <v>3.4924309150025414</v>
      </c>
      <c r="G299" s="686">
        <v>4.5444974412472474</v>
      </c>
      <c r="H299" s="686">
        <v>0.23235554249790141</v>
      </c>
      <c r="I299" s="686">
        <v>3.6043912185698685</v>
      </c>
      <c r="J299" s="690">
        <v>16.105119854166841</v>
      </c>
      <c r="K299" s="585">
        <f>regioNat_Kreisregionen_t_N!D299/Terr_Oeko!$D300*1000/100</f>
        <v>5.4560999736268556</v>
      </c>
      <c r="L299" s="585">
        <f>regioNat_Kreisregionen_t_N!E299/Terr_Oeko!$D300*1000/100</f>
        <v>5.726594855952623</v>
      </c>
      <c r="M299" s="585">
        <f>regioNat_Kreisregionen_t_N!F299/Terr_Oeko!$D300*1000/100</f>
        <v>1.0791347729048828</v>
      </c>
      <c r="N299" s="585">
        <f>regioNat_Kreisregionen_t_N!G299/Terr_Oeko!$D300*1000/100</f>
        <v>9.7317608065548846</v>
      </c>
      <c r="O299" s="586">
        <f>regioNat_Kreisregionen_t_N!H299/Terr_Oeko!$D300*1000/100</f>
        <v>14.384094988857248</v>
      </c>
      <c r="P299" s="587">
        <f t="shared" si="36"/>
        <v>36.377685397896492</v>
      </c>
      <c r="Q299" s="588">
        <f>regioNat_Kreisregionen_t_N!J299/Terr_Oeko!$D300*1000/100</f>
        <v>1.2246552367775712</v>
      </c>
      <c r="R299" s="588">
        <f>regioNat_Kreisregionen_t_N!K299/Terr_Oeko!$D300*1000/100</f>
        <v>1.1820974147053753</v>
      </c>
      <c r="S299" s="588">
        <f>regioNat_Kreisregionen_t_N!L299/Terr_Oeko!$D300*1000/100</f>
        <v>0.84677923040698144</v>
      </c>
      <c r="T299" s="588">
        <f>regioNat_Kreisregionen_t_N!M299/Terr_Oeko!$D300*1000/100</f>
        <v>6.127369587984929</v>
      </c>
      <c r="U299" s="586">
        <f>regioNat_Kreisregionen_t_N!N299/Terr_Oeko!$D300*1000/100</f>
        <v>10.891664073854706</v>
      </c>
      <c r="V299" s="587">
        <f t="shared" si="37"/>
        <v>20.272565543729563</v>
      </c>
      <c r="W299" s="588">
        <f>regioNat_Kreisregionen_t_N!P299/Terr_Oeko!$D300*1000/100</f>
        <v>4.2314447368492845</v>
      </c>
      <c r="X299" s="588">
        <f>regioNat_Kreisregionen_t_N!Q299/Terr_Oeko!$D300*1000/100</f>
        <v>4.5444974412472474</v>
      </c>
      <c r="Y299" s="588">
        <f>regioNat_Kreisregionen_t_N!R299/Terr_Oeko!$D300*1000/100</f>
        <v>0.23235554249790141</v>
      </c>
      <c r="Z299" s="588">
        <f>regioNat_Kreisregionen_t_N!S299/Terr_Oeko!$D300*1000/100</f>
        <v>3.6043912185698685</v>
      </c>
      <c r="AA299" s="586">
        <f>regioNat_Kreisregionen_t_N!T299/Terr_Oeko!$D300*1000/100</f>
        <v>3.4924309150025414</v>
      </c>
      <c r="AB299" s="589">
        <f t="shared" si="38"/>
        <v>16.105119854166841</v>
      </c>
      <c r="AC299" s="275" t="str">
        <f>IF(Terr_Oeko!AB300 &gt; Vegetation!M300, "Oeko", "Veg")</f>
        <v>Oeko</v>
      </c>
      <c r="AD299" s="276" t="str">
        <f>IF(Gesundheit!T300 &gt; Terr_Oeko!AH300, "Gesund", "Oeko")</f>
        <v>Oeko</v>
      </c>
      <c r="AE299" s="500">
        <f t="shared" si="40"/>
        <v>0</v>
      </c>
      <c r="AF299" s="500">
        <f t="shared" si="40"/>
        <v>0</v>
      </c>
      <c r="AG299" s="352"/>
      <c r="AH299" s="542">
        <f t="shared" si="39"/>
        <v>1.2246552367775712</v>
      </c>
      <c r="AI299" s="542">
        <f t="shared" si="39"/>
        <v>1.1820974147053755</v>
      </c>
      <c r="AJ299" s="354">
        <f t="shared" si="41"/>
        <v>0</v>
      </c>
      <c r="AK299" s="651"/>
      <c r="AL299" s="647"/>
      <c r="AM299" s="647"/>
      <c r="AN299" s="647"/>
      <c r="AO299" s="647"/>
      <c r="AP299" s="647"/>
      <c r="AQ299" s="647"/>
      <c r="AR299" s="647"/>
      <c r="AS299" s="647"/>
      <c r="AT299" s="647"/>
      <c r="AU299" s="647"/>
      <c r="AV299" s="647"/>
      <c r="AW299" s="647"/>
      <c r="AX299" s="647"/>
      <c r="AY299" s="647"/>
      <c r="AZ299" s="647"/>
      <c r="BA299" s="647"/>
      <c r="BB299" s="647"/>
      <c r="BC299" s="647"/>
      <c r="BD299" s="647"/>
      <c r="BE299" s="647"/>
      <c r="BF299" s="647"/>
      <c r="BG299" s="647"/>
    </row>
    <row r="300" spans="1:59" x14ac:dyDescent="0.25">
      <c r="A300" s="631"/>
      <c r="B300" s="594" t="s">
        <v>691</v>
      </c>
      <c r="C300" s="595" t="s">
        <v>696</v>
      </c>
      <c r="D300" s="687" t="s">
        <v>583</v>
      </c>
      <c r="E300" s="687">
        <v>7.484515833728584</v>
      </c>
      <c r="F300" s="687">
        <v>14.311541098397065</v>
      </c>
      <c r="G300" s="687">
        <v>5.3008137250648186</v>
      </c>
      <c r="H300" s="687">
        <v>0.33545421667732245</v>
      </c>
      <c r="I300" s="687">
        <v>5.562651412811058</v>
      </c>
      <c r="J300" s="691">
        <v>32.994976286678849</v>
      </c>
      <c r="K300" s="596">
        <f>regioNat_Kreisregionen_t_N!D300/Terr_Oeko!$D301*1000/100</f>
        <v>9.6506676047062889</v>
      </c>
      <c r="L300" s="596">
        <f>regioNat_Kreisregionen_t_N!E300/Terr_Oeko!$D301*1000/100</f>
        <v>6.6796412590757424</v>
      </c>
      <c r="M300" s="596">
        <f>regioNat_Kreisregionen_t_N!F300/Terr_Oeko!$D301*1000/100</f>
        <v>1.6144358339624905</v>
      </c>
      <c r="N300" s="596">
        <f>regioNat_Kreisregionen_t_N!G300/Terr_Oeko!$D301*1000/100</f>
        <v>9.916644119346131</v>
      </c>
      <c r="O300" s="597">
        <f>regioNat_Kreisregionen_t_N!H300/Terr_Oeko!$D301*1000/100</f>
        <v>25.455405584911784</v>
      </c>
      <c r="P300" s="598">
        <f t="shared" si="36"/>
        <v>53.316794402002429</v>
      </c>
      <c r="Q300" s="599">
        <f>regioNat_Kreisregionen_t_N!J300/Terr_Oeko!$D301*1000/100</f>
        <v>2.1661517709777041</v>
      </c>
      <c r="R300" s="599">
        <f>regioNat_Kreisregionen_t_N!K300/Terr_Oeko!$D301*1000/100</f>
        <v>1.3788275340109231</v>
      </c>
      <c r="S300" s="599">
        <f>regioNat_Kreisregionen_t_N!L300/Terr_Oeko!$D301*1000/100</f>
        <v>1.2789816172851678</v>
      </c>
      <c r="T300" s="599">
        <f>regioNat_Kreisregionen_t_N!M300/Terr_Oeko!$D301*1000/100</f>
        <v>4.353992706535081</v>
      </c>
      <c r="U300" s="597">
        <f>regioNat_Kreisregionen_t_N!N300/Terr_Oeko!$D301*1000/100</f>
        <v>11.143864486514717</v>
      </c>
      <c r="V300" s="598">
        <f t="shared" si="37"/>
        <v>20.321818115323591</v>
      </c>
      <c r="W300" s="599">
        <f>regioNat_Kreisregionen_t_N!P300/Terr_Oeko!$D301*1000/100</f>
        <v>7.484515833728584</v>
      </c>
      <c r="X300" s="599">
        <f>regioNat_Kreisregionen_t_N!Q300/Terr_Oeko!$D301*1000/100</f>
        <v>5.3008137250648186</v>
      </c>
      <c r="Y300" s="599">
        <f>regioNat_Kreisregionen_t_N!R300/Terr_Oeko!$D301*1000/100</f>
        <v>0.33545421667732245</v>
      </c>
      <c r="Z300" s="599">
        <f>regioNat_Kreisregionen_t_N!S300/Terr_Oeko!$D301*1000/100</f>
        <v>5.562651412811058</v>
      </c>
      <c r="AA300" s="597">
        <f>regioNat_Kreisregionen_t_N!T300/Terr_Oeko!$D301*1000/100</f>
        <v>14.311541098397065</v>
      </c>
      <c r="AB300" s="600">
        <f t="shared" si="38"/>
        <v>32.994976286678849</v>
      </c>
      <c r="AC300" s="275" t="str">
        <f>IF(Terr_Oeko!AB301 &gt; Vegetation!M301, "Oeko", "Veg")</f>
        <v>Oeko</v>
      </c>
      <c r="AD300" s="276" t="str">
        <f>IF(Gesundheit!T301 &gt; Terr_Oeko!AH301, "Gesund", "Oeko")</f>
        <v>Oeko</v>
      </c>
      <c r="AE300" s="500">
        <f t="shared" si="40"/>
        <v>0</v>
      </c>
      <c r="AF300" s="500">
        <f t="shared" si="40"/>
        <v>0</v>
      </c>
      <c r="AG300" s="352"/>
      <c r="AH300" s="542">
        <f t="shared" si="39"/>
        <v>2.1661517709777049</v>
      </c>
      <c r="AI300" s="542">
        <f t="shared" si="39"/>
        <v>1.3788275340109237</v>
      </c>
      <c r="AJ300" s="354">
        <f t="shared" si="41"/>
        <v>0</v>
      </c>
      <c r="AK300" s="651"/>
      <c r="AL300" s="647"/>
      <c r="AM300" s="647"/>
      <c r="AN300" s="647"/>
      <c r="AO300" s="647"/>
      <c r="AP300" s="647"/>
      <c r="AQ300" s="647"/>
      <c r="AR300" s="647"/>
      <c r="AS300" s="647"/>
      <c r="AT300" s="647"/>
      <c r="AU300" s="647"/>
      <c r="AV300" s="647"/>
      <c r="AW300" s="647"/>
      <c r="AX300" s="647"/>
      <c r="AY300" s="647"/>
      <c r="AZ300" s="647"/>
      <c r="BA300" s="647"/>
      <c r="BB300" s="647"/>
      <c r="BC300" s="647"/>
      <c r="BD300" s="647"/>
      <c r="BE300" s="647"/>
      <c r="BF300" s="647"/>
      <c r="BG300" s="647"/>
    </row>
    <row r="301" spans="1:59" x14ac:dyDescent="0.25">
      <c r="A301" s="631"/>
      <c r="B301" s="593">
        <v>16072</v>
      </c>
      <c r="C301" s="592" t="s">
        <v>230</v>
      </c>
      <c r="D301" s="688" t="s">
        <v>584</v>
      </c>
      <c r="E301" s="686">
        <v>3.0774931594776431</v>
      </c>
      <c r="F301" s="686">
        <v>0.30372142347336611</v>
      </c>
      <c r="G301" s="686">
        <v>4.2251011238403207</v>
      </c>
      <c r="H301" s="686">
        <v>0.16729089611257056</v>
      </c>
      <c r="I301" s="686">
        <v>0</v>
      </c>
      <c r="J301" s="690">
        <v>7.7736066029039002</v>
      </c>
      <c r="K301" s="585">
        <f>regioNat_Kreisregionen_t_N!D301/Terr_Oeko!$D302*1000/100</f>
        <v>3.9681743211812308</v>
      </c>
      <c r="L301" s="585">
        <f>regioNat_Kreisregionen_t_N!E301/Terr_Oeko!$D302*1000/100</f>
        <v>5.3241183815086774</v>
      </c>
      <c r="M301" s="585">
        <f>regioNat_Kreisregionen_t_N!F301/Terr_Oeko!$D302*1000/100</f>
        <v>0.73038049955461359</v>
      </c>
      <c r="N301" s="585" t="s">
        <v>539</v>
      </c>
      <c r="O301" s="586">
        <f>regioNat_Kreisregionen_t_N!H301/Terr_Oeko!$D302*1000/100</f>
        <v>7.9547098893329311</v>
      </c>
      <c r="P301" s="587">
        <f t="shared" si="36"/>
        <v>17.977383091577451</v>
      </c>
      <c r="Q301" s="588">
        <f>regioNat_Kreisregionen_t_N!J301/Terr_Oeko!$D302*1000/100</f>
        <v>0.89068116170358691</v>
      </c>
      <c r="R301" s="588">
        <f>regioNat_Kreisregionen_t_N!K301/Terr_Oeko!$D302*1000/100</f>
        <v>1.0990172576683579</v>
      </c>
      <c r="S301" s="588">
        <f>regioNat_Kreisregionen_t_N!L301/Terr_Oeko!$D302*1000/100</f>
        <v>0.56308960344204306</v>
      </c>
      <c r="T301" s="588" t="s">
        <v>539</v>
      </c>
      <c r="U301" s="586">
        <f>regioNat_Kreisregionen_t_N!N301/Terr_Oeko!$D302*1000/100</f>
        <v>7.650988465859565</v>
      </c>
      <c r="V301" s="587">
        <f t="shared" si="37"/>
        <v>10.203776488673554</v>
      </c>
      <c r="W301" s="588">
        <f>regioNat_Kreisregionen_t_N!P301/Terr_Oeko!$D302*1000/100</f>
        <v>3.0774931594776431</v>
      </c>
      <c r="X301" s="588">
        <f>regioNat_Kreisregionen_t_N!Q301/Terr_Oeko!$D302*1000/100</f>
        <v>4.2251011238403207</v>
      </c>
      <c r="Y301" s="588">
        <f>regioNat_Kreisregionen_t_N!R301/Terr_Oeko!$D302*1000/100</f>
        <v>0.16729089611257056</v>
      </c>
      <c r="Z301" s="588"/>
      <c r="AA301" s="586">
        <f>regioNat_Kreisregionen_t_N!T301/Terr_Oeko!$D302*1000/100</f>
        <v>0.30372142347336611</v>
      </c>
      <c r="AB301" s="589">
        <f t="shared" si="38"/>
        <v>7.7736066029039002</v>
      </c>
      <c r="AC301" s="275" t="str">
        <f>IF(Terr_Oeko!AB302 &gt; Vegetation!M302, "Oeko", "Veg")</f>
        <v>Oeko</v>
      </c>
      <c r="AD301" s="276" t="str">
        <f>IF(Gesundheit!T302 &gt; Terr_Oeko!AH302, "Gesund", "Oeko")</f>
        <v>Oeko</v>
      </c>
      <c r="AE301" s="500">
        <f t="shared" si="40"/>
        <v>0</v>
      </c>
      <c r="AF301" s="500">
        <f t="shared" si="40"/>
        <v>0</v>
      </c>
      <c r="AG301" s="352"/>
      <c r="AH301" s="542">
        <f t="shared" si="39"/>
        <v>0.89068116170358769</v>
      </c>
      <c r="AI301" s="542">
        <f t="shared" si="39"/>
        <v>1.0990172576683568</v>
      </c>
      <c r="AJ301" s="354">
        <f t="shared" si="41"/>
        <v>0</v>
      </c>
      <c r="AK301" s="651"/>
      <c r="AL301" s="647"/>
      <c r="AM301" s="647"/>
      <c r="AN301" s="647"/>
      <c r="AO301" s="647"/>
      <c r="AP301" s="647"/>
      <c r="AQ301" s="647"/>
      <c r="AR301" s="647"/>
      <c r="AS301" s="647"/>
      <c r="AT301" s="647"/>
      <c r="AU301" s="647"/>
      <c r="AV301" s="647"/>
      <c r="AW301" s="647"/>
      <c r="AX301" s="647"/>
      <c r="AY301" s="647"/>
      <c r="AZ301" s="647"/>
      <c r="BA301" s="647"/>
      <c r="BB301" s="647"/>
      <c r="BC301" s="647"/>
      <c r="BD301" s="647"/>
      <c r="BE301" s="647"/>
      <c r="BF301" s="647"/>
      <c r="BG301" s="647"/>
    </row>
    <row r="302" spans="1:59" x14ac:dyDescent="0.25">
      <c r="A302" s="631"/>
      <c r="B302" s="594">
        <v>16073</v>
      </c>
      <c r="C302" s="595" t="s">
        <v>231</v>
      </c>
      <c r="D302" s="687" t="s">
        <v>583</v>
      </c>
      <c r="E302" s="687">
        <v>4.3391724829575518</v>
      </c>
      <c r="F302" s="687">
        <v>4.2512972736708408</v>
      </c>
      <c r="G302" s="687">
        <v>2.4240417103320917</v>
      </c>
      <c r="H302" s="687">
        <v>0.18584047380929153</v>
      </c>
      <c r="I302" s="687">
        <v>2.2919172876131144</v>
      </c>
      <c r="J302" s="691">
        <v>13.492269228382888</v>
      </c>
      <c r="K302" s="596">
        <f>regioNat_Kreisregionen_t_N!D302/Terr_Oeko!$D303*1000/100</f>
        <v>5.5950060421810797</v>
      </c>
      <c r="L302" s="596">
        <f>regioNat_Kreisregionen_t_N!E302/Terr_Oeko!$D303*1000/100</f>
        <v>3.0545742336676436</v>
      </c>
      <c r="M302" s="596">
        <f>regioNat_Kreisregionen_t_N!F302/Terr_Oeko!$D303*1000/100</f>
        <v>0.91114745017241316</v>
      </c>
      <c r="N302" s="596">
        <f>regioNat_Kreisregionen_t_N!G302/Terr_Oeko!$D303*1000/100</f>
        <v>7.804499484720294</v>
      </c>
      <c r="O302" s="597">
        <f>regioNat_Kreisregionen_t_N!H302/Terr_Oeko!$D303*1000/100</f>
        <v>17.222305567744414</v>
      </c>
      <c r="P302" s="598">
        <f t="shared" si="36"/>
        <v>34.587532778485844</v>
      </c>
      <c r="Q302" s="599">
        <f>regioNat_Kreisregionen_t_N!J302/Terr_Oeko!$D303*1000/100</f>
        <v>1.2558335592235281</v>
      </c>
      <c r="R302" s="599">
        <f>regioNat_Kreisregionen_t_N!K302/Terr_Oeko!$D303*1000/100</f>
        <v>0.63053252333555254</v>
      </c>
      <c r="S302" s="599">
        <f>regioNat_Kreisregionen_t_N!L302/Terr_Oeko!$D303*1000/100</f>
        <v>0.72530697636312158</v>
      </c>
      <c r="T302" s="599">
        <f>regioNat_Kreisregionen_t_N!M302/Terr_Oeko!$D303*1000/100</f>
        <v>5.5125821971071272</v>
      </c>
      <c r="U302" s="597">
        <f>regioNat_Kreisregionen_t_N!N302/Terr_Oeko!$D303*1000/100</f>
        <v>12.971008294073577</v>
      </c>
      <c r="V302" s="598">
        <f t="shared" si="37"/>
        <v>21.09526355010291</v>
      </c>
      <c r="W302" s="599">
        <f>regioNat_Kreisregionen_t_N!P302/Terr_Oeko!$D303*1000/100</f>
        <v>4.3391724829575518</v>
      </c>
      <c r="X302" s="599">
        <f>regioNat_Kreisregionen_t_N!Q302/Terr_Oeko!$D303*1000/100</f>
        <v>2.4240417103320917</v>
      </c>
      <c r="Y302" s="599">
        <f>regioNat_Kreisregionen_t_N!R302/Terr_Oeko!$D303*1000/100</f>
        <v>0.18584047380929153</v>
      </c>
      <c r="Z302" s="599">
        <f>regioNat_Kreisregionen_t_N!S302/Terr_Oeko!$D303*1000/100</f>
        <v>2.2919172876131144</v>
      </c>
      <c r="AA302" s="597">
        <f>regioNat_Kreisregionen_t_N!T302/Terr_Oeko!$D303*1000/100</f>
        <v>4.2512972736708408</v>
      </c>
      <c r="AB302" s="600">
        <f t="shared" si="38"/>
        <v>13.492269228382888</v>
      </c>
      <c r="AC302" s="275" t="str">
        <f>IF(Terr_Oeko!AB303 &gt; Vegetation!M303, "Oeko", "Veg")</f>
        <v>Oeko</v>
      </c>
      <c r="AD302" s="276" t="str">
        <f>IF(Gesundheit!T303 &gt; Terr_Oeko!AH303, "Gesund", "Oeko")</f>
        <v>Oeko</v>
      </c>
      <c r="AE302" s="500">
        <f t="shared" si="40"/>
        <v>0</v>
      </c>
      <c r="AF302" s="500">
        <f t="shared" si="40"/>
        <v>0</v>
      </c>
      <c r="AG302" s="352"/>
      <c r="AH302" s="542">
        <f t="shared" si="39"/>
        <v>1.2558335592235279</v>
      </c>
      <c r="AI302" s="542">
        <f t="shared" si="39"/>
        <v>0.63053252333555188</v>
      </c>
      <c r="AJ302" s="354">
        <f t="shared" si="41"/>
        <v>0</v>
      </c>
      <c r="AK302" s="651"/>
      <c r="AL302" s="647"/>
      <c r="AM302" s="647"/>
      <c r="AN302" s="647"/>
      <c r="AO302" s="647"/>
      <c r="AP302" s="647"/>
      <c r="AQ302" s="647"/>
      <c r="AR302" s="647"/>
      <c r="AS302" s="647"/>
      <c r="AT302" s="647"/>
      <c r="AU302" s="647"/>
      <c r="AV302" s="647"/>
      <c r="AW302" s="647"/>
      <c r="AX302" s="647"/>
      <c r="AY302" s="647"/>
      <c r="AZ302" s="647"/>
      <c r="BA302" s="647"/>
      <c r="BB302" s="647"/>
      <c r="BC302" s="647"/>
      <c r="BD302" s="647"/>
      <c r="BE302" s="647"/>
      <c r="BF302" s="647"/>
      <c r="BG302" s="647"/>
    </row>
    <row r="303" spans="1:59" x14ac:dyDescent="0.25">
      <c r="A303" s="631"/>
      <c r="B303" s="593" t="s">
        <v>692</v>
      </c>
      <c r="C303" s="592" t="s">
        <v>695</v>
      </c>
      <c r="D303" s="688" t="s">
        <v>583</v>
      </c>
      <c r="E303" s="686">
        <v>7.8544014687791881</v>
      </c>
      <c r="F303" s="686">
        <v>8.5588365668385276</v>
      </c>
      <c r="G303" s="686">
        <v>7.9894351239129389</v>
      </c>
      <c r="H303" s="686">
        <v>0.35243071859760283</v>
      </c>
      <c r="I303" s="686">
        <v>4.8716388231783299</v>
      </c>
      <c r="J303" s="690">
        <v>29.62674270130659</v>
      </c>
      <c r="K303" s="585">
        <f>regioNat_Kreisregionen_t_N!D303/Terr_Oeko!$D304*1000/100</f>
        <v>10.127604709915239</v>
      </c>
      <c r="L303" s="585">
        <f>regioNat_Kreisregionen_t_N!E303/Terr_Oeko!$D304*1000/100</f>
        <v>10.067616644979392</v>
      </c>
      <c r="M303" s="585">
        <f>regioNat_Kreisregionen_t_N!F303/Terr_Oeko!$D304*1000/100</f>
        <v>1.483392266154671</v>
      </c>
      <c r="N303" s="585">
        <f>regioNat_Kreisregionen_t_N!G303/Terr_Oeko!$D304*1000/100</f>
        <v>7.9297738560781044</v>
      </c>
      <c r="O303" s="586">
        <f>regioNat_Kreisregionen_t_N!H303/Terr_Oeko!$D304*1000/100</f>
        <v>21.142440989655984</v>
      </c>
      <c r="P303" s="587">
        <f t="shared" si="36"/>
        <v>50.750828466783389</v>
      </c>
      <c r="Q303" s="588">
        <f>regioNat_Kreisregionen_t_N!J303/Terr_Oeko!$D304*1000/100</f>
        <v>2.2732032411360517</v>
      </c>
      <c r="R303" s="588">
        <f>regioNat_Kreisregionen_t_N!K303/Terr_Oeko!$D304*1000/100</f>
        <v>2.0781815210664516</v>
      </c>
      <c r="S303" s="588">
        <f>regioNat_Kreisregionen_t_N!L303/Terr_Oeko!$D304*1000/100</f>
        <v>1.1309615475570682</v>
      </c>
      <c r="T303" s="588">
        <f>regioNat_Kreisregionen_t_N!M303/Terr_Oeko!$D304*1000/100</f>
        <v>3.0581350328997572</v>
      </c>
      <c r="U303" s="586">
        <f>regioNat_Kreisregionen_t_N!N303/Terr_Oeko!$D304*1000/100</f>
        <v>12.583604422817452</v>
      </c>
      <c r="V303" s="587">
        <f t="shared" si="37"/>
        <v>21.124085765476782</v>
      </c>
      <c r="W303" s="588">
        <f>regioNat_Kreisregionen_t_N!P303/Terr_Oeko!$D304*1000/100</f>
        <v>7.8544014687791881</v>
      </c>
      <c r="X303" s="588">
        <f>regioNat_Kreisregionen_t_N!Q303/Terr_Oeko!$D304*1000/100</f>
        <v>7.9894351239129389</v>
      </c>
      <c r="Y303" s="588">
        <f>regioNat_Kreisregionen_t_N!R303/Terr_Oeko!$D304*1000/100</f>
        <v>0.35243071859760283</v>
      </c>
      <c r="Z303" s="588">
        <f>regioNat_Kreisregionen_t_N!S303/Terr_Oeko!$D304*1000/100</f>
        <v>4.8716388231783299</v>
      </c>
      <c r="AA303" s="586">
        <f>regioNat_Kreisregionen_t_N!T303/Terr_Oeko!$D304*1000/100</f>
        <v>8.5588365668385276</v>
      </c>
      <c r="AB303" s="589">
        <f t="shared" si="38"/>
        <v>29.62674270130659</v>
      </c>
      <c r="AC303" s="275" t="str">
        <f>IF(Terr_Oeko!AB304 &gt; Vegetation!M304, "Oeko", "Veg")</f>
        <v>Oeko</v>
      </c>
      <c r="AD303" s="276" t="str">
        <f>IF(Gesundheit!T304 &gt; Terr_Oeko!AH304, "Gesund", "Oeko")</f>
        <v>Oeko</v>
      </c>
      <c r="AE303" s="500">
        <f t="shared" si="40"/>
        <v>0</v>
      </c>
      <c r="AF303" s="500">
        <f t="shared" si="40"/>
        <v>0</v>
      </c>
      <c r="AG303" s="352"/>
      <c r="AH303" s="542">
        <f t="shared" si="39"/>
        <v>2.2732032411360512</v>
      </c>
      <c r="AI303" s="542">
        <f t="shared" si="39"/>
        <v>2.0781815210664529</v>
      </c>
      <c r="AJ303" s="354">
        <f t="shared" si="41"/>
        <v>0</v>
      </c>
      <c r="AK303" s="651"/>
      <c r="AL303" s="647"/>
      <c r="AM303" s="647"/>
      <c r="AN303" s="647"/>
      <c r="AO303" s="647"/>
      <c r="AP303" s="647"/>
      <c r="AQ303" s="647"/>
      <c r="AR303" s="647"/>
      <c r="AS303" s="647"/>
      <c r="AT303" s="647"/>
      <c r="AU303" s="647"/>
      <c r="AV303" s="647"/>
      <c r="AW303" s="647"/>
      <c r="AX303" s="647"/>
      <c r="AY303" s="647"/>
      <c r="AZ303" s="647"/>
      <c r="BA303" s="647"/>
      <c r="BB303" s="647"/>
      <c r="BC303" s="647"/>
      <c r="BD303" s="647"/>
      <c r="BE303" s="647"/>
      <c r="BF303" s="647"/>
      <c r="BG303" s="647"/>
    </row>
    <row r="304" spans="1:59" x14ac:dyDescent="0.25">
      <c r="A304" s="631"/>
      <c r="B304" s="594">
        <v>16075</v>
      </c>
      <c r="C304" s="595" t="s">
        <v>232</v>
      </c>
      <c r="D304" s="687" t="s">
        <v>583</v>
      </c>
      <c r="E304" s="687">
        <v>7.1389960968957098</v>
      </c>
      <c r="F304" s="687">
        <v>5.5710496079187752</v>
      </c>
      <c r="G304" s="687">
        <v>5.0054710828684135</v>
      </c>
      <c r="H304" s="687">
        <v>0.24250783310568211</v>
      </c>
      <c r="I304" s="687">
        <v>1.6696645899568765</v>
      </c>
      <c r="J304" s="691">
        <v>19.627689210745459</v>
      </c>
      <c r="K304" s="596">
        <f>regioNat_Kreisregionen_t_N!D304/Terr_Oeko!$D305*1000/100</f>
        <v>9.2051483212794381</v>
      </c>
      <c r="L304" s="596">
        <f>regioNat_Kreisregionen_t_N!E304/Terr_Oeko!$D305*1000/100</f>
        <v>6.3074752104837524</v>
      </c>
      <c r="M304" s="596">
        <f>regioNat_Kreisregionen_t_N!F304/Terr_Oeko!$D305*1000/100</f>
        <v>1.2367921488827081</v>
      </c>
      <c r="N304" s="596">
        <f>regioNat_Kreisregionen_t_N!G304/Terr_Oeko!$D305*1000/100</f>
        <v>9.5933821052385593</v>
      </c>
      <c r="O304" s="597">
        <f>regioNat_Kreisregionen_t_N!H304/Terr_Oeko!$D305*1000/100</f>
        <v>22.559370871973897</v>
      </c>
      <c r="P304" s="598">
        <f t="shared" si="36"/>
        <v>48.902168657858354</v>
      </c>
      <c r="Q304" s="599">
        <f>regioNat_Kreisregionen_t_N!J304/Terr_Oeko!$D305*1000/100</f>
        <v>2.0661522243837291</v>
      </c>
      <c r="R304" s="599">
        <f>regioNat_Kreisregionen_t_N!K304/Terr_Oeko!$D305*1000/100</f>
        <v>1.3020041276153393</v>
      </c>
      <c r="S304" s="599">
        <f>regioNat_Kreisregionen_t_N!L304/Terr_Oeko!$D305*1000/100</f>
        <v>0.99428431577702592</v>
      </c>
      <c r="T304" s="599">
        <f>regioNat_Kreisregionen_t_N!M304/Terr_Oeko!$D305*1000/100</f>
        <v>7.9237175152817247</v>
      </c>
      <c r="U304" s="597">
        <f>regioNat_Kreisregionen_t_N!N304/Terr_Oeko!$D305*1000/100</f>
        <v>16.98832126405512</v>
      </c>
      <c r="V304" s="598">
        <f t="shared" si="37"/>
        <v>29.274479447112938</v>
      </c>
      <c r="W304" s="599">
        <f>regioNat_Kreisregionen_t_N!P304/Terr_Oeko!$D305*1000/100</f>
        <v>7.1389960968957098</v>
      </c>
      <c r="X304" s="599">
        <f>regioNat_Kreisregionen_t_N!Q304/Terr_Oeko!$D305*1000/100</f>
        <v>5.0054710828684135</v>
      </c>
      <c r="Y304" s="599">
        <f>regioNat_Kreisregionen_t_N!R304/Terr_Oeko!$D305*1000/100</f>
        <v>0.24250783310568211</v>
      </c>
      <c r="Z304" s="599">
        <f>regioNat_Kreisregionen_t_N!S304/Terr_Oeko!$D305*1000/100</f>
        <v>1.6696645899568765</v>
      </c>
      <c r="AA304" s="597">
        <f>regioNat_Kreisregionen_t_N!T304/Terr_Oeko!$D305*1000/100</f>
        <v>5.5710496079187752</v>
      </c>
      <c r="AB304" s="600">
        <f t="shared" si="38"/>
        <v>19.627689210745459</v>
      </c>
      <c r="AC304" s="275" t="str">
        <f>IF(Terr_Oeko!AB305 &gt; Vegetation!M305, "Oeko", "Veg")</f>
        <v>Oeko</v>
      </c>
      <c r="AD304" s="276" t="str">
        <f>IF(Gesundheit!T305 &gt; Terr_Oeko!AH305, "Gesund", "Oeko")</f>
        <v>Oeko</v>
      </c>
      <c r="AE304" s="500">
        <f t="shared" si="40"/>
        <v>0</v>
      </c>
      <c r="AF304" s="500">
        <f t="shared" si="40"/>
        <v>0</v>
      </c>
      <c r="AG304" s="352"/>
      <c r="AH304" s="542">
        <f t="shared" si="39"/>
        <v>2.0661522243837283</v>
      </c>
      <c r="AI304" s="542">
        <f t="shared" si="39"/>
        <v>1.3020041276153389</v>
      </c>
      <c r="AJ304" s="354">
        <f t="shared" si="41"/>
        <v>0</v>
      </c>
      <c r="AK304" s="651"/>
      <c r="AL304" s="647"/>
      <c r="AM304" s="647"/>
      <c r="AN304" s="647"/>
      <c r="AO304" s="647"/>
      <c r="AP304" s="647"/>
      <c r="AQ304" s="647"/>
      <c r="AR304" s="647"/>
      <c r="AS304" s="647"/>
      <c r="AT304" s="647"/>
      <c r="AU304" s="647"/>
      <c r="AV304" s="647"/>
      <c r="AW304" s="647"/>
      <c r="AX304" s="647"/>
      <c r="AY304" s="647"/>
      <c r="AZ304" s="647"/>
      <c r="BA304" s="647"/>
      <c r="BB304" s="647"/>
      <c r="BC304" s="647"/>
      <c r="BD304" s="647"/>
      <c r="BE304" s="647"/>
      <c r="BF304" s="647"/>
      <c r="BG304" s="647"/>
    </row>
    <row r="305" spans="1:59" x14ac:dyDescent="0.25">
      <c r="A305" s="631"/>
      <c r="B305" s="593" t="s">
        <v>693</v>
      </c>
      <c r="C305" s="592" t="s">
        <v>694</v>
      </c>
      <c r="D305" s="688" t="s">
        <v>583</v>
      </c>
      <c r="E305" s="686">
        <v>8.436346067276336</v>
      </c>
      <c r="F305" s="686">
        <v>13.815473315737158</v>
      </c>
      <c r="G305" s="686">
        <v>4.4901418954770955</v>
      </c>
      <c r="H305" s="686">
        <v>0.30621475160987915</v>
      </c>
      <c r="I305" s="686">
        <v>5.598543627824049</v>
      </c>
      <c r="J305" s="690">
        <v>32.646719657924521</v>
      </c>
      <c r="K305" s="585">
        <f>regioNat_Kreisregionen_t_N!D305/Terr_Oeko!$D306*1000/100</f>
        <v>10.877974407730738</v>
      </c>
      <c r="L305" s="585">
        <f>regioNat_Kreisregionen_t_N!E305/Terr_Oeko!$D306*1000/100</f>
        <v>5.6581005520556396</v>
      </c>
      <c r="M305" s="585">
        <f>regioNat_Kreisregionen_t_N!F305/Terr_Oeko!$D306*1000/100</f>
        <v>1.5186986858352345</v>
      </c>
      <c r="N305" s="585">
        <f>regioNat_Kreisregionen_t_N!G305/Terr_Oeko!$D306*1000/100</f>
        <v>11.642004852549338</v>
      </c>
      <c r="O305" s="586">
        <f>regioNat_Kreisregionen_t_N!H305/Terr_Oeko!$D306*1000/100</f>
        <v>30.423891941212396</v>
      </c>
      <c r="P305" s="587">
        <f t="shared" si="36"/>
        <v>60.120670439383346</v>
      </c>
      <c r="Q305" s="588">
        <f>regioNat_Kreisregionen_t_N!J305/Terr_Oeko!$D306*1000/100</f>
        <v>2.4416283404544017</v>
      </c>
      <c r="R305" s="588">
        <f>regioNat_Kreisregionen_t_N!K305/Terr_Oeko!$D306*1000/100</f>
        <v>1.1679586565785443</v>
      </c>
      <c r="S305" s="588">
        <f>regioNat_Kreisregionen_t_N!L305/Terr_Oeko!$D306*1000/100</f>
        <v>1.2124839342253551</v>
      </c>
      <c r="T305" s="588">
        <f>regioNat_Kreisregionen_t_N!M305/Terr_Oeko!$D306*1000/100</f>
        <v>6.0434612247252515</v>
      </c>
      <c r="U305" s="586">
        <f>regioNat_Kreisregionen_t_N!N305/Terr_Oeko!$D306*1000/100</f>
        <v>16.608418625475235</v>
      </c>
      <c r="V305" s="587">
        <f t="shared" si="37"/>
        <v>27.473950781458786</v>
      </c>
      <c r="W305" s="588">
        <f>regioNat_Kreisregionen_t_N!P305/Terr_Oeko!$D306*1000/100</f>
        <v>8.436346067276336</v>
      </c>
      <c r="X305" s="588">
        <f>regioNat_Kreisregionen_t_N!Q305/Terr_Oeko!$D306*1000/100</f>
        <v>4.4901418954770955</v>
      </c>
      <c r="Y305" s="588">
        <f>regioNat_Kreisregionen_t_N!R305/Terr_Oeko!$D306*1000/100</f>
        <v>0.30621475160987915</v>
      </c>
      <c r="Z305" s="588">
        <f>regioNat_Kreisregionen_t_N!S305/Terr_Oeko!$D306*1000/100</f>
        <v>5.598543627824049</v>
      </c>
      <c r="AA305" s="586">
        <f>regioNat_Kreisregionen_t_N!T305/Terr_Oeko!$D306*1000/100</f>
        <v>13.815473315737158</v>
      </c>
      <c r="AB305" s="589">
        <f t="shared" si="38"/>
        <v>32.646719657924521</v>
      </c>
      <c r="AC305" s="275" t="str">
        <f>IF(Terr_Oeko!AB306 &gt; Vegetation!M306, "Oeko", "Veg")</f>
        <v>Oeko</v>
      </c>
      <c r="AD305" s="276" t="str">
        <f>IF(Gesundheit!T306 &gt; Terr_Oeko!AH306, "Gesund", "Oeko")</f>
        <v>Oeko</v>
      </c>
      <c r="AE305" s="500">
        <f t="shared" si="40"/>
        <v>0</v>
      </c>
      <c r="AF305" s="500">
        <f t="shared" si="40"/>
        <v>0</v>
      </c>
      <c r="AG305" s="352"/>
      <c r="AH305" s="542">
        <f t="shared" si="39"/>
        <v>2.4416283404544021</v>
      </c>
      <c r="AI305" s="542">
        <f t="shared" si="39"/>
        <v>1.167958656578544</v>
      </c>
      <c r="AJ305" s="354">
        <f t="shared" si="41"/>
        <v>0</v>
      </c>
      <c r="AK305" s="651"/>
      <c r="AL305" s="647"/>
      <c r="AM305" s="647"/>
      <c r="AN305" s="647"/>
      <c r="AO305" s="647"/>
      <c r="AP305" s="647"/>
      <c r="AQ305" s="647"/>
      <c r="AR305" s="647"/>
      <c r="AS305" s="647"/>
      <c r="AT305" s="647"/>
      <c r="AU305" s="647"/>
      <c r="AV305" s="647"/>
      <c r="AW305" s="647"/>
      <c r="AX305" s="647"/>
      <c r="AY305" s="647"/>
      <c r="AZ305" s="647"/>
      <c r="BA305" s="647"/>
      <c r="BB305" s="647"/>
      <c r="BC305" s="647"/>
      <c r="BD305" s="647"/>
      <c r="BE305" s="647"/>
      <c r="BF305" s="647"/>
      <c r="BG305" s="647"/>
    </row>
    <row r="306" spans="1:59" x14ac:dyDescent="0.25">
      <c r="A306" s="631"/>
      <c r="B306" s="594">
        <v>16077</v>
      </c>
      <c r="C306" s="595" t="s">
        <v>233</v>
      </c>
      <c r="D306" s="687" t="s">
        <v>583</v>
      </c>
      <c r="E306" s="687">
        <v>7.7590597581315874</v>
      </c>
      <c r="F306" s="687">
        <v>14.318499786600761</v>
      </c>
      <c r="G306" s="687">
        <v>4.2932534677166352</v>
      </c>
      <c r="H306" s="687">
        <v>0.31352691384664838</v>
      </c>
      <c r="I306" s="687">
        <v>8.2565266758991473</v>
      </c>
      <c r="J306" s="691">
        <v>34.940866602194781</v>
      </c>
      <c r="K306" s="596">
        <f>regioNat_Kreisregionen_t_N!D306/Terr_Oeko!$D307*1000/100</f>
        <v>10.00466941539991</v>
      </c>
      <c r="L306" s="596">
        <f>regioNat_Kreisregionen_t_N!E306/Terr_Oeko!$D307*1000/100</f>
        <v>5.4099982542358385</v>
      </c>
      <c r="M306" s="596">
        <f>regioNat_Kreisregionen_t_N!F306/Terr_Oeko!$D307*1000/100</f>
        <v>1.6233044790265649</v>
      </c>
      <c r="N306" s="596">
        <f>regioNat_Kreisregionen_t_N!G306/Terr_Oeko!$D307*1000/100</f>
        <v>14.200115657923185</v>
      </c>
      <c r="O306" s="597">
        <f>regioNat_Kreisregionen_t_N!H306/Terr_Oeko!$D307*1000/100</f>
        <v>27.349833880854526</v>
      </c>
      <c r="P306" s="598">
        <f t="shared" si="36"/>
        <v>58.587921687440023</v>
      </c>
      <c r="Q306" s="599">
        <f>regioNat_Kreisregionen_t_N!J306/Terr_Oeko!$D307*1000/100</f>
        <v>2.2456096572683215</v>
      </c>
      <c r="R306" s="599">
        <f>regioNat_Kreisregionen_t_N!K306/Terr_Oeko!$D307*1000/100</f>
        <v>1.1167447865192031</v>
      </c>
      <c r="S306" s="599">
        <f>regioNat_Kreisregionen_t_N!L306/Terr_Oeko!$D307*1000/100</f>
        <v>1.3097775651799168</v>
      </c>
      <c r="T306" s="599">
        <f>regioNat_Kreisregionen_t_N!M306/Terr_Oeko!$D307*1000/100</f>
        <v>5.9435889820240995</v>
      </c>
      <c r="U306" s="597">
        <f>regioNat_Kreisregionen_t_N!N306/Terr_Oeko!$D307*1000/100</f>
        <v>13.031334094253763</v>
      </c>
      <c r="V306" s="598">
        <f t="shared" si="37"/>
        <v>23.647055085245302</v>
      </c>
      <c r="W306" s="599">
        <f>regioNat_Kreisregionen_t_N!P306/Terr_Oeko!$D307*1000/100</f>
        <v>7.7590597581315874</v>
      </c>
      <c r="X306" s="599">
        <f>regioNat_Kreisregionen_t_N!Q306/Terr_Oeko!$D307*1000/100</f>
        <v>4.2932534677166352</v>
      </c>
      <c r="Y306" s="599">
        <f>regioNat_Kreisregionen_t_N!R306/Terr_Oeko!$D307*1000/100</f>
        <v>0.31352691384664838</v>
      </c>
      <c r="Z306" s="599">
        <f>regioNat_Kreisregionen_t_N!S306/Terr_Oeko!$D307*1000/100</f>
        <v>8.2565266758991473</v>
      </c>
      <c r="AA306" s="597">
        <f>regioNat_Kreisregionen_t_N!T306/Terr_Oeko!$D307*1000/100</f>
        <v>14.318499786600761</v>
      </c>
      <c r="AB306" s="600">
        <f t="shared" si="38"/>
        <v>34.940866602194781</v>
      </c>
      <c r="AC306" s="275" t="str">
        <f>IF(Terr_Oeko!AB307 &gt; Vegetation!M307, "Oeko", "Veg")</f>
        <v>Oeko</v>
      </c>
      <c r="AD306" s="276" t="str">
        <f>IF(Gesundheit!T307 &gt; Terr_Oeko!AH307, "Gesund", "Oeko")</f>
        <v>Oeko</v>
      </c>
      <c r="AE306" s="500">
        <f t="shared" si="40"/>
        <v>0</v>
      </c>
      <c r="AF306" s="500">
        <f t="shared" si="40"/>
        <v>0</v>
      </c>
      <c r="AG306" s="352"/>
      <c r="AH306" s="542">
        <f>K306-W306</f>
        <v>2.2456096572683224</v>
      </c>
      <c r="AI306" s="542">
        <f t="shared" ref="AI306" si="42">L306-X306</f>
        <v>1.1167447865192033</v>
      </c>
      <c r="AJ306" s="354">
        <f t="shared" si="41"/>
        <v>0</v>
      </c>
      <c r="AK306" s="651"/>
      <c r="AL306" s="647"/>
      <c r="AM306" s="647"/>
      <c r="AN306" s="647"/>
      <c r="AO306" s="647"/>
      <c r="AP306" s="647"/>
      <c r="AQ306" s="647"/>
      <c r="AR306" s="647"/>
      <c r="AS306" s="647"/>
      <c r="AT306" s="647"/>
      <c r="AU306" s="647"/>
      <c r="AV306" s="647"/>
      <c r="AW306" s="647"/>
      <c r="AX306" s="647"/>
      <c r="AY306" s="647"/>
      <c r="AZ306" s="647"/>
      <c r="BA306" s="647"/>
      <c r="BB306" s="647"/>
      <c r="BC306" s="647"/>
      <c r="BD306" s="647"/>
      <c r="BE306" s="647"/>
      <c r="BF306" s="647"/>
      <c r="BG306" s="647"/>
    </row>
    <row r="307" spans="1:59" s="176" customFormat="1" hidden="1" x14ac:dyDescent="0.25">
      <c r="A307" s="603"/>
      <c r="B307" s="604"/>
      <c r="C307" s="604"/>
      <c r="D307" s="604"/>
      <c r="E307" s="604"/>
      <c r="F307" s="604"/>
      <c r="G307" s="604"/>
      <c r="H307" s="604"/>
      <c r="I307" s="604"/>
      <c r="J307" s="604"/>
      <c r="K307" s="605"/>
      <c r="L307" s="605"/>
      <c r="M307" s="605"/>
      <c r="N307" s="605"/>
      <c r="O307" s="605"/>
      <c r="P307" s="605"/>
      <c r="Q307" s="606"/>
      <c r="R307" s="606"/>
      <c r="S307" s="605"/>
      <c r="T307" s="605"/>
      <c r="U307" s="605"/>
      <c r="V307" s="605"/>
      <c r="W307" s="605"/>
      <c r="X307" s="605"/>
      <c r="Y307" s="605"/>
      <c r="Z307" s="603"/>
      <c r="AA307" s="603"/>
      <c r="AB307" s="603"/>
      <c r="AC307" s="274"/>
      <c r="AH307" s="543"/>
      <c r="AI307" s="544"/>
      <c r="AJ307" s="354"/>
      <c r="AK307" s="652"/>
      <c r="AL307" s="652"/>
      <c r="AM307" s="652"/>
      <c r="AN307" s="652"/>
      <c r="AO307" s="652"/>
      <c r="AP307" s="652"/>
      <c r="AQ307" s="652"/>
      <c r="AR307" s="652"/>
      <c r="AS307" s="652"/>
      <c r="AT307" s="652"/>
      <c r="AU307" s="652"/>
      <c r="AV307" s="652"/>
      <c r="AW307" s="652"/>
      <c r="AX307" s="652"/>
      <c r="AY307" s="652"/>
      <c r="AZ307" s="652"/>
      <c r="BA307" s="652"/>
      <c r="BB307" s="652"/>
      <c r="BC307" s="652"/>
      <c r="BD307" s="652"/>
      <c r="BE307" s="652"/>
      <c r="BF307" s="652"/>
      <c r="BG307" s="652"/>
    </row>
    <row r="308" spans="1:59" s="473" customFormat="1" ht="21" hidden="1" customHeight="1" x14ac:dyDescent="0.25">
      <c r="A308" s="644"/>
      <c r="B308" s="644"/>
      <c r="C308" s="644" t="s">
        <v>424</v>
      </c>
      <c r="D308" s="644"/>
      <c r="E308" s="644"/>
      <c r="F308" s="644"/>
      <c r="G308" s="644"/>
      <c r="H308" s="644"/>
      <c r="I308" s="644"/>
      <c r="J308" s="644"/>
      <c r="K308" s="656">
        <f>SUM(K5:K307)</f>
        <v>3855.1123383912773</v>
      </c>
      <c r="L308" s="656">
        <f>SUM(L5:L307)</f>
        <v>3488.8079087048668</v>
      </c>
      <c r="M308" s="656">
        <f t="shared" ref="M308:P308" si="43">SUM(M5:M307)</f>
        <v>547.27493467617899</v>
      </c>
      <c r="N308" s="656">
        <f t="shared" si="43"/>
        <v>1520.0071843793446</v>
      </c>
      <c r="O308" s="657">
        <f t="shared" si="43"/>
        <v>7779.9732730376636</v>
      </c>
      <c r="P308" s="658">
        <f t="shared" si="43"/>
        <v>17191.175639189318</v>
      </c>
      <c r="Q308" s="656">
        <f t="shared" ref="Q308:R308" si="44">SUMIFS(Q$5:Q$306, Q$5:Q$306, "&gt;=0")</f>
        <v>749.09228548362546</v>
      </c>
      <c r="R308" s="656">
        <f t="shared" si="44"/>
        <v>626.19570152393521</v>
      </c>
      <c r="S308" s="656">
        <f t="shared" ref="S308:V308" si="45">SUM(S5:S307)</f>
        <v>414.41614051714311</v>
      </c>
      <c r="T308" s="656">
        <f t="shared" si="45"/>
        <v>941.55075352559845</v>
      </c>
      <c r="U308" s="657">
        <f t="shared" si="45"/>
        <v>5077.4932269045485</v>
      </c>
      <c r="V308" s="658">
        <f t="shared" si="45"/>
        <v>7808.748107954847</v>
      </c>
      <c r="W308" s="656">
        <f t="shared" ref="W308" si="46">SUM(W5:W307)</f>
        <v>3121.7814731478256</v>
      </c>
      <c r="X308" s="656">
        <f>SUM(X5:X307)</f>
        <v>2864.0889847479989</v>
      </c>
      <c r="Y308" s="656">
        <f>SUM(Y5:Y307)</f>
        <v>132.85879415903591</v>
      </c>
      <c r="Z308" s="656">
        <f>SUM(Z5:Z307)</f>
        <v>578.45643085374718</v>
      </c>
      <c r="AA308" s="657">
        <f>SUM(AA5:AA307)</f>
        <v>2702.480046133112</v>
      </c>
      <c r="AB308" s="659">
        <f>SUM(AB5:AB307)</f>
        <v>9399.6657290417188</v>
      </c>
      <c r="AC308" s="407"/>
      <c r="AD308" s="474"/>
      <c r="AE308" s="501">
        <f>SUM(AE5:AE306)</f>
        <v>-15.761420240176687</v>
      </c>
      <c r="AF308" s="501">
        <f>SUM(AF5:AF306)</f>
        <v>-1.4767775670638628</v>
      </c>
      <c r="AG308" s="576"/>
      <c r="AH308" s="545">
        <f>SUM(AH5:AH306)</f>
        <v>733.33086524344856</v>
      </c>
      <c r="AI308" s="545">
        <f>SUM(AI5:AI306)</f>
        <v>624.71892395687144</v>
      </c>
      <c r="AJ308" s="577">
        <f t="shared" si="41"/>
        <v>15.761420240176903</v>
      </c>
      <c r="AK308" s="653"/>
      <c r="AL308" s="654"/>
      <c r="AM308" s="654"/>
      <c r="AN308" s="654"/>
      <c r="AO308" s="654"/>
      <c r="AP308" s="654"/>
      <c r="AQ308" s="654"/>
      <c r="AR308" s="654"/>
      <c r="AS308" s="654"/>
      <c r="AT308" s="654"/>
      <c r="AU308" s="654"/>
      <c r="AV308" s="654"/>
      <c r="AW308" s="654"/>
      <c r="AX308" s="654"/>
      <c r="AY308" s="654"/>
      <c r="AZ308" s="654"/>
      <c r="BA308" s="654"/>
      <c r="BB308" s="654"/>
      <c r="BC308" s="654"/>
      <c r="BD308" s="654"/>
      <c r="BE308" s="654"/>
      <c r="BF308" s="654"/>
      <c r="BG308" s="654"/>
    </row>
    <row r="309" spans="1:59" s="473" customFormat="1" ht="21" hidden="1" customHeight="1" x14ac:dyDescent="0.25">
      <c r="A309" s="644"/>
      <c r="B309" s="644"/>
      <c r="C309" s="644" t="s">
        <v>477</v>
      </c>
      <c r="D309" s="644"/>
      <c r="E309" s="644"/>
      <c r="F309" s="644"/>
      <c r="G309" s="644"/>
      <c r="H309" s="644"/>
      <c r="I309" s="644"/>
      <c r="J309" s="644"/>
      <c r="K309" s="660">
        <f>K308/1000</f>
        <v>3.8551123383912773</v>
      </c>
      <c r="L309" s="660">
        <f t="shared" ref="L309:AB309" si="47">L308/1000</f>
        <v>3.4888079087048669</v>
      </c>
      <c r="M309" s="660">
        <f t="shared" si="47"/>
        <v>0.54727493467617894</v>
      </c>
      <c r="N309" s="660">
        <f t="shared" si="47"/>
        <v>1.5200071843793446</v>
      </c>
      <c r="O309" s="661">
        <f t="shared" si="47"/>
        <v>7.7799732730376636</v>
      </c>
      <c r="P309" s="661">
        <f t="shared" si="47"/>
        <v>17.191175639189318</v>
      </c>
      <c r="Q309" s="660">
        <f t="shared" si="47"/>
        <v>0.7490922854836255</v>
      </c>
      <c r="R309" s="660">
        <f t="shared" si="47"/>
        <v>0.62619570152393522</v>
      </c>
      <c r="S309" s="660">
        <f t="shared" si="47"/>
        <v>0.41441614051714309</v>
      </c>
      <c r="T309" s="660">
        <f t="shared" si="47"/>
        <v>0.94155075352559847</v>
      </c>
      <c r="U309" s="661">
        <f t="shared" si="47"/>
        <v>5.0774932269045481</v>
      </c>
      <c r="V309" s="661">
        <f t="shared" si="47"/>
        <v>7.8087481079548473</v>
      </c>
      <c r="W309" s="660">
        <f t="shared" si="47"/>
        <v>3.1217814731478257</v>
      </c>
      <c r="X309" s="660">
        <f t="shared" si="47"/>
        <v>2.8640889847479989</v>
      </c>
      <c r="Y309" s="660">
        <f t="shared" si="47"/>
        <v>0.1328587941590359</v>
      </c>
      <c r="Z309" s="660">
        <f t="shared" si="47"/>
        <v>0.57845643085374721</v>
      </c>
      <c r="AA309" s="661">
        <f t="shared" si="47"/>
        <v>2.702480046133112</v>
      </c>
      <c r="AB309" s="661">
        <f t="shared" si="47"/>
        <v>9.3996657290417183</v>
      </c>
      <c r="AC309" s="407"/>
      <c r="AD309" s="474"/>
      <c r="AE309" s="19" t="s">
        <v>501</v>
      </c>
      <c r="AF309" s="19" t="s">
        <v>501</v>
      </c>
      <c r="AH309" s="544">
        <f>SUMIFS(AH5:AH306, AH5:AH306, "&gt;0")</f>
        <v>749.09228548362546</v>
      </c>
      <c r="AI309" s="544">
        <f>SUMIFS(AI5:AI306, AI5:AI306, "&gt;0")</f>
        <v>626.1957015239351</v>
      </c>
      <c r="AJ309" s="354"/>
      <c r="AK309" s="654"/>
      <c r="AL309" s="654"/>
      <c r="AM309" s="654"/>
      <c r="AN309" s="654"/>
      <c r="AO309" s="654"/>
      <c r="AP309" s="654"/>
      <c r="AQ309" s="654"/>
      <c r="AR309" s="654"/>
      <c r="AS309" s="654"/>
      <c r="AT309" s="654"/>
      <c r="AU309" s="654"/>
      <c r="AV309" s="654"/>
      <c r="AW309" s="654"/>
      <c r="AX309" s="654"/>
      <c r="AY309" s="654"/>
      <c r="AZ309" s="654"/>
      <c r="BA309" s="654"/>
      <c r="BB309" s="654"/>
      <c r="BC309" s="654"/>
      <c r="BD309" s="654"/>
      <c r="BE309" s="654"/>
      <c r="BF309" s="654"/>
      <c r="BG309" s="654"/>
    </row>
    <row r="310" spans="1:59" s="475" customFormat="1" ht="21" hidden="1" customHeight="1" x14ac:dyDescent="0.25">
      <c r="A310" s="644"/>
      <c r="B310" s="644"/>
      <c r="C310" s="644" t="s">
        <v>495</v>
      </c>
      <c r="D310" s="644"/>
      <c r="E310" s="644"/>
      <c r="F310" s="644"/>
      <c r="G310" s="644"/>
      <c r="H310" s="644"/>
      <c r="I310" s="644"/>
      <c r="J310" s="644"/>
      <c r="K310" s="656"/>
      <c r="L310" s="656"/>
      <c r="M310" s="656"/>
      <c r="N310" s="656"/>
      <c r="O310" s="609"/>
      <c r="P310" s="609"/>
      <c r="Q310" s="656"/>
      <c r="R310" s="656"/>
      <c r="S310" s="656"/>
      <c r="T310" s="656"/>
      <c r="U310" s="609"/>
      <c r="V310" s="609"/>
      <c r="W310" s="662">
        <f>W309/K309</f>
        <v>0.80977704386444216</v>
      </c>
      <c r="X310" s="662">
        <f t="shared" ref="X310:AB310" si="48">X309/L309</f>
        <v>0.82093627958187609</v>
      </c>
      <c r="Y310" s="662">
        <f>Y309/M309</f>
        <v>0.24276425931629425</v>
      </c>
      <c r="Z310" s="662">
        <f>Z309/N309</f>
        <v>0.38056164260167286</v>
      </c>
      <c r="AA310" s="662">
        <f t="shared" si="48"/>
        <v>0.34736366710909511</v>
      </c>
      <c r="AB310" s="662">
        <f t="shared" si="48"/>
        <v>0.54677271213575807</v>
      </c>
      <c r="AC310" s="476"/>
      <c r="AD310" s="477"/>
      <c r="AE310" s="528">
        <f>COUNTIFS(AE5:AE306, "&lt;0")</f>
        <v>16</v>
      </c>
      <c r="AF310" s="528">
        <f>COUNTIFS(AF5:AF306, "&lt;0")</f>
        <v>1</v>
      </c>
      <c r="AI310" s="258"/>
      <c r="AJ310" s="354"/>
      <c r="AK310" s="654"/>
      <c r="AL310" s="654"/>
      <c r="AM310" s="654"/>
      <c r="AN310" s="654"/>
      <c r="AO310" s="654"/>
      <c r="AP310" s="654"/>
      <c r="AQ310" s="654"/>
      <c r="AR310" s="654"/>
      <c r="AS310" s="654"/>
      <c r="AT310" s="654"/>
      <c r="AU310" s="654"/>
      <c r="AV310" s="654"/>
      <c r="AW310" s="654"/>
      <c r="AX310" s="654"/>
      <c r="AY310" s="654"/>
      <c r="AZ310" s="654"/>
      <c r="BA310" s="654"/>
      <c r="BB310" s="654"/>
      <c r="BC310" s="654"/>
      <c r="BD310" s="654"/>
      <c r="BE310" s="654"/>
      <c r="BF310" s="654"/>
      <c r="BG310" s="654"/>
    </row>
    <row r="311" spans="1:59" s="258" customFormat="1" ht="24.75" hidden="1" customHeight="1" x14ac:dyDescent="0.25">
      <c r="A311" s="645"/>
      <c r="B311" s="645"/>
      <c r="C311" s="663" t="s">
        <v>474</v>
      </c>
      <c r="D311" s="663"/>
      <c r="E311" s="663"/>
      <c r="F311" s="663"/>
      <c r="G311" s="663"/>
      <c r="H311" s="663"/>
      <c r="I311" s="663"/>
      <c r="J311" s="663"/>
      <c r="K311" s="664">
        <v>469619.59456191765</v>
      </c>
      <c r="L311" s="664">
        <v>343127.98118587502</v>
      </c>
      <c r="M311" s="664">
        <v>62423.509836253063</v>
      </c>
      <c r="N311" s="664">
        <v>215085.41407240459</v>
      </c>
      <c r="O311" s="616">
        <v>973373.25473945681</v>
      </c>
      <c r="P311" s="616">
        <v>2063629.7543959068</v>
      </c>
      <c r="Q311" s="664">
        <v>84897.99919372717</v>
      </c>
      <c r="R311" s="664">
        <v>91548.14516135717</v>
      </c>
      <c r="S311" s="664">
        <v>48260.217374792621</v>
      </c>
      <c r="T311" s="664">
        <v>138394.22997061067</v>
      </c>
      <c r="U311" s="616">
        <v>599643.33052252582</v>
      </c>
      <c r="V311" s="616">
        <v>962743.92222301359</v>
      </c>
      <c r="W311" s="616">
        <v>389036.2164426833</v>
      </c>
      <c r="X311" s="664">
        <v>382236.62119723682</v>
      </c>
      <c r="Y311" s="664">
        <v>14163.292461460434</v>
      </c>
      <c r="Z311" s="664">
        <v>76691.184101794002</v>
      </c>
      <c r="AA311" s="616">
        <v>373729.92421693163</v>
      </c>
      <c r="AB311" s="616">
        <v>1235857.2384201051</v>
      </c>
      <c r="AC311" s="277"/>
      <c r="AD311" s="259"/>
      <c r="AE311" s="529" t="s">
        <v>502</v>
      </c>
      <c r="AF311" s="530" t="s">
        <v>503</v>
      </c>
      <c r="AJ311" s="354"/>
      <c r="AK311" s="655"/>
      <c r="AL311" s="655"/>
      <c r="AM311" s="655"/>
      <c r="AN311" s="655"/>
      <c r="AO311" s="655"/>
      <c r="AP311" s="655"/>
      <c r="AQ311" s="655"/>
      <c r="AR311" s="655"/>
      <c r="AS311" s="655"/>
      <c r="AT311" s="655"/>
      <c r="AU311" s="655"/>
      <c r="AV311" s="655"/>
      <c r="AW311" s="655"/>
      <c r="AX311" s="655"/>
      <c r="AY311" s="655"/>
      <c r="AZ311" s="655"/>
      <c r="BA311" s="655"/>
      <c r="BB311" s="655"/>
      <c r="BC311" s="655"/>
      <c r="BD311" s="655"/>
      <c r="BE311" s="655"/>
      <c r="BF311" s="655"/>
      <c r="BG311" s="655"/>
    </row>
    <row r="312" spans="1:59" s="258" customFormat="1" hidden="1" x14ac:dyDescent="0.25">
      <c r="A312" s="645"/>
      <c r="B312" s="645"/>
      <c r="C312" s="663"/>
      <c r="D312" s="663"/>
      <c r="E312" s="663"/>
      <c r="F312" s="663"/>
      <c r="G312" s="663"/>
      <c r="H312" s="663"/>
      <c r="I312" s="663"/>
      <c r="J312" s="663"/>
      <c r="K312" s="664"/>
      <c r="L312" s="664"/>
      <c r="M312" s="664"/>
      <c r="N312" s="664"/>
      <c r="O312" s="616"/>
      <c r="P312" s="616"/>
      <c r="Q312" s="664"/>
      <c r="R312" s="664"/>
      <c r="S312" s="664"/>
      <c r="T312" s="664"/>
      <c r="U312" s="616"/>
      <c r="V312" s="616"/>
      <c r="W312" s="616"/>
      <c r="X312" s="664"/>
      <c r="Y312" s="664"/>
      <c r="Z312" s="664"/>
      <c r="AA312" s="616"/>
      <c r="AB312" s="616"/>
      <c r="AC312" s="277"/>
      <c r="AD312" s="259"/>
      <c r="AI312"/>
      <c r="AK312" s="655"/>
      <c r="AL312" s="655"/>
      <c r="AM312" s="655"/>
      <c r="AN312" s="655"/>
      <c r="AO312" s="655"/>
      <c r="AP312" s="655"/>
      <c r="AQ312" s="655"/>
      <c r="AR312" s="655"/>
      <c r="AS312" s="655"/>
      <c r="AT312" s="655"/>
      <c r="AU312" s="655"/>
      <c r="AV312" s="655"/>
      <c r="AW312" s="655"/>
      <c r="AX312" s="655"/>
      <c r="AY312" s="655"/>
      <c r="AZ312" s="655"/>
      <c r="BA312" s="655"/>
      <c r="BB312" s="655"/>
      <c r="BC312" s="655"/>
      <c r="BD312" s="655"/>
      <c r="BE312" s="655"/>
      <c r="BF312" s="655"/>
      <c r="BG312" s="655"/>
    </row>
    <row r="313" spans="1:59" s="258" customFormat="1" ht="29.25" hidden="1" customHeight="1" x14ac:dyDescent="0.25">
      <c r="A313" s="645"/>
      <c r="B313" s="645"/>
      <c r="C313" s="645"/>
      <c r="D313" s="645"/>
      <c r="E313" s="645"/>
      <c r="F313" s="645"/>
      <c r="G313" s="645"/>
      <c r="H313" s="645"/>
      <c r="I313" s="645"/>
      <c r="J313" s="645"/>
      <c r="K313" s="665"/>
      <c r="L313" s="665"/>
      <c r="M313" s="665"/>
      <c r="N313" s="665"/>
      <c r="O313" s="718" t="s">
        <v>475</v>
      </c>
      <c r="P313" s="718"/>
      <c r="Q313" s="718"/>
      <c r="R313" s="718"/>
      <c r="S313" s="718"/>
      <c r="T313" s="665"/>
      <c r="U313" s="619"/>
      <c r="V313" s="619"/>
      <c r="W313" s="619" t="s">
        <v>483</v>
      </c>
      <c r="X313" s="665"/>
      <c r="Y313" s="665"/>
      <c r="Z313" s="665"/>
      <c r="AA313" s="666"/>
      <c r="AB313" s="619"/>
      <c r="AC313" s="407"/>
      <c r="AD313" s="407"/>
      <c r="AI313"/>
      <c r="AK313" s="655"/>
      <c r="AL313" s="655"/>
      <c r="AM313" s="655"/>
      <c r="AN313" s="655"/>
      <c r="AO313" s="655"/>
      <c r="AP313" s="655"/>
      <c r="AQ313" s="655"/>
      <c r="AR313" s="655"/>
      <c r="AS313" s="655"/>
      <c r="AT313" s="655"/>
      <c r="AU313" s="655"/>
      <c r="AV313" s="655"/>
      <c r="AW313" s="655"/>
      <c r="AX313" s="655"/>
      <c r="AY313" s="655"/>
      <c r="AZ313" s="655"/>
      <c r="BA313" s="655"/>
      <c r="BB313" s="655"/>
      <c r="BC313" s="655"/>
      <c r="BD313" s="655"/>
      <c r="BE313" s="655"/>
      <c r="BF313" s="655"/>
      <c r="BG313" s="655"/>
    </row>
    <row r="314" spans="1:59" hidden="1" x14ac:dyDescent="0.25">
      <c r="A314" s="631"/>
      <c r="B314" s="634"/>
      <c r="C314" s="634"/>
      <c r="D314" s="634"/>
      <c r="E314" s="634"/>
      <c r="F314" s="634"/>
      <c r="G314" s="634"/>
      <c r="H314" s="634"/>
      <c r="I314" s="634"/>
      <c r="J314" s="634"/>
      <c r="K314" s="667"/>
      <c r="L314" s="667"/>
      <c r="M314" s="667"/>
      <c r="N314" s="667"/>
      <c r="O314" s="667"/>
      <c r="P314" s="668" t="s">
        <v>445</v>
      </c>
      <c r="Q314" s="667">
        <f>Q315+Q316</f>
        <v>733.33086524344878</v>
      </c>
      <c r="R314" s="667">
        <f>R315+R316</f>
        <v>624.71892395687132</v>
      </c>
      <c r="S314" s="667"/>
      <c r="T314" s="667"/>
      <c r="U314" s="667"/>
      <c r="V314" s="619"/>
      <c r="W314" s="619" t="s">
        <v>496</v>
      </c>
      <c r="X314" s="667"/>
      <c r="Y314" s="667"/>
      <c r="Z314" s="667"/>
      <c r="AA314" s="669"/>
      <c r="AB314" s="667"/>
      <c r="AC314" s="450" t="s">
        <v>234</v>
      </c>
      <c r="AD314" s="502" t="s">
        <v>527</v>
      </c>
      <c r="AK314" s="647"/>
      <c r="AL314" s="647"/>
      <c r="AM314" s="647"/>
      <c r="AN314" s="647"/>
      <c r="AO314" s="647"/>
      <c r="AP314" s="647"/>
      <c r="AQ314" s="647"/>
      <c r="AR314" s="647"/>
      <c r="AS314" s="647"/>
      <c r="AT314" s="647"/>
      <c r="AU314" s="647"/>
      <c r="AV314" s="647"/>
      <c r="AW314" s="647"/>
      <c r="AX314" s="647"/>
      <c r="AY314" s="647"/>
      <c r="AZ314" s="647"/>
      <c r="BA314" s="647"/>
      <c r="BB314" s="647"/>
      <c r="BC314" s="647"/>
      <c r="BD314" s="647"/>
      <c r="BE314" s="647"/>
      <c r="BF314" s="647"/>
      <c r="BG314" s="647"/>
    </row>
    <row r="315" spans="1:59" hidden="1" x14ac:dyDescent="0.25">
      <c r="A315" s="631"/>
      <c r="B315" s="634"/>
      <c r="C315" s="634"/>
      <c r="D315" s="634"/>
      <c r="E315" s="634"/>
      <c r="F315" s="634"/>
      <c r="G315" s="634"/>
      <c r="H315" s="634"/>
      <c r="I315" s="634"/>
      <c r="J315" s="634"/>
      <c r="K315" s="667"/>
      <c r="L315" s="667"/>
      <c r="M315" s="667"/>
      <c r="N315" s="667"/>
      <c r="O315" s="667"/>
      <c r="P315" s="668" t="s">
        <v>410</v>
      </c>
      <c r="Q315" s="667">
        <f>SUM(Q5:Q306)</f>
        <v>749.09228548362546</v>
      </c>
      <c r="R315" s="667">
        <f>SUM(R5:R306)</f>
        <v>626.19570152393521</v>
      </c>
      <c r="S315" s="667"/>
      <c r="T315" s="667"/>
      <c r="U315" s="667"/>
      <c r="V315" s="620"/>
      <c r="W315" s="620"/>
      <c r="X315" s="667"/>
      <c r="Y315" s="667"/>
      <c r="Z315" s="667"/>
      <c r="AA315" s="669"/>
      <c r="AB315" s="667"/>
      <c r="AC315" s="497" t="s">
        <v>476</v>
      </c>
      <c r="AD315" s="497" t="s">
        <v>476</v>
      </c>
      <c r="AK315" s="647"/>
      <c r="AL315" s="647"/>
      <c r="AM315" s="647"/>
      <c r="AN315" s="647"/>
      <c r="AO315" s="647"/>
      <c r="AP315" s="647"/>
      <c r="AQ315" s="647"/>
      <c r="AR315" s="647"/>
      <c r="AS315" s="647"/>
      <c r="AT315" s="647"/>
      <c r="AU315" s="647"/>
      <c r="AV315" s="647"/>
      <c r="AW315" s="647"/>
      <c r="AX315" s="647"/>
      <c r="AY315" s="647"/>
      <c r="AZ315" s="647"/>
      <c r="BA315" s="647"/>
      <c r="BB315" s="647"/>
      <c r="BC315" s="647"/>
      <c r="BD315" s="647"/>
      <c r="BE315" s="647"/>
      <c r="BF315" s="647"/>
      <c r="BG315" s="647"/>
    </row>
    <row r="316" spans="1:59" hidden="1" x14ac:dyDescent="0.25">
      <c r="A316" s="631"/>
      <c r="B316" s="634"/>
      <c r="C316" s="634"/>
      <c r="D316" s="634"/>
      <c r="E316" s="634"/>
      <c r="F316" s="634"/>
      <c r="G316" s="634"/>
      <c r="H316" s="634"/>
      <c r="I316" s="634"/>
      <c r="J316" s="634"/>
      <c r="K316" s="667"/>
      <c r="L316" s="667"/>
      <c r="M316" s="667"/>
      <c r="N316" s="667"/>
      <c r="O316" s="667"/>
      <c r="P316" s="668" t="s">
        <v>411</v>
      </c>
      <c r="Q316" s="667">
        <f>AE308</f>
        <v>-15.761420240176687</v>
      </c>
      <c r="R316" s="667">
        <f>AF308</f>
        <v>-1.4767775670638628</v>
      </c>
      <c r="S316" s="667"/>
      <c r="T316" s="667"/>
      <c r="U316" s="667"/>
      <c r="V316" s="667"/>
      <c r="W316" s="667"/>
      <c r="X316" s="635"/>
      <c r="Y316" s="667"/>
      <c r="Z316" s="667"/>
      <c r="AA316" s="669"/>
      <c r="AB316" s="670" t="s">
        <v>470</v>
      </c>
      <c r="AD316" s="174">
        <f>COUNTIFS(AD$5:AD$306, "=Gesund")</f>
        <v>71</v>
      </c>
      <c r="AK316" s="647"/>
      <c r="AL316" s="647"/>
      <c r="AM316" s="647"/>
      <c r="AN316" s="647"/>
      <c r="AO316" s="647"/>
      <c r="AP316" s="647"/>
      <c r="AQ316" s="647"/>
      <c r="AR316" s="647"/>
      <c r="AS316" s="647"/>
      <c r="AT316" s="647"/>
      <c r="AU316" s="647"/>
      <c r="AV316" s="647"/>
      <c r="AW316" s="647"/>
      <c r="AX316" s="647"/>
      <c r="AY316" s="647"/>
      <c r="AZ316" s="647"/>
      <c r="BA316" s="647"/>
      <c r="BB316" s="647"/>
      <c r="BC316" s="647"/>
      <c r="BD316" s="647"/>
      <c r="BE316" s="647"/>
      <c r="BF316" s="647"/>
      <c r="BG316" s="647"/>
    </row>
    <row r="317" spans="1:59" hidden="1" x14ac:dyDescent="0.25">
      <c r="A317" s="631"/>
      <c r="B317" s="634"/>
      <c r="C317" s="634"/>
      <c r="D317" s="634"/>
      <c r="E317" s="634"/>
      <c r="F317" s="634"/>
      <c r="G317" s="634"/>
      <c r="H317" s="634"/>
      <c r="I317" s="634"/>
      <c r="J317" s="634"/>
      <c r="K317" s="635"/>
      <c r="L317" s="635"/>
      <c r="M317" s="635"/>
      <c r="N317" s="635"/>
      <c r="O317" s="635"/>
      <c r="P317" s="671" t="s">
        <v>482</v>
      </c>
      <c r="Q317" s="635">
        <f>COUNTIFS(Q$5:Q$306, "&gt;0")</f>
        <v>286</v>
      </c>
      <c r="R317" s="635">
        <f>COUNTIFS(R$5:R$306, "&gt;0")</f>
        <v>301</v>
      </c>
      <c r="S317" s="635"/>
      <c r="T317" s="635"/>
      <c r="U317" s="635"/>
      <c r="V317" s="635"/>
      <c r="W317" s="672">
        <f t="shared" ref="W317:AA317" si="49">COUNTIFS(W$5:W$306, "&gt;0")</f>
        <v>302</v>
      </c>
      <c r="X317" s="672">
        <f>COUNTIFS(X$5:X$306, "&gt;0")</f>
        <v>302</v>
      </c>
      <c r="Y317" s="672">
        <f t="shared" si="49"/>
        <v>302</v>
      </c>
      <c r="Z317" s="672">
        <f t="shared" si="49"/>
        <v>124</v>
      </c>
      <c r="AA317" s="673">
        <f t="shared" si="49"/>
        <v>293</v>
      </c>
      <c r="AB317" s="674" t="s">
        <v>468</v>
      </c>
      <c r="AC317" s="174">
        <f>COUNTIFS(AC$5:AC$306, "=Oeko")</f>
        <v>110</v>
      </c>
      <c r="AD317" s="174">
        <f>COUNTIFS(AD$5:AD$306, "=Oeko")</f>
        <v>231</v>
      </c>
      <c r="AK317" s="647"/>
      <c r="AL317" s="647"/>
      <c r="AM317" s="647"/>
      <c r="AN317" s="647"/>
      <c r="AO317" s="647"/>
      <c r="AP317" s="647"/>
      <c r="AQ317" s="647"/>
      <c r="AR317" s="647"/>
      <c r="AS317" s="647"/>
      <c r="AT317" s="647"/>
      <c r="AU317" s="647"/>
      <c r="AV317" s="647"/>
      <c r="AW317" s="647"/>
      <c r="AX317" s="647"/>
      <c r="AY317" s="647"/>
      <c r="AZ317" s="647"/>
      <c r="BA317" s="647"/>
      <c r="BB317" s="647"/>
      <c r="BC317" s="647"/>
      <c r="BD317" s="647"/>
      <c r="BE317" s="647"/>
      <c r="BF317" s="647"/>
      <c r="BG317" s="647"/>
    </row>
    <row r="318" spans="1:59" x14ac:dyDescent="0.25">
      <c r="A318" s="631"/>
      <c r="B318" s="634"/>
      <c r="C318" s="634"/>
      <c r="D318" s="634"/>
      <c r="E318" s="634"/>
      <c r="F318" s="634"/>
      <c r="G318" s="634"/>
      <c r="H318" s="634"/>
      <c r="I318" s="634"/>
      <c r="J318" s="634"/>
      <c r="K318" s="635"/>
      <c r="L318" s="635"/>
      <c r="M318" s="635"/>
      <c r="N318" s="635"/>
      <c r="O318" s="635"/>
      <c r="P318" s="671" t="s">
        <v>481</v>
      </c>
      <c r="Q318" s="635">
        <f>COUNTIFS(Q$5:Q$306, "=0")</f>
        <v>16</v>
      </c>
      <c r="R318" s="635">
        <f>COUNTIFS(R$5:R$306, "=0")</f>
        <v>1</v>
      </c>
      <c r="S318" s="635" t="s">
        <v>518</v>
      </c>
      <c r="T318" s="635"/>
      <c r="U318" s="635"/>
      <c r="V318" s="635"/>
      <c r="W318" s="672">
        <f t="shared" ref="W318:AA318" si="50">COUNTIFS(W$5:W$306, "=0")</f>
        <v>0</v>
      </c>
      <c r="X318" s="672">
        <f>COUNTIFS(X$5:X$306, "=0")</f>
        <v>0</v>
      </c>
      <c r="Y318" s="672">
        <f t="shared" si="50"/>
        <v>0</v>
      </c>
      <c r="Z318" s="672">
        <f t="shared" si="50"/>
        <v>1</v>
      </c>
      <c r="AA318" s="673">
        <f t="shared" si="50"/>
        <v>9</v>
      </c>
      <c r="AB318" s="675" t="s">
        <v>469</v>
      </c>
      <c r="AC318" s="174">
        <f>COUNTIFS(AC$5:AC$306, "=Veg")</f>
        <v>192</v>
      </c>
      <c r="AK318" s="647"/>
      <c r="AL318" s="647"/>
      <c r="AM318" s="647"/>
      <c r="AN318" s="647"/>
      <c r="AO318" s="647"/>
      <c r="AP318" s="647"/>
      <c r="AQ318" s="647"/>
      <c r="AR318" s="647"/>
      <c r="AS318" s="647"/>
      <c r="AT318" s="647"/>
      <c r="AU318" s="647"/>
      <c r="AV318" s="647"/>
      <c r="AW318" s="647"/>
      <c r="AX318" s="647"/>
      <c r="AY318" s="647"/>
      <c r="AZ318" s="647"/>
      <c r="BA318" s="647"/>
      <c r="BB318" s="647"/>
      <c r="BC318" s="647"/>
      <c r="BD318" s="647"/>
      <c r="BE318" s="647"/>
      <c r="BF318" s="647"/>
      <c r="BG318" s="647"/>
    </row>
    <row r="319" spans="1:59" x14ac:dyDescent="0.25">
      <c r="A319" s="631"/>
      <c r="B319" s="693" t="s">
        <v>554</v>
      </c>
      <c r="C319" s="709" t="s">
        <v>761</v>
      </c>
      <c r="D319" s="709"/>
      <c r="E319" s="709"/>
      <c r="F319" s="709"/>
      <c r="G319" s="709"/>
      <c r="H319" s="709"/>
      <c r="I319" s="709"/>
      <c r="J319" s="709"/>
      <c r="K319" s="709"/>
      <c r="L319" s="709"/>
      <c r="M319" s="709"/>
      <c r="N319" s="709"/>
      <c r="O319" s="709"/>
      <c r="P319" s="709"/>
      <c r="Q319" s="709"/>
      <c r="R319" s="709"/>
      <c r="S319" s="709"/>
      <c r="T319" s="709"/>
      <c r="U319" s="709"/>
      <c r="V319" s="709"/>
      <c r="W319" s="709"/>
      <c r="X319" s="709"/>
      <c r="Y319" s="709"/>
      <c r="Z319" s="709"/>
      <c r="AA319" s="709"/>
      <c r="AB319" s="709"/>
      <c r="AK319" s="647"/>
      <c r="AL319" s="647"/>
      <c r="AM319" s="647"/>
      <c r="AN319" s="647"/>
      <c r="AO319" s="647"/>
      <c r="AP319" s="647"/>
      <c r="AQ319" s="647"/>
      <c r="AR319" s="647"/>
      <c r="AS319" s="647"/>
      <c r="AT319" s="647"/>
      <c r="AU319" s="647"/>
      <c r="AV319" s="647"/>
      <c r="AW319" s="647"/>
      <c r="AX319" s="647"/>
      <c r="AY319" s="647"/>
      <c r="AZ319" s="647"/>
      <c r="BA319" s="647"/>
      <c r="BB319" s="647"/>
      <c r="BC319" s="647"/>
      <c r="BD319" s="647"/>
      <c r="BE319" s="647"/>
      <c r="BF319" s="647"/>
      <c r="BG319" s="647"/>
    </row>
    <row r="320" spans="1:59" hidden="1" x14ac:dyDescent="0.25">
      <c r="A320" s="631"/>
      <c r="B320" s="630" t="s">
        <v>572</v>
      </c>
      <c r="C320" s="709" t="s">
        <v>562</v>
      </c>
      <c r="D320" s="709"/>
      <c r="E320" s="709"/>
      <c r="F320" s="709"/>
      <c r="G320" s="709"/>
      <c r="H320" s="709"/>
      <c r="I320" s="709"/>
      <c r="J320" s="709"/>
      <c r="K320" s="709"/>
      <c r="L320" s="709"/>
      <c r="M320" s="709"/>
      <c r="N320" s="709"/>
      <c r="O320" s="709"/>
      <c r="P320" s="709"/>
      <c r="Q320" s="709"/>
      <c r="R320" s="709"/>
      <c r="S320" s="709"/>
      <c r="T320" s="709"/>
      <c r="U320" s="709"/>
      <c r="V320" s="709"/>
      <c r="W320" s="709"/>
      <c r="X320" s="709"/>
      <c r="Y320" s="709"/>
      <c r="Z320" s="709"/>
      <c r="AA320" s="709"/>
      <c r="AB320" s="709"/>
      <c r="AK320" s="647"/>
      <c r="AL320" s="647"/>
      <c r="AM320" s="647"/>
      <c r="AN320" s="647"/>
      <c r="AO320" s="647"/>
      <c r="AP320" s="647"/>
      <c r="AQ320" s="647"/>
      <c r="AR320" s="647"/>
      <c r="AS320" s="647"/>
      <c r="AT320" s="647"/>
      <c r="AU320" s="647"/>
      <c r="AV320" s="647"/>
      <c r="AW320" s="647"/>
      <c r="AX320" s="647"/>
      <c r="AY320" s="647"/>
      <c r="AZ320" s="647"/>
      <c r="BA320" s="647"/>
      <c r="BB320" s="647"/>
      <c r="BC320" s="647"/>
      <c r="BD320" s="647"/>
      <c r="BE320" s="647"/>
      <c r="BF320" s="647"/>
      <c r="BG320" s="647"/>
    </row>
    <row r="321" spans="1:59" ht="27.75" hidden="1" customHeight="1" x14ac:dyDescent="0.25">
      <c r="A321" s="631"/>
      <c r="B321" s="630" t="s">
        <v>553</v>
      </c>
      <c r="C321" s="720" t="s">
        <v>566</v>
      </c>
      <c r="D321" s="720"/>
      <c r="E321" s="720"/>
      <c r="F321" s="720"/>
      <c r="G321" s="720"/>
      <c r="H321" s="720"/>
      <c r="I321" s="720"/>
      <c r="J321" s="720"/>
      <c r="K321" s="720"/>
      <c r="L321" s="720"/>
      <c r="M321" s="720"/>
      <c r="N321" s="720"/>
      <c r="O321" s="720"/>
      <c r="P321" s="720"/>
      <c r="Q321" s="720"/>
      <c r="R321" s="720"/>
      <c r="S321" s="720"/>
      <c r="T321" s="720"/>
      <c r="U321" s="720"/>
      <c r="V321" s="720"/>
      <c r="W321" s="720"/>
      <c r="X321" s="720"/>
      <c r="Y321" s="720"/>
      <c r="Z321" s="720"/>
      <c r="AA321" s="720"/>
      <c r="AB321" s="720"/>
      <c r="AK321" s="647"/>
      <c r="AL321" s="647"/>
      <c r="AM321" s="647"/>
      <c r="AN321" s="647"/>
      <c r="AO321" s="647"/>
      <c r="AP321" s="647"/>
      <c r="AQ321" s="647"/>
      <c r="AR321" s="647"/>
      <c r="AS321" s="647"/>
      <c r="AT321" s="647"/>
      <c r="AU321" s="647"/>
      <c r="AV321" s="647"/>
      <c r="AW321" s="647"/>
      <c r="AX321" s="647"/>
      <c r="AY321" s="647"/>
      <c r="AZ321" s="647"/>
      <c r="BA321" s="647"/>
      <c r="BB321" s="647"/>
      <c r="BC321" s="647"/>
      <c r="BD321" s="647"/>
      <c r="BE321" s="647"/>
      <c r="BF321" s="647"/>
      <c r="BG321" s="647"/>
    </row>
    <row r="322" spans="1:59" ht="92.25" customHeight="1" x14ac:dyDescent="0.25">
      <c r="A322" s="692"/>
      <c r="B322" s="630" t="s">
        <v>560</v>
      </c>
      <c r="C322" s="720" t="s">
        <v>757</v>
      </c>
      <c r="D322" s="720"/>
      <c r="E322" s="720"/>
      <c r="F322" s="720"/>
      <c r="G322" s="720"/>
      <c r="H322" s="720"/>
      <c r="I322" s="720"/>
      <c r="J322" s="720"/>
      <c r="K322" s="720"/>
      <c r="L322" s="720"/>
      <c r="M322" s="720"/>
      <c r="N322" s="720"/>
      <c r="O322" s="720"/>
      <c r="P322" s="720"/>
      <c r="Q322" s="720"/>
      <c r="R322" s="720"/>
      <c r="S322" s="720"/>
      <c r="T322" s="720"/>
      <c r="U322" s="720"/>
      <c r="V322" s="720"/>
      <c r="W322" s="720"/>
      <c r="X322" s="720"/>
      <c r="Y322" s="720"/>
      <c r="Z322" s="720"/>
      <c r="AA322" s="720"/>
      <c r="AB322" s="720"/>
      <c r="AK322" s="647"/>
      <c r="AL322" s="647"/>
      <c r="AM322" s="647"/>
      <c r="AN322" s="647"/>
      <c r="AO322" s="647"/>
      <c r="AP322" s="647"/>
      <c r="AQ322" s="647"/>
      <c r="AR322" s="647"/>
      <c r="AS322" s="647"/>
      <c r="AT322" s="647"/>
      <c r="AU322" s="647"/>
      <c r="AV322" s="647"/>
      <c r="AW322" s="647"/>
      <c r="AX322" s="647"/>
      <c r="AY322" s="647"/>
      <c r="AZ322" s="647"/>
      <c r="BA322" s="647"/>
      <c r="BB322" s="647"/>
      <c r="BC322" s="647"/>
      <c r="BD322" s="647"/>
      <c r="BE322" s="647"/>
      <c r="BF322" s="647"/>
      <c r="BG322" s="647"/>
    </row>
    <row r="323" spans="1:59" hidden="1" x14ac:dyDescent="0.25">
      <c r="A323" s="692"/>
      <c r="B323" s="630" t="s">
        <v>576</v>
      </c>
      <c r="C323" s="717" t="s">
        <v>563</v>
      </c>
      <c r="D323" s="717"/>
      <c r="E323" s="717"/>
      <c r="F323" s="717"/>
      <c r="G323" s="717"/>
      <c r="H323" s="717"/>
      <c r="I323" s="717"/>
      <c r="J323" s="717"/>
      <c r="K323" s="717"/>
      <c r="L323" s="717"/>
      <c r="M323" s="717"/>
      <c r="N323" s="717"/>
      <c r="O323" s="717"/>
      <c r="P323" s="717"/>
      <c r="Q323" s="717"/>
      <c r="R323" s="717"/>
      <c r="S323" s="717"/>
      <c r="T323" s="717"/>
      <c r="U323" s="717"/>
      <c r="V323" s="717"/>
      <c r="W323" s="717"/>
      <c r="X323" s="717"/>
      <c r="Y323" s="717"/>
      <c r="Z323" s="717"/>
      <c r="AA323" s="717"/>
      <c r="AB323" s="717"/>
      <c r="AK323" s="647"/>
      <c r="AL323" s="647"/>
      <c r="AM323" s="647"/>
      <c r="AN323" s="647"/>
      <c r="AO323" s="647"/>
      <c r="AP323" s="647"/>
      <c r="AQ323" s="647"/>
      <c r="AR323" s="647"/>
      <c r="AS323" s="647"/>
      <c r="AT323" s="647"/>
      <c r="AU323" s="647"/>
      <c r="AV323" s="647"/>
      <c r="AW323" s="647"/>
      <c r="AX323" s="647"/>
      <c r="AY323" s="647"/>
      <c r="AZ323" s="647"/>
      <c r="BA323" s="647"/>
      <c r="BB323" s="647"/>
      <c r="BC323" s="647"/>
      <c r="BD323" s="647"/>
      <c r="BE323" s="647"/>
      <c r="BF323" s="647"/>
      <c r="BG323" s="647"/>
    </row>
    <row r="324" spans="1:59" ht="27" customHeight="1" x14ac:dyDescent="0.25">
      <c r="A324" s="692"/>
      <c r="B324" s="630" t="s">
        <v>561</v>
      </c>
      <c r="C324" s="843" t="s">
        <v>564</v>
      </c>
      <c r="D324" s="843"/>
      <c r="E324" s="843"/>
      <c r="F324" s="843"/>
      <c r="G324" s="843"/>
      <c r="H324" s="843"/>
      <c r="I324" s="843"/>
      <c r="J324" s="843"/>
      <c r="K324" s="843"/>
      <c r="L324" s="843"/>
      <c r="M324" s="843"/>
      <c r="N324" s="843"/>
      <c r="O324" s="843"/>
      <c r="P324" s="843"/>
      <c r="Q324" s="843"/>
      <c r="R324" s="843"/>
      <c r="S324" s="843"/>
      <c r="T324" s="843"/>
      <c r="U324" s="843"/>
      <c r="V324" s="843"/>
      <c r="W324" s="843"/>
      <c r="X324" s="843"/>
      <c r="Y324" s="843"/>
      <c r="Z324" s="843"/>
      <c r="AA324" s="843"/>
      <c r="AB324" s="843"/>
      <c r="AK324" s="647"/>
      <c r="AL324" s="647"/>
      <c r="AM324" s="647"/>
      <c r="AN324" s="647"/>
      <c r="AO324" s="647"/>
      <c r="AP324" s="647"/>
      <c r="AQ324" s="647"/>
      <c r="AR324" s="647"/>
      <c r="AS324" s="647"/>
      <c r="AT324" s="647"/>
      <c r="AU324" s="647"/>
      <c r="AV324" s="647"/>
      <c r="AW324" s="647"/>
      <c r="AX324" s="647"/>
      <c r="AY324" s="647"/>
      <c r="AZ324" s="647"/>
      <c r="BA324" s="647"/>
      <c r="BB324" s="647"/>
      <c r="BC324" s="647"/>
      <c r="BD324" s="647"/>
      <c r="BE324" s="647"/>
      <c r="BF324" s="647"/>
      <c r="BG324" s="647"/>
    </row>
    <row r="325" spans="1:59" x14ac:dyDescent="0.25">
      <c r="A325" s="692"/>
      <c r="B325" s="630" t="s">
        <v>555</v>
      </c>
      <c r="C325" s="717" t="s">
        <v>565</v>
      </c>
      <c r="D325" s="717"/>
      <c r="E325" s="717"/>
      <c r="F325" s="717"/>
      <c r="G325" s="717"/>
      <c r="H325" s="717"/>
      <c r="I325" s="717"/>
      <c r="J325" s="717"/>
      <c r="K325" s="717"/>
      <c r="L325" s="717"/>
      <c r="M325" s="717"/>
      <c r="N325" s="717"/>
      <c r="O325" s="717"/>
      <c r="P325" s="717"/>
      <c r="Q325" s="717"/>
      <c r="R325" s="717"/>
      <c r="S325" s="717"/>
      <c r="T325" s="717"/>
      <c r="U325" s="717"/>
      <c r="V325" s="717"/>
      <c r="W325" s="717"/>
      <c r="X325" s="717"/>
      <c r="Y325" s="717"/>
      <c r="Z325" s="717"/>
      <c r="AA325" s="717"/>
      <c r="AB325" s="717"/>
      <c r="AK325" s="647"/>
      <c r="AL325" s="647"/>
      <c r="AM325" s="647"/>
      <c r="AN325" s="647"/>
      <c r="AO325" s="647"/>
      <c r="AP325" s="647"/>
      <c r="AQ325" s="647"/>
      <c r="AR325" s="647"/>
      <c r="AS325" s="647"/>
      <c r="AT325" s="647"/>
      <c r="AU325" s="647"/>
      <c r="AV325" s="647"/>
      <c r="AW325" s="647"/>
      <c r="AX325" s="647"/>
      <c r="AY325" s="647"/>
      <c r="AZ325" s="647"/>
      <c r="BA325" s="647"/>
      <c r="BB325" s="647"/>
      <c r="BC325" s="647"/>
      <c r="BD325" s="647"/>
      <c r="BE325" s="647"/>
      <c r="BF325" s="647"/>
      <c r="BG325" s="647"/>
    </row>
    <row r="326" spans="1:59" x14ac:dyDescent="0.25">
      <c r="A326" s="692"/>
      <c r="B326" s="630" t="s">
        <v>556</v>
      </c>
      <c r="C326" s="709" t="s">
        <v>763</v>
      </c>
      <c r="D326" s="709"/>
      <c r="E326" s="709"/>
      <c r="F326" s="709"/>
      <c r="G326" s="709"/>
      <c r="H326" s="709"/>
      <c r="I326" s="709"/>
      <c r="J326" s="709"/>
      <c r="K326" s="709"/>
      <c r="L326" s="709"/>
      <c r="M326" s="709"/>
      <c r="N326" s="709"/>
      <c r="O326" s="709"/>
      <c r="P326" s="709"/>
      <c r="Q326" s="709"/>
      <c r="R326" s="709"/>
      <c r="S326" s="709"/>
      <c r="T326" s="709"/>
      <c r="U326" s="709"/>
      <c r="V326" s="709"/>
      <c r="W326" s="709"/>
      <c r="X326" s="709"/>
      <c r="Y326" s="709"/>
      <c r="Z326" s="709"/>
      <c r="AA326" s="709"/>
      <c r="AB326" s="709"/>
      <c r="AK326" s="647"/>
      <c r="AL326" s="647"/>
      <c r="AM326" s="647"/>
      <c r="AN326" s="647"/>
      <c r="AO326" s="647"/>
      <c r="AP326" s="647"/>
      <c r="AQ326" s="647"/>
      <c r="AR326" s="647"/>
      <c r="AS326" s="647"/>
      <c r="AT326" s="647"/>
      <c r="AU326" s="647"/>
      <c r="AV326" s="647"/>
      <c r="AW326" s="647"/>
      <c r="AX326" s="647"/>
      <c r="AY326" s="647"/>
      <c r="AZ326" s="647"/>
      <c r="BA326" s="647"/>
      <c r="BB326" s="647"/>
      <c r="BC326" s="647"/>
      <c r="BD326" s="647"/>
      <c r="BE326" s="647"/>
      <c r="BF326" s="647"/>
      <c r="BG326" s="647"/>
    </row>
    <row r="327" spans="1:59" ht="26.25" customHeight="1" x14ac:dyDescent="0.25">
      <c r="A327" s="692"/>
      <c r="B327" s="630" t="s">
        <v>557</v>
      </c>
      <c r="C327" s="720" t="s">
        <v>764</v>
      </c>
      <c r="D327" s="720"/>
      <c r="E327" s="720"/>
      <c r="F327" s="720"/>
      <c r="G327" s="720"/>
      <c r="H327" s="720"/>
      <c r="I327" s="720"/>
      <c r="J327" s="720"/>
      <c r="K327" s="720"/>
      <c r="L327" s="720"/>
      <c r="M327" s="720"/>
      <c r="N327" s="720"/>
      <c r="O327" s="720"/>
      <c r="P327" s="720"/>
      <c r="Q327" s="720"/>
      <c r="R327" s="720"/>
      <c r="S327" s="720"/>
      <c r="T327" s="720"/>
      <c r="U327" s="720"/>
      <c r="V327" s="720"/>
      <c r="W327" s="720"/>
      <c r="X327" s="720"/>
      <c r="Y327" s="720"/>
      <c r="Z327" s="720"/>
      <c r="AA327" s="720"/>
      <c r="AB327" s="720"/>
      <c r="AK327" s="647"/>
      <c r="AL327" s="647"/>
      <c r="AM327" s="647"/>
      <c r="AN327" s="647"/>
      <c r="AO327" s="647"/>
      <c r="AP327" s="647"/>
      <c r="AQ327" s="647"/>
      <c r="AR327" s="647"/>
      <c r="AS327" s="647"/>
      <c r="AT327" s="647"/>
      <c r="AU327" s="647"/>
      <c r="AV327" s="647"/>
      <c r="AW327" s="647"/>
      <c r="AX327" s="647"/>
      <c r="AY327" s="647"/>
      <c r="AZ327" s="647"/>
      <c r="BA327" s="647"/>
      <c r="BB327" s="647"/>
      <c r="BC327" s="647"/>
      <c r="BD327" s="647"/>
      <c r="BE327" s="647"/>
      <c r="BF327" s="647"/>
      <c r="BG327" s="647"/>
    </row>
    <row r="328" spans="1:59" x14ac:dyDescent="0.25">
      <c r="A328" s="631"/>
      <c r="B328" s="634"/>
      <c r="C328" s="634"/>
      <c r="D328" s="634"/>
      <c r="E328" s="634"/>
      <c r="F328" s="634"/>
      <c r="G328" s="634"/>
      <c r="H328" s="634"/>
      <c r="I328" s="634"/>
      <c r="J328" s="844" t="s">
        <v>698</v>
      </c>
      <c r="K328" s="635"/>
      <c r="L328" s="635"/>
      <c r="M328" s="635"/>
      <c r="N328" s="635"/>
      <c r="O328" s="635"/>
      <c r="P328" s="635"/>
      <c r="Q328" s="635"/>
      <c r="R328" s="635"/>
      <c r="S328" s="635"/>
      <c r="T328" s="635"/>
      <c r="U328" s="635"/>
      <c r="V328" s="635"/>
      <c r="W328" s="635"/>
      <c r="X328" s="635"/>
      <c r="Y328" s="719" t="s">
        <v>570</v>
      </c>
      <c r="Z328" s="719"/>
      <c r="AA328" s="719"/>
      <c r="AB328" s="719"/>
      <c r="AK328" s="647"/>
      <c r="AL328" s="647"/>
      <c r="AM328" s="647"/>
      <c r="AN328" s="647"/>
      <c r="AO328" s="647"/>
      <c r="AP328" s="647"/>
      <c r="AQ328" s="647"/>
      <c r="AR328" s="647"/>
      <c r="AS328" s="647"/>
      <c r="AT328" s="647"/>
      <c r="AU328" s="647"/>
      <c r="AV328" s="647"/>
      <c r="AW328" s="647"/>
      <c r="AX328" s="647"/>
      <c r="AY328" s="647"/>
      <c r="AZ328" s="647"/>
      <c r="BA328" s="647"/>
      <c r="BB328" s="647"/>
      <c r="BC328" s="647"/>
      <c r="BD328" s="647"/>
      <c r="BE328" s="647"/>
      <c r="BF328" s="647"/>
      <c r="BG328" s="647"/>
    </row>
    <row r="329" spans="1:59" ht="46.5" customHeight="1" x14ac:dyDescent="0.25">
      <c r="A329" s="631"/>
      <c r="B329" s="833" t="s">
        <v>754</v>
      </c>
      <c r="C329" s="834" t="s">
        <v>760</v>
      </c>
      <c r="D329" s="834"/>
      <c r="E329" s="834"/>
      <c r="F329" s="834"/>
      <c r="G329" s="834"/>
      <c r="H329" s="834"/>
      <c r="I329" s="842"/>
      <c r="J329" s="842"/>
      <c r="K329" s="842"/>
      <c r="L329" s="842"/>
      <c r="M329" s="635"/>
      <c r="N329" s="635"/>
      <c r="O329" s="635"/>
      <c r="P329" s="635"/>
      <c r="Q329" s="635"/>
      <c r="R329" s="635"/>
      <c r="S329" s="635"/>
      <c r="T329" s="635"/>
      <c r="U329" s="635"/>
      <c r="V329" s="635"/>
      <c r="W329" s="635"/>
      <c r="X329" s="635"/>
      <c r="Y329" s="635"/>
      <c r="Z329" s="631"/>
      <c r="AA329" s="631"/>
      <c r="AB329" s="631"/>
      <c r="AK329" s="647"/>
      <c r="AL329" s="647"/>
      <c r="AM329" s="647"/>
      <c r="AN329" s="647"/>
      <c r="AO329" s="647"/>
      <c r="AP329" s="647"/>
      <c r="AQ329" s="647"/>
      <c r="AR329" s="647"/>
      <c r="AS329" s="647"/>
      <c r="AT329" s="647"/>
      <c r="AU329" s="647"/>
      <c r="AV329" s="647"/>
      <c r="AW329" s="647"/>
      <c r="AX329" s="647"/>
      <c r="AY329" s="647"/>
      <c r="AZ329" s="647"/>
      <c r="BA329" s="647"/>
      <c r="BB329" s="647"/>
      <c r="BC329" s="647"/>
      <c r="BD329" s="647"/>
      <c r="BE329" s="647"/>
      <c r="BF329" s="647"/>
      <c r="BG329" s="647"/>
    </row>
    <row r="330" spans="1:59" x14ac:dyDescent="0.25">
      <c r="A330" s="631"/>
      <c r="B330" s="837"/>
      <c r="C330" s="840" t="s">
        <v>755</v>
      </c>
      <c r="D330" s="837"/>
      <c r="E330" s="837"/>
      <c r="F330" s="837"/>
      <c r="G330" s="837"/>
      <c r="H330" s="837"/>
      <c r="I330" s="837"/>
      <c r="J330" s="837"/>
      <c r="K330" s="838"/>
      <c r="L330" s="838"/>
      <c r="M330" s="635"/>
      <c r="N330" s="635"/>
      <c r="O330" s="635"/>
      <c r="P330" s="635"/>
      <c r="Q330" s="635"/>
      <c r="R330" s="635"/>
      <c r="S330" s="635"/>
      <c r="T330" s="635"/>
      <c r="U330" s="635"/>
      <c r="V330" s="635"/>
      <c r="W330" s="635"/>
      <c r="X330" s="635"/>
      <c r="Y330" s="635"/>
      <c r="Z330" s="631"/>
      <c r="AA330" s="631"/>
      <c r="AB330" s="631"/>
      <c r="AK330" s="647"/>
      <c r="AL330" s="647"/>
      <c r="AM330" s="647"/>
      <c r="AN330" s="647"/>
      <c r="AO330" s="647"/>
      <c r="AP330" s="647"/>
      <c r="AQ330" s="647"/>
      <c r="AR330" s="647"/>
      <c r="AS330" s="647"/>
      <c r="AT330" s="647"/>
      <c r="AU330" s="647"/>
      <c r="AV330" s="647"/>
      <c r="AW330" s="647"/>
      <c r="AX330" s="647"/>
      <c r="AY330" s="647"/>
      <c r="AZ330" s="647"/>
      <c r="BA330" s="647"/>
      <c r="BB330" s="647"/>
      <c r="BC330" s="647"/>
      <c r="BD330" s="647"/>
      <c r="BE330" s="647"/>
      <c r="BF330" s="647"/>
      <c r="BG330" s="647"/>
    </row>
    <row r="331" spans="1:59" x14ac:dyDescent="0.25">
      <c r="A331" s="631"/>
      <c r="B331" s="634"/>
      <c r="C331" s="634"/>
      <c r="D331" s="634"/>
      <c r="E331" s="634"/>
      <c r="F331" s="634"/>
      <c r="G331" s="634"/>
      <c r="H331" s="634"/>
      <c r="I331" s="634"/>
      <c r="J331" s="634"/>
      <c r="K331" s="635"/>
      <c r="L331" s="635"/>
      <c r="M331" s="635"/>
      <c r="N331" s="635"/>
      <c r="O331" s="635"/>
      <c r="P331" s="635"/>
      <c r="Q331" s="635"/>
      <c r="R331" s="635"/>
      <c r="S331" s="635"/>
      <c r="T331" s="635"/>
      <c r="U331" s="635"/>
      <c r="V331" s="635"/>
      <c r="W331" s="635"/>
      <c r="X331" s="635"/>
      <c r="Y331" s="635"/>
      <c r="Z331" s="631"/>
      <c r="AA331" s="631"/>
      <c r="AB331" s="631"/>
      <c r="AK331" s="647"/>
      <c r="AL331" s="647"/>
      <c r="AM331" s="647"/>
      <c r="AN331" s="647"/>
      <c r="AO331" s="647"/>
      <c r="AP331" s="647"/>
      <c r="AQ331" s="647"/>
      <c r="AR331" s="647"/>
      <c r="AS331" s="647"/>
      <c r="AT331" s="647"/>
      <c r="AU331" s="647"/>
      <c r="AV331" s="647"/>
      <c r="AW331" s="647"/>
      <c r="AX331" s="647"/>
      <c r="AY331" s="647"/>
      <c r="AZ331" s="647"/>
      <c r="BA331" s="647"/>
      <c r="BB331" s="647"/>
      <c r="BC331" s="647"/>
      <c r="BD331" s="647"/>
      <c r="BE331" s="647"/>
      <c r="BF331" s="647"/>
      <c r="BG331" s="647"/>
    </row>
    <row r="332" spans="1:59" x14ac:dyDescent="0.25">
      <c r="A332" s="631"/>
      <c r="B332" s="634"/>
      <c r="C332" s="634"/>
      <c r="D332" s="634"/>
      <c r="E332" s="634"/>
      <c r="F332" s="634"/>
      <c r="G332" s="634"/>
      <c r="H332" s="634"/>
      <c r="I332" s="634"/>
      <c r="J332" s="634"/>
      <c r="K332" s="635"/>
      <c r="L332" s="635"/>
      <c r="M332" s="635"/>
      <c r="N332" s="635"/>
      <c r="O332" s="635"/>
      <c r="P332" s="635"/>
      <c r="Q332" s="635"/>
      <c r="R332" s="635"/>
      <c r="S332" s="635"/>
      <c r="T332" s="635"/>
      <c r="U332" s="635"/>
      <c r="V332" s="635"/>
      <c r="W332" s="635"/>
      <c r="X332" s="635"/>
      <c r="Y332" s="635"/>
      <c r="Z332" s="631"/>
      <c r="AA332" s="631"/>
      <c r="AB332" s="631"/>
      <c r="AK332" s="647"/>
      <c r="AL332" s="647"/>
      <c r="AM332" s="647"/>
      <c r="AN332" s="647"/>
      <c r="AO332" s="647"/>
      <c r="AP332" s="647"/>
      <c r="AQ332" s="647"/>
      <c r="AR332" s="647"/>
      <c r="AS332" s="647"/>
      <c r="AT332" s="647"/>
      <c r="AU332" s="647"/>
      <c r="AV332" s="647"/>
      <c r="AW332" s="647"/>
      <c r="AX332" s="647"/>
      <c r="AY332" s="647"/>
      <c r="AZ332" s="647"/>
      <c r="BA332" s="647"/>
      <c r="BB332" s="647"/>
      <c r="BC332" s="647"/>
      <c r="BD332" s="647"/>
      <c r="BE332" s="647"/>
      <c r="BF332" s="647"/>
      <c r="BG332" s="647"/>
    </row>
    <row r="333" spans="1:59" x14ac:dyDescent="0.25">
      <c r="A333" s="631"/>
      <c r="B333" s="634"/>
      <c r="C333" s="634"/>
      <c r="D333" s="634"/>
      <c r="E333" s="634"/>
      <c r="F333" s="634"/>
      <c r="G333" s="634"/>
      <c r="H333" s="634"/>
      <c r="I333" s="634"/>
      <c r="J333" s="634"/>
      <c r="K333" s="635"/>
      <c r="L333" s="635"/>
      <c r="M333" s="635"/>
      <c r="N333" s="635"/>
      <c r="O333" s="635"/>
      <c r="P333" s="635"/>
      <c r="Q333" s="635"/>
      <c r="R333" s="635"/>
      <c r="S333" s="635"/>
      <c r="T333" s="635"/>
      <c r="U333" s="635"/>
      <c r="V333" s="635"/>
      <c r="W333" s="635"/>
      <c r="X333" s="635"/>
      <c r="Y333" s="635"/>
      <c r="Z333" s="631"/>
      <c r="AA333" s="631"/>
      <c r="AB333" s="631"/>
      <c r="AK333" s="647"/>
      <c r="AL333" s="647"/>
      <c r="AM333" s="647"/>
      <c r="AN333" s="647"/>
      <c r="AO333" s="647"/>
      <c r="AP333" s="647"/>
      <c r="AQ333" s="647"/>
      <c r="AR333" s="647"/>
      <c r="AS333" s="647"/>
      <c r="AT333" s="647"/>
      <c r="AU333" s="647"/>
      <c r="AV333" s="647"/>
      <c r="AW333" s="647"/>
      <c r="AX333" s="647"/>
      <c r="AY333" s="647"/>
      <c r="AZ333" s="647"/>
      <c r="BA333" s="647"/>
      <c r="BB333" s="647"/>
      <c r="BC333" s="647"/>
      <c r="BD333" s="647"/>
      <c r="BE333" s="647"/>
      <c r="BF333" s="647"/>
      <c r="BG333" s="647"/>
    </row>
    <row r="334" spans="1:59" x14ac:dyDescent="0.25">
      <c r="A334" s="631"/>
      <c r="B334" s="634"/>
      <c r="C334" s="634"/>
      <c r="D334" s="634"/>
      <c r="E334" s="634"/>
      <c r="F334" s="634"/>
      <c r="G334" s="634"/>
      <c r="H334" s="634"/>
      <c r="I334" s="634"/>
      <c r="J334" s="634"/>
      <c r="K334" s="635"/>
      <c r="L334" s="635"/>
      <c r="M334" s="635"/>
      <c r="N334" s="635"/>
      <c r="O334" s="635"/>
      <c r="P334" s="635"/>
      <c r="Q334" s="635"/>
      <c r="R334" s="635"/>
      <c r="S334" s="635"/>
      <c r="T334" s="635"/>
      <c r="U334" s="635"/>
      <c r="V334" s="635"/>
      <c r="W334" s="635"/>
      <c r="X334" s="635"/>
      <c r="Y334" s="635"/>
      <c r="Z334" s="631"/>
      <c r="AA334" s="631"/>
      <c r="AB334" s="631"/>
      <c r="AK334" s="647"/>
      <c r="AL334" s="647"/>
      <c r="AM334" s="647"/>
      <c r="AN334" s="647"/>
      <c r="AO334" s="647"/>
      <c r="AP334" s="647"/>
      <c r="AQ334" s="647"/>
      <c r="AR334" s="647"/>
      <c r="AS334" s="647"/>
      <c r="AT334" s="647"/>
      <c r="AU334" s="647"/>
      <c r="AV334" s="647"/>
      <c r="AW334" s="647"/>
      <c r="AX334" s="647"/>
      <c r="AY334" s="647"/>
      <c r="AZ334" s="647"/>
      <c r="BA334" s="647"/>
      <c r="BB334" s="647"/>
      <c r="BC334" s="647"/>
      <c r="BD334" s="647"/>
      <c r="BE334" s="647"/>
      <c r="BF334" s="647"/>
      <c r="BG334" s="647"/>
    </row>
    <row r="335" spans="1:59" x14ac:dyDescent="0.25">
      <c r="A335" s="631"/>
      <c r="B335" s="634"/>
      <c r="C335" s="634"/>
      <c r="D335" s="634"/>
      <c r="E335" s="634"/>
      <c r="F335" s="634"/>
      <c r="G335" s="634"/>
      <c r="H335" s="634"/>
      <c r="I335" s="634"/>
      <c r="J335" s="634"/>
      <c r="K335" s="635"/>
      <c r="L335" s="635"/>
      <c r="M335" s="635"/>
      <c r="N335" s="635"/>
      <c r="O335" s="635"/>
      <c r="P335" s="635"/>
      <c r="Q335" s="635"/>
      <c r="R335" s="635"/>
      <c r="S335" s="635"/>
      <c r="T335" s="635"/>
      <c r="U335" s="635"/>
      <c r="V335" s="635"/>
      <c r="W335" s="635"/>
      <c r="X335" s="635"/>
      <c r="Y335" s="635"/>
      <c r="Z335" s="631"/>
      <c r="AA335" s="631"/>
      <c r="AB335" s="631"/>
      <c r="AK335" s="647"/>
      <c r="AL335" s="647"/>
      <c r="AM335" s="647"/>
      <c r="AN335" s="647"/>
      <c r="AO335" s="647"/>
      <c r="AP335" s="647"/>
      <c r="AQ335" s="647"/>
      <c r="AR335" s="647"/>
      <c r="AS335" s="647"/>
      <c r="AT335" s="647"/>
      <c r="AU335" s="647"/>
      <c r="AV335" s="647"/>
      <c r="AW335" s="647"/>
      <c r="AX335" s="647"/>
      <c r="AY335" s="647"/>
      <c r="AZ335" s="647"/>
      <c r="BA335" s="647"/>
      <c r="BB335" s="647"/>
      <c r="BC335" s="647"/>
      <c r="BD335" s="647"/>
      <c r="BE335" s="647"/>
      <c r="BF335" s="647"/>
      <c r="BG335" s="647"/>
    </row>
    <row r="336" spans="1:59" x14ac:dyDescent="0.25">
      <c r="A336" s="631"/>
      <c r="B336" s="634"/>
      <c r="C336" s="634"/>
      <c r="D336" s="634"/>
      <c r="E336" s="634"/>
      <c r="F336" s="634"/>
      <c r="G336" s="634"/>
      <c r="H336" s="634"/>
      <c r="I336" s="634"/>
      <c r="J336" s="634"/>
      <c r="K336" s="635"/>
      <c r="L336" s="635"/>
      <c r="M336" s="635"/>
      <c r="N336" s="635"/>
      <c r="O336" s="635"/>
      <c r="P336" s="635"/>
      <c r="Q336" s="635"/>
      <c r="R336" s="635"/>
      <c r="S336" s="635"/>
      <c r="T336" s="635"/>
      <c r="U336" s="635"/>
      <c r="V336" s="635"/>
      <c r="W336" s="635"/>
      <c r="X336" s="635"/>
      <c r="Y336" s="635"/>
      <c r="Z336" s="631"/>
      <c r="AA336" s="631"/>
      <c r="AB336" s="631"/>
      <c r="AK336" s="647"/>
      <c r="AL336" s="647"/>
      <c r="AM336" s="647"/>
      <c r="AN336" s="647"/>
      <c r="AO336" s="647"/>
      <c r="AP336" s="647"/>
      <c r="AQ336" s="647"/>
      <c r="AR336" s="647"/>
      <c r="AS336" s="647"/>
      <c r="AT336" s="647"/>
      <c r="AU336" s="647"/>
      <c r="AV336" s="647"/>
      <c r="AW336" s="647"/>
      <c r="AX336" s="647"/>
      <c r="AY336" s="647"/>
      <c r="AZ336" s="647"/>
      <c r="BA336" s="647"/>
      <c r="BB336" s="647"/>
      <c r="BC336" s="647"/>
      <c r="BD336" s="647"/>
      <c r="BE336" s="647"/>
      <c r="BF336" s="647"/>
      <c r="BG336" s="647"/>
    </row>
    <row r="337" spans="1:59" x14ac:dyDescent="0.25">
      <c r="A337" s="631"/>
      <c r="B337" s="634"/>
      <c r="C337" s="634"/>
      <c r="D337" s="634"/>
      <c r="E337" s="634"/>
      <c r="F337" s="634"/>
      <c r="G337" s="634"/>
      <c r="H337" s="634"/>
      <c r="I337" s="634"/>
      <c r="J337" s="634"/>
      <c r="K337" s="635"/>
      <c r="L337" s="635"/>
      <c r="M337" s="635"/>
      <c r="N337" s="635"/>
      <c r="O337" s="635"/>
      <c r="P337" s="635"/>
      <c r="Q337" s="635"/>
      <c r="R337" s="635"/>
      <c r="S337" s="635"/>
      <c r="T337" s="635"/>
      <c r="U337" s="635"/>
      <c r="V337" s="635"/>
      <c r="W337" s="635"/>
      <c r="X337" s="635"/>
      <c r="Y337" s="635"/>
      <c r="Z337" s="631"/>
      <c r="AA337" s="631"/>
      <c r="AB337" s="631"/>
      <c r="AK337" s="647"/>
      <c r="AL337" s="647"/>
      <c r="AM337" s="647"/>
      <c r="AN337" s="647"/>
      <c r="AO337" s="647"/>
      <c r="AP337" s="647"/>
      <c r="AQ337" s="647"/>
      <c r="AR337" s="647"/>
      <c r="AS337" s="647"/>
      <c r="AT337" s="647"/>
      <c r="AU337" s="647"/>
      <c r="AV337" s="647"/>
      <c r="AW337" s="647"/>
      <c r="AX337" s="647"/>
      <c r="AY337" s="647"/>
      <c r="AZ337" s="647"/>
      <c r="BA337" s="647"/>
      <c r="BB337" s="647"/>
      <c r="BC337" s="647"/>
      <c r="BD337" s="647"/>
      <c r="BE337" s="647"/>
      <c r="BF337" s="647"/>
      <c r="BG337" s="647"/>
    </row>
    <row r="338" spans="1:59" x14ac:dyDescent="0.25">
      <c r="A338" s="631"/>
      <c r="B338" s="634"/>
      <c r="C338" s="634"/>
      <c r="D338" s="634"/>
      <c r="E338" s="634"/>
      <c r="F338" s="634"/>
      <c r="G338" s="634"/>
      <c r="H338" s="634"/>
      <c r="I338" s="634"/>
      <c r="J338" s="634"/>
      <c r="K338" s="635"/>
      <c r="L338" s="635"/>
      <c r="M338" s="635"/>
      <c r="N338" s="635"/>
      <c r="O338" s="635"/>
      <c r="P338" s="635"/>
      <c r="Q338" s="635"/>
      <c r="R338" s="635"/>
      <c r="S338" s="635"/>
      <c r="T338" s="635"/>
      <c r="U338" s="635"/>
      <c r="V338" s="635"/>
      <c r="W338" s="635"/>
      <c r="X338" s="635"/>
      <c r="Y338" s="635"/>
      <c r="Z338" s="631"/>
      <c r="AA338" s="631"/>
      <c r="AB338" s="631"/>
      <c r="AK338" s="647"/>
      <c r="AL338" s="647"/>
      <c r="AM338" s="647"/>
      <c r="AN338" s="647"/>
      <c r="AO338" s="647"/>
      <c r="AP338" s="647"/>
      <c r="AQ338" s="647"/>
      <c r="AR338" s="647"/>
      <c r="AS338" s="647"/>
      <c r="AT338" s="647"/>
      <c r="AU338" s="647"/>
      <c r="AV338" s="647"/>
      <c r="AW338" s="647"/>
      <c r="AX338" s="647"/>
      <c r="AY338" s="647"/>
      <c r="AZ338" s="647"/>
      <c r="BA338" s="647"/>
      <c r="BB338" s="647"/>
      <c r="BC338" s="647"/>
      <c r="BD338" s="647"/>
      <c r="BE338" s="647"/>
      <c r="BF338" s="647"/>
      <c r="BG338" s="647"/>
    </row>
    <row r="339" spans="1:59" x14ac:dyDescent="0.25">
      <c r="A339" s="631"/>
      <c r="B339" s="634"/>
      <c r="C339" s="634"/>
      <c r="D339" s="634"/>
      <c r="E339" s="634"/>
      <c r="F339" s="634"/>
      <c r="G339" s="634"/>
      <c r="H339" s="634"/>
      <c r="I339" s="634"/>
      <c r="J339" s="634"/>
      <c r="K339" s="635"/>
      <c r="L339" s="635"/>
      <c r="M339" s="635"/>
      <c r="N339" s="635"/>
      <c r="O339" s="635"/>
      <c r="P339" s="635"/>
      <c r="Q339" s="635"/>
      <c r="R339" s="635"/>
      <c r="S339" s="635"/>
      <c r="T339" s="635"/>
      <c r="U339" s="635"/>
      <c r="V339" s="635"/>
      <c r="W339" s="635"/>
      <c r="X339" s="635"/>
      <c r="Y339" s="635"/>
      <c r="Z339" s="631"/>
      <c r="AA339" s="631"/>
      <c r="AB339" s="631"/>
      <c r="AK339" s="647"/>
      <c r="AL339" s="647"/>
      <c r="AM339" s="647"/>
      <c r="AN339" s="647"/>
      <c r="AO339" s="647"/>
      <c r="AP339" s="647"/>
      <c r="AQ339" s="647"/>
      <c r="AR339" s="647"/>
      <c r="AS339" s="647"/>
      <c r="AT339" s="647"/>
      <c r="AU339" s="647"/>
      <c r="AV339" s="647"/>
      <c r="AW339" s="647"/>
      <c r="AX339" s="647"/>
      <c r="AY339" s="647"/>
      <c r="AZ339" s="647"/>
      <c r="BA339" s="647"/>
      <c r="BB339" s="647"/>
      <c r="BC339" s="647"/>
      <c r="BD339" s="647"/>
      <c r="BE339" s="647"/>
      <c r="BF339" s="647"/>
      <c r="BG339" s="647"/>
    </row>
    <row r="340" spans="1:59" x14ac:dyDescent="0.25">
      <c r="A340" s="631"/>
      <c r="B340" s="634"/>
      <c r="C340" s="634"/>
      <c r="D340" s="634"/>
      <c r="E340" s="634"/>
      <c r="F340" s="634"/>
      <c r="G340" s="634"/>
      <c r="H340" s="634"/>
      <c r="I340" s="634"/>
      <c r="J340" s="634"/>
      <c r="K340" s="635"/>
      <c r="L340" s="635"/>
      <c r="M340" s="635"/>
      <c r="N340" s="635"/>
      <c r="O340" s="635"/>
      <c r="P340" s="635"/>
      <c r="Q340" s="635"/>
      <c r="R340" s="635"/>
      <c r="S340" s="635"/>
      <c r="T340" s="635"/>
      <c r="U340" s="635"/>
      <c r="V340" s="635"/>
      <c r="W340" s="635"/>
      <c r="X340" s="635"/>
      <c r="Y340" s="635"/>
      <c r="Z340" s="631"/>
      <c r="AA340" s="631"/>
      <c r="AB340" s="631"/>
      <c r="AK340" s="647"/>
      <c r="AL340" s="647"/>
      <c r="AM340" s="647"/>
      <c r="AN340" s="647"/>
      <c r="AO340" s="647"/>
      <c r="AP340" s="647"/>
      <c r="AQ340" s="647"/>
      <c r="AR340" s="647"/>
      <c r="AS340" s="647"/>
      <c r="AT340" s="647"/>
      <c r="AU340" s="647"/>
      <c r="AV340" s="647"/>
      <c r="AW340" s="647"/>
      <c r="AX340" s="647"/>
      <c r="AY340" s="647"/>
      <c r="AZ340" s="647"/>
      <c r="BA340" s="647"/>
      <c r="BB340" s="647"/>
      <c r="BC340" s="647"/>
      <c r="BD340" s="647"/>
      <c r="BE340" s="647"/>
      <c r="BF340" s="647"/>
      <c r="BG340" s="647"/>
    </row>
    <row r="341" spans="1:59" x14ac:dyDescent="0.25">
      <c r="A341" s="631"/>
      <c r="B341" s="634"/>
      <c r="C341" s="634"/>
      <c r="D341" s="634"/>
      <c r="E341" s="634"/>
      <c r="F341" s="634"/>
      <c r="G341" s="634"/>
      <c r="H341" s="634"/>
      <c r="I341" s="634"/>
      <c r="J341" s="634"/>
      <c r="K341" s="635"/>
      <c r="L341" s="635"/>
      <c r="M341" s="635"/>
      <c r="N341" s="635"/>
      <c r="O341" s="635"/>
      <c r="P341" s="635"/>
      <c r="Q341" s="635"/>
      <c r="R341" s="635"/>
      <c r="S341" s="635"/>
      <c r="T341" s="635"/>
      <c r="U341" s="635"/>
      <c r="V341" s="635"/>
      <c r="W341" s="635"/>
      <c r="X341" s="635"/>
      <c r="Y341" s="635"/>
      <c r="Z341" s="631"/>
      <c r="AA341" s="631"/>
      <c r="AB341" s="631"/>
      <c r="AK341" s="647"/>
      <c r="AL341" s="647"/>
      <c r="AM341" s="647"/>
      <c r="AN341" s="647"/>
      <c r="AO341" s="647"/>
      <c r="AP341" s="647"/>
      <c r="AQ341" s="647"/>
      <c r="AR341" s="647"/>
      <c r="AS341" s="647"/>
      <c r="AT341" s="647"/>
      <c r="AU341" s="647"/>
      <c r="AV341" s="647"/>
      <c r="AW341" s="647"/>
      <c r="AX341" s="647"/>
      <c r="AY341" s="647"/>
      <c r="AZ341" s="647"/>
      <c r="BA341" s="647"/>
      <c r="BB341" s="647"/>
      <c r="BC341" s="647"/>
      <c r="BD341" s="647"/>
      <c r="BE341" s="647"/>
      <c r="BF341" s="647"/>
      <c r="BG341" s="647"/>
    </row>
    <row r="342" spans="1:59" x14ac:dyDescent="0.25">
      <c r="A342" s="631"/>
      <c r="B342" s="634"/>
      <c r="C342" s="634"/>
      <c r="D342" s="634"/>
      <c r="E342" s="634"/>
      <c r="F342" s="634"/>
      <c r="G342" s="634"/>
      <c r="H342" s="634"/>
      <c r="I342" s="634"/>
      <c r="J342" s="634"/>
      <c r="K342" s="635"/>
      <c r="L342" s="635"/>
      <c r="M342" s="635"/>
      <c r="N342" s="635"/>
      <c r="O342" s="635"/>
      <c r="P342" s="635"/>
      <c r="Q342" s="635"/>
      <c r="R342" s="635"/>
      <c r="S342" s="635"/>
      <c r="T342" s="635"/>
      <c r="U342" s="635"/>
      <c r="V342" s="635"/>
      <c r="W342" s="635"/>
      <c r="X342" s="635"/>
      <c r="Y342" s="635"/>
      <c r="Z342" s="631"/>
      <c r="AA342" s="631"/>
      <c r="AB342" s="631"/>
      <c r="AK342" s="647"/>
      <c r="AL342" s="647"/>
      <c r="AM342" s="647"/>
      <c r="AN342" s="647"/>
      <c r="AO342" s="647"/>
      <c r="AP342" s="647"/>
      <c r="AQ342" s="647"/>
      <c r="AR342" s="647"/>
      <c r="AS342" s="647"/>
      <c r="AT342" s="647"/>
      <c r="AU342" s="647"/>
      <c r="AV342" s="647"/>
      <c r="AW342" s="647"/>
      <c r="AX342" s="647"/>
      <c r="AY342" s="647"/>
      <c r="AZ342" s="647"/>
      <c r="BA342" s="647"/>
      <c r="BB342" s="647"/>
      <c r="BC342" s="647"/>
      <c r="BD342" s="647"/>
      <c r="BE342" s="647"/>
      <c r="BF342" s="647"/>
      <c r="BG342" s="647"/>
    </row>
    <row r="343" spans="1:59" x14ac:dyDescent="0.25">
      <c r="A343" s="631"/>
      <c r="B343" s="634"/>
      <c r="C343" s="634"/>
      <c r="D343" s="634"/>
      <c r="E343" s="634"/>
      <c r="F343" s="634"/>
      <c r="G343" s="634"/>
      <c r="H343" s="634"/>
      <c r="I343" s="634"/>
      <c r="J343" s="634"/>
      <c r="K343" s="635"/>
      <c r="L343" s="635"/>
      <c r="M343" s="635"/>
      <c r="N343" s="635"/>
      <c r="O343" s="635"/>
      <c r="P343" s="635"/>
      <c r="Q343" s="635"/>
      <c r="R343" s="635"/>
      <c r="S343" s="635"/>
      <c r="T343" s="635"/>
      <c r="U343" s="635"/>
      <c r="V343" s="635"/>
      <c r="W343" s="635"/>
      <c r="X343" s="635"/>
      <c r="Y343" s="635"/>
      <c r="Z343" s="631"/>
      <c r="AA343" s="631"/>
      <c r="AB343" s="631"/>
      <c r="AK343" s="647"/>
      <c r="AL343" s="647"/>
      <c r="AM343" s="647"/>
      <c r="AN343" s="647"/>
      <c r="AO343" s="647"/>
      <c r="AP343" s="647"/>
      <c r="AQ343" s="647"/>
      <c r="AR343" s="647"/>
      <c r="AS343" s="647"/>
      <c r="AT343" s="647"/>
      <c r="AU343" s="647"/>
      <c r="AV343" s="647"/>
      <c r="AW343" s="647"/>
      <c r="AX343" s="647"/>
      <c r="AY343" s="647"/>
      <c r="AZ343" s="647"/>
      <c r="BA343" s="647"/>
      <c r="BB343" s="647"/>
      <c r="BC343" s="647"/>
      <c r="BD343" s="647"/>
      <c r="BE343" s="647"/>
      <c r="BF343" s="647"/>
      <c r="BG343" s="647"/>
    </row>
    <row r="344" spans="1:59" x14ac:dyDescent="0.25">
      <c r="A344" s="631"/>
      <c r="B344" s="634"/>
      <c r="C344" s="634"/>
      <c r="D344" s="634"/>
      <c r="E344" s="634"/>
      <c r="F344" s="634"/>
      <c r="G344" s="634"/>
      <c r="H344" s="634"/>
      <c r="I344" s="634"/>
      <c r="J344" s="634"/>
      <c r="K344" s="635"/>
      <c r="L344" s="635"/>
      <c r="M344" s="635"/>
      <c r="N344" s="635"/>
      <c r="O344" s="635"/>
      <c r="P344" s="635"/>
      <c r="Q344" s="635"/>
      <c r="R344" s="635"/>
      <c r="S344" s="635"/>
      <c r="T344" s="635"/>
      <c r="U344" s="635"/>
      <c r="V344" s="635"/>
      <c r="W344" s="635"/>
      <c r="X344" s="635"/>
      <c r="Y344" s="635"/>
      <c r="Z344" s="631"/>
      <c r="AA344" s="631"/>
      <c r="AB344" s="631"/>
      <c r="AK344" s="647"/>
      <c r="AL344" s="647"/>
      <c r="AM344" s="647"/>
      <c r="AN344" s="647"/>
      <c r="AO344" s="647"/>
      <c r="AP344" s="647"/>
      <c r="AQ344" s="647"/>
      <c r="AR344" s="647"/>
      <c r="AS344" s="647"/>
      <c r="AT344" s="647"/>
      <c r="AU344" s="647"/>
      <c r="AV344" s="647"/>
      <c r="AW344" s="647"/>
      <c r="AX344" s="647"/>
      <c r="AY344" s="647"/>
      <c r="AZ344" s="647"/>
      <c r="BA344" s="647"/>
      <c r="BB344" s="647"/>
      <c r="BC344" s="647"/>
      <c r="BD344" s="647"/>
      <c r="BE344" s="647"/>
      <c r="BF344" s="647"/>
      <c r="BG344" s="647"/>
    </row>
    <row r="345" spans="1:59" x14ac:dyDescent="0.25">
      <c r="A345" s="631"/>
      <c r="B345" s="634"/>
      <c r="C345" s="634"/>
      <c r="D345" s="634"/>
      <c r="E345" s="634"/>
      <c r="F345" s="634"/>
      <c r="G345" s="634"/>
      <c r="H345" s="634"/>
      <c r="I345" s="634"/>
      <c r="J345" s="634"/>
      <c r="K345" s="635"/>
      <c r="L345" s="635"/>
      <c r="M345" s="635"/>
      <c r="N345" s="635"/>
      <c r="O345" s="635"/>
      <c r="P345" s="635"/>
      <c r="Q345" s="635"/>
      <c r="R345" s="635"/>
      <c r="S345" s="635"/>
      <c r="T345" s="635"/>
      <c r="U345" s="635"/>
      <c r="V345" s="635"/>
      <c r="W345" s="635"/>
      <c r="X345" s="635"/>
      <c r="Y345" s="635"/>
      <c r="Z345" s="631"/>
      <c r="AA345" s="631"/>
      <c r="AB345" s="631"/>
      <c r="AK345" s="647"/>
      <c r="AL345" s="647"/>
      <c r="AM345" s="647"/>
      <c r="AN345" s="647"/>
      <c r="AO345" s="647"/>
      <c r="AP345" s="647"/>
      <c r="AQ345" s="647"/>
      <c r="AR345" s="647"/>
      <c r="AS345" s="647"/>
      <c r="AT345" s="647"/>
      <c r="AU345" s="647"/>
      <c r="AV345" s="647"/>
      <c r="AW345" s="647"/>
      <c r="AX345" s="647"/>
      <c r="AY345" s="647"/>
      <c r="AZ345" s="647"/>
      <c r="BA345" s="647"/>
      <c r="BB345" s="647"/>
      <c r="BC345" s="647"/>
      <c r="BD345" s="647"/>
      <c r="BE345" s="647"/>
      <c r="BF345" s="647"/>
      <c r="BG345" s="647"/>
    </row>
    <row r="346" spans="1:59" x14ac:dyDescent="0.25">
      <c r="A346" s="631"/>
      <c r="B346" s="634"/>
      <c r="C346" s="634"/>
      <c r="D346" s="634"/>
      <c r="E346" s="634"/>
      <c r="F346" s="634"/>
      <c r="G346" s="634"/>
      <c r="H346" s="634"/>
      <c r="I346" s="634"/>
      <c r="J346" s="634"/>
      <c r="K346" s="635"/>
      <c r="L346" s="635"/>
      <c r="M346" s="635"/>
      <c r="N346" s="635"/>
      <c r="O346" s="635"/>
      <c r="P346" s="635"/>
      <c r="Q346" s="635"/>
      <c r="R346" s="635"/>
      <c r="S346" s="635"/>
      <c r="T346" s="635"/>
      <c r="U346" s="635"/>
      <c r="V346" s="635"/>
      <c r="W346" s="635"/>
      <c r="X346" s="635"/>
      <c r="Y346" s="635"/>
      <c r="Z346" s="631"/>
      <c r="AA346" s="631"/>
      <c r="AB346" s="631"/>
      <c r="AK346" s="647"/>
      <c r="AL346" s="647"/>
      <c r="AM346" s="647"/>
      <c r="AN346" s="647"/>
      <c r="AO346" s="647"/>
      <c r="AP346" s="647"/>
      <c r="AQ346" s="647"/>
      <c r="AR346" s="647"/>
      <c r="AS346" s="647"/>
      <c r="AT346" s="647"/>
      <c r="AU346" s="647"/>
      <c r="AV346" s="647"/>
      <c r="AW346" s="647"/>
      <c r="AX346" s="647"/>
      <c r="AY346" s="647"/>
      <c r="AZ346" s="647"/>
      <c r="BA346" s="647"/>
      <c r="BB346" s="647"/>
      <c r="BC346" s="647"/>
      <c r="BD346" s="647"/>
      <c r="BE346" s="647"/>
      <c r="BF346" s="647"/>
      <c r="BG346" s="647"/>
    </row>
    <row r="347" spans="1:59" x14ac:dyDescent="0.25">
      <c r="A347" s="631"/>
      <c r="B347" s="634"/>
      <c r="C347" s="634"/>
      <c r="D347" s="634"/>
      <c r="E347" s="634"/>
      <c r="F347" s="634"/>
      <c r="G347" s="634"/>
      <c r="H347" s="634"/>
      <c r="I347" s="634"/>
      <c r="J347" s="634"/>
      <c r="K347" s="635"/>
      <c r="L347" s="635"/>
      <c r="M347" s="635"/>
      <c r="N347" s="635"/>
      <c r="O347" s="635"/>
      <c r="P347" s="635"/>
      <c r="Q347" s="635"/>
      <c r="R347" s="635"/>
      <c r="S347" s="635"/>
      <c r="T347" s="635"/>
      <c r="U347" s="635"/>
      <c r="V347" s="635"/>
      <c r="W347" s="635"/>
      <c r="X347" s="635"/>
      <c r="Y347" s="635"/>
      <c r="Z347" s="631"/>
      <c r="AA347" s="631"/>
      <c r="AB347" s="631"/>
      <c r="AK347" s="647"/>
      <c r="AL347" s="647"/>
      <c r="AM347" s="647"/>
      <c r="AN347" s="647"/>
      <c r="AO347" s="647"/>
      <c r="AP347" s="647"/>
      <c r="AQ347" s="647"/>
      <c r="AR347" s="647"/>
      <c r="AS347" s="647"/>
      <c r="AT347" s="647"/>
      <c r="AU347" s="647"/>
      <c r="AV347" s="647"/>
      <c r="AW347" s="647"/>
      <c r="AX347" s="647"/>
      <c r="AY347" s="647"/>
      <c r="AZ347" s="647"/>
      <c r="BA347" s="647"/>
      <c r="BB347" s="647"/>
      <c r="BC347" s="647"/>
      <c r="BD347" s="647"/>
      <c r="BE347" s="647"/>
      <c r="BF347" s="647"/>
      <c r="BG347" s="647"/>
    </row>
    <row r="348" spans="1:59" x14ac:dyDescent="0.25">
      <c r="A348" s="631"/>
      <c r="B348" s="634"/>
      <c r="C348" s="634"/>
      <c r="D348" s="634"/>
      <c r="E348" s="634"/>
      <c r="F348" s="634"/>
      <c r="G348" s="634"/>
      <c r="H348" s="634"/>
      <c r="I348" s="634"/>
      <c r="J348" s="634"/>
      <c r="K348" s="635"/>
      <c r="L348" s="635"/>
      <c r="M348" s="635"/>
      <c r="N348" s="635"/>
      <c r="O348" s="635"/>
      <c r="P348" s="635"/>
      <c r="Q348" s="635"/>
      <c r="R348" s="635"/>
      <c r="S348" s="635"/>
      <c r="T348" s="635"/>
      <c r="U348" s="635"/>
      <c r="V348" s="635"/>
      <c r="W348" s="635"/>
      <c r="X348" s="635"/>
      <c r="Y348" s="635"/>
      <c r="Z348" s="631"/>
      <c r="AA348" s="631"/>
      <c r="AB348" s="631"/>
      <c r="AK348" s="647"/>
      <c r="AL348" s="647"/>
      <c r="AM348" s="647"/>
      <c r="AN348" s="647"/>
      <c r="AO348" s="647"/>
      <c r="AP348" s="647"/>
      <c r="AQ348" s="647"/>
      <c r="AR348" s="647"/>
      <c r="AS348" s="647"/>
      <c r="AT348" s="647"/>
      <c r="AU348" s="647"/>
      <c r="AV348" s="647"/>
      <c r="AW348" s="647"/>
      <c r="AX348" s="647"/>
      <c r="AY348" s="647"/>
      <c r="AZ348" s="647"/>
      <c r="BA348" s="647"/>
      <c r="BB348" s="647"/>
      <c r="BC348" s="647"/>
      <c r="BD348" s="647"/>
      <c r="BE348" s="647"/>
      <c r="BF348" s="647"/>
      <c r="BG348" s="647"/>
    </row>
    <row r="349" spans="1:59" x14ac:dyDescent="0.25">
      <c r="A349" s="631"/>
      <c r="B349" s="634"/>
      <c r="C349" s="634"/>
      <c r="D349" s="634"/>
      <c r="E349" s="634"/>
      <c r="F349" s="634"/>
      <c r="G349" s="634"/>
      <c r="H349" s="634"/>
      <c r="I349" s="634"/>
      <c r="J349" s="634"/>
      <c r="K349" s="635"/>
      <c r="L349" s="635"/>
      <c r="M349" s="635"/>
      <c r="N349" s="635"/>
      <c r="O349" s="635"/>
      <c r="P349" s="635"/>
      <c r="Q349" s="635"/>
      <c r="R349" s="635"/>
      <c r="S349" s="635"/>
      <c r="T349" s="635"/>
      <c r="U349" s="635"/>
      <c r="V349" s="635"/>
      <c r="W349" s="635"/>
      <c r="X349" s="635"/>
      <c r="Y349" s="635"/>
      <c r="Z349" s="631"/>
      <c r="AA349" s="631"/>
      <c r="AB349" s="631"/>
      <c r="AK349" s="647"/>
      <c r="AL349" s="647"/>
      <c r="AM349" s="647"/>
      <c r="AN349" s="647"/>
      <c r="AO349" s="647"/>
      <c r="AP349" s="647"/>
      <c r="AQ349" s="647"/>
      <c r="AR349" s="647"/>
      <c r="AS349" s="647"/>
      <c r="AT349" s="647"/>
      <c r="AU349" s="647"/>
      <c r="AV349" s="647"/>
      <c r="AW349" s="647"/>
      <c r="AX349" s="647"/>
      <c r="AY349" s="647"/>
      <c r="AZ349" s="647"/>
      <c r="BA349" s="647"/>
      <c r="BB349" s="647"/>
      <c r="BC349" s="647"/>
      <c r="BD349" s="647"/>
      <c r="BE349" s="647"/>
      <c r="BF349" s="647"/>
      <c r="BG349" s="647"/>
    </row>
    <row r="350" spans="1:59" x14ac:dyDescent="0.25">
      <c r="A350" s="631"/>
      <c r="B350" s="634"/>
      <c r="C350" s="634"/>
      <c r="D350" s="634"/>
      <c r="E350" s="634"/>
      <c r="F350" s="634"/>
      <c r="G350" s="634"/>
      <c r="H350" s="634"/>
      <c r="I350" s="634"/>
      <c r="J350" s="634"/>
      <c r="K350" s="635"/>
      <c r="L350" s="635"/>
      <c r="M350" s="635"/>
      <c r="N350" s="635"/>
      <c r="O350" s="635"/>
      <c r="P350" s="635"/>
      <c r="Q350" s="635"/>
      <c r="R350" s="635"/>
      <c r="S350" s="635"/>
      <c r="T350" s="635"/>
      <c r="U350" s="635"/>
      <c r="V350" s="635"/>
      <c r="W350" s="635"/>
      <c r="X350" s="635"/>
      <c r="Y350" s="635"/>
      <c r="Z350" s="631"/>
      <c r="AA350" s="631"/>
      <c r="AB350" s="631"/>
      <c r="AK350" s="647"/>
      <c r="AL350" s="647"/>
      <c r="AM350" s="647"/>
      <c r="AN350" s="647"/>
      <c r="AO350" s="647"/>
      <c r="AP350" s="647"/>
      <c r="AQ350" s="647"/>
      <c r="AR350" s="647"/>
      <c r="AS350" s="647"/>
      <c r="AT350" s="647"/>
      <c r="AU350" s="647"/>
      <c r="AV350" s="647"/>
      <c r="AW350" s="647"/>
      <c r="AX350" s="647"/>
      <c r="AY350" s="647"/>
      <c r="AZ350" s="647"/>
      <c r="BA350" s="647"/>
      <c r="BB350" s="647"/>
      <c r="BC350" s="647"/>
      <c r="BD350" s="647"/>
      <c r="BE350" s="647"/>
      <c r="BF350" s="647"/>
      <c r="BG350" s="647"/>
    </row>
    <row r="351" spans="1:59" x14ac:dyDescent="0.25">
      <c r="A351" s="631"/>
      <c r="B351" s="634"/>
      <c r="C351" s="634"/>
      <c r="D351" s="634"/>
      <c r="E351" s="634"/>
      <c r="F351" s="634"/>
      <c r="G351" s="634"/>
      <c r="H351" s="634"/>
      <c r="I351" s="634"/>
      <c r="J351" s="634"/>
      <c r="K351" s="635"/>
      <c r="L351" s="635"/>
      <c r="M351" s="635"/>
      <c r="N351" s="635"/>
      <c r="O351" s="635"/>
      <c r="P351" s="635"/>
      <c r="Q351" s="635"/>
      <c r="R351" s="635"/>
      <c r="S351" s="635"/>
      <c r="T351" s="635"/>
      <c r="U351" s="635"/>
      <c r="V351" s="635"/>
      <c r="W351" s="635"/>
      <c r="X351" s="635"/>
      <c r="Y351" s="635"/>
      <c r="Z351" s="631"/>
      <c r="AA351" s="631"/>
      <c r="AB351" s="631"/>
      <c r="AK351" s="647"/>
      <c r="AL351" s="647"/>
      <c r="AM351" s="647"/>
      <c r="AN351" s="647"/>
      <c r="AO351" s="647"/>
      <c r="AP351" s="647"/>
      <c r="AQ351" s="647"/>
      <c r="AR351" s="647"/>
      <c r="AS351" s="647"/>
      <c r="AT351" s="647"/>
      <c r="AU351" s="647"/>
      <c r="AV351" s="647"/>
      <c r="AW351" s="647"/>
      <c r="AX351" s="647"/>
      <c r="AY351" s="647"/>
      <c r="AZ351" s="647"/>
      <c r="BA351" s="647"/>
      <c r="BB351" s="647"/>
      <c r="BC351" s="647"/>
      <c r="BD351" s="647"/>
      <c r="BE351" s="647"/>
      <c r="BF351" s="647"/>
      <c r="BG351" s="647"/>
    </row>
    <row r="352" spans="1:59" x14ac:dyDescent="0.25">
      <c r="A352" s="631"/>
      <c r="B352" s="634"/>
      <c r="C352" s="634"/>
      <c r="D352" s="634"/>
      <c r="E352" s="634"/>
      <c r="F352" s="634"/>
      <c r="G352" s="634"/>
      <c r="H352" s="634"/>
      <c r="I352" s="634"/>
      <c r="J352" s="634"/>
      <c r="K352" s="635"/>
      <c r="L352" s="635"/>
      <c r="M352" s="635"/>
      <c r="N352" s="635"/>
      <c r="O352" s="635"/>
      <c r="P352" s="635"/>
      <c r="Q352" s="635"/>
      <c r="R352" s="635"/>
      <c r="S352" s="635"/>
      <c r="T352" s="635"/>
      <c r="U352" s="635"/>
      <c r="V352" s="635"/>
      <c r="W352" s="635"/>
      <c r="X352" s="635"/>
      <c r="Y352" s="635"/>
      <c r="Z352" s="631"/>
      <c r="AA352" s="631"/>
      <c r="AB352" s="631"/>
      <c r="AK352" s="647"/>
      <c r="AL352" s="647"/>
      <c r="AM352" s="647"/>
      <c r="AN352" s="647"/>
      <c r="AO352" s="647"/>
      <c r="AP352" s="647"/>
      <c r="AQ352" s="647"/>
      <c r="AR352" s="647"/>
      <c r="AS352" s="647"/>
      <c r="AT352" s="647"/>
      <c r="AU352" s="647"/>
      <c r="AV352" s="647"/>
      <c r="AW352" s="647"/>
      <c r="AX352" s="647"/>
      <c r="AY352" s="647"/>
      <c r="AZ352" s="647"/>
      <c r="BA352" s="647"/>
      <c r="BB352" s="647"/>
      <c r="BC352" s="647"/>
      <c r="BD352" s="647"/>
      <c r="BE352" s="647"/>
      <c r="BF352" s="647"/>
      <c r="BG352" s="647"/>
    </row>
    <row r="353" spans="1:59" x14ac:dyDescent="0.25">
      <c r="A353" s="631"/>
      <c r="B353" s="634"/>
      <c r="C353" s="634"/>
      <c r="D353" s="634"/>
      <c r="E353" s="634"/>
      <c r="F353" s="634"/>
      <c r="G353" s="634"/>
      <c r="H353" s="634"/>
      <c r="I353" s="634"/>
      <c r="J353" s="634"/>
      <c r="K353" s="635"/>
      <c r="L353" s="635"/>
      <c r="M353" s="635"/>
      <c r="N353" s="635"/>
      <c r="O353" s="635"/>
      <c r="P353" s="635"/>
      <c r="Q353" s="635"/>
      <c r="R353" s="635"/>
      <c r="S353" s="635"/>
      <c r="T353" s="635"/>
      <c r="U353" s="635"/>
      <c r="V353" s="635"/>
      <c r="W353" s="635"/>
      <c r="X353" s="635"/>
      <c r="Y353" s="635"/>
      <c r="Z353" s="631"/>
      <c r="AA353" s="631"/>
      <c r="AB353" s="631"/>
      <c r="AK353" s="647"/>
      <c r="AL353" s="647"/>
      <c r="AM353" s="647"/>
      <c r="AN353" s="647"/>
      <c r="AO353" s="647"/>
      <c r="AP353" s="647"/>
      <c r="AQ353" s="647"/>
      <c r="AR353" s="647"/>
      <c r="AS353" s="647"/>
      <c r="AT353" s="647"/>
      <c r="AU353" s="647"/>
      <c r="AV353" s="647"/>
      <c r="AW353" s="647"/>
      <c r="AX353" s="647"/>
      <c r="AY353" s="647"/>
      <c r="AZ353" s="647"/>
      <c r="BA353" s="647"/>
      <c r="BB353" s="647"/>
      <c r="BC353" s="647"/>
      <c r="BD353" s="647"/>
      <c r="BE353" s="647"/>
      <c r="BF353" s="647"/>
      <c r="BG353" s="647"/>
    </row>
    <row r="354" spans="1:59" x14ac:dyDescent="0.25">
      <c r="A354" s="631"/>
      <c r="B354" s="634"/>
      <c r="C354" s="634"/>
      <c r="D354" s="634"/>
      <c r="E354" s="634"/>
      <c r="F354" s="634"/>
      <c r="G354" s="634"/>
      <c r="H354" s="634"/>
      <c r="I354" s="634"/>
      <c r="J354" s="634"/>
      <c r="K354" s="635"/>
      <c r="L354" s="635"/>
      <c r="M354" s="635"/>
      <c r="N354" s="635"/>
      <c r="O354" s="635"/>
      <c r="P354" s="635"/>
      <c r="Q354" s="635"/>
      <c r="R354" s="635"/>
      <c r="S354" s="635"/>
      <c r="T354" s="635"/>
      <c r="U354" s="635"/>
      <c r="V354" s="635"/>
      <c r="W354" s="635"/>
      <c r="X354" s="635"/>
      <c r="Y354" s="635"/>
      <c r="Z354" s="631"/>
      <c r="AA354" s="631"/>
      <c r="AB354" s="631"/>
      <c r="AK354" s="647"/>
      <c r="AL354" s="647"/>
      <c r="AM354" s="647"/>
      <c r="AN354" s="647"/>
      <c r="AO354" s="647"/>
      <c r="AP354" s="647"/>
      <c r="AQ354" s="647"/>
      <c r="AR354" s="647"/>
      <c r="AS354" s="647"/>
      <c r="AT354" s="647"/>
      <c r="AU354" s="647"/>
      <c r="AV354" s="647"/>
      <c r="AW354" s="647"/>
      <c r="AX354" s="647"/>
      <c r="AY354" s="647"/>
      <c r="AZ354" s="647"/>
      <c r="BA354" s="647"/>
      <c r="BB354" s="647"/>
      <c r="BC354" s="647"/>
      <c r="BD354" s="647"/>
      <c r="BE354" s="647"/>
      <c r="BF354" s="647"/>
      <c r="BG354" s="647"/>
    </row>
    <row r="355" spans="1:59" x14ac:dyDescent="0.25">
      <c r="A355" s="631"/>
      <c r="B355" s="634"/>
      <c r="C355" s="634"/>
      <c r="D355" s="634"/>
      <c r="E355" s="634"/>
      <c r="F355" s="634"/>
      <c r="G355" s="634"/>
      <c r="H355" s="634"/>
      <c r="I355" s="634"/>
      <c r="J355" s="634"/>
      <c r="K355" s="635"/>
      <c r="L355" s="635"/>
      <c r="M355" s="635"/>
      <c r="N355" s="635"/>
      <c r="O355" s="635"/>
      <c r="P355" s="635"/>
      <c r="Q355" s="635"/>
      <c r="R355" s="635"/>
      <c r="S355" s="635"/>
      <c r="T355" s="635"/>
      <c r="U355" s="635"/>
      <c r="V355" s="635"/>
      <c r="W355" s="635"/>
      <c r="X355" s="635"/>
      <c r="Y355" s="635"/>
      <c r="Z355" s="631"/>
      <c r="AA355" s="631"/>
      <c r="AB355" s="631"/>
      <c r="AK355" s="647"/>
      <c r="AL355" s="647"/>
      <c r="AM355" s="647"/>
      <c r="AN355" s="647"/>
      <c r="AO355" s="647"/>
      <c r="AP355" s="647"/>
      <c r="AQ355" s="647"/>
      <c r="AR355" s="647"/>
      <c r="AS355" s="647"/>
      <c r="AT355" s="647"/>
      <c r="AU355" s="647"/>
      <c r="AV355" s="647"/>
      <c r="AW355" s="647"/>
      <c r="AX355" s="647"/>
      <c r="AY355" s="647"/>
      <c r="AZ355" s="647"/>
      <c r="BA355" s="647"/>
      <c r="BB355" s="647"/>
      <c r="BC355" s="647"/>
      <c r="BD355" s="647"/>
      <c r="BE355" s="647"/>
      <c r="BF355" s="647"/>
      <c r="BG355" s="647"/>
    </row>
    <row r="356" spans="1:59" x14ac:dyDescent="0.25">
      <c r="A356" s="631"/>
      <c r="B356" s="634"/>
      <c r="C356" s="634"/>
      <c r="D356" s="634"/>
      <c r="E356" s="634"/>
      <c r="F356" s="634"/>
      <c r="G356" s="634"/>
      <c r="H356" s="634"/>
      <c r="I356" s="634"/>
      <c r="J356" s="634"/>
      <c r="K356" s="635"/>
      <c r="L356" s="635"/>
      <c r="M356" s="635"/>
      <c r="N356" s="635"/>
      <c r="O356" s="635"/>
      <c r="P356" s="635"/>
      <c r="Q356" s="635"/>
      <c r="R356" s="635"/>
      <c r="S356" s="635"/>
      <c r="T356" s="635"/>
      <c r="U356" s="635"/>
      <c r="V356" s="635"/>
      <c r="W356" s="635"/>
      <c r="X356" s="635"/>
      <c r="Y356" s="635"/>
      <c r="Z356" s="631"/>
      <c r="AA356" s="631"/>
      <c r="AB356" s="631"/>
      <c r="AK356" s="647"/>
      <c r="AL356" s="647"/>
      <c r="AM356" s="647"/>
      <c r="AN356" s="647"/>
      <c r="AO356" s="647"/>
      <c r="AP356" s="647"/>
      <c r="AQ356" s="647"/>
      <c r="AR356" s="647"/>
      <c r="AS356" s="647"/>
      <c r="AT356" s="647"/>
      <c r="AU356" s="647"/>
      <c r="AV356" s="647"/>
      <c r="AW356" s="647"/>
      <c r="AX356" s="647"/>
      <c r="AY356" s="647"/>
      <c r="AZ356" s="647"/>
      <c r="BA356" s="647"/>
      <c r="BB356" s="647"/>
      <c r="BC356" s="647"/>
      <c r="BD356" s="647"/>
      <c r="BE356" s="647"/>
      <c r="BF356" s="647"/>
      <c r="BG356" s="647"/>
    </row>
    <row r="357" spans="1:59" x14ac:dyDescent="0.25">
      <c r="A357" s="631"/>
      <c r="B357" s="634"/>
      <c r="C357" s="634"/>
      <c r="D357" s="634"/>
      <c r="E357" s="634"/>
      <c r="F357" s="634"/>
      <c r="G357" s="634"/>
      <c r="H357" s="634"/>
      <c r="I357" s="634"/>
      <c r="J357" s="634"/>
      <c r="K357" s="635"/>
      <c r="L357" s="635"/>
      <c r="M357" s="635"/>
      <c r="N357" s="635"/>
      <c r="O357" s="635"/>
      <c r="P357" s="635"/>
      <c r="Q357" s="635"/>
      <c r="R357" s="635"/>
      <c r="S357" s="635"/>
      <c r="T357" s="635"/>
      <c r="U357" s="635"/>
      <c r="V357" s="635"/>
      <c r="W357" s="635"/>
      <c r="X357" s="635"/>
      <c r="Y357" s="635"/>
      <c r="Z357" s="631"/>
      <c r="AA357" s="631"/>
      <c r="AB357" s="631"/>
      <c r="AK357" s="647"/>
      <c r="AL357" s="647"/>
      <c r="AM357" s="647"/>
      <c r="AN357" s="647"/>
      <c r="AO357" s="647"/>
      <c r="AP357" s="647"/>
      <c r="AQ357" s="647"/>
      <c r="AR357" s="647"/>
      <c r="AS357" s="647"/>
      <c r="AT357" s="647"/>
      <c r="AU357" s="647"/>
      <c r="AV357" s="647"/>
      <c r="AW357" s="647"/>
      <c r="AX357" s="647"/>
      <c r="AY357" s="647"/>
      <c r="AZ357" s="647"/>
      <c r="BA357" s="647"/>
      <c r="BB357" s="647"/>
      <c r="BC357" s="647"/>
      <c r="BD357" s="647"/>
      <c r="BE357" s="647"/>
      <c r="BF357" s="647"/>
      <c r="BG357" s="647"/>
    </row>
    <row r="358" spans="1:59" x14ac:dyDescent="0.25">
      <c r="A358" s="631"/>
      <c r="B358" s="634"/>
      <c r="C358" s="634"/>
      <c r="D358" s="634"/>
      <c r="E358" s="634"/>
      <c r="F358" s="634"/>
      <c r="G358" s="634"/>
      <c r="H358" s="634"/>
      <c r="I358" s="634"/>
      <c r="J358" s="634"/>
      <c r="K358" s="635"/>
      <c r="L358" s="635"/>
      <c r="M358" s="635"/>
      <c r="N358" s="635"/>
      <c r="O358" s="635"/>
      <c r="P358" s="635"/>
      <c r="Q358" s="635"/>
      <c r="R358" s="635"/>
      <c r="S358" s="635"/>
      <c r="T358" s="635"/>
      <c r="U358" s="635"/>
      <c r="V358" s="635"/>
      <c r="W358" s="635"/>
      <c r="X358" s="635"/>
      <c r="Y358" s="635"/>
      <c r="Z358" s="631"/>
      <c r="AA358" s="631"/>
      <c r="AB358" s="631"/>
      <c r="AK358" s="647"/>
      <c r="AL358" s="647"/>
      <c r="AM358" s="647"/>
      <c r="AN358" s="647"/>
      <c r="AO358" s="647"/>
      <c r="AP358" s="647"/>
      <c r="AQ358" s="647"/>
      <c r="AR358" s="647"/>
      <c r="AS358" s="647"/>
      <c r="AT358" s="647"/>
      <c r="AU358" s="647"/>
      <c r="AV358" s="647"/>
      <c r="AW358" s="647"/>
      <c r="AX358" s="647"/>
      <c r="AY358" s="647"/>
      <c r="AZ358" s="647"/>
      <c r="BA358" s="647"/>
      <c r="BB358" s="647"/>
      <c r="BC358" s="647"/>
      <c r="BD358" s="647"/>
      <c r="BE358" s="647"/>
      <c r="BF358" s="647"/>
      <c r="BG358" s="647"/>
    </row>
    <row r="359" spans="1:59" x14ac:dyDescent="0.25">
      <c r="A359" s="631"/>
      <c r="B359" s="634"/>
      <c r="C359" s="634"/>
      <c r="D359" s="634"/>
      <c r="E359" s="634"/>
      <c r="F359" s="634"/>
      <c r="G359" s="634"/>
      <c r="H359" s="634"/>
      <c r="I359" s="634"/>
      <c r="J359" s="634"/>
      <c r="K359" s="635"/>
      <c r="L359" s="635"/>
      <c r="M359" s="635"/>
      <c r="N359" s="635"/>
      <c r="O359" s="635"/>
      <c r="P359" s="635"/>
      <c r="Q359" s="635"/>
      <c r="R359" s="635"/>
      <c r="S359" s="635"/>
      <c r="T359" s="635"/>
      <c r="U359" s="635"/>
      <c r="V359" s="635"/>
      <c r="W359" s="635"/>
      <c r="X359" s="635"/>
      <c r="Y359" s="635"/>
      <c r="Z359" s="631"/>
      <c r="AA359" s="631"/>
      <c r="AB359" s="631"/>
      <c r="AK359" s="647"/>
      <c r="AL359" s="647"/>
      <c r="AM359" s="647"/>
      <c r="AN359" s="647"/>
      <c r="AO359" s="647"/>
      <c r="AP359" s="647"/>
      <c r="AQ359" s="647"/>
      <c r="AR359" s="647"/>
      <c r="AS359" s="647"/>
      <c r="AT359" s="647"/>
      <c r="AU359" s="647"/>
      <c r="AV359" s="647"/>
      <c r="AW359" s="647"/>
      <c r="AX359" s="647"/>
      <c r="AY359" s="647"/>
      <c r="AZ359" s="647"/>
      <c r="BA359" s="647"/>
      <c r="BB359" s="647"/>
      <c r="BC359" s="647"/>
      <c r="BD359" s="647"/>
      <c r="BE359" s="647"/>
      <c r="BF359" s="647"/>
      <c r="BG359" s="647"/>
    </row>
    <row r="360" spans="1:59" x14ac:dyDescent="0.25">
      <c r="A360" s="631"/>
      <c r="B360" s="634"/>
      <c r="C360" s="634"/>
      <c r="D360" s="634"/>
      <c r="E360" s="634"/>
      <c r="F360" s="634"/>
      <c r="G360" s="634"/>
      <c r="H360" s="634"/>
      <c r="I360" s="634"/>
      <c r="J360" s="634"/>
      <c r="K360" s="635"/>
      <c r="L360" s="635"/>
      <c r="M360" s="635"/>
      <c r="N360" s="635"/>
      <c r="O360" s="635"/>
      <c r="P360" s="635"/>
      <c r="Q360" s="635"/>
      <c r="R360" s="635"/>
      <c r="S360" s="635"/>
      <c r="T360" s="635"/>
      <c r="U360" s="635"/>
      <c r="V360" s="635"/>
      <c r="W360" s="635"/>
      <c r="X360" s="635"/>
      <c r="Y360" s="635"/>
      <c r="Z360" s="631"/>
      <c r="AA360" s="631"/>
      <c r="AB360" s="631"/>
      <c r="AK360" s="647"/>
      <c r="AL360" s="647"/>
      <c r="AM360" s="647"/>
      <c r="AN360" s="647"/>
      <c r="AO360" s="647"/>
      <c r="AP360" s="647"/>
      <c r="AQ360" s="647"/>
      <c r="AR360" s="647"/>
      <c r="AS360" s="647"/>
      <c r="AT360" s="647"/>
      <c r="AU360" s="647"/>
      <c r="AV360" s="647"/>
      <c r="AW360" s="647"/>
      <c r="AX360" s="647"/>
      <c r="AY360" s="647"/>
      <c r="AZ360" s="647"/>
      <c r="BA360" s="647"/>
      <c r="BB360" s="647"/>
      <c r="BC360" s="647"/>
      <c r="BD360" s="647"/>
      <c r="BE360" s="647"/>
      <c r="BF360" s="647"/>
      <c r="BG360" s="647"/>
    </row>
    <row r="361" spans="1:59" x14ac:dyDescent="0.25">
      <c r="A361" s="631"/>
      <c r="B361" s="634"/>
      <c r="C361" s="634"/>
      <c r="D361" s="634"/>
      <c r="E361" s="634"/>
      <c r="F361" s="634"/>
      <c r="G361" s="634"/>
      <c r="H361" s="634"/>
      <c r="I361" s="634"/>
      <c r="J361" s="634"/>
      <c r="K361" s="635"/>
      <c r="L361" s="635"/>
      <c r="M361" s="635"/>
      <c r="N361" s="635"/>
      <c r="O361" s="635"/>
      <c r="P361" s="635"/>
      <c r="Q361" s="635"/>
      <c r="R361" s="635"/>
      <c r="S361" s="635"/>
      <c r="T361" s="635"/>
      <c r="U361" s="635"/>
      <c r="V361" s="635"/>
      <c r="W361" s="635"/>
      <c r="X361" s="635"/>
      <c r="Y361" s="635"/>
      <c r="Z361" s="631"/>
      <c r="AA361" s="631"/>
      <c r="AB361" s="631"/>
      <c r="AK361" s="647"/>
      <c r="AL361" s="647"/>
      <c r="AM361" s="647"/>
      <c r="AN361" s="647"/>
      <c r="AO361" s="647"/>
      <c r="AP361" s="647"/>
      <c r="AQ361" s="647"/>
      <c r="AR361" s="647"/>
      <c r="AS361" s="647"/>
      <c r="AT361" s="647"/>
      <c r="AU361" s="647"/>
      <c r="AV361" s="647"/>
      <c r="AW361" s="647"/>
      <c r="AX361" s="647"/>
      <c r="AY361" s="647"/>
      <c r="AZ361" s="647"/>
      <c r="BA361" s="647"/>
      <c r="BB361" s="647"/>
      <c r="BC361" s="647"/>
      <c r="BD361" s="647"/>
      <c r="BE361" s="647"/>
      <c r="BF361" s="647"/>
      <c r="BG361" s="647"/>
    </row>
    <row r="362" spans="1:59" x14ac:dyDescent="0.25">
      <c r="A362" s="631"/>
      <c r="B362" s="634"/>
      <c r="C362" s="634"/>
      <c r="D362" s="634"/>
      <c r="E362" s="634"/>
      <c r="F362" s="634"/>
      <c r="G362" s="634"/>
      <c r="H362" s="634"/>
      <c r="I362" s="634"/>
      <c r="J362" s="634"/>
      <c r="K362" s="635"/>
      <c r="L362" s="635"/>
      <c r="M362" s="635"/>
      <c r="N362" s="635"/>
      <c r="O362" s="635"/>
      <c r="P362" s="635"/>
      <c r="Q362" s="635"/>
      <c r="R362" s="635"/>
      <c r="S362" s="635"/>
      <c r="T362" s="635"/>
      <c r="U362" s="635"/>
      <c r="V362" s="635"/>
      <c r="W362" s="635"/>
      <c r="X362" s="635"/>
      <c r="Y362" s="635"/>
      <c r="Z362" s="631"/>
      <c r="AA362" s="631"/>
      <c r="AB362" s="631"/>
      <c r="AK362" s="647"/>
      <c r="AL362" s="647"/>
      <c r="AM362" s="647"/>
      <c r="AN362" s="647"/>
      <c r="AO362" s="647"/>
      <c r="AP362" s="647"/>
      <c r="AQ362" s="647"/>
      <c r="AR362" s="647"/>
      <c r="AS362" s="647"/>
      <c r="AT362" s="647"/>
      <c r="AU362" s="647"/>
      <c r="AV362" s="647"/>
      <c r="AW362" s="647"/>
      <c r="AX362" s="647"/>
      <c r="AY362" s="647"/>
      <c r="AZ362" s="647"/>
      <c r="BA362" s="647"/>
      <c r="BB362" s="647"/>
      <c r="BC362" s="647"/>
      <c r="BD362" s="647"/>
      <c r="BE362" s="647"/>
      <c r="BF362" s="647"/>
      <c r="BG362" s="647"/>
    </row>
    <row r="363" spans="1:59" x14ac:dyDescent="0.25">
      <c r="A363" s="631"/>
      <c r="B363" s="634"/>
      <c r="C363" s="634"/>
      <c r="D363" s="634"/>
      <c r="E363" s="634"/>
      <c r="F363" s="634"/>
      <c r="G363" s="634"/>
      <c r="H363" s="634"/>
      <c r="I363" s="634"/>
      <c r="J363" s="634"/>
      <c r="K363" s="635"/>
      <c r="L363" s="635"/>
      <c r="M363" s="635"/>
      <c r="N363" s="635"/>
      <c r="O363" s="635"/>
      <c r="P363" s="635"/>
      <c r="Q363" s="635"/>
      <c r="R363" s="635"/>
      <c r="S363" s="635"/>
      <c r="T363" s="635"/>
      <c r="U363" s="635"/>
      <c r="V363" s="635"/>
      <c r="W363" s="635"/>
      <c r="X363" s="635"/>
      <c r="Y363" s="635"/>
      <c r="Z363" s="631"/>
      <c r="AA363" s="631"/>
      <c r="AB363" s="631"/>
      <c r="AK363" s="647"/>
      <c r="AL363" s="647"/>
      <c r="AM363" s="647"/>
      <c r="AN363" s="647"/>
      <c r="AO363" s="647"/>
      <c r="AP363" s="647"/>
      <c r="AQ363" s="647"/>
      <c r="AR363" s="647"/>
      <c r="AS363" s="647"/>
      <c r="AT363" s="647"/>
      <c r="AU363" s="647"/>
      <c r="AV363" s="647"/>
      <c r="AW363" s="647"/>
      <c r="AX363" s="647"/>
      <c r="AY363" s="647"/>
      <c r="AZ363" s="647"/>
      <c r="BA363" s="647"/>
      <c r="BB363" s="647"/>
      <c r="BC363" s="647"/>
      <c r="BD363" s="647"/>
      <c r="BE363" s="647"/>
      <c r="BF363" s="647"/>
      <c r="BG363" s="647"/>
    </row>
    <row r="364" spans="1:59" x14ac:dyDescent="0.25">
      <c r="A364" s="631"/>
      <c r="B364" s="634"/>
      <c r="C364" s="634"/>
      <c r="D364" s="634"/>
      <c r="E364" s="634"/>
      <c r="F364" s="634"/>
      <c r="G364" s="634"/>
      <c r="H364" s="634"/>
      <c r="I364" s="634"/>
      <c r="J364" s="634"/>
      <c r="K364" s="635"/>
      <c r="L364" s="635"/>
      <c r="M364" s="635"/>
      <c r="N364" s="635"/>
      <c r="O364" s="635"/>
      <c r="P364" s="635"/>
      <c r="Q364" s="635"/>
      <c r="R364" s="635"/>
      <c r="S364" s="635"/>
      <c r="T364" s="635"/>
      <c r="U364" s="635"/>
      <c r="V364" s="635"/>
      <c r="W364" s="635"/>
      <c r="X364" s="635"/>
      <c r="Y364" s="635"/>
      <c r="Z364" s="631"/>
      <c r="AA364" s="631"/>
      <c r="AB364" s="631"/>
      <c r="AK364" s="647"/>
      <c r="AL364" s="647"/>
      <c r="AM364" s="647"/>
      <c r="AN364" s="647"/>
      <c r="AO364" s="647"/>
      <c r="AP364" s="647"/>
      <c r="AQ364" s="647"/>
      <c r="AR364" s="647"/>
      <c r="AS364" s="647"/>
      <c r="AT364" s="647"/>
      <c r="AU364" s="647"/>
      <c r="AV364" s="647"/>
      <c r="AW364" s="647"/>
      <c r="AX364" s="647"/>
      <c r="AY364" s="647"/>
      <c r="AZ364" s="647"/>
      <c r="BA364" s="647"/>
      <c r="BB364" s="647"/>
      <c r="BC364" s="647"/>
      <c r="BD364" s="647"/>
      <c r="BE364" s="647"/>
      <c r="BF364" s="647"/>
      <c r="BG364" s="647"/>
    </row>
    <row r="365" spans="1:59" x14ac:dyDescent="0.25">
      <c r="A365" s="631"/>
      <c r="B365" s="634"/>
      <c r="C365" s="634"/>
      <c r="D365" s="634"/>
      <c r="E365" s="634"/>
      <c r="F365" s="634"/>
      <c r="G365" s="634"/>
      <c r="H365" s="634"/>
      <c r="I365" s="634"/>
      <c r="J365" s="634"/>
      <c r="K365" s="635"/>
      <c r="L365" s="635"/>
      <c r="M365" s="635"/>
      <c r="N365" s="635"/>
      <c r="O365" s="635"/>
      <c r="P365" s="635"/>
      <c r="Q365" s="635"/>
      <c r="R365" s="635"/>
      <c r="S365" s="635"/>
      <c r="T365" s="635"/>
      <c r="U365" s="635"/>
      <c r="V365" s="635"/>
      <c r="W365" s="635"/>
      <c r="X365" s="635"/>
      <c r="Y365" s="635"/>
      <c r="Z365" s="631"/>
      <c r="AA365" s="631"/>
      <c r="AB365" s="631"/>
      <c r="AK365" s="647"/>
      <c r="AL365" s="647"/>
      <c r="AM365" s="647"/>
      <c r="AN365" s="647"/>
      <c r="AO365" s="647"/>
      <c r="AP365" s="647"/>
      <c r="AQ365" s="647"/>
      <c r="AR365" s="647"/>
      <c r="AS365" s="647"/>
      <c r="AT365" s="647"/>
      <c r="AU365" s="647"/>
      <c r="AV365" s="647"/>
      <c r="AW365" s="647"/>
      <c r="AX365" s="647"/>
      <c r="AY365" s="647"/>
      <c r="AZ365" s="647"/>
      <c r="BA365" s="647"/>
      <c r="BB365" s="647"/>
      <c r="BC365" s="647"/>
      <c r="BD365" s="647"/>
      <c r="BE365" s="647"/>
      <c r="BF365" s="647"/>
      <c r="BG365" s="647"/>
    </row>
    <row r="366" spans="1:59" x14ac:dyDescent="0.25">
      <c r="A366" s="631"/>
      <c r="B366" s="634"/>
      <c r="C366" s="634"/>
      <c r="D366" s="634"/>
      <c r="E366" s="634"/>
      <c r="F366" s="634"/>
      <c r="G366" s="634"/>
      <c r="H366" s="634"/>
      <c r="I366" s="634"/>
      <c r="J366" s="634"/>
      <c r="K366" s="635"/>
      <c r="L366" s="635"/>
      <c r="M366" s="635"/>
      <c r="N366" s="635"/>
      <c r="O366" s="635"/>
      <c r="P366" s="635"/>
      <c r="Q366" s="635"/>
      <c r="R366" s="635"/>
      <c r="S366" s="635"/>
      <c r="T366" s="635"/>
      <c r="U366" s="635"/>
      <c r="V366" s="635"/>
      <c r="W366" s="635"/>
      <c r="X366" s="635"/>
      <c r="Y366" s="635"/>
      <c r="Z366" s="631"/>
      <c r="AA366" s="631"/>
      <c r="AB366" s="631"/>
      <c r="AK366" s="647"/>
      <c r="AL366" s="647"/>
      <c r="AM366" s="647"/>
      <c r="AN366" s="647"/>
      <c r="AO366" s="647"/>
      <c r="AP366" s="647"/>
      <c r="AQ366" s="647"/>
      <c r="AR366" s="647"/>
      <c r="AS366" s="647"/>
      <c r="AT366" s="647"/>
      <c r="AU366" s="647"/>
      <c r="AV366" s="647"/>
      <c r="AW366" s="647"/>
      <c r="AX366" s="647"/>
      <c r="AY366" s="647"/>
      <c r="AZ366" s="647"/>
      <c r="BA366" s="647"/>
      <c r="BB366" s="647"/>
      <c r="BC366" s="647"/>
      <c r="BD366" s="647"/>
      <c r="BE366" s="647"/>
      <c r="BF366" s="647"/>
      <c r="BG366" s="647"/>
    </row>
    <row r="367" spans="1:59" x14ac:dyDescent="0.25">
      <c r="A367" s="631"/>
      <c r="B367" s="634"/>
      <c r="C367" s="634"/>
      <c r="D367" s="634"/>
      <c r="E367" s="634"/>
      <c r="F367" s="634"/>
      <c r="G367" s="634"/>
      <c r="H367" s="634"/>
      <c r="I367" s="634"/>
      <c r="J367" s="634"/>
      <c r="K367" s="635"/>
      <c r="L367" s="635"/>
      <c r="M367" s="635"/>
      <c r="N367" s="635"/>
      <c r="O367" s="635"/>
      <c r="P367" s="635"/>
      <c r="Q367" s="635"/>
      <c r="R367" s="635"/>
      <c r="S367" s="635"/>
      <c r="T367" s="635"/>
      <c r="U367" s="635"/>
      <c r="V367" s="635"/>
      <c r="W367" s="635"/>
      <c r="X367" s="635"/>
      <c r="Y367" s="635"/>
      <c r="Z367" s="631"/>
      <c r="AA367" s="631"/>
      <c r="AB367" s="631"/>
      <c r="AK367" s="647"/>
      <c r="AL367" s="647"/>
      <c r="AM367" s="647"/>
      <c r="AN367" s="647"/>
      <c r="AO367" s="647"/>
      <c r="AP367" s="647"/>
      <c r="AQ367" s="647"/>
      <c r="AR367" s="647"/>
      <c r="AS367" s="647"/>
      <c r="AT367" s="647"/>
      <c r="AU367" s="647"/>
      <c r="AV367" s="647"/>
      <c r="AW367" s="647"/>
      <c r="AX367" s="647"/>
      <c r="AY367" s="647"/>
      <c r="AZ367" s="647"/>
      <c r="BA367" s="647"/>
      <c r="BB367" s="647"/>
      <c r="BC367" s="647"/>
      <c r="BD367" s="647"/>
      <c r="BE367" s="647"/>
      <c r="BF367" s="647"/>
      <c r="BG367" s="647"/>
    </row>
    <row r="368" spans="1:59" x14ac:dyDescent="0.25">
      <c r="A368" s="631"/>
      <c r="B368" s="634"/>
      <c r="C368" s="634"/>
      <c r="D368" s="634"/>
      <c r="E368" s="634"/>
      <c r="F368" s="634"/>
      <c r="G368" s="634"/>
      <c r="H368" s="634"/>
      <c r="I368" s="634"/>
      <c r="J368" s="634"/>
      <c r="K368" s="635"/>
      <c r="L368" s="635"/>
      <c r="M368" s="635"/>
      <c r="N368" s="635"/>
      <c r="O368" s="635"/>
      <c r="P368" s="635"/>
      <c r="Q368" s="635"/>
      <c r="R368" s="635"/>
      <c r="S368" s="635"/>
      <c r="T368" s="635"/>
      <c r="U368" s="635"/>
      <c r="V368" s="635"/>
      <c r="W368" s="635"/>
      <c r="X368" s="635"/>
      <c r="Y368" s="635"/>
      <c r="Z368" s="631"/>
      <c r="AA368" s="631"/>
      <c r="AB368" s="631"/>
      <c r="AK368" s="647"/>
      <c r="AL368" s="647"/>
      <c r="AM368" s="647"/>
      <c r="AN368" s="647"/>
      <c r="AO368" s="647"/>
      <c r="AP368" s="647"/>
      <c r="AQ368" s="647"/>
      <c r="AR368" s="647"/>
      <c r="AS368" s="647"/>
      <c r="AT368" s="647"/>
      <c r="AU368" s="647"/>
      <c r="AV368" s="647"/>
      <c r="AW368" s="647"/>
      <c r="AX368" s="647"/>
      <c r="AY368" s="647"/>
      <c r="AZ368" s="647"/>
      <c r="BA368" s="647"/>
      <c r="BB368" s="647"/>
      <c r="BC368" s="647"/>
      <c r="BD368" s="647"/>
      <c r="BE368" s="647"/>
      <c r="BF368" s="647"/>
      <c r="BG368" s="647"/>
    </row>
    <row r="369" spans="1:59" x14ac:dyDescent="0.25">
      <c r="A369" s="631"/>
      <c r="B369" s="634"/>
      <c r="C369" s="634"/>
      <c r="D369" s="634"/>
      <c r="E369" s="634"/>
      <c r="F369" s="634"/>
      <c r="G369" s="634"/>
      <c r="H369" s="634"/>
      <c r="I369" s="634"/>
      <c r="J369" s="634"/>
      <c r="K369" s="635"/>
      <c r="L369" s="635"/>
      <c r="M369" s="635"/>
      <c r="N369" s="635"/>
      <c r="O369" s="635"/>
      <c r="P369" s="635"/>
      <c r="Q369" s="635"/>
      <c r="R369" s="635"/>
      <c r="S369" s="635"/>
      <c r="T369" s="635"/>
      <c r="U369" s="635"/>
      <c r="V369" s="635"/>
      <c r="W369" s="635"/>
      <c r="X369" s="635"/>
      <c r="Y369" s="635"/>
      <c r="Z369" s="631"/>
      <c r="AA369" s="631"/>
      <c r="AB369" s="631"/>
      <c r="AK369" s="647"/>
      <c r="AL369" s="647"/>
      <c r="AM369" s="647"/>
      <c r="AN369" s="647"/>
      <c r="AO369" s="647"/>
      <c r="AP369" s="647"/>
      <c r="AQ369" s="647"/>
      <c r="AR369" s="647"/>
      <c r="AS369" s="647"/>
      <c r="AT369" s="647"/>
      <c r="AU369" s="647"/>
      <c r="AV369" s="647"/>
      <c r="AW369" s="647"/>
      <c r="AX369" s="647"/>
      <c r="AY369" s="647"/>
      <c r="AZ369" s="647"/>
      <c r="BA369" s="647"/>
      <c r="BB369" s="647"/>
      <c r="BC369" s="647"/>
      <c r="BD369" s="647"/>
      <c r="BE369" s="647"/>
      <c r="BF369" s="647"/>
      <c r="BG369" s="647"/>
    </row>
    <row r="370" spans="1:59" x14ac:dyDescent="0.25">
      <c r="A370" s="631"/>
      <c r="B370" s="634"/>
      <c r="C370" s="634"/>
      <c r="D370" s="634"/>
      <c r="E370" s="634"/>
      <c r="F370" s="634"/>
      <c r="G370" s="634"/>
      <c r="H370" s="634"/>
      <c r="I370" s="634"/>
      <c r="J370" s="634"/>
      <c r="K370" s="635"/>
      <c r="L370" s="635"/>
      <c r="M370" s="635"/>
      <c r="N370" s="635"/>
      <c r="O370" s="635"/>
      <c r="P370" s="635"/>
      <c r="Q370" s="635"/>
      <c r="R370" s="635"/>
      <c r="S370" s="635"/>
      <c r="T370" s="635"/>
      <c r="U370" s="635"/>
      <c r="V370" s="635"/>
      <c r="W370" s="635"/>
      <c r="X370" s="635"/>
      <c r="Y370" s="635"/>
      <c r="Z370" s="631"/>
      <c r="AA370" s="631"/>
      <c r="AB370" s="631"/>
      <c r="AK370" s="647"/>
      <c r="AL370" s="647"/>
      <c r="AM370" s="647"/>
      <c r="AN370" s="647"/>
      <c r="AO370" s="647"/>
      <c r="AP370" s="647"/>
      <c r="AQ370" s="647"/>
      <c r="AR370" s="647"/>
      <c r="AS370" s="647"/>
      <c r="AT370" s="647"/>
      <c r="AU370" s="647"/>
      <c r="AV370" s="647"/>
      <c r="AW370" s="647"/>
      <c r="AX370" s="647"/>
      <c r="AY370" s="647"/>
      <c r="AZ370" s="647"/>
      <c r="BA370" s="647"/>
      <c r="BB370" s="647"/>
      <c r="BC370" s="647"/>
      <c r="BD370" s="647"/>
      <c r="BE370" s="647"/>
      <c r="BF370" s="647"/>
      <c r="BG370" s="647"/>
    </row>
    <row r="371" spans="1:59" x14ac:dyDescent="0.25">
      <c r="A371" s="631"/>
      <c r="B371" s="634"/>
      <c r="C371" s="634"/>
      <c r="D371" s="634"/>
      <c r="E371" s="634"/>
      <c r="F371" s="634"/>
      <c r="G371" s="634"/>
      <c r="H371" s="634"/>
      <c r="I371" s="634"/>
      <c r="J371" s="634"/>
      <c r="K371" s="635"/>
      <c r="L371" s="635"/>
      <c r="M371" s="635"/>
      <c r="N371" s="635"/>
      <c r="O371" s="635"/>
      <c r="P371" s="635"/>
      <c r="Q371" s="635"/>
      <c r="R371" s="635"/>
      <c r="S371" s="635"/>
      <c r="T371" s="635"/>
      <c r="U371" s="635"/>
      <c r="V371" s="635"/>
      <c r="W371" s="635"/>
      <c r="X371" s="635"/>
      <c r="Y371" s="635"/>
      <c r="Z371" s="631"/>
      <c r="AA371" s="631"/>
      <c r="AB371" s="631"/>
      <c r="AK371" s="647"/>
      <c r="AL371" s="647"/>
      <c r="AM371" s="647"/>
      <c r="AN371" s="647"/>
      <c r="AO371" s="647"/>
      <c r="AP371" s="647"/>
      <c r="AQ371" s="647"/>
      <c r="AR371" s="647"/>
      <c r="AS371" s="647"/>
      <c r="AT371" s="647"/>
      <c r="AU371" s="647"/>
      <c r="AV371" s="647"/>
      <c r="AW371" s="647"/>
      <c r="AX371" s="647"/>
      <c r="AY371" s="647"/>
      <c r="AZ371" s="647"/>
      <c r="BA371" s="647"/>
      <c r="BB371" s="647"/>
      <c r="BC371" s="647"/>
      <c r="BD371" s="647"/>
      <c r="BE371" s="647"/>
      <c r="BF371" s="647"/>
      <c r="BG371" s="647"/>
    </row>
    <row r="372" spans="1:59" x14ac:dyDescent="0.25">
      <c r="A372" s="631"/>
      <c r="B372" s="634"/>
      <c r="C372" s="634"/>
      <c r="D372" s="634"/>
      <c r="E372" s="634"/>
      <c r="F372" s="634"/>
      <c r="G372" s="634"/>
      <c r="H372" s="634"/>
      <c r="I372" s="634"/>
      <c r="J372" s="634"/>
      <c r="K372" s="635"/>
      <c r="L372" s="635"/>
      <c r="M372" s="635"/>
      <c r="N372" s="635"/>
      <c r="O372" s="635"/>
      <c r="P372" s="635"/>
      <c r="Q372" s="635"/>
      <c r="R372" s="635"/>
      <c r="S372" s="635"/>
      <c r="T372" s="635"/>
      <c r="U372" s="635"/>
      <c r="V372" s="635"/>
      <c r="W372" s="635"/>
      <c r="X372" s="635"/>
      <c r="Y372" s="635"/>
      <c r="Z372" s="631"/>
      <c r="AA372" s="631"/>
      <c r="AB372" s="631"/>
      <c r="AK372" s="647"/>
      <c r="AL372" s="647"/>
      <c r="AM372" s="647"/>
      <c r="AN372" s="647"/>
      <c r="AO372" s="647"/>
      <c r="AP372" s="647"/>
      <c r="AQ372" s="647"/>
      <c r="AR372" s="647"/>
      <c r="AS372" s="647"/>
      <c r="AT372" s="647"/>
      <c r="AU372" s="647"/>
      <c r="AV372" s="647"/>
      <c r="AW372" s="647"/>
      <c r="AX372" s="647"/>
      <c r="AY372" s="647"/>
      <c r="AZ372" s="647"/>
      <c r="BA372" s="647"/>
      <c r="BB372" s="647"/>
      <c r="BC372" s="647"/>
      <c r="BD372" s="647"/>
      <c r="BE372" s="647"/>
      <c r="BF372" s="647"/>
      <c r="BG372" s="647"/>
    </row>
    <row r="373" spans="1:59" x14ac:dyDescent="0.25">
      <c r="A373" s="631"/>
      <c r="B373" s="634"/>
      <c r="C373" s="634"/>
      <c r="D373" s="634"/>
      <c r="E373" s="634"/>
      <c r="F373" s="634"/>
      <c r="G373" s="634"/>
      <c r="H373" s="634"/>
      <c r="I373" s="634"/>
      <c r="J373" s="634"/>
      <c r="K373" s="635"/>
      <c r="L373" s="635"/>
      <c r="M373" s="635"/>
      <c r="N373" s="635"/>
      <c r="O373" s="635"/>
      <c r="P373" s="635"/>
      <c r="Q373" s="635"/>
      <c r="R373" s="635"/>
      <c r="S373" s="635"/>
      <c r="T373" s="635"/>
      <c r="U373" s="635"/>
      <c r="V373" s="635"/>
      <c r="W373" s="635"/>
      <c r="X373" s="635"/>
      <c r="Y373" s="635"/>
      <c r="Z373" s="631"/>
      <c r="AA373" s="631"/>
      <c r="AB373" s="631"/>
      <c r="AK373" s="647"/>
      <c r="AL373" s="647"/>
      <c r="AM373" s="647"/>
      <c r="AN373" s="647"/>
      <c r="AO373" s="647"/>
      <c r="AP373" s="647"/>
      <c r="AQ373" s="647"/>
      <c r="AR373" s="647"/>
      <c r="AS373" s="647"/>
      <c r="AT373" s="647"/>
      <c r="AU373" s="647"/>
      <c r="AV373" s="647"/>
      <c r="AW373" s="647"/>
      <c r="AX373" s="647"/>
      <c r="AY373" s="647"/>
      <c r="AZ373" s="647"/>
      <c r="BA373" s="647"/>
      <c r="BB373" s="647"/>
      <c r="BC373" s="647"/>
      <c r="BD373" s="647"/>
      <c r="BE373" s="647"/>
      <c r="BF373" s="647"/>
      <c r="BG373" s="647"/>
    </row>
    <row r="374" spans="1:59" x14ac:dyDescent="0.25">
      <c r="A374" s="631"/>
      <c r="B374" s="634"/>
      <c r="C374" s="634"/>
      <c r="D374" s="634"/>
      <c r="E374" s="634"/>
      <c r="F374" s="634"/>
      <c r="G374" s="634"/>
      <c r="H374" s="634"/>
      <c r="I374" s="634"/>
      <c r="J374" s="634"/>
      <c r="K374" s="635"/>
      <c r="L374" s="635"/>
      <c r="M374" s="635"/>
      <c r="N374" s="635"/>
      <c r="O374" s="635"/>
      <c r="P374" s="635"/>
      <c r="Q374" s="635"/>
      <c r="R374" s="635"/>
      <c r="S374" s="635"/>
      <c r="T374" s="635"/>
      <c r="U374" s="635"/>
      <c r="V374" s="635"/>
      <c r="W374" s="635"/>
      <c r="X374" s="635"/>
      <c r="Y374" s="635"/>
      <c r="Z374" s="631"/>
      <c r="AA374" s="631"/>
      <c r="AB374" s="631"/>
      <c r="AK374" s="647"/>
      <c r="AL374" s="647"/>
      <c r="AM374" s="647"/>
      <c r="AN374" s="647"/>
      <c r="AO374" s="647"/>
      <c r="AP374" s="647"/>
      <c r="AQ374" s="647"/>
      <c r="AR374" s="647"/>
      <c r="AS374" s="647"/>
      <c r="AT374" s="647"/>
      <c r="AU374" s="647"/>
      <c r="AV374" s="647"/>
      <c r="AW374" s="647"/>
      <c r="AX374" s="647"/>
      <c r="AY374" s="647"/>
      <c r="AZ374" s="647"/>
      <c r="BA374" s="647"/>
      <c r="BB374" s="647"/>
      <c r="BC374" s="647"/>
      <c r="BD374" s="647"/>
      <c r="BE374" s="647"/>
      <c r="BF374" s="647"/>
      <c r="BG374" s="647"/>
    </row>
    <row r="375" spans="1:59" x14ac:dyDescent="0.25">
      <c r="A375" s="631"/>
      <c r="B375" s="634"/>
      <c r="C375" s="634"/>
      <c r="D375" s="634"/>
      <c r="E375" s="634"/>
      <c r="F375" s="634"/>
      <c r="G375" s="634"/>
      <c r="H375" s="634"/>
      <c r="I375" s="634"/>
      <c r="J375" s="634"/>
      <c r="K375" s="635"/>
      <c r="L375" s="635"/>
      <c r="M375" s="635"/>
      <c r="N375" s="635"/>
      <c r="O375" s="635"/>
      <c r="P375" s="635"/>
      <c r="Q375" s="635"/>
      <c r="R375" s="635"/>
      <c r="S375" s="635"/>
      <c r="T375" s="635"/>
      <c r="U375" s="635"/>
      <c r="V375" s="635"/>
      <c r="W375" s="635"/>
      <c r="X375" s="635"/>
      <c r="Y375" s="635"/>
      <c r="Z375" s="631"/>
      <c r="AA375" s="631"/>
      <c r="AB375" s="631"/>
      <c r="AK375" s="647"/>
      <c r="AL375" s="647"/>
      <c r="AM375" s="647"/>
      <c r="AN375" s="647"/>
      <c r="AO375" s="647"/>
      <c r="AP375" s="647"/>
      <c r="AQ375" s="647"/>
      <c r="AR375" s="647"/>
      <c r="AS375" s="647"/>
      <c r="AT375" s="647"/>
      <c r="AU375" s="647"/>
      <c r="AV375" s="647"/>
      <c r="AW375" s="647"/>
      <c r="AX375" s="647"/>
      <c r="AY375" s="647"/>
      <c r="AZ375" s="647"/>
      <c r="BA375" s="647"/>
      <c r="BB375" s="647"/>
      <c r="BC375" s="647"/>
      <c r="BD375" s="647"/>
      <c r="BE375" s="647"/>
      <c r="BF375" s="647"/>
      <c r="BG375" s="647"/>
    </row>
    <row r="376" spans="1:59" x14ac:dyDescent="0.25">
      <c r="A376" s="631"/>
      <c r="B376" s="634"/>
      <c r="C376" s="634"/>
      <c r="D376" s="634"/>
      <c r="E376" s="634"/>
      <c r="F376" s="634"/>
      <c r="G376" s="634"/>
      <c r="H376" s="634"/>
      <c r="I376" s="634"/>
      <c r="J376" s="634"/>
      <c r="K376" s="635"/>
      <c r="L376" s="635"/>
      <c r="M376" s="635"/>
      <c r="N376" s="635"/>
      <c r="O376" s="635"/>
      <c r="P376" s="635"/>
      <c r="Q376" s="635"/>
      <c r="R376" s="635"/>
      <c r="S376" s="635"/>
      <c r="T376" s="635"/>
      <c r="U376" s="635"/>
      <c r="V376" s="635"/>
      <c r="W376" s="635"/>
      <c r="X376" s="635"/>
      <c r="Y376" s="635"/>
      <c r="Z376" s="631"/>
      <c r="AA376" s="631"/>
      <c r="AB376" s="631"/>
      <c r="AK376" s="647"/>
      <c r="AL376" s="647"/>
      <c r="AM376" s="647"/>
      <c r="AN376" s="647"/>
      <c r="AO376" s="647"/>
      <c r="AP376" s="647"/>
      <c r="AQ376" s="647"/>
      <c r="AR376" s="647"/>
      <c r="AS376" s="647"/>
      <c r="AT376" s="647"/>
      <c r="AU376" s="647"/>
      <c r="AV376" s="647"/>
      <c r="AW376" s="647"/>
      <c r="AX376" s="647"/>
      <c r="AY376" s="647"/>
      <c r="AZ376" s="647"/>
      <c r="BA376" s="647"/>
      <c r="BB376" s="647"/>
      <c r="BC376" s="647"/>
      <c r="BD376" s="647"/>
      <c r="BE376" s="647"/>
      <c r="BF376" s="647"/>
      <c r="BG376" s="647"/>
    </row>
    <row r="377" spans="1:59" x14ac:dyDescent="0.25">
      <c r="A377" s="631"/>
      <c r="B377" s="634"/>
      <c r="C377" s="634"/>
      <c r="D377" s="634"/>
      <c r="E377" s="634"/>
      <c r="F377" s="634"/>
      <c r="G377" s="634"/>
      <c r="H377" s="634"/>
      <c r="I377" s="634"/>
      <c r="J377" s="634"/>
      <c r="K377" s="635"/>
      <c r="L377" s="635"/>
      <c r="M377" s="635"/>
      <c r="N377" s="635"/>
      <c r="O377" s="635"/>
      <c r="P377" s="635"/>
      <c r="Q377" s="635"/>
      <c r="R377" s="635"/>
      <c r="S377" s="635"/>
      <c r="T377" s="635"/>
      <c r="U377" s="635"/>
      <c r="V377" s="635"/>
      <c r="W377" s="635"/>
      <c r="X377" s="635"/>
      <c r="Y377" s="635"/>
      <c r="Z377" s="631"/>
      <c r="AA377" s="631"/>
      <c r="AB377" s="631"/>
      <c r="AK377" s="647"/>
      <c r="AL377" s="647"/>
      <c r="AM377" s="647"/>
      <c r="AN377" s="647"/>
      <c r="AO377" s="647"/>
      <c r="AP377" s="647"/>
      <c r="AQ377" s="647"/>
      <c r="AR377" s="647"/>
      <c r="AS377" s="647"/>
      <c r="AT377" s="647"/>
      <c r="AU377" s="647"/>
      <c r="AV377" s="647"/>
      <c r="AW377" s="647"/>
      <c r="AX377" s="647"/>
      <c r="AY377" s="647"/>
      <c r="AZ377" s="647"/>
      <c r="BA377" s="647"/>
      <c r="BB377" s="647"/>
      <c r="BC377" s="647"/>
      <c r="BD377" s="647"/>
      <c r="BE377" s="647"/>
      <c r="BF377" s="647"/>
      <c r="BG377" s="647"/>
    </row>
    <row r="378" spans="1:59" x14ac:dyDescent="0.25">
      <c r="A378" s="631"/>
      <c r="B378" s="634"/>
      <c r="C378" s="634"/>
      <c r="D378" s="634"/>
      <c r="E378" s="634"/>
      <c r="F378" s="634"/>
      <c r="G378" s="634"/>
      <c r="H378" s="634"/>
      <c r="I378" s="634"/>
      <c r="J378" s="634"/>
      <c r="K378" s="635"/>
      <c r="L378" s="635"/>
      <c r="M378" s="635"/>
      <c r="N378" s="635"/>
      <c r="O378" s="635"/>
      <c r="P378" s="635"/>
      <c r="Q378" s="635"/>
      <c r="R378" s="635"/>
      <c r="S378" s="635"/>
      <c r="T378" s="635"/>
      <c r="U378" s="635"/>
      <c r="V378" s="635"/>
      <c r="W378" s="635"/>
      <c r="X378" s="635"/>
      <c r="Y378" s="635"/>
      <c r="Z378" s="631"/>
      <c r="AA378" s="631"/>
      <c r="AB378" s="631"/>
      <c r="AK378" s="647"/>
      <c r="AL378" s="647"/>
      <c r="AM378" s="647"/>
      <c r="AN378" s="647"/>
      <c r="AO378" s="647"/>
      <c r="AP378" s="647"/>
      <c r="AQ378" s="647"/>
      <c r="AR378" s="647"/>
      <c r="AS378" s="647"/>
      <c r="AT378" s="647"/>
      <c r="AU378" s="647"/>
      <c r="AV378" s="647"/>
      <c r="AW378" s="647"/>
      <c r="AX378" s="647"/>
      <c r="AY378" s="647"/>
      <c r="AZ378" s="647"/>
      <c r="BA378" s="647"/>
      <c r="BB378" s="647"/>
      <c r="BC378" s="647"/>
      <c r="BD378" s="647"/>
      <c r="BE378" s="647"/>
      <c r="BF378" s="647"/>
      <c r="BG378" s="647"/>
    </row>
    <row r="379" spans="1:59" x14ac:dyDescent="0.25">
      <c r="A379" s="631"/>
      <c r="B379" s="634"/>
      <c r="C379" s="634"/>
      <c r="D379" s="634"/>
      <c r="E379" s="634"/>
      <c r="F379" s="634"/>
      <c r="G379" s="634"/>
      <c r="H379" s="634"/>
      <c r="I379" s="634"/>
      <c r="J379" s="634"/>
      <c r="K379" s="635"/>
      <c r="L379" s="635"/>
      <c r="M379" s="635"/>
      <c r="N379" s="635"/>
      <c r="O379" s="635"/>
      <c r="P379" s="635"/>
      <c r="Q379" s="635"/>
      <c r="R379" s="635"/>
      <c r="S379" s="635"/>
      <c r="T379" s="635"/>
      <c r="U379" s="635"/>
      <c r="V379" s="635"/>
      <c r="W379" s="635"/>
      <c r="X379" s="635"/>
      <c r="Y379" s="635"/>
      <c r="Z379" s="631"/>
      <c r="AA379" s="631"/>
      <c r="AB379" s="631"/>
      <c r="AK379" s="647"/>
      <c r="AL379" s="647"/>
      <c r="AM379" s="647"/>
      <c r="AN379" s="647"/>
      <c r="AO379" s="647"/>
      <c r="AP379" s="647"/>
      <c r="AQ379" s="647"/>
      <c r="AR379" s="647"/>
      <c r="AS379" s="647"/>
      <c r="AT379" s="647"/>
      <c r="AU379" s="647"/>
      <c r="AV379" s="647"/>
      <c r="AW379" s="647"/>
      <c r="AX379" s="647"/>
      <c r="AY379" s="647"/>
      <c r="AZ379" s="647"/>
      <c r="BA379" s="647"/>
      <c r="BB379" s="647"/>
      <c r="BC379" s="647"/>
      <c r="BD379" s="647"/>
      <c r="BE379" s="647"/>
      <c r="BF379" s="647"/>
      <c r="BG379" s="647"/>
    </row>
    <row r="380" spans="1:59" x14ac:dyDescent="0.25">
      <c r="A380" s="631"/>
      <c r="B380" s="634"/>
      <c r="C380" s="634"/>
      <c r="D380" s="634"/>
      <c r="E380" s="634"/>
      <c r="F380" s="634"/>
      <c r="G380" s="634"/>
      <c r="H380" s="634"/>
      <c r="I380" s="634"/>
      <c r="J380" s="634"/>
      <c r="K380" s="635"/>
      <c r="L380" s="635"/>
      <c r="M380" s="635"/>
      <c r="N380" s="635"/>
      <c r="O380" s="635"/>
      <c r="P380" s="635"/>
      <c r="Q380" s="635"/>
      <c r="R380" s="635"/>
      <c r="S380" s="635"/>
      <c r="T380" s="635"/>
      <c r="U380" s="635"/>
      <c r="V380" s="635"/>
      <c r="W380" s="635"/>
      <c r="X380" s="635"/>
      <c r="Y380" s="635"/>
      <c r="Z380" s="631"/>
      <c r="AA380" s="631"/>
      <c r="AB380" s="631"/>
      <c r="AK380" s="647"/>
      <c r="AL380" s="647"/>
      <c r="AM380" s="647"/>
      <c r="AN380" s="647"/>
      <c r="AO380" s="647"/>
      <c r="AP380" s="647"/>
      <c r="AQ380" s="647"/>
      <c r="AR380" s="647"/>
      <c r="AS380" s="647"/>
      <c r="AT380" s="647"/>
      <c r="AU380" s="647"/>
      <c r="AV380" s="647"/>
      <c r="AW380" s="647"/>
      <c r="AX380" s="647"/>
      <c r="AY380" s="647"/>
      <c r="AZ380" s="647"/>
      <c r="BA380" s="647"/>
      <c r="BB380" s="647"/>
      <c r="BC380" s="647"/>
      <c r="BD380" s="647"/>
      <c r="BE380" s="647"/>
      <c r="BF380" s="647"/>
      <c r="BG380" s="647"/>
    </row>
    <row r="381" spans="1:59" x14ac:dyDescent="0.25">
      <c r="A381" s="631"/>
      <c r="B381" s="634"/>
      <c r="C381" s="634"/>
      <c r="D381" s="634"/>
      <c r="E381" s="634"/>
      <c r="F381" s="634"/>
      <c r="G381" s="634"/>
      <c r="H381" s="634"/>
      <c r="I381" s="634"/>
      <c r="J381" s="634"/>
      <c r="K381" s="635"/>
      <c r="L381" s="635"/>
      <c r="M381" s="635"/>
      <c r="N381" s="635"/>
      <c r="O381" s="635"/>
      <c r="P381" s="635"/>
      <c r="Q381" s="635"/>
      <c r="R381" s="635"/>
      <c r="S381" s="635"/>
      <c r="T381" s="635"/>
      <c r="U381" s="635"/>
      <c r="V381" s="635"/>
      <c r="W381" s="635"/>
      <c r="X381" s="635"/>
      <c r="Y381" s="635"/>
      <c r="Z381" s="631"/>
      <c r="AA381" s="631"/>
      <c r="AB381" s="631"/>
      <c r="AK381" s="647"/>
      <c r="AL381" s="647"/>
      <c r="AM381" s="647"/>
      <c r="AN381" s="647"/>
      <c r="AO381" s="647"/>
      <c r="AP381" s="647"/>
      <c r="AQ381" s="647"/>
      <c r="AR381" s="647"/>
      <c r="AS381" s="647"/>
      <c r="AT381" s="647"/>
      <c r="AU381" s="647"/>
      <c r="AV381" s="647"/>
      <c r="AW381" s="647"/>
      <c r="AX381" s="647"/>
      <c r="AY381" s="647"/>
      <c r="AZ381" s="647"/>
      <c r="BA381" s="647"/>
      <c r="BB381" s="647"/>
      <c r="BC381" s="647"/>
      <c r="BD381" s="647"/>
      <c r="BE381" s="647"/>
      <c r="BF381" s="647"/>
      <c r="BG381" s="647"/>
    </row>
    <row r="382" spans="1:59" x14ac:dyDescent="0.25">
      <c r="A382" s="631"/>
      <c r="B382" s="634"/>
      <c r="C382" s="634"/>
      <c r="D382" s="634"/>
      <c r="E382" s="634"/>
      <c r="F382" s="634"/>
      <c r="G382" s="634"/>
      <c r="H382" s="634"/>
      <c r="I382" s="634"/>
      <c r="J382" s="634"/>
      <c r="K382" s="635"/>
      <c r="L382" s="635"/>
      <c r="M382" s="635"/>
      <c r="N382" s="635"/>
      <c r="O382" s="635"/>
      <c r="P382" s="635"/>
      <c r="Q382" s="635"/>
      <c r="R382" s="635"/>
      <c r="S382" s="635"/>
      <c r="T382" s="635"/>
      <c r="U382" s="635"/>
      <c r="V382" s="635"/>
      <c r="W382" s="635"/>
      <c r="X382" s="635"/>
      <c r="Y382" s="635"/>
      <c r="Z382" s="631"/>
      <c r="AA382" s="631"/>
      <c r="AB382" s="631"/>
      <c r="AK382" s="647"/>
      <c r="AL382" s="647"/>
      <c r="AM382" s="647"/>
      <c r="AN382" s="647"/>
      <c r="AO382" s="647"/>
      <c r="AP382" s="647"/>
      <c r="AQ382" s="647"/>
      <c r="AR382" s="647"/>
      <c r="AS382" s="647"/>
      <c r="AT382" s="647"/>
      <c r="AU382" s="647"/>
      <c r="AV382" s="647"/>
      <c r="AW382" s="647"/>
      <c r="AX382" s="647"/>
      <c r="AY382" s="647"/>
      <c r="AZ382" s="647"/>
      <c r="BA382" s="647"/>
      <c r="BB382" s="647"/>
      <c r="BC382" s="647"/>
      <c r="BD382" s="647"/>
      <c r="BE382" s="647"/>
      <c r="BF382" s="647"/>
      <c r="BG382" s="647"/>
    </row>
    <row r="383" spans="1:59" x14ac:dyDescent="0.25">
      <c r="A383" s="631"/>
      <c r="B383" s="634"/>
      <c r="C383" s="634"/>
      <c r="D383" s="634"/>
      <c r="E383" s="634"/>
      <c r="F383" s="634"/>
      <c r="G383" s="634"/>
      <c r="H383" s="634"/>
      <c r="I383" s="634"/>
      <c r="J383" s="634"/>
      <c r="K383" s="635"/>
      <c r="L383" s="635"/>
      <c r="M383" s="635"/>
      <c r="N383" s="635"/>
      <c r="O383" s="635"/>
      <c r="P383" s="635"/>
      <c r="Q383" s="635"/>
      <c r="R383" s="635"/>
      <c r="S383" s="635"/>
      <c r="T383" s="635"/>
      <c r="U383" s="635"/>
      <c r="V383" s="635"/>
      <c r="W383" s="635"/>
      <c r="X383" s="635"/>
      <c r="Y383" s="635"/>
      <c r="Z383" s="631"/>
      <c r="AA383" s="631"/>
      <c r="AB383" s="631"/>
      <c r="AK383" s="647"/>
      <c r="AL383" s="647"/>
      <c r="AM383" s="647"/>
      <c r="AN383" s="647"/>
      <c r="AO383" s="647"/>
      <c r="AP383" s="647"/>
      <c r="AQ383" s="647"/>
      <c r="AR383" s="647"/>
      <c r="AS383" s="647"/>
      <c r="AT383" s="647"/>
      <c r="AU383" s="647"/>
      <c r="AV383" s="647"/>
      <c r="AW383" s="647"/>
      <c r="AX383" s="647"/>
      <c r="AY383" s="647"/>
      <c r="AZ383" s="647"/>
      <c r="BA383" s="647"/>
      <c r="BB383" s="647"/>
      <c r="BC383" s="647"/>
      <c r="BD383" s="647"/>
      <c r="BE383" s="647"/>
      <c r="BF383" s="647"/>
      <c r="BG383" s="647"/>
    </row>
    <row r="384" spans="1:59" x14ac:dyDescent="0.25">
      <c r="A384" s="631"/>
      <c r="B384" s="634"/>
      <c r="C384" s="634"/>
      <c r="D384" s="634"/>
      <c r="E384" s="634"/>
      <c r="F384" s="634"/>
      <c r="G384" s="634"/>
      <c r="H384" s="634"/>
      <c r="I384" s="634"/>
      <c r="J384" s="634"/>
      <c r="K384" s="635"/>
      <c r="L384" s="635"/>
      <c r="M384" s="635"/>
      <c r="N384" s="635"/>
      <c r="O384" s="635"/>
      <c r="P384" s="635"/>
      <c r="Q384" s="635"/>
      <c r="R384" s="635"/>
      <c r="S384" s="635"/>
      <c r="T384" s="635"/>
      <c r="U384" s="635"/>
      <c r="V384" s="635"/>
      <c r="W384" s="635"/>
      <c r="X384" s="635"/>
      <c r="Y384" s="635"/>
      <c r="Z384" s="631"/>
      <c r="AA384" s="631"/>
      <c r="AB384" s="631"/>
      <c r="AK384" s="647"/>
      <c r="AL384" s="647"/>
      <c r="AM384" s="647"/>
      <c r="AN384" s="647"/>
      <c r="AO384" s="647"/>
      <c r="AP384" s="647"/>
      <c r="AQ384" s="647"/>
      <c r="AR384" s="647"/>
      <c r="AS384" s="647"/>
      <c r="AT384" s="647"/>
      <c r="AU384" s="647"/>
      <c r="AV384" s="647"/>
      <c r="AW384" s="647"/>
      <c r="AX384" s="647"/>
      <c r="AY384" s="647"/>
      <c r="AZ384" s="647"/>
      <c r="BA384" s="647"/>
      <c r="BB384" s="647"/>
      <c r="BC384" s="647"/>
      <c r="BD384" s="647"/>
      <c r="BE384" s="647"/>
      <c r="BF384" s="647"/>
      <c r="BG384" s="647"/>
    </row>
    <row r="385" spans="1:59" x14ac:dyDescent="0.25">
      <c r="A385" s="631"/>
      <c r="B385" s="634"/>
      <c r="C385" s="634"/>
      <c r="D385" s="634"/>
      <c r="E385" s="634"/>
      <c r="F385" s="634"/>
      <c r="G385" s="634"/>
      <c r="H385" s="634"/>
      <c r="I385" s="634"/>
      <c r="J385" s="634"/>
      <c r="K385" s="635"/>
      <c r="L385" s="635"/>
      <c r="M385" s="635"/>
      <c r="N385" s="635"/>
      <c r="O385" s="635"/>
      <c r="P385" s="635"/>
      <c r="Q385" s="635"/>
      <c r="R385" s="635"/>
      <c r="S385" s="635"/>
      <c r="T385" s="635"/>
      <c r="U385" s="635"/>
      <c r="V385" s="635"/>
      <c r="W385" s="635"/>
      <c r="X385" s="635"/>
      <c r="Y385" s="635"/>
      <c r="Z385" s="631"/>
      <c r="AA385" s="631"/>
      <c r="AB385" s="631"/>
      <c r="AK385" s="647"/>
      <c r="AL385" s="647"/>
      <c r="AM385" s="647"/>
      <c r="AN385" s="647"/>
      <c r="AO385" s="647"/>
      <c r="AP385" s="647"/>
      <c r="AQ385" s="647"/>
      <c r="AR385" s="647"/>
      <c r="AS385" s="647"/>
      <c r="AT385" s="647"/>
      <c r="AU385" s="647"/>
      <c r="AV385" s="647"/>
      <c r="AW385" s="647"/>
      <c r="AX385" s="647"/>
      <c r="AY385" s="647"/>
      <c r="AZ385" s="647"/>
      <c r="BA385" s="647"/>
      <c r="BB385" s="647"/>
      <c r="BC385" s="647"/>
      <c r="BD385" s="647"/>
      <c r="BE385" s="647"/>
      <c r="BF385" s="647"/>
      <c r="BG385" s="647"/>
    </row>
    <row r="386" spans="1:59" x14ac:dyDescent="0.25">
      <c r="A386" s="631"/>
      <c r="B386" s="634"/>
      <c r="C386" s="634"/>
      <c r="D386" s="634"/>
      <c r="E386" s="634"/>
      <c r="F386" s="634"/>
      <c r="G386" s="634"/>
      <c r="H386" s="634"/>
      <c r="I386" s="634"/>
      <c r="J386" s="634"/>
      <c r="K386" s="635"/>
      <c r="L386" s="635"/>
      <c r="M386" s="635"/>
      <c r="N386" s="635"/>
      <c r="O386" s="635"/>
      <c r="P386" s="635"/>
      <c r="Q386" s="635"/>
      <c r="R386" s="635"/>
      <c r="S386" s="635"/>
      <c r="T386" s="635"/>
      <c r="U386" s="635"/>
      <c r="V386" s="635"/>
      <c r="W386" s="635"/>
      <c r="X386" s="635"/>
      <c r="Y386" s="635"/>
      <c r="Z386" s="631"/>
      <c r="AA386" s="631"/>
      <c r="AB386" s="631"/>
      <c r="AK386" s="647"/>
      <c r="AL386" s="647"/>
      <c r="AM386" s="647"/>
      <c r="AN386" s="647"/>
      <c r="AO386" s="647"/>
      <c r="AP386" s="647"/>
      <c r="AQ386" s="647"/>
      <c r="AR386" s="647"/>
      <c r="AS386" s="647"/>
      <c r="AT386" s="647"/>
      <c r="AU386" s="647"/>
      <c r="AV386" s="647"/>
      <c r="AW386" s="647"/>
      <c r="AX386" s="647"/>
      <c r="AY386" s="647"/>
      <c r="AZ386" s="647"/>
      <c r="BA386" s="647"/>
      <c r="BB386" s="647"/>
      <c r="BC386" s="647"/>
      <c r="BD386" s="647"/>
      <c r="BE386" s="647"/>
      <c r="BF386" s="647"/>
      <c r="BG386" s="647"/>
    </row>
    <row r="387" spans="1:59" x14ac:dyDescent="0.25">
      <c r="A387" s="631"/>
      <c r="B387" s="634"/>
      <c r="C387" s="634"/>
      <c r="D387" s="634"/>
      <c r="E387" s="634"/>
      <c r="F387" s="634"/>
      <c r="G387" s="634"/>
      <c r="H387" s="634"/>
      <c r="I387" s="634"/>
      <c r="J387" s="634"/>
      <c r="K387" s="635"/>
      <c r="L387" s="635"/>
      <c r="M387" s="635"/>
      <c r="N387" s="635"/>
      <c r="O387" s="635"/>
      <c r="P387" s="635"/>
      <c r="Q387" s="635"/>
      <c r="R387" s="635"/>
      <c r="S387" s="635"/>
      <c r="T387" s="635"/>
      <c r="U387" s="635"/>
      <c r="V387" s="635"/>
      <c r="W387" s="635"/>
      <c r="X387" s="635"/>
      <c r="Y387" s="635"/>
      <c r="Z387" s="631"/>
      <c r="AA387" s="631"/>
      <c r="AB387" s="631"/>
      <c r="AK387" s="647"/>
      <c r="AL387" s="647"/>
      <c r="AM387" s="647"/>
      <c r="AN387" s="647"/>
      <c r="AO387" s="647"/>
      <c r="AP387" s="647"/>
      <c r="AQ387" s="647"/>
      <c r="AR387" s="647"/>
      <c r="AS387" s="647"/>
      <c r="AT387" s="647"/>
      <c r="AU387" s="647"/>
      <c r="AV387" s="647"/>
      <c r="AW387" s="647"/>
      <c r="AX387" s="647"/>
      <c r="AY387" s="647"/>
      <c r="AZ387" s="647"/>
      <c r="BA387" s="647"/>
      <c r="BB387" s="647"/>
      <c r="BC387" s="647"/>
      <c r="BD387" s="647"/>
      <c r="BE387" s="647"/>
      <c r="BF387" s="647"/>
      <c r="BG387" s="647"/>
    </row>
    <row r="388" spans="1:59" x14ac:dyDescent="0.25">
      <c r="A388" s="631"/>
      <c r="B388" s="634"/>
      <c r="C388" s="634"/>
      <c r="D388" s="634"/>
      <c r="E388" s="634"/>
      <c r="F388" s="634"/>
      <c r="G388" s="634"/>
      <c r="H388" s="634"/>
      <c r="I388" s="634"/>
      <c r="J388" s="634"/>
      <c r="K388" s="635"/>
      <c r="L388" s="635"/>
      <c r="M388" s="635"/>
      <c r="N388" s="635"/>
      <c r="O388" s="635"/>
      <c r="P388" s="635"/>
      <c r="Q388" s="635"/>
      <c r="R388" s="635"/>
      <c r="S388" s="635"/>
      <c r="T388" s="635"/>
      <c r="U388" s="635"/>
      <c r="V388" s="635"/>
      <c r="W388" s="635"/>
      <c r="X388" s="635"/>
      <c r="Y388" s="635"/>
      <c r="Z388" s="631"/>
      <c r="AA388" s="631"/>
      <c r="AB388" s="631"/>
      <c r="AK388" s="647"/>
      <c r="AL388" s="647"/>
      <c r="AM388" s="647"/>
      <c r="AN388" s="647"/>
      <c r="AO388" s="647"/>
      <c r="AP388" s="647"/>
      <c r="AQ388" s="647"/>
      <c r="AR388" s="647"/>
      <c r="AS388" s="647"/>
      <c r="AT388" s="647"/>
      <c r="AU388" s="647"/>
      <c r="AV388" s="647"/>
      <c r="AW388" s="647"/>
      <c r="AX388" s="647"/>
      <c r="AY388" s="647"/>
      <c r="AZ388" s="647"/>
      <c r="BA388" s="647"/>
      <c r="BB388" s="647"/>
      <c r="BC388" s="647"/>
      <c r="BD388" s="647"/>
      <c r="BE388" s="647"/>
      <c r="BF388" s="647"/>
      <c r="BG388" s="647"/>
    </row>
    <row r="389" spans="1:59" x14ac:dyDescent="0.25">
      <c r="A389" s="631"/>
      <c r="B389" s="634"/>
      <c r="C389" s="634"/>
      <c r="D389" s="634"/>
      <c r="E389" s="634"/>
      <c r="F389" s="634"/>
      <c r="G389" s="634"/>
      <c r="H389" s="634"/>
      <c r="I389" s="634"/>
      <c r="J389" s="634"/>
      <c r="K389" s="635"/>
      <c r="L389" s="635"/>
      <c r="M389" s="635"/>
      <c r="N389" s="635"/>
      <c r="O389" s="635"/>
      <c r="P389" s="635"/>
      <c r="Q389" s="635"/>
      <c r="R389" s="635"/>
      <c r="S389" s="635"/>
      <c r="T389" s="635"/>
      <c r="U389" s="635"/>
      <c r="V389" s="635"/>
      <c r="W389" s="635"/>
      <c r="X389" s="635"/>
      <c r="Y389" s="635"/>
      <c r="Z389" s="631"/>
      <c r="AA389" s="631"/>
      <c r="AB389" s="631"/>
      <c r="AK389" s="647"/>
      <c r="AL389" s="647"/>
      <c r="AM389" s="647"/>
      <c r="AN389" s="647"/>
      <c r="AO389" s="647"/>
      <c r="AP389" s="647"/>
      <c r="AQ389" s="647"/>
      <c r="AR389" s="647"/>
      <c r="AS389" s="647"/>
      <c r="AT389" s="647"/>
      <c r="AU389" s="647"/>
      <c r="AV389" s="647"/>
      <c r="AW389" s="647"/>
      <c r="AX389" s="647"/>
      <c r="AY389" s="647"/>
      <c r="AZ389" s="647"/>
      <c r="BA389" s="647"/>
      <c r="BB389" s="647"/>
      <c r="BC389" s="647"/>
      <c r="BD389" s="647"/>
      <c r="BE389" s="647"/>
      <c r="BF389" s="647"/>
      <c r="BG389" s="647"/>
    </row>
    <row r="390" spans="1:59" x14ac:dyDescent="0.25">
      <c r="A390" s="631"/>
      <c r="B390" s="634"/>
      <c r="C390" s="634"/>
      <c r="D390" s="634"/>
      <c r="E390" s="634"/>
      <c r="F390" s="634"/>
      <c r="G390" s="634"/>
      <c r="H390" s="634"/>
      <c r="I390" s="634"/>
      <c r="J390" s="634"/>
      <c r="K390" s="635"/>
      <c r="L390" s="635"/>
      <c r="M390" s="635"/>
      <c r="N390" s="635"/>
      <c r="O390" s="635"/>
      <c r="P390" s="635"/>
      <c r="Q390" s="635"/>
      <c r="R390" s="635"/>
      <c r="S390" s="635"/>
      <c r="T390" s="635"/>
      <c r="U390" s="635"/>
      <c r="V390" s="635"/>
      <c r="W390" s="635"/>
      <c r="X390" s="635"/>
      <c r="Y390" s="635"/>
      <c r="Z390" s="631"/>
      <c r="AA390" s="631"/>
      <c r="AB390" s="631"/>
      <c r="AK390" s="647"/>
      <c r="AL390" s="647"/>
      <c r="AM390" s="647"/>
      <c r="AN390" s="647"/>
      <c r="AO390" s="647"/>
      <c r="AP390" s="647"/>
      <c r="AQ390" s="647"/>
      <c r="AR390" s="647"/>
      <c r="AS390" s="647"/>
      <c r="AT390" s="647"/>
      <c r="AU390" s="647"/>
      <c r="AV390" s="647"/>
      <c r="AW390" s="647"/>
      <c r="AX390" s="647"/>
      <c r="AY390" s="647"/>
      <c r="AZ390" s="647"/>
      <c r="BA390" s="647"/>
      <c r="BB390" s="647"/>
      <c r="BC390" s="647"/>
      <c r="BD390" s="647"/>
      <c r="BE390" s="647"/>
      <c r="BF390" s="647"/>
      <c r="BG390" s="647"/>
    </row>
    <row r="391" spans="1:59" x14ac:dyDescent="0.25">
      <c r="A391" s="631"/>
      <c r="B391" s="634"/>
      <c r="C391" s="634"/>
      <c r="D391" s="634"/>
      <c r="E391" s="634"/>
      <c r="F391" s="634"/>
      <c r="G391" s="634"/>
      <c r="H391" s="634"/>
      <c r="I391" s="634"/>
      <c r="J391" s="634"/>
      <c r="K391" s="635"/>
      <c r="L391" s="635"/>
      <c r="M391" s="635"/>
      <c r="N391" s="635"/>
      <c r="O391" s="635"/>
      <c r="P391" s="635"/>
      <c r="Q391" s="635"/>
      <c r="R391" s="635"/>
      <c r="S391" s="635"/>
      <c r="T391" s="635"/>
      <c r="U391" s="635"/>
      <c r="V391" s="635"/>
      <c r="W391" s="635"/>
      <c r="X391" s="635"/>
      <c r="Y391" s="635"/>
      <c r="Z391" s="631"/>
      <c r="AA391" s="631"/>
      <c r="AB391" s="631"/>
      <c r="AK391" s="647"/>
      <c r="AL391" s="647"/>
      <c r="AM391" s="647"/>
      <c r="AN391" s="647"/>
      <c r="AO391" s="647"/>
      <c r="AP391" s="647"/>
      <c r="AQ391" s="647"/>
      <c r="AR391" s="647"/>
      <c r="AS391" s="647"/>
      <c r="AT391" s="647"/>
      <c r="AU391" s="647"/>
      <c r="AV391" s="647"/>
      <c r="AW391" s="647"/>
      <c r="AX391" s="647"/>
      <c r="AY391" s="647"/>
      <c r="AZ391" s="647"/>
      <c r="BA391" s="647"/>
      <c r="BB391" s="647"/>
      <c r="BC391" s="647"/>
      <c r="BD391" s="647"/>
      <c r="BE391" s="647"/>
      <c r="BF391" s="647"/>
      <c r="BG391" s="647"/>
    </row>
    <row r="392" spans="1:59" x14ac:dyDescent="0.25">
      <c r="A392" s="631"/>
      <c r="B392" s="634"/>
      <c r="C392" s="634"/>
      <c r="D392" s="634"/>
      <c r="E392" s="634"/>
      <c r="F392" s="634"/>
      <c r="G392" s="634"/>
      <c r="H392" s="634"/>
      <c r="I392" s="634"/>
      <c r="J392" s="634"/>
      <c r="K392" s="635"/>
      <c r="L392" s="635"/>
      <c r="M392" s="635"/>
      <c r="N392" s="635"/>
      <c r="O392" s="635"/>
      <c r="P392" s="635"/>
      <c r="Q392" s="635"/>
      <c r="R392" s="635"/>
      <c r="S392" s="635"/>
      <c r="T392" s="635"/>
      <c r="U392" s="635"/>
      <c r="V392" s="635"/>
      <c r="W392" s="635"/>
      <c r="X392" s="635"/>
      <c r="Y392" s="635"/>
      <c r="Z392" s="631"/>
      <c r="AA392" s="631"/>
      <c r="AB392" s="631"/>
      <c r="AK392" s="647"/>
      <c r="AL392" s="647"/>
      <c r="AM392" s="647"/>
      <c r="AN392" s="647"/>
      <c r="AO392" s="647"/>
      <c r="AP392" s="647"/>
      <c r="AQ392" s="647"/>
      <c r="AR392" s="647"/>
      <c r="AS392" s="647"/>
      <c r="AT392" s="647"/>
      <c r="AU392" s="647"/>
      <c r="AV392" s="647"/>
      <c r="AW392" s="647"/>
      <c r="AX392" s="647"/>
      <c r="AY392" s="647"/>
      <c r="AZ392" s="647"/>
      <c r="BA392" s="647"/>
      <c r="BB392" s="647"/>
      <c r="BC392" s="647"/>
      <c r="BD392" s="647"/>
      <c r="BE392" s="647"/>
      <c r="BF392" s="647"/>
      <c r="BG392" s="647"/>
    </row>
    <row r="393" spans="1:59" x14ac:dyDescent="0.25">
      <c r="A393" s="631"/>
      <c r="B393" s="634"/>
      <c r="C393" s="634"/>
      <c r="D393" s="634"/>
      <c r="E393" s="634"/>
      <c r="F393" s="634"/>
      <c r="G393" s="634"/>
      <c r="H393" s="634"/>
      <c r="I393" s="634"/>
      <c r="J393" s="634"/>
      <c r="K393" s="635"/>
      <c r="L393" s="635"/>
      <c r="M393" s="635"/>
      <c r="N393" s="635"/>
      <c r="O393" s="635"/>
      <c r="P393" s="635"/>
      <c r="Q393" s="635"/>
      <c r="R393" s="635"/>
      <c r="S393" s="635"/>
      <c r="T393" s="635"/>
      <c r="U393" s="635"/>
      <c r="V393" s="635"/>
      <c r="W393" s="635"/>
      <c r="X393" s="635"/>
      <c r="Y393" s="635"/>
      <c r="Z393" s="631"/>
      <c r="AA393" s="631"/>
      <c r="AB393" s="631"/>
      <c r="AK393" s="647"/>
      <c r="AL393" s="647"/>
      <c r="AM393" s="647"/>
      <c r="AN393" s="647"/>
      <c r="AO393" s="647"/>
      <c r="AP393" s="647"/>
      <c r="AQ393" s="647"/>
      <c r="AR393" s="647"/>
      <c r="AS393" s="647"/>
      <c r="AT393" s="647"/>
      <c r="AU393" s="647"/>
      <c r="AV393" s="647"/>
      <c r="AW393" s="647"/>
      <c r="AX393" s="647"/>
      <c r="AY393" s="647"/>
      <c r="AZ393" s="647"/>
      <c r="BA393" s="647"/>
      <c r="BB393" s="647"/>
      <c r="BC393" s="647"/>
      <c r="BD393" s="647"/>
      <c r="BE393" s="647"/>
      <c r="BF393" s="647"/>
      <c r="BG393" s="647"/>
    </row>
    <row r="394" spans="1:59" x14ac:dyDescent="0.25">
      <c r="A394" s="631"/>
      <c r="B394" s="634"/>
      <c r="C394" s="634"/>
      <c r="D394" s="634"/>
      <c r="E394" s="634"/>
      <c r="F394" s="634"/>
      <c r="G394" s="634"/>
      <c r="H394" s="634"/>
      <c r="I394" s="634"/>
      <c r="J394" s="634"/>
      <c r="K394" s="635"/>
      <c r="L394" s="635"/>
      <c r="M394" s="635"/>
      <c r="N394" s="635"/>
      <c r="O394" s="635"/>
      <c r="P394" s="635"/>
      <c r="Q394" s="635"/>
      <c r="R394" s="635"/>
      <c r="S394" s="635"/>
      <c r="T394" s="635"/>
      <c r="U394" s="635"/>
      <c r="V394" s="635"/>
      <c r="W394" s="635"/>
      <c r="X394" s="635"/>
      <c r="Y394" s="635"/>
      <c r="Z394" s="631"/>
      <c r="AA394" s="631"/>
      <c r="AB394" s="631"/>
      <c r="AK394" s="647"/>
      <c r="AL394" s="647"/>
      <c r="AM394" s="647"/>
      <c r="AN394" s="647"/>
      <c r="AO394" s="647"/>
      <c r="AP394" s="647"/>
      <c r="AQ394" s="647"/>
      <c r="AR394" s="647"/>
      <c r="AS394" s="647"/>
      <c r="AT394" s="647"/>
      <c r="AU394" s="647"/>
      <c r="AV394" s="647"/>
      <c r="AW394" s="647"/>
      <c r="AX394" s="647"/>
      <c r="AY394" s="647"/>
      <c r="AZ394" s="647"/>
      <c r="BA394" s="647"/>
      <c r="BB394" s="647"/>
      <c r="BC394" s="647"/>
      <c r="BD394" s="647"/>
      <c r="BE394" s="647"/>
      <c r="BF394" s="647"/>
      <c r="BG394" s="647"/>
    </row>
    <row r="395" spans="1:59" x14ac:dyDescent="0.25">
      <c r="A395" s="631"/>
      <c r="B395" s="634"/>
      <c r="C395" s="634"/>
      <c r="D395" s="634"/>
      <c r="E395" s="634"/>
      <c r="F395" s="634"/>
      <c r="G395" s="634"/>
      <c r="H395" s="634"/>
      <c r="I395" s="634"/>
      <c r="J395" s="634"/>
      <c r="K395" s="635"/>
      <c r="L395" s="635"/>
      <c r="M395" s="635"/>
      <c r="N395" s="635"/>
      <c r="O395" s="635"/>
      <c r="P395" s="635"/>
      <c r="Q395" s="635"/>
      <c r="R395" s="635"/>
      <c r="S395" s="635"/>
      <c r="T395" s="635"/>
      <c r="U395" s="635"/>
      <c r="V395" s="635"/>
      <c r="W395" s="635"/>
      <c r="X395" s="635"/>
      <c r="Y395" s="635"/>
      <c r="Z395" s="631"/>
      <c r="AA395" s="631"/>
      <c r="AB395" s="631"/>
      <c r="AK395" s="647"/>
      <c r="AL395" s="647"/>
      <c r="AM395" s="647"/>
      <c r="AN395" s="647"/>
      <c r="AO395" s="647"/>
      <c r="AP395" s="647"/>
      <c r="AQ395" s="647"/>
      <c r="AR395" s="647"/>
      <c r="AS395" s="647"/>
      <c r="AT395" s="647"/>
      <c r="AU395" s="647"/>
      <c r="AV395" s="647"/>
      <c r="AW395" s="647"/>
      <c r="AX395" s="647"/>
      <c r="AY395" s="647"/>
      <c r="AZ395" s="647"/>
      <c r="BA395" s="647"/>
      <c r="BB395" s="647"/>
      <c r="BC395" s="647"/>
      <c r="BD395" s="647"/>
      <c r="BE395" s="647"/>
      <c r="BF395" s="647"/>
      <c r="BG395" s="647"/>
    </row>
    <row r="396" spans="1:59" x14ac:dyDescent="0.25">
      <c r="A396" s="631"/>
      <c r="B396" s="634"/>
      <c r="C396" s="634"/>
      <c r="D396" s="634"/>
      <c r="E396" s="634"/>
      <c r="F396" s="634"/>
      <c r="G396" s="634"/>
      <c r="H396" s="634"/>
      <c r="I396" s="634"/>
      <c r="J396" s="634"/>
      <c r="K396" s="635"/>
      <c r="L396" s="635"/>
      <c r="M396" s="635"/>
      <c r="N396" s="635"/>
      <c r="O396" s="635"/>
      <c r="P396" s="635"/>
      <c r="Q396" s="635"/>
      <c r="R396" s="635"/>
      <c r="S396" s="635"/>
      <c r="T396" s="635"/>
      <c r="U396" s="635"/>
      <c r="V396" s="635"/>
      <c r="W396" s="635"/>
      <c r="X396" s="635"/>
      <c r="Y396" s="635"/>
      <c r="Z396" s="631"/>
      <c r="AA396" s="631"/>
      <c r="AB396" s="631"/>
      <c r="AK396" s="647"/>
      <c r="AL396" s="647"/>
      <c r="AM396" s="647"/>
      <c r="AN396" s="647"/>
      <c r="AO396" s="647"/>
      <c r="AP396" s="647"/>
      <c r="AQ396" s="647"/>
      <c r="AR396" s="647"/>
      <c r="AS396" s="647"/>
      <c r="AT396" s="647"/>
      <c r="AU396" s="647"/>
      <c r="AV396" s="647"/>
      <c r="AW396" s="647"/>
      <c r="AX396" s="647"/>
      <c r="AY396" s="647"/>
      <c r="AZ396" s="647"/>
      <c r="BA396" s="647"/>
      <c r="BB396" s="647"/>
      <c r="BC396" s="647"/>
      <c r="BD396" s="647"/>
      <c r="BE396" s="647"/>
      <c r="BF396" s="647"/>
      <c r="BG396" s="647"/>
    </row>
    <row r="397" spans="1:59" x14ac:dyDescent="0.25">
      <c r="A397" s="631"/>
      <c r="B397" s="634"/>
      <c r="C397" s="634"/>
      <c r="D397" s="634"/>
      <c r="E397" s="634"/>
      <c r="F397" s="634"/>
      <c r="G397" s="634"/>
      <c r="H397" s="634"/>
      <c r="I397" s="634"/>
      <c r="J397" s="634"/>
      <c r="K397" s="635"/>
      <c r="L397" s="635"/>
      <c r="M397" s="635"/>
      <c r="N397" s="635"/>
      <c r="O397" s="635"/>
      <c r="P397" s="635"/>
      <c r="Q397" s="635"/>
      <c r="R397" s="635"/>
      <c r="S397" s="635"/>
      <c r="T397" s="635"/>
      <c r="U397" s="635"/>
      <c r="V397" s="635"/>
      <c r="W397" s="635"/>
      <c r="X397" s="635"/>
      <c r="Y397" s="635"/>
      <c r="Z397" s="631"/>
      <c r="AA397" s="631"/>
      <c r="AB397" s="631"/>
      <c r="AK397" s="647"/>
      <c r="AL397" s="647"/>
      <c r="AM397" s="647"/>
      <c r="AN397" s="647"/>
      <c r="AO397" s="647"/>
      <c r="AP397" s="647"/>
      <c r="AQ397" s="647"/>
      <c r="AR397" s="647"/>
      <c r="AS397" s="647"/>
      <c r="AT397" s="647"/>
      <c r="AU397" s="647"/>
      <c r="AV397" s="647"/>
      <c r="AW397" s="647"/>
      <c r="AX397" s="647"/>
      <c r="AY397" s="647"/>
      <c r="AZ397" s="647"/>
      <c r="BA397" s="647"/>
      <c r="BB397" s="647"/>
      <c r="BC397" s="647"/>
      <c r="BD397" s="647"/>
      <c r="BE397" s="647"/>
      <c r="BF397" s="647"/>
      <c r="BG397" s="647"/>
    </row>
    <row r="398" spans="1:59" x14ac:dyDescent="0.25">
      <c r="A398" s="631"/>
      <c r="B398" s="634"/>
      <c r="C398" s="634"/>
      <c r="D398" s="634"/>
      <c r="E398" s="634"/>
      <c r="F398" s="634"/>
      <c r="G398" s="634"/>
      <c r="H398" s="634"/>
      <c r="I398" s="634"/>
      <c r="J398" s="634"/>
      <c r="K398" s="635"/>
      <c r="L398" s="635"/>
      <c r="M398" s="635"/>
      <c r="N398" s="635"/>
      <c r="O398" s="635"/>
      <c r="P398" s="635"/>
      <c r="Q398" s="635"/>
      <c r="R398" s="635"/>
      <c r="S398" s="635"/>
      <c r="T398" s="635"/>
      <c r="U398" s="635"/>
      <c r="V398" s="635"/>
      <c r="W398" s="635"/>
      <c r="X398" s="635"/>
      <c r="Y398" s="635"/>
      <c r="Z398" s="631"/>
      <c r="AA398" s="631"/>
      <c r="AB398" s="631"/>
      <c r="AK398" s="647"/>
      <c r="AL398" s="647"/>
      <c r="AM398" s="647"/>
      <c r="AN398" s="647"/>
      <c r="AO398" s="647"/>
      <c r="AP398" s="647"/>
      <c r="AQ398" s="647"/>
      <c r="AR398" s="647"/>
      <c r="AS398" s="647"/>
      <c r="AT398" s="647"/>
      <c r="AU398" s="647"/>
      <c r="AV398" s="647"/>
      <c r="AW398" s="647"/>
      <c r="AX398" s="647"/>
      <c r="AY398" s="647"/>
      <c r="AZ398" s="647"/>
      <c r="BA398" s="647"/>
      <c r="BB398" s="647"/>
      <c r="BC398" s="647"/>
      <c r="BD398" s="647"/>
      <c r="BE398" s="647"/>
      <c r="BF398" s="647"/>
      <c r="BG398" s="647"/>
    </row>
    <row r="399" spans="1:59" x14ac:dyDescent="0.25">
      <c r="A399" s="631"/>
      <c r="B399" s="634"/>
      <c r="C399" s="634"/>
      <c r="D399" s="634"/>
      <c r="E399" s="634"/>
      <c r="F399" s="634"/>
      <c r="G399" s="634"/>
      <c r="H399" s="634"/>
      <c r="I399" s="634"/>
      <c r="J399" s="634"/>
      <c r="K399" s="635"/>
      <c r="L399" s="635"/>
      <c r="M399" s="635"/>
      <c r="N399" s="635"/>
      <c r="O399" s="635"/>
      <c r="P399" s="635"/>
      <c r="Q399" s="635"/>
      <c r="R399" s="635"/>
      <c r="S399" s="635"/>
      <c r="T399" s="635"/>
      <c r="U399" s="635"/>
      <c r="V399" s="635"/>
      <c r="W399" s="635"/>
      <c r="X399" s="635"/>
      <c r="Y399" s="635"/>
      <c r="Z399" s="631"/>
      <c r="AA399" s="631"/>
      <c r="AB399" s="631"/>
      <c r="AK399" s="647"/>
      <c r="AL399" s="647"/>
      <c r="AM399" s="647"/>
      <c r="AN399" s="647"/>
      <c r="AO399" s="647"/>
      <c r="AP399" s="647"/>
      <c r="AQ399" s="647"/>
      <c r="AR399" s="647"/>
      <c r="AS399" s="647"/>
      <c r="AT399" s="647"/>
      <c r="AU399" s="647"/>
      <c r="AV399" s="647"/>
      <c r="AW399" s="647"/>
      <c r="AX399" s="647"/>
      <c r="AY399" s="647"/>
      <c r="AZ399" s="647"/>
      <c r="BA399" s="647"/>
      <c r="BB399" s="647"/>
      <c r="BC399" s="647"/>
      <c r="BD399" s="647"/>
      <c r="BE399" s="647"/>
      <c r="BF399" s="647"/>
      <c r="BG399" s="647"/>
    </row>
    <row r="400" spans="1:59" x14ac:dyDescent="0.25">
      <c r="A400" s="631"/>
      <c r="B400" s="634"/>
      <c r="C400" s="634"/>
      <c r="D400" s="634"/>
      <c r="E400" s="634"/>
      <c r="F400" s="634"/>
      <c r="G400" s="634"/>
      <c r="H400" s="634"/>
      <c r="I400" s="634"/>
      <c r="J400" s="634"/>
      <c r="K400" s="635"/>
      <c r="L400" s="635"/>
      <c r="M400" s="635"/>
      <c r="N400" s="635"/>
      <c r="O400" s="635"/>
      <c r="P400" s="635"/>
      <c r="Q400" s="635"/>
      <c r="R400" s="635"/>
      <c r="S400" s="635"/>
      <c r="T400" s="635"/>
      <c r="U400" s="635"/>
      <c r="V400" s="635"/>
      <c r="W400" s="635"/>
      <c r="X400" s="635"/>
      <c r="Y400" s="635"/>
      <c r="Z400" s="631"/>
      <c r="AA400" s="631"/>
      <c r="AB400" s="631"/>
      <c r="AK400" s="647"/>
      <c r="AL400" s="647"/>
      <c r="AM400" s="647"/>
      <c r="AN400" s="647"/>
      <c r="AO400" s="647"/>
      <c r="AP400" s="647"/>
      <c r="AQ400" s="647"/>
      <c r="AR400" s="647"/>
      <c r="AS400" s="647"/>
      <c r="AT400" s="647"/>
      <c r="AU400" s="647"/>
      <c r="AV400" s="647"/>
      <c r="AW400" s="647"/>
      <c r="AX400" s="647"/>
      <c r="AY400" s="647"/>
      <c r="AZ400" s="647"/>
      <c r="BA400" s="647"/>
      <c r="BB400" s="647"/>
      <c r="BC400" s="647"/>
      <c r="BD400" s="647"/>
      <c r="BE400" s="647"/>
      <c r="BF400" s="647"/>
      <c r="BG400" s="647"/>
    </row>
    <row r="401" spans="1:59" x14ac:dyDescent="0.25">
      <c r="A401" s="631"/>
      <c r="B401" s="634"/>
      <c r="C401" s="634"/>
      <c r="D401" s="634"/>
      <c r="E401" s="634"/>
      <c r="F401" s="634"/>
      <c r="G401" s="634"/>
      <c r="H401" s="634"/>
      <c r="I401" s="634"/>
      <c r="J401" s="634"/>
      <c r="K401" s="635"/>
      <c r="L401" s="635"/>
      <c r="M401" s="635"/>
      <c r="N401" s="635"/>
      <c r="O401" s="635"/>
      <c r="P401" s="635"/>
      <c r="Q401" s="635"/>
      <c r="R401" s="635"/>
      <c r="S401" s="635"/>
      <c r="T401" s="635"/>
      <c r="U401" s="635"/>
      <c r="V401" s="635"/>
      <c r="W401" s="635"/>
      <c r="X401" s="635"/>
      <c r="Y401" s="635"/>
      <c r="Z401" s="631"/>
      <c r="AA401" s="631"/>
      <c r="AB401" s="631"/>
      <c r="AK401" s="647"/>
      <c r="AL401" s="647"/>
      <c r="AM401" s="647"/>
      <c r="AN401" s="647"/>
      <c r="AO401" s="647"/>
      <c r="AP401" s="647"/>
      <c r="AQ401" s="647"/>
      <c r="AR401" s="647"/>
      <c r="AS401" s="647"/>
      <c r="AT401" s="647"/>
      <c r="AU401" s="647"/>
      <c r="AV401" s="647"/>
      <c r="AW401" s="647"/>
      <c r="AX401" s="647"/>
      <c r="AY401" s="647"/>
      <c r="AZ401" s="647"/>
      <c r="BA401" s="647"/>
      <c r="BB401" s="647"/>
      <c r="BC401" s="647"/>
      <c r="BD401" s="647"/>
      <c r="BE401" s="647"/>
      <c r="BF401" s="647"/>
      <c r="BG401" s="647"/>
    </row>
    <row r="402" spans="1:59" x14ac:dyDescent="0.25">
      <c r="A402" s="631"/>
      <c r="B402" s="634"/>
      <c r="C402" s="634"/>
      <c r="D402" s="634"/>
      <c r="E402" s="634"/>
      <c r="F402" s="634"/>
      <c r="G402" s="634"/>
      <c r="H402" s="634"/>
      <c r="I402" s="634"/>
      <c r="J402" s="634"/>
      <c r="K402" s="635"/>
      <c r="L402" s="635"/>
      <c r="M402" s="635"/>
      <c r="N402" s="635"/>
      <c r="O402" s="635"/>
      <c r="P402" s="635"/>
      <c r="Q402" s="635"/>
      <c r="R402" s="635"/>
      <c r="S402" s="635"/>
      <c r="T402" s="635"/>
      <c r="U402" s="635"/>
      <c r="V402" s="635"/>
      <c r="W402" s="635"/>
      <c r="X402" s="635"/>
      <c r="Y402" s="635"/>
      <c r="Z402" s="631"/>
      <c r="AA402" s="631"/>
      <c r="AB402" s="631"/>
      <c r="AK402" s="647"/>
      <c r="AL402" s="647"/>
      <c r="AM402" s="647"/>
      <c r="AN402" s="647"/>
      <c r="AO402" s="647"/>
      <c r="AP402" s="647"/>
      <c r="AQ402" s="647"/>
      <c r="AR402" s="647"/>
      <c r="AS402" s="647"/>
      <c r="AT402" s="647"/>
      <c r="AU402" s="647"/>
      <c r="AV402" s="647"/>
      <c r="AW402" s="647"/>
      <c r="AX402" s="647"/>
      <c r="AY402" s="647"/>
      <c r="AZ402" s="647"/>
      <c r="BA402" s="647"/>
      <c r="BB402" s="647"/>
      <c r="BC402" s="647"/>
      <c r="BD402" s="647"/>
      <c r="BE402" s="647"/>
      <c r="BF402" s="647"/>
      <c r="BG402" s="647"/>
    </row>
    <row r="403" spans="1:59" x14ac:dyDescent="0.25">
      <c r="A403" s="631"/>
      <c r="B403" s="634"/>
      <c r="C403" s="634"/>
      <c r="D403" s="634"/>
      <c r="E403" s="634"/>
      <c r="F403" s="634"/>
      <c r="G403" s="634"/>
      <c r="H403" s="634"/>
      <c r="I403" s="634"/>
      <c r="J403" s="634"/>
      <c r="K403" s="635"/>
      <c r="L403" s="635"/>
      <c r="M403" s="635"/>
      <c r="N403" s="635"/>
      <c r="O403" s="635"/>
      <c r="P403" s="635"/>
      <c r="Q403" s="635"/>
      <c r="R403" s="635"/>
      <c r="S403" s="635"/>
      <c r="T403" s="635"/>
      <c r="U403" s="635"/>
      <c r="V403" s="635"/>
      <c r="W403" s="635"/>
      <c r="X403" s="635"/>
      <c r="Y403" s="635"/>
      <c r="Z403" s="631"/>
      <c r="AA403" s="631"/>
      <c r="AB403" s="631"/>
      <c r="AK403" s="647"/>
      <c r="AL403" s="647"/>
      <c r="AM403" s="647"/>
      <c r="AN403" s="647"/>
      <c r="AO403" s="647"/>
      <c r="AP403" s="647"/>
      <c r="AQ403" s="647"/>
      <c r="AR403" s="647"/>
      <c r="AS403" s="647"/>
      <c r="AT403" s="647"/>
      <c r="AU403" s="647"/>
      <c r="AV403" s="647"/>
      <c r="AW403" s="647"/>
      <c r="AX403" s="647"/>
      <c r="AY403" s="647"/>
      <c r="AZ403" s="647"/>
      <c r="BA403" s="647"/>
      <c r="BB403" s="647"/>
      <c r="BC403" s="647"/>
      <c r="BD403" s="647"/>
      <c r="BE403" s="647"/>
      <c r="BF403" s="647"/>
      <c r="BG403" s="647"/>
    </row>
    <row r="404" spans="1:59" x14ac:dyDescent="0.25">
      <c r="A404" s="631"/>
      <c r="B404" s="634"/>
      <c r="C404" s="634"/>
      <c r="D404" s="634"/>
      <c r="E404" s="634"/>
      <c r="F404" s="634"/>
      <c r="G404" s="634"/>
      <c r="H404" s="634"/>
      <c r="I404" s="634"/>
      <c r="J404" s="634"/>
      <c r="K404" s="635"/>
      <c r="L404" s="635"/>
      <c r="M404" s="635"/>
      <c r="N404" s="635"/>
      <c r="O404" s="635"/>
      <c r="P404" s="635"/>
      <c r="Q404" s="635"/>
      <c r="R404" s="635"/>
      <c r="S404" s="635"/>
      <c r="T404" s="635"/>
      <c r="U404" s="635"/>
      <c r="V404" s="635"/>
      <c r="W404" s="635"/>
      <c r="X404" s="635"/>
      <c r="Y404" s="635"/>
      <c r="Z404" s="631"/>
      <c r="AA404" s="631"/>
      <c r="AB404" s="631"/>
      <c r="AK404" s="647"/>
      <c r="AL404" s="647"/>
      <c r="AM404" s="647"/>
      <c r="AN404" s="647"/>
      <c r="AO404" s="647"/>
      <c r="AP404" s="647"/>
      <c r="AQ404" s="647"/>
      <c r="AR404" s="647"/>
      <c r="AS404" s="647"/>
      <c r="AT404" s="647"/>
      <c r="AU404" s="647"/>
      <c r="AV404" s="647"/>
      <c r="AW404" s="647"/>
      <c r="AX404" s="647"/>
      <c r="AY404" s="647"/>
      <c r="AZ404" s="647"/>
      <c r="BA404" s="647"/>
      <c r="BB404" s="647"/>
      <c r="BC404" s="647"/>
      <c r="BD404" s="647"/>
      <c r="BE404" s="647"/>
      <c r="BF404" s="647"/>
      <c r="BG404" s="647"/>
    </row>
    <row r="405" spans="1:59" x14ac:dyDescent="0.25">
      <c r="A405" s="631"/>
      <c r="B405" s="634"/>
      <c r="C405" s="634"/>
      <c r="D405" s="634"/>
      <c r="E405" s="634"/>
      <c r="F405" s="634"/>
      <c r="G405" s="634"/>
      <c r="H405" s="634"/>
      <c r="I405" s="634"/>
      <c r="J405" s="634"/>
      <c r="K405" s="635"/>
      <c r="L405" s="635"/>
      <c r="M405" s="635"/>
      <c r="N405" s="635"/>
      <c r="O405" s="635"/>
      <c r="P405" s="635"/>
      <c r="Q405" s="635"/>
      <c r="R405" s="635"/>
      <c r="S405" s="635"/>
      <c r="T405" s="635"/>
      <c r="U405" s="635"/>
      <c r="V405" s="635"/>
      <c r="W405" s="635"/>
      <c r="X405" s="635"/>
      <c r="Y405" s="635"/>
      <c r="Z405" s="631"/>
      <c r="AA405" s="631"/>
      <c r="AB405" s="631"/>
      <c r="AK405" s="647"/>
      <c r="AL405" s="647"/>
      <c r="AM405" s="647"/>
      <c r="AN405" s="647"/>
      <c r="AO405" s="647"/>
      <c r="AP405" s="647"/>
      <c r="AQ405" s="647"/>
      <c r="AR405" s="647"/>
      <c r="AS405" s="647"/>
      <c r="AT405" s="647"/>
      <c r="AU405" s="647"/>
      <c r="AV405" s="647"/>
      <c r="AW405" s="647"/>
      <c r="AX405" s="647"/>
      <c r="AY405" s="647"/>
      <c r="AZ405" s="647"/>
      <c r="BA405" s="647"/>
      <c r="BB405" s="647"/>
      <c r="BC405" s="647"/>
      <c r="BD405" s="647"/>
      <c r="BE405" s="647"/>
      <c r="BF405" s="647"/>
      <c r="BG405" s="647"/>
    </row>
    <row r="406" spans="1:59" x14ac:dyDescent="0.25">
      <c r="A406" s="631"/>
      <c r="B406" s="634"/>
      <c r="C406" s="634"/>
      <c r="D406" s="634"/>
      <c r="E406" s="634"/>
      <c r="F406" s="634"/>
      <c r="G406" s="634"/>
      <c r="H406" s="634"/>
      <c r="I406" s="634"/>
      <c r="J406" s="634"/>
      <c r="K406" s="635"/>
      <c r="L406" s="635"/>
      <c r="M406" s="635"/>
      <c r="N406" s="635"/>
      <c r="O406" s="635"/>
      <c r="P406" s="635"/>
      <c r="Q406" s="635"/>
      <c r="R406" s="635"/>
      <c r="S406" s="635"/>
      <c r="T406" s="635"/>
      <c r="U406" s="635"/>
      <c r="V406" s="635"/>
      <c r="W406" s="635"/>
      <c r="X406" s="635"/>
      <c r="Y406" s="635"/>
      <c r="Z406" s="631"/>
      <c r="AA406" s="631"/>
      <c r="AB406" s="631"/>
      <c r="AK406" s="647"/>
      <c r="AL406" s="647"/>
      <c r="AM406" s="647"/>
      <c r="AN406" s="647"/>
      <c r="AO406" s="647"/>
      <c r="AP406" s="647"/>
      <c r="AQ406" s="647"/>
      <c r="AR406" s="647"/>
      <c r="AS406" s="647"/>
      <c r="AT406" s="647"/>
      <c r="AU406" s="647"/>
      <c r="AV406" s="647"/>
      <c r="AW406" s="647"/>
      <c r="AX406" s="647"/>
      <c r="AY406" s="647"/>
      <c r="AZ406" s="647"/>
      <c r="BA406" s="647"/>
      <c r="BB406" s="647"/>
      <c r="BC406" s="647"/>
      <c r="BD406" s="647"/>
      <c r="BE406" s="647"/>
      <c r="BF406" s="647"/>
      <c r="BG406" s="647"/>
    </row>
    <row r="407" spans="1:59" x14ac:dyDescent="0.25">
      <c r="A407" s="631"/>
      <c r="B407" s="634"/>
      <c r="C407" s="634"/>
      <c r="D407" s="634"/>
      <c r="E407" s="634"/>
      <c r="F407" s="634"/>
      <c r="G407" s="634"/>
      <c r="H407" s="634"/>
      <c r="I407" s="634"/>
      <c r="J407" s="634"/>
      <c r="K407" s="635"/>
      <c r="L407" s="635"/>
      <c r="M407" s="635"/>
      <c r="N407" s="635"/>
      <c r="O407" s="635"/>
      <c r="P407" s="635"/>
      <c r="Q407" s="635"/>
      <c r="R407" s="635"/>
      <c r="S407" s="635"/>
      <c r="T407" s="635"/>
      <c r="U407" s="635"/>
      <c r="V407" s="635"/>
      <c r="W407" s="635"/>
      <c r="X407" s="635"/>
      <c r="Y407" s="635"/>
      <c r="Z407" s="631"/>
      <c r="AA407" s="631"/>
      <c r="AB407" s="631"/>
      <c r="AK407" s="647"/>
      <c r="AL407" s="647"/>
      <c r="AM407" s="647"/>
      <c r="AN407" s="647"/>
      <c r="AO407" s="647"/>
      <c r="AP407" s="647"/>
      <c r="AQ407" s="647"/>
      <c r="AR407" s="647"/>
      <c r="AS407" s="647"/>
      <c r="AT407" s="647"/>
      <c r="AU407" s="647"/>
      <c r="AV407" s="647"/>
      <c r="AW407" s="647"/>
      <c r="AX407" s="647"/>
      <c r="AY407" s="647"/>
      <c r="AZ407" s="647"/>
      <c r="BA407" s="647"/>
      <c r="BB407" s="647"/>
      <c r="BC407" s="647"/>
      <c r="BD407" s="647"/>
      <c r="BE407" s="647"/>
      <c r="BF407" s="647"/>
      <c r="BG407" s="647"/>
    </row>
    <row r="408" spans="1:59" x14ac:dyDescent="0.25">
      <c r="A408" s="631"/>
      <c r="B408" s="634"/>
      <c r="C408" s="634"/>
      <c r="D408" s="634"/>
      <c r="E408" s="634"/>
      <c r="F408" s="634"/>
      <c r="G408" s="634"/>
      <c r="H408" s="634"/>
      <c r="I408" s="634"/>
      <c r="J408" s="634"/>
      <c r="K408" s="635"/>
      <c r="L408" s="635"/>
      <c r="M408" s="635"/>
      <c r="N408" s="635"/>
      <c r="O408" s="635"/>
      <c r="P408" s="635"/>
      <c r="Q408" s="635"/>
      <c r="R408" s="635"/>
      <c r="S408" s="635"/>
      <c r="T408" s="635"/>
      <c r="U408" s="635"/>
      <c r="V408" s="635"/>
      <c r="W408" s="635"/>
      <c r="X408" s="635"/>
      <c r="Y408" s="635"/>
      <c r="Z408" s="631"/>
      <c r="AA408" s="631"/>
      <c r="AB408" s="631"/>
      <c r="AK408" s="647"/>
      <c r="AL408" s="647"/>
      <c r="AM408" s="647"/>
      <c r="AN408" s="647"/>
      <c r="AO408" s="647"/>
      <c r="AP408" s="647"/>
      <c r="AQ408" s="647"/>
      <c r="AR408" s="647"/>
      <c r="AS408" s="647"/>
      <c r="AT408" s="647"/>
      <c r="AU408" s="647"/>
      <c r="AV408" s="647"/>
      <c r="AW408" s="647"/>
      <c r="AX408" s="647"/>
      <c r="AY408" s="647"/>
      <c r="AZ408" s="647"/>
      <c r="BA408" s="647"/>
      <c r="BB408" s="647"/>
      <c r="BC408" s="647"/>
      <c r="BD408" s="647"/>
      <c r="BE408" s="647"/>
      <c r="BF408" s="647"/>
      <c r="BG408" s="647"/>
    </row>
    <row r="409" spans="1:59" x14ac:dyDescent="0.25">
      <c r="A409" s="631"/>
      <c r="B409" s="634"/>
      <c r="C409" s="634"/>
      <c r="D409" s="634"/>
      <c r="E409" s="634"/>
      <c r="F409" s="634"/>
      <c r="G409" s="634"/>
      <c r="H409" s="634"/>
      <c r="I409" s="634"/>
      <c r="J409" s="634"/>
      <c r="K409" s="635"/>
      <c r="L409" s="635"/>
      <c r="M409" s="635"/>
      <c r="N409" s="635"/>
      <c r="O409" s="635"/>
      <c r="P409" s="635"/>
      <c r="Q409" s="635"/>
      <c r="R409" s="635"/>
      <c r="S409" s="635"/>
      <c r="T409" s="635"/>
      <c r="U409" s="635"/>
      <c r="V409" s="635"/>
      <c r="W409" s="635"/>
      <c r="X409" s="635"/>
      <c r="Y409" s="635"/>
      <c r="Z409" s="631"/>
      <c r="AA409" s="631"/>
      <c r="AB409" s="631"/>
      <c r="AK409" s="647"/>
      <c r="AL409" s="647"/>
      <c r="AM409" s="647"/>
      <c r="AN409" s="647"/>
      <c r="AO409" s="647"/>
      <c r="AP409" s="647"/>
      <c r="AQ409" s="647"/>
      <c r="AR409" s="647"/>
      <c r="AS409" s="647"/>
      <c r="AT409" s="647"/>
      <c r="AU409" s="647"/>
      <c r="AV409" s="647"/>
      <c r="AW409" s="647"/>
      <c r="AX409" s="647"/>
      <c r="AY409" s="647"/>
      <c r="AZ409" s="647"/>
      <c r="BA409" s="647"/>
      <c r="BB409" s="647"/>
      <c r="BC409" s="647"/>
      <c r="BD409" s="647"/>
      <c r="BE409" s="647"/>
      <c r="BF409" s="647"/>
      <c r="BG409" s="647"/>
    </row>
    <row r="410" spans="1:59" x14ac:dyDescent="0.25">
      <c r="A410" s="631"/>
      <c r="B410" s="634"/>
      <c r="C410" s="634"/>
      <c r="D410" s="634"/>
      <c r="E410" s="634"/>
      <c r="F410" s="634"/>
      <c r="G410" s="634"/>
      <c r="H410" s="634"/>
      <c r="I410" s="634"/>
      <c r="J410" s="634"/>
      <c r="K410" s="635"/>
      <c r="L410" s="635"/>
      <c r="M410" s="635"/>
      <c r="N410" s="635"/>
      <c r="O410" s="635"/>
      <c r="P410" s="635"/>
      <c r="Q410" s="635"/>
      <c r="R410" s="635"/>
      <c r="S410" s="635"/>
      <c r="T410" s="635"/>
      <c r="U410" s="635"/>
      <c r="V410" s="635"/>
      <c r="W410" s="635"/>
      <c r="X410" s="635"/>
      <c r="Y410" s="635"/>
      <c r="Z410" s="631"/>
      <c r="AA410" s="631"/>
      <c r="AB410" s="631"/>
      <c r="AK410" s="647"/>
      <c r="AL410" s="647"/>
      <c r="AM410" s="647"/>
      <c r="AN410" s="647"/>
      <c r="AO410" s="647"/>
      <c r="AP410" s="647"/>
      <c r="AQ410" s="647"/>
      <c r="AR410" s="647"/>
      <c r="AS410" s="647"/>
      <c r="AT410" s="647"/>
      <c r="AU410" s="647"/>
      <c r="AV410" s="647"/>
      <c r="AW410" s="647"/>
      <c r="AX410" s="647"/>
      <c r="AY410" s="647"/>
      <c r="AZ410" s="647"/>
      <c r="BA410" s="647"/>
      <c r="BB410" s="647"/>
      <c r="BC410" s="647"/>
      <c r="BD410" s="647"/>
      <c r="BE410" s="647"/>
      <c r="BF410" s="647"/>
      <c r="BG410" s="647"/>
    </row>
    <row r="411" spans="1:59" x14ac:dyDescent="0.25">
      <c r="A411" s="631"/>
      <c r="B411" s="634"/>
      <c r="C411" s="634"/>
      <c r="D411" s="634"/>
      <c r="E411" s="634"/>
      <c r="F411" s="634"/>
      <c r="G411" s="634"/>
      <c r="H411" s="634"/>
      <c r="I411" s="634"/>
      <c r="J411" s="634"/>
      <c r="K411" s="635"/>
      <c r="L411" s="635"/>
      <c r="M411" s="635"/>
      <c r="N411" s="635"/>
      <c r="O411" s="635"/>
      <c r="P411" s="635"/>
      <c r="Q411" s="635"/>
      <c r="R411" s="635"/>
      <c r="S411" s="635"/>
      <c r="T411" s="635"/>
      <c r="U411" s="635"/>
      <c r="V411" s="635"/>
      <c r="W411" s="635"/>
      <c r="X411" s="635"/>
      <c r="Y411" s="635"/>
      <c r="Z411" s="631"/>
      <c r="AA411" s="631"/>
      <c r="AB411" s="631"/>
      <c r="AK411" s="647"/>
      <c r="AL411" s="647"/>
      <c r="AM411" s="647"/>
      <c r="AN411" s="647"/>
      <c r="AO411" s="647"/>
      <c r="AP411" s="647"/>
      <c r="AQ411" s="647"/>
      <c r="AR411" s="647"/>
      <c r="AS411" s="647"/>
      <c r="AT411" s="647"/>
      <c r="AU411" s="647"/>
      <c r="AV411" s="647"/>
      <c r="AW411" s="647"/>
      <c r="AX411" s="647"/>
      <c r="AY411" s="647"/>
      <c r="AZ411" s="647"/>
      <c r="BA411" s="647"/>
      <c r="BB411" s="647"/>
      <c r="BC411" s="647"/>
      <c r="BD411" s="647"/>
      <c r="BE411" s="647"/>
      <c r="BF411" s="647"/>
      <c r="BG411" s="647"/>
    </row>
    <row r="412" spans="1:59" x14ac:dyDescent="0.25">
      <c r="A412" s="631"/>
      <c r="B412" s="634"/>
      <c r="C412" s="634"/>
      <c r="D412" s="634"/>
      <c r="E412" s="634"/>
      <c r="F412" s="634"/>
      <c r="G412" s="634"/>
      <c r="H412" s="634"/>
      <c r="I412" s="634"/>
      <c r="J412" s="634"/>
      <c r="K412" s="635"/>
      <c r="L412" s="635"/>
      <c r="M412" s="635"/>
      <c r="N412" s="635"/>
      <c r="O412" s="635"/>
      <c r="P412" s="635"/>
      <c r="Q412" s="635"/>
      <c r="R412" s="635"/>
      <c r="S412" s="635"/>
      <c r="T412" s="635"/>
      <c r="U412" s="635"/>
      <c r="V412" s="635"/>
      <c r="W412" s="635"/>
      <c r="X412" s="635"/>
      <c r="Y412" s="635"/>
      <c r="Z412" s="631"/>
      <c r="AA412" s="631"/>
      <c r="AB412" s="631"/>
      <c r="AK412" s="647"/>
      <c r="AL412" s="647"/>
      <c r="AM412" s="647"/>
      <c r="AN412" s="647"/>
      <c r="AO412" s="647"/>
      <c r="AP412" s="647"/>
      <c r="AQ412" s="647"/>
      <c r="AR412" s="647"/>
      <c r="AS412" s="647"/>
      <c r="AT412" s="647"/>
      <c r="AU412" s="647"/>
      <c r="AV412" s="647"/>
      <c r="AW412" s="647"/>
      <c r="AX412" s="647"/>
      <c r="AY412" s="647"/>
      <c r="AZ412" s="647"/>
      <c r="BA412" s="647"/>
      <c r="BB412" s="647"/>
      <c r="BC412" s="647"/>
      <c r="BD412" s="647"/>
      <c r="BE412" s="647"/>
      <c r="BF412" s="647"/>
      <c r="BG412" s="647"/>
    </row>
    <row r="413" spans="1:59" x14ac:dyDescent="0.25">
      <c r="A413" s="631"/>
      <c r="B413" s="634"/>
      <c r="C413" s="634"/>
      <c r="D413" s="634"/>
      <c r="E413" s="634"/>
      <c r="F413" s="634"/>
      <c r="G413" s="634"/>
      <c r="H413" s="634"/>
      <c r="I413" s="634"/>
      <c r="J413" s="634"/>
      <c r="K413" s="635"/>
      <c r="L413" s="635"/>
      <c r="M413" s="635"/>
      <c r="N413" s="635"/>
      <c r="O413" s="635"/>
      <c r="P413" s="635"/>
      <c r="Q413" s="635"/>
      <c r="R413" s="635"/>
      <c r="S413" s="635"/>
      <c r="T413" s="635"/>
      <c r="U413" s="635"/>
      <c r="V413" s="635"/>
      <c r="W413" s="635"/>
      <c r="X413" s="635"/>
      <c r="Y413" s="635"/>
      <c r="Z413" s="631"/>
      <c r="AA413" s="631"/>
      <c r="AB413" s="631"/>
      <c r="AK413" s="647"/>
      <c r="AL413" s="647"/>
      <c r="AM413" s="647"/>
      <c r="AN413" s="647"/>
      <c r="AO413" s="647"/>
      <c r="AP413" s="647"/>
      <c r="AQ413" s="647"/>
      <c r="AR413" s="647"/>
      <c r="AS413" s="647"/>
      <c r="AT413" s="647"/>
      <c r="AU413" s="647"/>
      <c r="AV413" s="647"/>
      <c r="AW413" s="647"/>
      <c r="AX413" s="647"/>
      <c r="AY413" s="647"/>
      <c r="AZ413" s="647"/>
      <c r="BA413" s="647"/>
      <c r="BB413" s="647"/>
      <c r="BC413" s="647"/>
      <c r="BD413" s="647"/>
      <c r="BE413" s="647"/>
      <c r="BF413" s="647"/>
      <c r="BG413" s="647"/>
    </row>
    <row r="414" spans="1:59" x14ac:dyDescent="0.25">
      <c r="A414" s="631"/>
      <c r="B414" s="634"/>
      <c r="C414" s="634"/>
      <c r="D414" s="634"/>
      <c r="E414" s="634"/>
      <c r="F414" s="634"/>
      <c r="G414" s="634"/>
      <c r="H414" s="634"/>
      <c r="I414" s="634"/>
      <c r="J414" s="634"/>
      <c r="K414" s="635"/>
      <c r="L414" s="635"/>
      <c r="M414" s="635"/>
      <c r="N414" s="635"/>
      <c r="O414" s="635"/>
      <c r="P414" s="635"/>
      <c r="Q414" s="635"/>
      <c r="R414" s="635"/>
      <c r="S414" s="635"/>
      <c r="T414" s="635"/>
      <c r="U414" s="635"/>
      <c r="V414" s="635"/>
      <c r="W414" s="635"/>
      <c r="X414" s="635"/>
      <c r="Y414" s="635"/>
      <c r="Z414" s="631"/>
      <c r="AA414" s="631"/>
      <c r="AB414" s="631"/>
      <c r="AK414" s="647"/>
      <c r="AL414" s="647"/>
      <c r="AM414" s="647"/>
      <c r="AN414" s="647"/>
      <c r="AO414" s="647"/>
      <c r="AP414" s="647"/>
      <c r="AQ414" s="647"/>
      <c r="AR414" s="647"/>
      <c r="AS414" s="647"/>
      <c r="AT414" s="647"/>
      <c r="AU414" s="647"/>
      <c r="AV414" s="647"/>
      <c r="AW414" s="647"/>
      <c r="AX414" s="647"/>
      <c r="AY414" s="647"/>
      <c r="AZ414" s="647"/>
      <c r="BA414" s="647"/>
      <c r="BB414" s="647"/>
      <c r="BC414" s="647"/>
      <c r="BD414" s="647"/>
      <c r="BE414" s="647"/>
      <c r="BF414" s="647"/>
      <c r="BG414" s="647"/>
    </row>
    <row r="415" spans="1:59" x14ac:dyDescent="0.25">
      <c r="A415" s="631"/>
      <c r="B415" s="634"/>
      <c r="C415" s="634"/>
      <c r="D415" s="634"/>
      <c r="E415" s="634"/>
      <c r="F415" s="634"/>
      <c r="G415" s="634"/>
      <c r="H415" s="634"/>
      <c r="I415" s="634"/>
      <c r="J415" s="634"/>
      <c r="K415" s="635"/>
      <c r="L415" s="635"/>
      <c r="M415" s="635"/>
      <c r="N415" s="635"/>
      <c r="O415" s="635"/>
      <c r="P415" s="635"/>
      <c r="Q415" s="635"/>
      <c r="R415" s="635"/>
      <c r="S415" s="635"/>
      <c r="T415" s="635"/>
      <c r="U415" s="635"/>
      <c r="V415" s="635"/>
      <c r="W415" s="635"/>
      <c r="X415" s="635"/>
      <c r="Y415" s="635"/>
      <c r="Z415" s="631"/>
      <c r="AA415" s="631"/>
      <c r="AB415" s="631"/>
      <c r="AK415" s="647"/>
      <c r="AL415" s="647"/>
      <c r="AM415" s="647"/>
      <c r="AN415" s="647"/>
      <c r="AO415" s="647"/>
      <c r="AP415" s="647"/>
      <c r="AQ415" s="647"/>
      <c r="AR415" s="647"/>
      <c r="AS415" s="647"/>
      <c r="AT415" s="647"/>
      <c r="AU415" s="647"/>
      <c r="AV415" s="647"/>
      <c r="AW415" s="647"/>
      <c r="AX415" s="647"/>
      <c r="AY415" s="647"/>
      <c r="AZ415" s="647"/>
      <c r="BA415" s="647"/>
      <c r="BB415" s="647"/>
      <c r="BC415" s="647"/>
      <c r="BD415" s="647"/>
      <c r="BE415" s="647"/>
      <c r="BF415" s="647"/>
      <c r="BG415" s="647"/>
    </row>
    <row r="416" spans="1:59" x14ac:dyDescent="0.25">
      <c r="A416" s="631"/>
      <c r="B416" s="634"/>
      <c r="C416" s="634"/>
      <c r="D416" s="634"/>
      <c r="E416" s="634"/>
      <c r="F416" s="634"/>
      <c r="G416" s="634"/>
      <c r="H416" s="634"/>
      <c r="I416" s="634"/>
      <c r="J416" s="634"/>
      <c r="K416" s="635"/>
      <c r="L416" s="635"/>
      <c r="M416" s="635"/>
      <c r="N416" s="635"/>
      <c r="O416" s="635"/>
      <c r="P416" s="635"/>
      <c r="Q416" s="635"/>
      <c r="R416" s="635"/>
      <c r="S416" s="635"/>
      <c r="T416" s="635"/>
      <c r="U416" s="635"/>
      <c r="V416" s="635"/>
      <c r="W416" s="635"/>
      <c r="X416" s="635"/>
      <c r="Y416" s="635"/>
      <c r="Z416" s="631"/>
      <c r="AA416" s="631"/>
      <c r="AB416" s="631"/>
      <c r="AK416" s="647"/>
      <c r="AL416" s="647"/>
      <c r="AM416" s="647"/>
      <c r="AN416" s="647"/>
      <c r="AO416" s="647"/>
      <c r="AP416" s="647"/>
      <c r="AQ416" s="647"/>
      <c r="AR416" s="647"/>
      <c r="AS416" s="647"/>
      <c r="AT416" s="647"/>
      <c r="AU416" s="647"/>
      <c r="AV416" s="647"/>
      <c r="AW416" s="647"/>
      <c r="AX416" s="647"/>
      <c r="AY416" s="647"/>
      <c r="AZ416" s="647"/>
      <c r="BA416" s="647"/>
      <c r="BB416" s="647"/>
      <c r="BC416" s="647"/>
      <c r="BD416" s="647"/>
      <c r="BE416" s="647"/>
      <c r="BF416" s="647"/>
      <c r="BG416" s="647"/>
    </row>
    <row r="417" spans="1:59" x14ac:dyDescent="0.25">
      <c r="A417" s="631"/>
      <c r="B417" s="634"/>
      <c r="C417" s="634"/>
      <c r="D417" s="634"/>
      <c r="E417" s="634"/>
      <c r="F417" s="634"/>
      <c r="G417" s="634"/>
      <c r="H417" s="634"/>
      <c r="I417" s="634"/>
      <c r="J417" s="634"/>
      <c r="K417" s="635"/>
      <c r="L417" s="635"/>
      <c r="M417" s="635"/>
      <c r="N417" s="635"/>
      <c r="O417" s="635"/>
      <c r="P417" s="635"/>
      <c r="Q417" s="635"/>
      <c r="R417" s="635"/>
      <c r="S417" s="635"/>
      <c r="T417" s="635"/>
      <c r="U417" s="635"/>
      <c r="V417" s="635"/>
      <c r="W417" s="635"/>
      <c r="X417" s="635"/>
      <c r="Y417" s="635"/>
      <c r="Z417" s="631"/>
      <c r="AA417" s="631"/>
      <c r="AB417" s="631"/>
      <c r="AK417" s="647"/>
      <c r="AL417" s="647"/>
      <c r="AM417" s="647"/>
      <c r="AN417" s="647"/>
      <c r="AO417" s="647"/>
      <c r="AP417" s="647"/>
      <c r="AQ417" s="647"/>
      <c r="AR417" s="647"/>
      <c r="AS417" s="647"/>
      <c r="AT417" s="647"/>
      <c r="AU417" s="647"/>
      <c r="AV417" s="647"/>
      <c r="AW417" s="647"/>
      <c r="AX417" s="647"/>
      <c r="AY417" s="647"/>
      <c r="AZ417" s="647"/>
      <c r="BA417" s="647"/>
      <c r="BB417" s="647"/>
      <c r="BC417" s="647"/>
      <c r="BD417" s="647"/>
      <c r="BE417" s="647"/>
      <c r="BF417" s="647"/>
      <c r="BG417" s="647"/>
    </row>
    <row r="418" spans="1:59" x14ac:dyDescent="0.25">
      <c r="A418" s="631"/>
      <c r="B418" s="634"/>
      <c r="C418" s="634"/>
      <c r="D418" s="634"/>
      <c r="E418" s="634"/>
      <c r="F418" s="634"/>
      <c r="G418" s="634"/>
      <c r="H418" s="634"/>
      <c r="I418" s="634"/>
      <c r="J418" s="634"/>
      <c r="K418" s="635"/>
      <c r="L418" s="635"/>
      <c r="M418" s="635"/>
      <c r="N418" s="635"/>
      <c r="O418" s="635"/>
      <c r="P418" s="635"/>
      <c r="Q418" s="635"/>
      <c r="R418" s="635"/>
      <c r="S418" s="635"/>
      <c r="T418" s="635"/>
      <c r="U418" s="635"/>
      <c r="V418" s="635"/>
      <c r="W418" s="635"/>
      <c r="X418" s="635"/>
      <c r="Y418" s="635"/>
      <c r="Z418" s="631"/>
      <c r="AA418" s="631"/>
      <c r="AB418" s="631"/>
      <c r="AK418" s="647"/>
      <c r="AL418" s="647"/>
      <c r="AM418" s="647"/>
      <c r="AN418" s="647"/>
      <c r="AO418" s="647"/>
      <c r="AP418" s="647"/>
      <c r="AQ418" s="647"/>
      <c r="AR418" s="647"/>
      <c r="AS418" s="647"/>
      <c r="AT418" s="647"/>
      <c r="AU418" s="647"/>
      <c r="AV418" s="647"/>
      <c r="AW418" s="647"/>
      <c r="AX418" s="647"/>
      <c r="AY418" s="647"/>
      <c r="AZ418" s="647"/>
      <c r="BA418" s="647"/>
      <c r="BB418" s="647"/>
      <c r="BC418" s="647"/>
      <c r="BD418" s="647"/>
      <c r="BE418" s="647"/>
      <c r="BF418" s="647"/>
      <c r="BG418" s="647"/>
    </row>
    <row r="419" spans="1:59" x14ac:dyDescent="0.25">
      <c r="A419" s="631"/>
      <c r="B419" s="634"/>
      <c r="C419" s="634"/>
      <c r="D419" s="634"/>
      <c r="E419" s="634"/>
      <c r="F419" s="634"/>
      <c r="G419" s="634"/>
      <c r="H419" s="634"/>
      <c r="I419" s="634"/>
      <c r="J419" s="634"/>
      <c r="K419" s="635"/>
      <c r="L419" s="635"/>
      <c r="M419" s="635"/>
      <c r="N419" s="635"/>
      <c r="O419" s="635"/>
      <c r="P419" s="635"/>
      <c r="Q419" s="635"/>
      <c r="R419" s="635"/>
      <c r="S419" s="635"/>
      <c r="T419" s="635"/>
      <c r="U419" s="635"/>
      <c r="V419" s="635"/>
      <c r="W419" s="635"/>
      <c r="X419" s="635"/>
      <c r="Y419" s="635"/>
      <c r="Z419" s="631"/>
      <c r="AA419" s="631"/>
      <c r="AB419" s="631"/>
      <c r="AK419" s="647"/>
      <c r="AL419" s="647"/>
      <c r="AM419" s="647"/>
      <c r="AN419" s="647"/>
      <c r="AO419" s="647"/>
      <c r="AP419" s="647"/>
      <c r="AQ419" s="647"/>
      <c r="AR419" s="647"/>
      <c r="AS419" s="647"/>
      <c r="AT419" s="647"/>
      <c r="AU419" s="647"/>
      <c r="AV419" s="647"/>
      <c r="AW419" s="647"/>
      <c r="AX419" s="647"/>
      <c r="AY419" s="647"/>
      <c r="AZ419" s="647"/>
      <c r="BA419" s="647"/>
      <c r="BB419" s="647"/>
      <c r="BC419" s="647"/>
      <c r="BD419" s="647"/>
      <c r="BE419" s="647"/>
      <c r="BF419" s="647"/>
      <c r="BG419" s="647"/>
    </row>
    <row r="420" spans="1:59" x14ac:dyDescent="0.25">
      <c r="A420" s="631"/>
      <c r="B420" s="634"/>
      <c r="C420" s="634"/>
      <c r="D420" s="634"/>
      <c r="E420" s="634"/>
      <c r="F420" s="634"/>
      <c r="G420" s="634"/>
      <c r="H420" s="634"/>
      <c r="I420" s="634"/>
      <c r="J420" s="634"/>
      <c r="K420" s="635"/>
      <c r="L420" s="635"/>
      <c r="M420" s="635"/>
      <c r="N420" s="635"/>
      <c r="O420" s="635"/>
      <c r="P420" s="635"/>
      <c r="Q420" s="635"/>
      <c r="R420" s="635"/>
      <c r="S420" s="635"/>
      <c r="T420" s="635"/>
      <c r="U420" s="635"/>
      <c r="V420" s="635"/>
      <c r="W420" s="635"/>
      <c r="X420" s="635"/>
      <c r="Y420" s="635"/>
      <c r="Z420" s="631"/>
      <c r="AA420" s="631"/>
      <c r="AB420" s="631"/>
      <c r="AK420" s="647"/>
      <c r="AL420" s="647"/>
      <c r="AM420" s="647"/>
      <c r="AN420" s="647"/>
      <c r="AO420" s="647"/>
      <c r="AP420" s="647"/>
      <c r="AQ420" s="647"/>
      <c r="AR420" s="647"/>
      <c r="AS420" s="647"/>
      <c r="AT420" s="647"/>
      <c r="AU420" s="647"/>
      <c r="AV420" s="647"/>
      <c r="AW420" s="647"/>
      <c r="AX420" s="647"/>
      <c r="AY420" s="647"/>
      <c r="AZ420" s="647"/>
      <c r="BA420" s="647"/>
      <c r="BB420" s="647"/>
      <c r="BC420" s="647"/>
      <c r="BD420" s="647"/>
      <c r="BE420" s="647"/>
      <c r="BF420" s="647"/>
      <c r="BG420" s="647"/>
    </row>
    <row r="421" spans="1:59" x14ac:dyDescent="0.25">
      <c r="A421" s="631"/>
      <c r="B421" s="634"/>
      <c r="C421" s="634"/>
      <c r="D421" s="634"/>
      <c r="E421" s="634"/>
      <c r="F421" s="634"/>
      <c r="G421" s="634"/>
      <c r="H421" s="634"/>
      <c r="I421" s="634"/>
      <c r="J421" s="634"/>
      <c r="K421" s="635"/>
      <c r="L421" s="635"/>
      <c r="M421" s="635"/>
      <c r="N421" s="635"/>
      <c r="O421" s="635"/>
      <c r="P421" s="635"/>
      <c r="Q421" s="635"/>
      <c r="R421" s="635"/>
      <c r="S421" s="635"/>
      <c r="T421" s="635"/>
      <c r="U421" s="635"/>
      <c r="V421" s="635"/>
      <c r="W421" s="635"/>
      <c r="X421" s="635"/>
      <c r="Y421" s="635"/>
      <c r="Z421" s="631"/>
      <c r="AA421" s="631"/>
      <c r="AB421" s="631"/>
      <c r="AK421" s="647"/>
      <c r="AL421" s="647"/>
      <c r="AM421" s="647"/>
      <c r="AN421" s="647"/>
      <c r="AO421" s="647"/>
      <c r="AP421" s="647"/>
      <c r="AQ421" s="647"/>
      <c r="AR421" s="647"/>
      <c r="AS421" s="647"/>
      <c r="AT421" s="647"/>
      <c r="AU421" s="647"/>
      <c r="AV421" s="647"/>
      <c r="AW421" s="647"/>
      <c r="AX421" s="647"/>
      <c r="AY421" s="647"/>
      <c r="AZ421" s="647"/>
      <c r="BA421" s="647"/>
      <c r="BB421" s="647"/>
      <c r="BC421" s="647"/>
      <c r="BD421" s="647"/>
      <c r="BE421" s="647"/>
      <c r="BF421" s="647"/>
      <c r="BG421" s="647"/>
    </row>
    <row r="422" spans="1:59" x14ac:dyDescent="0.25">
      <c r="A422" s="631"/>
      <c r="B422" s="634"/>
      <c r="C422" s="634"/>
      <c r="D422" s="634"/>
      <c r="E422" s="634"/>
      <c r="F422" s="634"/>
      <c r="G422" s="634"/>
      <c r="H422" s="634"/>
      <c r="I422" s="634"/>
      <c r="J422" s="634"/>
      <c r="K422" s="635"/>
      <c r="L422" s="635"/>
      <c r="M422" s="635"/>
      <c r="N422" s="635"/>
      <c r="O422" s="635"/>
      <c r="P422" s="635"/>
      <c r="Q422" s="635"/>
      <c r="R422" s="635"/>
      <c r="S422" s="635"/>
      <c r="T422" s="635"/>
      <c r="U422" s="635"/>
      <c r="V422" s="635"/>
      <c r="W422" s="635"/>
      <c r="X422" s="635"/>
      <c r="Y422" s="635"/>
      <c r="Z422" s="631"/>
      <c r="AA422" s="631"/>
      <c r="AB422" s="631"/>
      <c r="AK422" s="647"/>
      <c r="AL422" s="647"/>
      <c r="AM422" s="647"/>
      <c r="AN422" s="647"/>
      <c r="AO422" s="647"/>
      <c r="AP422" s="647"/>
      <c r="AQ422" s="647"/>
      <c r="AR422" s="647"/>
      <c r="AS422" s="647"/>
      <c r="AT422" s="647"/>
      <c r="AU422" s="647"/>
      <c r="AV422" s="647"/>
      <c r="AW422" s="647"/>
      <c r="AX422" s="647"/>
      <c r="AY422" s="647"/>
      <c r="AZ422" s="647"/>
      <c r="BA422" s="647"/>
      <c r="BB422" s="647"/>
      <c r="BC422" s="647"/>
      <c r="BD422" s="647"/>
      <c r="BE422" s="647"/>
      <c r="BF422" s="647"/>
      <c r="BG422" s="647"/>
    </row>
    <row r="423" spans="1:59" x14ac:dyDescent="0.25">
      <c r="A423" s="631"/>
      <c r="B423" s="634"/>
      <c r="C423" s="634"/>
      <c r="D423" s="634"/>
      <c r="E423" s="634"/>
      <c r="F423" s="634"/>
      <c r="G423" s="634"/>
      <c r="H423" s="634"/>
      <c r="I423" s="634"/>
      <c r="J423" s="634"/>
      <c r="K423" s="635"/>
      <c r="L423" s="635"/>
      <c r="M423" s="635"/>
      <c r="N423" s="635"/>
      <c r="O423" s="635"/>
      <c r="P423" s="635"/>
      <c r="Q423" s="635"/>
      <c r="R423" s="635"/>
      <c r="S423" s="635"/>
      <c r="T423" s="635"/>
      <c r="U423" s="635"/>
      <c r="V423" s="635"/>
      <c r="W423" s="635"/>
      <c r="X423" s="635"/>
      <c r="Y423" s="635"/>
      <c r="Z423" s="631"/>
      <c r="AA423" s="631"/>
      <c r="AB423" s="631"/>
      <c r="AK423" s="647"/>
      <c r="AL423" s="647"/>
      <c r="AM423" s="647"/>
      <c r="AN423" s="647"/>
      <c r="AO423" s="647"/>
      <c r="AP423" s="647"/>
      <c r="AQ423" s="647"/>
      <c r="AR423" s="647"/>
      <c r="AS423" s="647"/>
      <c r="AT423" s="647"/>
      <c r="AU423" s="647"/>
      <c r="AV423" s="647"/>
      <c r="AW423" s="647"/>
      <c r="AX423" s="647"/>
      <c r="AY423" s="647"/>
      <c r="AZ423" s="647"/>
      <c r="BA423" s="647"/>
      <c r="BB423" s="647"/>
      <c r="BC423" s="647"/>
      <c r="BD423" s="647"/>
      <c r="BE423" s="647"/>
      <c r="BF423" s="647"/>
      <c r="BG423" s="647"/>
    </row>
    <row r="424" spans="1:59" x14ac:dyDescent="0.25">
      <c r="A424" s="631"/>
      <c r="B424" s="634"/>
      <c r="C424" s="634"/>
      <c r="D424" s="634"/>
      <c r="E424" s="634"/>
      <c r="F424" s="634"/>
      <c r="G424" s="634"/>
      <c r="H424" s="634"/>
      <c r="I424" s="634"/>
      <c r="J424" s="634"/>
      <c r="K424" s="635"/>
      <c r="L424" s="635"/>
      <c r="M424" s="635"/>
      <c r="N424" s="635"/>
      <c r="O424" s="635"/>
      <c r="P424" s="635"/>
      <c r="Q424" s="635"/>
      <c r="R424" s="635"/>
      <c r="S424" s="635"/>
      <c r="T424" s="635"/>
      <c r="U424" s="635"/>
      <c r="V424" s="635"/>
      <c r="W424" s="635"/>
      <c r="X424" s="635"/>
      <c r="Y424" s="635"/>
      <c r="Z424" s="631"/>
      <c r="AA424" s="631"/>
      <c r="AB424" s="631"/>
      <c r="AK424" s="647"/>
      <c r="AL424" s="647"/>
      <c r="AM424" s="647"/>
      <c r="AN424" s="647"/>
      <c r="AO424" s="647"/>
      <c r="AP424" s="647"/>
      <c r="AQ424" s="647"/>
      <c r="AR424" s="647"/>
      <c r="AS424" s="647"/>
      <c r="AT424" s="647"/>
      <c r="AU424" s="647"/>
      <c r="AV424" s="647"/>
      <c r="AW424" s="647"/>
      <c r="AX424" s="647"/>
      <c r="AY424" s="647"/>
      <c r="AZ424" s="647"/>
      <c r="BA424" s="647"/>
      <c r="BB424" s="647"/>
      <c r="BC424" s="647"/>
      <c r="BD424" s="647"/>
      <c r="BE424" s="647"/>
      <c r="BF424" s="647"/>
      <c r="BG424" s="647"/>
    </row>
    <row r="425" spans="1:59" x14ac:dyDescent="0.25">
      <c r="A425" s="631"/>
      <c r="B425" s="634"/>
      <c r="C425" s="634"/>
      <c r="D425" s="634"/>
      <c r="E425" s="634"/>
      <c r="F425" s="634"/>
      <c r="G425" s="634"/>
      <c r="H425" s="634"/>
      <c r="I425" s="634"/>
      <c r="J425" s="634"/>
      <c r="K425" s="635"/>
      <c r="L425" s="635"/>
      <c r="M425" s="635"/>
      <c r="N425" s="635"/>
      <c r="O425" s="635"/>
      <c r="P425" s="635"/>
      <c r="Q425" s="635"/>
      <c r="R425" s="635"/>
      <c r="S425" s="635"/>
      <c r="T425" s="635"/>
      <c r="U425" s="635"/>
      <c r="V425" s="635"/>
      <c r="W425" s="635"/>
      <c r="X425" s="635"/>
      <c r="Y425" s="635"/>
      <c r="Z425" s="631"/>
      <c r="AA425" s="631"/>
      <c r="AB425" s="631"/>
      <c r="AK425" s="647"/>
      <c r="AL425" s="647"/>
      <c r="AM425" s="647"/>
      <c r="AN425" s="647"/>
      <c r="AO425" s="647"/>
      <c r="AP425" s="647"/>
      <c r="AQ425" s="647"/>
      <c r="AR425" s="647"/>
      <c r="AS425" s="647"/>
      <c r="AT425" s="647"/>
      <c r="AU425" s="647"/>
      <c r="AV425" s="647"/>
      <c r="AW425" s="647"/>
      <c r="AX425" s="647"/>
      <c r="AY425" s="647"/>
      <c r="AZ425" s="647"/>
      <c r="BA425" s="647"/>
      <c r="BB425" s="647"/>
      <c r="BC425" s="647"/>
      <c r="BD425" s="647"/>
      <c r="BE425" s="647"/>
      <c r="BF425" s="647"/>
      <c r="BG425" s="647"/>
    </row>
    <row r="426" spans="1:59" x14ac:dyDescent="0.25">
      <c r="A426" s="631"/>
      <c r="B426" s="634"/>
      <c r="C426" s="634"/>
      <c r="D426" s="634"/>
      <c r="E426" s="634"/>
      <c r="F426" s="634"/>
      <c r="G426" s="634"/>
      <c r="H426" s="634"/>
      <c r="I426" s="634"/>
      <c r="J426" s="634"/>
      <c r="K426" s="635"/>
      <c r="L426" s="635"/>
      <c r="M426" s="635"/>
      <c r="N426" s="635"/>
      <c r="O426" s="635"/>
      <c r="P426" s="635"/>
      <c r="Q426" s="635"/>
      <c r="R426" s="635"/>
      <c r="S426" s="635"/>
      <c r="T426" s="635"/>
      <c r="U426" s="635"/>
      <c r="V426" s="635"/>
      <c r="W426" s="635"/>
      <c r="X426" s="635"/>
      <c r="Y426" s="635"/>
      <c r="Z426" s="631"/>
      <c r="AA426" s="631"/>
      <c r="AB426" s="631"/>
      <c r="AK426" s="647"/>
      <c r="AL426" s="647"/>
      <c r="AM426" s="647"/>
      <c r="AN426" s="647"/>
      <c r="AO426" s="647"/>
      <c r="AP426" s="647"/>
      <c r="AQ426" s="647"/>
      <c r="AR426" s="647"/>
      <c r="AS426" s="647"/>
      <c r="AT426" s="647"/>
      <c r="AU426" s="647"/>
      <c r="AV426" s="647"/>
      <c r="AW426" s="647"/>
      <c r="AX426" s="647"/>
      <c r="AY426" s="647"/>
      <c r="AZ426" s="647"/>
      <c r="BA426" s="647"/>
      <c r="BB426" s="647"/>
      <c r="BC426" s="647"/>
      <c r="BD426" s="647"/>
      <c r="BE426" s="647"/>
      <c r="BF426" s="647"/>
      <c r="BG426" s="647"/>
    </row>
    <row r="427" spans="1:59" x14ac:dyDescent="0.25">
      <c r="A427" s="631"/>
      <c r="B427" s="634"/>
      <c r="C427" s="634"/>
      <c r="D427" s="634"/>
      <c r="E427" s="634"/>
      <c r="F427" s="634"/>
      <c r="G427" s="634"/>
      <c r="H427" s="634"/>
      <c r="I427" s="634"/>
      <c r="J427" s="634"/>
      <c r="K427" s="635"/>
      <c r="L427" s="635"/>
      <c r="M427" s="635"/>
      <c r="N427" s="635"/>
      <c r="O427" s="635"/>
      <c r="P427" s="635"/>
      <c r="Q427" s="635"/>
      <c r="R427" s="635"/>
      <c r="S427" s="635"/>
      <c r="T427" s="635"/>
      <c r="U427" s="635"/>
      <c r="V427" s="635"/>
      <c r="W427" s="635"/>
      <c r="X427" s="635"/>
      <c r="Y427" s="635"/>
      <c r="Z427" s="631"/>
      <c r="AA427" s="631"/>
      <c r="AB427" s="631"/>
      <c r="AK427" s="647"/>
      <c r="AL427" s="647"/>
      <c r="AM427" s="647"/>
      <c r="AN427" s="647"/>
      <c r="AO427" s="647"/>
      <c r="AP427" s="647"/>
      <c r="AQ427" s="647"/>
      <c r="AR427" s="647"/>
      <c r="AS427" s="647"/>
      <c r="AT427" s="647"/>
      <c r="AU427" s="647"/>
      <c r="AV427" s="647"/>
      <c r="AW427" s="647"/>
      <c r="AX427" s="647"/>
      <c r="AY427" s="647"/>
      <c r="AZ427" s="647"/>
      <c r="BA427" s="647"/>
      <c r="BB427" s="647"/>
      <c r="BC427" s="647"/>
      <c r="BD427" s="647"/>
      <c r="BE427" s="647"/>
      <c r="BF427" s="647"/>
      <c r="BG427" s="647"/>
    </row>
    <row r="428" spans="1:59" x14ac:dyDescent="0.25">
      <c r="A428" s="631"/>
      <c r="B428" s="634"/>
      <c r="C428" s="634"/>
      <c r="D428" s="634"/>
      <c r="E428" s="634"/>
      <c r="F428" s="634"/>
      <c r="G428" s="634"/>
      <c r="H428" s="634"/>
      <c r="I428" s="634"/>
      <c r="J428" s="634"/>
      <c r="K428" s="635"/>
      <c r="L428" s="635"/>
      <c r="M428" s="635"/>
      <c r="N428" s="635"/>
      <c r="O428" s="635"/>
      <c r="P428" s="635"/>
      <c r="Q428" s="635"/>
      <c r="R428" s="635"/>
      <c r="S428" s="635"/>
      <c r="T428" s="635"/>
      <c r="U428" s="635"/>
      <c r="V428" s="635"/>
      <c r="W428" s="635"/>
      <c r="X428" s="635"/>
      <c r="Y428" s="635"/>
      <c r="Z428" s="631"/>
      <c r="AA428" s="631"/>
      <c r="AB428" s="631"/>
      <c r="AK428" s="647"/>
      <c r="AL428" s="647"/>
      <c r="AM428" s="647"/>
      <c r="AN428" s="647"/>
      <c r="AO428" s="647"/>
      <c r="AP428" s="647"/>
      <c r="AQ428" s="647"/>
      <c r="AR428" s="647"/>
      <c r="AS428" s="647"/>
      <c r="AT428" s="647"/>
      <c r="AU428" s="647"/>
      <c r="AV428" s="647"/>
      <c r="AW428" s="647"/>
      <c r="AX428" s="647"/>
      <c r="AY428" s="647"/>
      <c r="AZ428" s="647"/>
      <c r="BA428" s="647"/>
      <c r="BB428" s="647"/>
      <c r="BC428" s="647"/>
      <c r="BD428" s="647"/>
      <c r="BE428" s="647"/>
      <c r="BF428" s="647"/>
      <c r="BG428" s="647"/>
    </row>
    <row r="429" spans="1:59" x14ac:dyDescent="0.25">
      <c r="A429" s="631"/>
      <c r="B429" s="634"/>
      <c r="C429" s="634"/>
      <c r="D429" s="634"/>
      <c r="E429" s="634"/>
      <c r="F429" s="634"/>
      <c r="G429" s="634"/>
      <c r="H429" s="634"/>
      <c r="I429" s="634"/>
      <c r="J429" s="634"/>
      <c r="K429" s="635"/>
      <c r="L429" s="635"/>
      <c r="M429" s="635"/>
      <c r="N429" s="635"/>
      <c r="O429" s="635"/>
      <c r="P429" s="635"/>
      <c r="Q429" s="635"/>
      <c r="R429" s="635"/>
      <c r="S429" s="635"/>
      <c r="T429" s="635"/>
      <c r="U429" s="635"/>
      <c r="V429" s="635"/>
      <c r="W429" s="635"/>
      <c r="X429" s="635"/>
      <c r="Y429" s="635"/>
      <c r="Z429" s="631"/>
      <c r="AA429" s="631"/>
      <c r="AB429" s="631"/>
      <c r="AK429" s="647"/>
      <c r="AL429" s="647"/>
      <c r="AM429" s="647"/>
      <c r="AN429" s="647"/>
      <c r="AO429" s="647"/>
      <c r="AP429" s="647"/>
      <c r="AQ429" s="647"/>
      <c r="AR429" s="647"/>
      <c r="AS429" s="647"/>
      <c r="AT429" s="647"/>
      <c r="AU429" s="647"/>
      <c r="AV429" s="647"/>
      <c r="AW429" s="647"/>
      <c r="AX429" s="647"/>
      <c r="AY429" s="647"/>
      <c r="AZ429" s="647"/>
      <c r="BA429" s="647"/>
      <c r="BB429" s="647"/>
      <c r="BC429" s="647"/>
      <c r="BD429" s="647"/>
      <c r="BE429" s="647"/>
      <c r="BF429" s="647"/>
      <c r="BG429" s="647"/>
    </row>
    <row r="430" spans="1:59" x14ac:dyDescent="0.25">
      <c r="A430" s="631"/>
      <c r="B430" s="634"/>
      <c r="C430" s="634"/>
      <c r="D430" s="634"/>
      <c r="E430" s="634"/>
      <c r="F430" s="634"/>
      <c r="G430" s="634"/>
      <c r="H430" s="634"/>
      <c r="I430" s="634"/>
      <c r="J430" s="634"/>
      <c r="K430" s="635"/>
      <c r="L430" s="635"/>
      <c r="M430" s="635"/>
      <c r="N430" s="635"/>
      <c r="O430" s="635"/>
      <c r="P430" s="635"/>
      <c r="Q430" s="635"/>
      <c r="R430" s="635"/>
      <c r="S430" s="635"/>
      <c r="T430" s="635"/>
      <c r="U430" s="635"/>
      <c r="V430" s="635"/>
      <c r="W430" s="635"/>
      <c r="X430" s="635"/>
      <c r="Y430" s="635"/>
      <c r="Z430" s="631"/>
      <c r="AA430" s="631"/>
      <c r="AB430" s="631"/>
      <c r="AK430" s="647"/>
      <c r="AL430" s="647"/>
      <c r="AM430" s="647"/>
      <c r="AN430" s="647"/>
      <c r="AO430" s="647"/>
      <c r="AP430" s="647"/>
      <c r="AQ430" s="647"/>
      <c r="AR430" s="647"/>
      <c r="AS430" s="647"/>
      <c r="AT430" s="647"/>
      <c r="AU430" s="647"/>
      <c r="AV430" s="647"/>
      <c r="AW430" s="647"/>
      <c r="AX430" s="647"/>
      <c r="AY430" s="647"/>
      <c r="AZ430" s="647"/>
      <c r="BA430" s="647"/>
      <c r="BB430" s="647"/>
      <c r="BC430" s="647"/>
      <c r="BD430" s="647"/>
      <c r="BE430" s="647"/>
      <c r="BF430" s="647"/>
      <c r="BG430" s="647"/>
    </row>
    <row r="431" spans="1:59" x14ac:dyDescent="0.25">
      <c r="A431" s="631"/>
      <c r="B431" s="634"/>
      <c r="C431" s="634"/>
      <c r="D431" s="634"/>
      <c r="E431" s="634"/>
      <c r="F431" s="634"/>
      <c r="G431" s="634"/>
      <c r="H431" s="634"/>
      <c r="I431" s="634"/>
      <c r="J431" s="634"/>
      <c r="K431" s="635"/>
      <c r="L431" s="635"/>
      <c r="M431" s="635"/>
      <c r="N431" s="635"/>
      <c r="O431" s="635"/>
      <c r="P431" s="635"/>
      <c r="Q431" s="635"/>
      <c r="R431" s="635"/>
      <c r="S431" s="635"/>
      <c r="T431" s="635"/>
      <c r="U431" s="635"/>
      <c r="V431" s="635"/>
      <c r="W431" s="635"/>
      <c r="X431" s="635"/>
      <c r="Y431" s="635"/>
      <c r="Z431" s="631"/>
      <c r="AA431" s="631"/>
      <c r="AB431" s="631"/>
      <c r="AK431" s="647"/>
      <c r="AL431" s="647"/>
      <c r="AM431" s="647"/>
      <c r="AN431" s="647"/>
      <c r="AO431" s="647"/>
      <c r="AP431" s="647"/>
      <c r="AQ431" s="647"/>
      <c r="AR431" s="647"/>
      <c r="AS431" s="647"/>
      <c r="AT431" s="647"/>
      <c r="AU431" s="647"/>
      <c r="AV431" s="647"/>
      <c r="AW431" s="647"/>
      <c r="AX431" s="647"/>
      <c r="AY431" s="647"/>
      <c r="AZ431" s="647"/>
      <c r="BA431" s="647"/>
      <c r="BB431" s="647"/>
      <c r="BC431" s="647"/>
      <c r="BD431" s="647"/>
      <c r="BE431" s="647"/>
      <c r="BF431" s="647"/>
      <c r="BG431" s="647"/>
    </row>
    <row r="432" spans="1:59" x14ac:dyDescent="0.25">
      <c r="A432" s="631"/>
      <c r="B432" s="634"/>
      <c r="C432" s="634"/>
      <c r="D432" s="634"/>
      <c r="E432" s="634"/>
      <c r="F432" s="634"/>
      <c r="G432" s="634"/>
      <c r="H432" s="634"/>
      <c r="I432" s="634"/>
      <c r="J432" s="634"/>
      <c r="K432" s="635"/>
      <c r="L432" s="635"/>
      <c r="M432" s="635"/>
      <c r="N432" s="635"/>
      <c r="O432" s="635"/>
      <c r="P432" s="635"/>
      <c r="Q432" s="635"/>
      <c r="R432" s="635"/>
      <c r="S432" s="635"/>
      <c r="T432" s="635"/>
      <c r="U432" s="635"/>
      <c r="V432" s="635"/>
      <c r="W432" s="635"/>
      <c r="X432" s="635"/>
      <c r="Y432" s="635"/>
      <c r="Z432" s="631"/>
      <c r="AA432" s="631"/>
      <c r="AB432" s="631"/>
      <c r="AK432" s="647"/>
      <c r="AL432" s="647"/>
      <c r="AM432" s="647"/>
      <c r="AN432" s="647"/>
      <c r="AO432" s="647"/>
      <c r="AP432" s="647"/>
      <c r="AQ432" s="647"/>
      <c r="AR432" s="647"/>
      <c r="AS432" s="647"/>
      <c r="AT432" s="647"/>
      <c r="AU432" s="647"/>
      <c r="AV432" s="647"/>
      <c r="AW432" s="647"/>
      <c r="AX432" s="647"/>
      <c r="AY432" s="647"/>
      <c r="AZ432" s="647"/>
      <c r="BA432" s="647"/>
      <c r="BB432" s="647"/>
      <c r="BC432" s="647"/>
      <c r="BD432" s="647"/>
      <c r="BE432" s="647"/>
      <c r="BF432" s="647"/>
      <c r="BG432" s="647"/>
    </row>
    <row r="433" spans="1:59" x14ac:dyDescent="0.25">
      <c r="A433" s="631"/>
      <c r="B433" s="634"/>
      <c r="C433" s="634"/>
      <c r="D433" s="634"/>
      <c r="E433" s="634"/>
      <c r="F433" s="634"/>
      <c r="G433" s="634"/>
      <c r="H433" s="634"/>
      <c r="I433" s="634"/>
      <c r="J433" s="634"/>
      <c r="K433" s="635"/>
      <c r="L433" s="635"/>
      <c r="M433" s="635"/>
      <c r="N433" s="635"/>
      <c r="O433" s="635"/>
      <c r="P433" s="635"/>
      <c r="Q433" s="635"/>
      <c r="R433" s="635"/>
      <c r="S433" s="635"/>
      <c r="T433" s="635"/>
      <c r="U433" s="635"/>
      <c r="V433" s="635"/>
      <c r="W433" s="635"/>
      <c r="X433" s="635"/>
      <c r="Y433" s="635"/>
      <c r="Z433" s="631"/>
      <c r="AA433" s="631"/>
      <c r="AB433" s="631"/>
      <c r="AK433" s="647"/>
      <c r="AL433" s="647"/>
      <c r="AM433" s="647"/>
      <c r="AN433" s="647"/>
      <c r="AO433" s="647"/>
      <c r="AP433" s="647"/>
      <c r="AQ433" s="647"/>
      <c r="AR433" s="647"/>
      <c r="AS433" s="647"/>
      <c r="AT433" s="647"/>
      <c r="AU433" s="647"/>
      <c r="AV433" s="647"/>
      <c r="AW433" s="647"/>
      <c r="AX433" s="647"/>
      <c r="AY433" s="647"/>
      <c r="AZ433" s="647"/>
      <c r="BA433" s="647"/>
      <c r="BB433" s="647"/>
      <c r="BC433" s="647"/>
      <c r="BD433" s="647"/>
      <c r="BE433" s="647"/>
      <c r="BF433" s="647"/>
      <c r="BG433" s="647"/>
    </row>
    <row r="434" spans="1:59" x14ac:dyDescent="0.25">
      <c r="A434" s="631"/>
      <c r="B434" s="634"/>
      <c r="C434" s="634"/>
      <c r="D434" s="634"/>
      <c r="E434" s="634"/>
      <c r="F434" s="634"/>
      <c r="G434" s="634"/>
      <c r="H434" s="634"/>
      <c r="I434" s="634"/>
      <c r="J434" s="634"/>
      <c r="K434" s="635"/>
      <c r="L434" s="635"/>
      <c r="M434" s="635"/>
      <c r="N434" s="635"/>
      <c r="O434" s="635"/>
      <c r="P434" s="635"/>
      <c r="Q434" s="635"/>
      <c r="R434" s="635"/>
      <c r="S434" s="635"/>
      <c r="T434" s="635"/>
      <c r="U434" s="635"/>
      <c r="V434" s="635"/>
      <c r="W434" s="635"/>
      <c r="X434" s="635"/>
      <c r="Y434" s="635"/>
      <c r="Z434" s="631"/>
      <c r="AA434" s="631"/>
      <c r="AB434" s="631"/>
      <c r="AK434" s="647"/>
      <c r="AL434" s="647"/>
      <c r="AM434" s="647"/>
      <c r="AN434" s="647"/>
      <c r="AO434" s="647"/>
      <c r="AP434" s="647"/>
      <c r="AQ434" s="647"/>
      <c r="AR434" s="647"/>
      <c r="AS434" s="647"/>
      <c r="AT434" s="647"/>
      <c r="AU434" s="647"/>
      <c r="AV434" s="647"/>
      <c r="AW434" s="647"/>
      <c r="AX434" s="647"/>
      <c r="AY434" s="647"/>
      <c r="AZ434" s="647"/>
      <c r="BA434" s="647"/>
      <c r="BB434" s="647"/>
      <c r="BC434" s="647"/>
      <c r="BD434" s="647"/>
      <c r="BE434" s="647"/>
      <c r="BF434" s="647"/>
      <c r="BG434" s="647"/>
    </row>
    <row r="435" spans="1:59" x14ac:dyDescent="0.25">
      <c r="A435" s="631"/>
      <c r="B435" s="634"/>
      <c r="C435" s="634"/>
      <c r="D435" s="634"/>
      <c r="E435" s="634"/>
      <c r="F435" s="634"/>
      <c r="G435" s="634"/>
      <c r="H435" s="634"/>
      <c r="I435" s="634"/>
      <c r="J435" s="634"/>
      <c r="K435" s="635"/>
      <c r="L435" s="635"/>
      <c r="M435" s="635"/>
      <c r="N435" s="635"/>
      <c r="O435" s="635"/>
      <c r="P435" s="635"/>
      <c r="Q435" s="635"/>
      <c r="R435" s="635"/>
      <c r="S435" s="635"/>
      <c r="T435" s="635"/>
      <c r="U435" s="635"/>
      <c r="V435" s="635"/>
      <c r="W435" s="635"/>
      <c r="X435" s="635"/>
      <c r="Y435" s="635"/>
      <c r="Z435" s="631"/>
      <c r="AA435" s="631"/>
      <c r="AB435" s="631"/>
      <c r="AK435" s="647"/>
      <c r="AL435" s="647"/>
      <c r="AM435" s="647"/>
      <c r="AN435" s="647"/>
      <c r="AO435" s="647"/>
      <c r="AP435" s="647"/>
      <c r="AQ435" s="647"/>
      <c r="AR435" s="647"/>
      <c r="AS435" s="647"/>
      <c r="AT435" s="647"/>
      <c r="AU435" s="647"/>
      <c r="AV435" s="647"/>
      <c r="AW435" s="647"/>
      <c r="AX435" s="647"/>
      <c r="AY435" s="647"/>
      <c r="AZ435" s="647"/>
      <c r="BA435" s="647"/>
      <c r="BB435" s="647"/>
      <c r="BC435" s="647"/>
      <c r="BD435" s="647"/>
      <c r="BE435" s="647"/>
      <c r="BF435" s="647"/>
      <c r="BG435" s="647"/>
    </row>
    <row r="436" spans="1:59" x14ac:dyDescent="0.25">
      <c r="A436" s="631"/>
      <c r="B436" s="634"/>
      <c r="C436" s="634"/>
      <c r="D436" s="634"/>
      <c r="E436" s="634"/>
      <c r="F436" s="634"/>
      <c r="G436" s="634"/>
      <c r="H436" s="634"/>
      <c r="I436" s="634"/>
      <c r="J436" s="634"/>
      <c r="K436" s="635"/>
      <c r="L436" s="635"/>
      <c r="M436" s="635"/>
      <c r="N436" s="635"/>
      <c r="O436" s="635"/>
      <c r="P436" s="635"/>
      <c r="Q436" s="635"/>
      <c r="R436" s="635"/>
      <c r="S436" s="635"/>
      <c r="T436" s="635"/>
      <c r="U436" s="635"/>
      <c r="V436" s="635"/>
      <c r="W436" s="635"/>
      <c r="X436" s="635"/>
      <c r="Y436" s="635"/>
      <c r="Z436" s="631"/>
      <c r="AA436" s="631"/>
      <c r="AB436" s="631"/>
      <c r="AK436" s="647"/>
      <c r="AL436" s="647"/>
      <c r="AM436" s="647"/>
      <c r="AN436" s="647"/>
      <c r="AO436" s="647"/>
      <c r="AP436" s="647"/>
      <c r="AQ436" s="647"/>
      <c r="AR436" s="647"/>
      <c r="AS436" s="647"/>
      <c r="AT436" s="647"/>
      <c r="AU436" s="647"/>
      <c r="AV436" s="647"/>
      <c r="AW436" s="647"/>
      <c r="AX436" s="647"/>
      <c r="AY436" s="647"/>
      <c r="AZ436" s="647"/>
      <c r="BA436" s="647"/>
      <c r="BB436" s="647"/>
      <c r="BC436" s="647"/>
      <c r="BD436" s="647"/>
      <c r="BE436" s="647"/>
      <c r="BF436" s="647"/>
      <c r="BG436" s="647"/>
    </row>
    <row r="437" spans="1:59" x14ac:dyDescent="0.25">
      <c r="A437" s="631"/>
      <c r="B437" s="634"/>
      <c r="C437" s="634"/>
      <c r="D437" s="634"/>
      <c r="E437" s="634"/>
      <c r="F437" s="634"/>
      <c r="G437" s="634"/>
      <c r="H437" s="634"/>
      <c r="I437" s="634"/>
      <c r="J437" s="634"/>
      <c r="K437" s="635"/>
      <c r="L437" s="635"/>
      <c r="M437" s="635"/>
      <c r="N437" s="635"/>
      <c r="O437" s="635"/>
      <c r="P437" s="635"/>
      <c r="Q437" s="635"/>
      <c r="R437" s="635"/>
      <c r="S437" s="635"/>
      <c r="T437" s="635"/>
      <c r="U437" s="635"/>
      <c r="V437" s="635"/>
      <c r="W437" s="635"/>
      <c r="X437" s="635"/>
      <c r="Y437" s="635"/>
      <c r="Z437" s="631"/>
      <c r="AA437" s="631"/>
      <c r="AB437" s="631"/>
      <c r="AK437" s="647"/>
      <c r="AL437" s="647"/>
      <c r="AM437" s="647"/>
      <c r="AN437" s="647"/>
      <c r="AO437" s="647"/>
      <c r="AP437" s="647"/>
      <c r="AQ437" s="647"/>
      <c r="AR437" s="647"/>
      <c r="AS437" s="647"/>
      <c r="AT437" s="647"/>
      <c r="AU437" s="647"/>
      <c r="AV437" s="647"/>
      <c r="AW437" s="647"/>
      <c r="AX437" s="647"/>
      <c r="AY437" s="647"/>
      <c r="AZ437" s="647"/>
      <c r="BA437" s="647"/>
      <c r="BB437" s="647"/>
      <c r="BC437" s="647"/>
      <c r="BD437" s="647"/>
      <c r="BE437" s="647"/>
      <c r="BF437" s="647"/>
      <c r="BG437" s="647"/>
    </row>
    <row r="438" spans="1:59" x14ac:dyDescent="0.25">
      <c r="A438" s="631"/>
      <c r="B438" s="634"/>
      <c r="C438" s="634"/>
      <c r="D438" s="634"/>
      <c r="E438" s="634"/>
      <c r="F438" s="634"/>
      <c r="G438" s="634"/>
      <c r="H438" s="634"/>
      <c r="I438" s="634"/>
      <c r="J438" s="634"/>
      <c r="K438" s="635"/>
      <c r="L438" s="635"/>
      <c r="M438" s="635"/>
      <c r="N438" s="635"/>
      <c r="O438" s="635"/>
      <c r="P438" s="635"/>
      <c r="Q438" s="635"/>
      <c r="R438" s="635"/>
      <c r="S438" s="635"/>
      <c r="T438" s="635"/>
      <c r="U438" s="635"/>
      <c r="V438" s="635"/>
      <c r="W438" s="635"/>
      <c r="X438" s="635"/>
      <c r="Y438" s="635"/>
      <c r="Z438" s="631"/>
      <c r="AA438" s="631"/>
      <c r="AB438" s="631"/>
      <c r="AK438" s="647"/>
      <c r="AL438" s="647"/>
      <c r="AM438" s="647"/>
      <c r="AN438" s="647"/>
      <c r="AO438" s="647"/>
      <c r="AP438" s="647"/>
      <c r="AQ438" s="647"/>
      <c r="AR438" s="647"/>
      <c r="AS438" s="647"/>
      <c r="AT438" s="647"/>
      <c r="AU438" s="647"/>
      <c r="AV438" s="647"/>
      <c r="AW438" s="647"/>
      <c r="AX438" s="647"/>
      <c r="AY438" s="647"/>
      <c r="AZ438" s="647"/>
      <c r="BA438" s="647"/>
      <c r="BB438" s="647"/>
      <c r="BC438" s="647"/>
      <c r="BD438" s="647"/>
      <c r="BE438" s="647"/>
      <c r="BF438" s="647"/>
      <c r="BG438" s="647"/>
    </row>
    <row r="439" spans="1:59" x14ac:dyDescent="0.25">
      <c r="A439" s="631"/>
      <c r="B439" s="634"/>
      <c r="C439" s="634"/>
      <c r="D439" s="634"/>
      <c r="E439" s="634"/>
      <c r="F439" s="634"/>
      <c r="G439" s="634"/>
      <c r="H439" s="634"/>
      <c r="I439" s="634"/>
      <c r="J439" s="634"/>
      <c r="K439" s="635"/>
      <c r="L439" s="635"/>
      <c r="M439" s="635"/>
      <c r="N439" s="635"/>
      <c r="O439" s="635"/>
      <c r="P439" s="635"/>
      <c r="Q439" s="635"/>
      <c r="R439" s="635"/>
      <c r="S439" s="635"/>
      <c r="T439" s="635"/>
      <c r="U439" s="635"/>
      <c r="V439" s="635"/>
      <c r="W439" s="635"/>
      <c r="X439" s="635"/>
      <c r="Y439" s="635"/>
      <c r="Z439" s="631"/>
      <c r="AA439" s="631"/>
      <c r="AB439" s="631"/>
      <c r="AK439" s="647"/>
      <c r="AL439" s="647"/>
      <c r="AM439" s="647"/>
      <c r="AN439" s="647"/>
      <c r="AO439" s="647"/>
      <c r="AP439" s="647"/>
      <c r="AQ439" s="647"/>
      <c r="AR439" s="647"/>
      <c r="AS439" s="647"/>
      <c r="AT439" s="647"/>
      <c r="AU439" s="647"/>
      <c r="AV439" s="647"/>
      <c r="AW439" s="647"/>
      <c r="AX439" s="647"/>
      <c r="AY439" s="647"/>
      <c r="AZ439" s="647"/>
      <c r="BA439" s="647"/>
      <c r="BB439" s="647"/>
      <c r="BC439" s="647"/>
      <c r="BD439" s="647"/>
      <c r="BE439" s="647"/>
      <c r="BF439" s="647"/>
      <c r="BG439" s="647"/>
    </row>
    <row r="440" spans="1:59" x14ac:dyDescent="0.25">
      <c r="A440" s="631"/>
      <c r="B440" s="634"/>
      <c r="C440" s="634"/>
      <c r="D440" s="634"/>
      <c r="E440" s="634"/>
      <c r="F440" s="634"/>
      <c r="G440" s="634"/>
      <c r="H440" s="634"/>
      <c r="I440" s="634"/>
      <c r="J440" s="634"/>
      <c r="K440" s="635"/>
      <c r="L440" s="635"/>
      <c r="M440" s="635"/>
      <c r="N440" s="635"/>
      <c r="O440" s="635"/>
      <c r="P440" s="635"/>
      <c r="Q440" s="635"/>
      <c r="R440" s="635"/>
      <c r="S440" s="635"/>
      <c r="T440" s="635"/>
      <c r="U440" s="635"/>
      <c r="V440" s="635"/>
      <c r="W440" s="635"/>
      <c r="X440" s="635"/>
      <c r="Y440" s="635"/>
      <c r="Z440" s="631"/>
      <c r="AA440" s="631"/>
      <c r="AB440" s="631"/>
      <c r="AK440" s="647"/>
      <c r="AL440" s="647"/>
      <c r="AM440" s="647"/>
      <c r="AN440" s="647"/>
      <c r="AO440" s="647"/>
      <c r="AP440" s="647"/>
      <c r="AQ440" s="647"/>
      <c r="AR440" s="647"/>
      <c r="AS440" s="647"/>
      <c r="AT440" s="647"/>
      <c r="AU440" s="647"/>
      <c r="AV440" s="647"/>
      <c r="AW440" s="647"/>
      <c r="AX440" s="647"/>
      <c r="AY440" s="647"/>
      <c r="AZ440" s="647"/>
      <c r="BA440" s="647"/>
      <c r="BB440" s="647"/>
      <c r="BC440" s="647"/>
      <c r="BD440" s="647"/>
      <c r="BE440" s="647"/>
      <c r="BF440" s="647"/>
      <c r="BG440" s="647"/>
    </row>
    <row r="441" spans="1:59" x14ac:dyDescent="0.25">
      <c r="A441" s="631"/>
      <c r="B441" s="634"/>
      <c r="C441" s="634"/>
      <c r="D441" s="634"/>
      <c r="E441" s="634"/>
      <c r="F441" s="634"/>
      <c r="G441" s="634"/>
      <c r="H441" s="634"/>
      <c r="I441" s="634"/>
      <c r="J441" s="634"/>
      <c r="K441" s="635"/>
      <c r="L441" s="635"/>
      <c r="M441" s="635"/>
      <c r="N441" s="635"/>
      <c r="O441" s="635"/>
      <c r="P441" s="635"/>
      <c r="Q441" s="635"/>
      <c r="R441" s="635"/>
      <c r="S441" s="635"/>
      <c r="T441" s="635"/>
      <c r="U441" s="635"/>
      <c r="V441" s="635"/>
      <c r="W441" s="635"/>
      <c r="X441" s="635"/>
      <c r="Y441" s="635"/>
      <c r="Z441" s="631"/>
      <c r="AA441" s="631"/>
      <c r="AB441" s="631"/>
      <c r="AK441" s="647"/>
      <c r="AL441" s="647"/>
      <c r="AM441" s="647"/>
      <c r="AN441" s="647"/>
      <c r="AO441" s="647"/>
      <c r="AP441" s="647"/>
      <c r="AQ441" s="647"/>
      <c r="AR441" s="647"/>
      <c r="AS441" s="647"/>
      <c r="AT441" s="647"/>
      <c r="AU441" s="647"/>
      <c r="AV441" s="647"/>
      <c r="AW441" s="647"/>
      <c r="AX441" s="647"/>
      <c r="AY441" s="647"/>
      <c r="AZ441" s="647"/>
      <c r="BA441" s="647"/>
      <c r="BB441" s="647"/>
      <c r="BC441" s="647"/>
      <c r="BD441" s="647"/>
      <c r="BE441" s="647"/>
      <c r="BF441" s="647"/>
      <c r="BG441" s="647"/>
    </row>
    <row r="442" spans="1:59" x14ac:dyDescent="0.25">
      <c r="A442" s="631"/>
      <c r="B442" s="634"/>
      <c r="C442" s="634"/>
      <c r="D442" s="634"/>
      <c r="E442" s="634"/>
      <c r="F442" s="634"/>
      <c r="G442" s="634"/>
      <c r="H442" s="634"/>
      <c r="I442" s="634"/>
      <c r="J442" s="634"/>
      <c r="K442" s="635"/>
      <c r="L442" s="635"/>
      <c r="M442" s="635"/>
      <c r="N442" s="635"/>
      <c r="O442" s="635"/>
      <c r="P442" s="635"/>
      <c r="Q442" s="635"/>
      <c r="R442" s="635"/>
      <c r="S442" s="635"/>
      <c r="T442" s="635"/>
      <c r="U442" s="635"/>
      <c r="V442" s="635"/>
      <c r="W442" s="635"/>
      <c r="X442" s="635"/>
      <c r="Y442" s="635"/>
      <c r="Z442" s="631"/>
      <c r="AA442" s="631"/>
      <c r="AB442" s="631"/>
      <c r="AK442" s="647"/>
      <c r="AL442" s="647"/>
      <c r="AM442" s="647"/>
      <c r="AN442" s="647"/>
      <c r="AO442" s="647"/>
      <c r="AP442" s="647"/>
      <c r="AQ442" s="647"/>
      <c r="AR442" s="647"/>
      <c r="AS442" s="647"/>
      <c r="AT442" s="647"/>
      <c r="AU442" s="647"/>
      <c r="AV442" s="647"/>
      <c r="AW442" s="647"/>
      <c r="AX442" s="647"/>
      <c r="AY442" s="647"/>
      <c r="AZ442" s="647"/>
      <c r="BA442" s="647"/>
      <c r="BB442" s="647"/>
      <c r="BC442" s="647"/>
      <c r="BD442" s="647"/>
      <c r="BE442" s="647"/>
      <c r="BF442" s="647"/>
      <c r="BG442" s="647"/>
    </row>
    <row r="443" spans="1:59" x14ac:dyDescent="0.25">
      <c r="A443" s="631"/>
      <c r="B443" s="634"/>
      <c r="C443" s="634"/>
      <c r="D443" s="634"/>
      <c r="E443" s="634"/>
      <c r="F443" s="634"/>
      <c r="G443" s="634"/>
      <c r="H443" s="634"/>
      <c r="I443" s="634"/>
      <c r="J443" s="634"/>
      <c r="K443" s="635"/>
      <c r="L443" s="635"/>
      <c r="M443" s="635"/>
      <c r="N443" s="635"/>
      <c r="O443" s="635"/>
      <c r="P443" s="635"/>
      <c r="Q443" s="635"/>
      <c r="R443" s="635"/>
      <c r="S443" s="635"/>
      <c r="T443" s="635"/>
      <c r="U443" s="635"/>
      <c r="V443" s="635"/>
      <c r="W443" s="635"/>
      <c r="X443" s="635"/>
      <c r="Y443" s="635"/>
      <c r="Z443" s="631"/>
      <c r="AA443" s="631"/>
      <c r="AB443" s="631"/>
      <c r="AK443" s="647"/>
      <c r="AL443" s="647"/>
      <c r="AM443" s="647"/>
      <c r="AN443" s="647"/>
      <c r="AO443" s="647"/>
      <c r="AP443" s="647"/>
      <c r="AQ443" s="647"/>
      <c r="AR443" s="647"/>
      <c r="AS443" s="647"/>
      <c r="AT443" s="647"/>
      <c r="AU443" s="647"/>
      <c r="AV443" s="647"/>
      <c r="AW443" s="647"/>
      <c r="AX443" s="647"/>
      <c r="AY443" s="647"/>
      <c r="AZ443" s="647"/>
      <c r="BA443" s="647"/>
      <c r="BB443" s="647"/>
      <c r="BC443" s="647"/>
      <c r="BD443" s="647"/>
      <c r="BE443" s="647"/>
      <c r="BF443" s="647"/>
      <c r="BG443" s="647"/>
    </row>
    <row r="444" spans="1:59" x14ac:dyDescent="0.25">
      <c r="A444" s="631"/>
      <c r="B444" s="634"/>
      <c r="C444" s="634"/>
      <c r="D444" s="634"/>
      <c r="E444" s="634"/>
      <c r="F444" s="634"/>
      <c r="G444" s="634"/>
      <c r="H444" s="634"/>
      <c r="I444" s="634"/>
      <c r="J444" s="634"/>
      <c r="K444" s="635"/>
      <c r="L444" s="635"/>
      <c r="M444" s="635"/>
      <c r="N444" s="635"/>
      <c r="O444" s="635"/>
      <c r="P444" s="635"/>
      <c r="Q444" s="635"/>
      <c r="R444" s="635"/>
      <c r="S444" s="635"/>
      <c r="T444" s="635"/>
      <c r="U444" s="635"/>
      <c r="V444" s="635"/>
      <c r="W444" s="635"/>
      <c r="X444" s="635"/>
      <c r="Y444" s="635"/>
      <c r="Z444" s="631"/>
      <c r="AA444" s="631"/>
      <c r="AB444" s="631"/>
      <c r="AK444" s="647"/>
      <c r="AL444" s="647"/>
      <c r="AM444" s="647"/>
      <c r="AN444" s="647"/>
      <c r="AO444" s="647"/>
      <c r="AP444" s="647"/>
      <c r="AQ444" s="647"/>
      <c r="AR444" s="647"/>
      <c r="AS444" s="647"/>
      <c r="AT444" s="647"/>
      <c r="AU444" s="647"/>
      <c r="AV444" s="647"/>
      <c r="AW444" s="647"/>
      <c r="AX444" s="647"/>
      <c r="AY444" s="647"/>
      <c r="AZ444" s="647"/>
      <c r="BA444" s="647"/>
      <c r="BB444" s="647"/>
      <c r="BC444" s="647"/>
      <c r="BD444" s="647"/>
      <c r="BE444" s="647"/>
      <c r="BF444" s="647"/>
      <c r="BG444" s="647"/>
    </row>
    <row r="445" spans="1:59" x14ac:dyDescent="0.25">
      <c r="A445" s="631"/>
      <c r="B445" s="634"/>
      <c r="C445" s="634"/>
      <c r="D445" s="634"/>
      <c r="E445" s="634"/>
      <c r="F445" s="634"/>
      <c r="G445" s="634"/>
      <c r="H445" s="634"/>
      <c r="I445" s="634"/>
      <c r="J445" s="634"/>
      <c r="K445" s="635"/>
      <c r="L445" s="635"/>
      <c r="M445" s="635"/>
      <c r="N445" s="635"/>
      <c r="O445" s="635"/>
      <c r="P445" s="635"/>
      <c r="Q445" s="635"/>
      <c r="R445" s="635"/>
      <c r="S445" s="635"/>
      <c r="T445" s="635"/>
      <c r="U445" s="635"/>
      <c r="V445" s="635"/>
      <c r="W445" s="635"/>
      <c r="X445" s="635"/>
      <c r="Y445" s="635"/>
      <c r="Z445" s="631"/>
      <c r="AA445" s="631"/>
      <c r="AB445" s="631"/>
      <c r="AK445" s="647"/>
      <c r="AL445" s="647"/>
      <c r="AM445" s="647"/>
      <c r="AN445" s="647"/>
      <c r="AO445" s="647"/>
      <c r="AP445" s="647"/>
      <c r="AQ445" s="647"/>
      <c r="AR445" s="647"/>
      <c r="AS445" s="647"/>
      <c r="AT445" s="647"/>
      <c r="AU445" s="647"/>
      <c r="AV445" s="647"/>
      <c r="AW445" s="647"/>
      <c r="AX445" s="647"/>
      <c r="AY445" s="647"/>
      <c r="AZ445" s="647"/>
      <c r="BA445" s="647"/>
      <c r="BB445" s="647"/>
      <c r="BC445" s="647"/>
      <c r="BD445" s="647"/>
      <c r="BE445" s="647"/>
      <c r="BF445" s="647"/>
      <c r="BG445" s="647"/>
    </row>
    <row r="446" spans="1:59" x14ac:dyDescent="0.25">
      <c r="A446" s="631"/>
      <c r="B446" s="634"/>
      <c r="C446" s="634"/>
      <c r="D446" s="634"/>
      <c r="E446" s="634"/>
      <c r="F446" s="634"/>
      <c r="G446" s="634"/>
      <c r="H446" s="634"/>
      <c r="I446" s="634"/>
      <c r="J446" s="634"/>
      <c r="K446" s="635"/>
      <c r="L446" s="635"/>
      <c r="M446" s="635"/>
      <c r="N446" s="635"/>
      <c r="O446" s="635"/>
      <c r="P446" s="635"/>
      <c r="Q446" s="635"/>
      <c r="R446" s="635"/>
      <c r="S446" s="635"/>
      <c r="T446" s="635"/>
      <c r="U446" s="635"/>
      <c r="V446" s="635"/>
      <c r="W446" s="635"/>
      <c r="X446" s="635"/>
      <c r="Y446" s="635"/>
      <c r="Z446" s="631"/>
      <c r="AA446" s="631"/>
      <c r="AB446" s="631"/>
      <c r="AK446" s="647"/>
      <c r="AL446" s="647"/>
      <c r="AM446" s="647"/>
      <c r="AN446" s="647"/>
      <c r="AO446" s="647"/>
      <c r="AP446" s="647"/>
      <c r="AQ446" s="647"/>
      <c r="AR446" s="647"/>
      <c r="AS446" s="647"/>
      <c r="AT446" s="647"/>
      <c r="AU446" s="647"/>
      <c r="AV446" s="647"/>
      <c r="AW446" s="647"/>
      <c r="AX446" s="647"/>
      <c r="AY446" s="647"/>
      <c r="AZ446" s="647"/>
      <c r="BA446" s="647"/>
      <c r="BB446" s="647"/>
      <c r="BC446" s="647"/>
      <c r="BD446" s="647"/>
      <c r="BE446" s="647"/>
      <c r="BF446" s="647"/>
      <c r="BG446" s="647"/>
    </row>
    <row r="447" spans="1:59" x14ac:dyDescent="0.25">
      <c r="A447" s="631"/>
      <c r="B447" s="634"/>
      <c r="C447" s="634"/>
      <c r="D447" s="634"/>
      <c r="E447" s="634"/>
      <c r="F447" s="634"/>
      <c r="G447" s="634"/>
      <c r="H447" s="634"/>
      <c r="I447" s="634"/>
      <c r="J447" s="634"/>
      <c r="K447" s="635"/>
      <c r="L447" s="635"/>
      <c r="M447" s="635"/>
      <c r="N447" s="635"/>
      <c r="O447" s="635"/>
      <c r="P447" s="635"/>
      <c r="Q447" s="635"/>
      <c r="R447" s="635"/>
      <c r="S447" s="635"/>
      <c r="T447" s="635"/>
      <c r="U447" s="635"/>
      <c r="V447" s="635"/>
      <c r="W447" s="635"/>
      <c r="X447" s="635"/>
      <c r="Y447" s="635"/>
      <c r="Z447" s="631"/>
      <c r="AA447" s="631"/>
      <c r="AB447" s="631"/>
      <c r="AK447" s="647"/>
      <c r="AL447" s="647"/>
      <c r="AM447" s="647"/>
      <c r="AN447" s="647"/>
      <c r="AO447" s="647"/>
      <c r="AP447" s="647"/>
      <c r="AQ447" s="647"/>
      <c r="AR447" s="647"/>
      <c r="AS447" s="647"/>
      <c r="AT447" s="647"/>
      <c r="AU447" s="647"/>
      <c r="AV447" s="647"/>
      <c r="AW447" s="647"/>
      <c r="AX447" s="647"/>
      <c r="AY447" s="647"/>
      <c r="AZ447" s="647"/>
      <c r="BA447" s="647"/>
      <c r="BB447" s="647"/>
      <c r="BC447" s="647"/>
      <c r="BD447" s="647"/>
      <c r="BE447" s="647"/>
      <c r="BF447" s="647"/>
      <c r="BG447" s="647"/>
    </row>
    <row r="448" spans="1:59" x14ac:dyDescent="0.25">
      <c r="A448" s="631"/>
      <c r="B448" s="634"/>
      <c r="C448" s="634"/>
      <c r="D448" s="634"/>
      <c r="E448" s="634"/>
      <c r="F448" s="634"/>
      <c r="G448" s="634"/>
      <c r="H448" s="634"/>
      <c r="I448" s="634"/>
      <c r="J448" s="634"/>
      <c r="K448" s="635"/>
      <c r="L448" s="635"/>
      <c r="M448" s="635"/>
      <c r="N448" s="635"/>
      <c r="O448" s="635"/>
      <c r="P448" s="635"/>
      <c r="Q448" s="635"/>
      <c r="R448" s="635"/>
      <c r="S448" s="635"/>
      <c r="T448" s="635"/>
      <c r="U448" s="635"/>
      <c r="V448" s="635"/>
      <c r="W448" s="635"/>
      <c r="X448" s="635"/>
      <c r="Y448" s="635"/>
      <c r="Z448" s="631"/>
      <c r="AA448" s="631"/>
      <c r="AB448" s="631"/>
      <c r="AK448" s="647"/>
      <c r="AL448" s="647"/>
      <c r="AM448" s="647"/>
      <c r="AN448" s="647"/>
      <c r="AO448" s="647"/>
      <c r="AP448" s="647"/>
      <c r="AQ448" s="647"/>
      <c r="AR448" s="647"/>
      <c r="AS448" s="647"/>
      <c r="AT448" s="647"/>
      <c r="AU448" s="647"/>
      <c r="AV448" s="647"/>
      <c r="AW448" s="647"/>
      <c r="AX448" s="647"/>
      <c r="AY448" s="647"/>
      <c r="AZ448" s="647"/>
      <c r="BA448" s="647"/>
      <c r="BB448" s="647"/>
      <c r="BC448" s="647"/>
      <c r="BD448" s="647"/>
      <c r="BE448" s="647"/>
      <c r="BF448" s="647"/>
      <c r="BG448" s="647"/>
    </row>
    <row r="449" spans="1:59" x14ac:dyDescent="0.25">
      <c r="A449" s="631"/>
      <c r="B449" s="634"/>
      <c r="C449" s="634"/>
      <c r="D449" s="634"/>
      <c r="E449" s="634"/>
      <c r="F449" s="634"/>
      <c r="G449" s="634"/>
      <c r="H449" s="634"/>
      <c r="I449" s="634"/>
      <c r="J449" s="634"/>
      <c r="K449" s="635"/>
      <c r="L449" s="635"/>
      <c r="M449" s="635"/>
      <c r="N449" s="635"/>
      <c r="O449" s="635"/>
      <c r="P449" s="635"/>
      <c r="Q449" s="635"/>
      <c r="R449" s="635"/>
      <c r="S449" s="635"/>
      <c r="T449" s="635"/>
      <c r="U449" s="635"/>
      <c r="V449" s="635"/>
      <c r="W449" s="635"/>
      <c r="X449" s="635"/>
      <c r="Y449" s="635"/>
      <c r="Z449" s="631"/>
      <c r="AA449" s="631"/>
      <c r="AB449" s="631"/>
      <c r="AK449" s="647"/>
      <c r="AL449" s="647"/>
      <c r="AM449" s="647"/>
      <c r="AN449" s="647"/>
      <c r="AO449" s="647"/>
      <c r="AP449" s="647"/>
      <c r="AQ449" s="647"/>
      <c r="AR449" s="647"/>
      <c r="AS449" s="647"/>
      <c r="AT449" s="647"/>
      <c r="AU449" s="647"/>
      <c r="AV449" s="647"/>
      <c r="AW449" s="647"/>
      <c r="AX449" s="647"/>
      <c r="AY449" s="647"/>
      <c r="AZ449" s="647"/>
      <c r="BA449" s="647"/>
      <c r="BB449" s="647"/>
      <c r="BC449" s="647"/>
      <c r="BD449" s="647"/>
      <c r="BE449" s="647"/>
      <c r="BF449" s="647"/>
      <c r="BG449" s="647"/>
    </row>
    <row r="450" spans="1:59" x14ac:dyDescent="0.25">
      <c r="A450" s="631"/>
      <c r="B450" s="634"/>
      <c r="C450" s="634"/>
      <c r="D450" s="634"/>
      <c r="E450" s="634"/>
      <c r="F450" s="634"/>
      <c r="G450" s="634"/>
      <c r="H450" s="634"/>
      <c r="I450" s="634"/>
      <c r="J450" s="634"/>
      <c r="K450" s="635"/>
      <c r="L450" s="635"/>
      <c r="M450" s="635"/>
      <c r="N450" s="635"/>
      <c r="O450" s="635"/>
      <c r="P450" s="635"/>
      <c r="Q450" s="635"/>
      <c r="R450" s="635"/>
      <c r="S450" s="635"/>
      <c r="T450" s="635"/>
      <c r="U450" s="635"/>
      <c r="V450" s="635"/>
      <c r="W450" s="635"/>
      <c r="X450" s="635"/>
      <c r="Y450" s="635"/>
      <c r="Z450" s="631"/>
      <c r="AA450" s="631"/>
      <c r="AB450" s="631"/>
      <c r="AK450" s="647"/>
      <c r="AL450" s="647"/>
      <c r="AM450" s="647"/>
      <c r="AN450" s="647"/>
      <c r="AO450" s="647"/>
      <c r="AP450" s="647"/>
      <c r="AQ450" s="647"/>
      <c r="AR450" s="647"/>
      <c r="AS450" s="647"/>
      <c r="AT450" s="647"/>
      <c r="AU450" s="647"/>
      <c r="AV450" s="647"/>
      <c r="AW450" s="647"/>
      <c r="AX450" s="647"/>
      <c r="AY450" s="647"/>
      <c r="AZ450" s="647"/>
      <c r="BA450" s="647"/>
      <c r="BB450" s="647"/>
      <c r="BC450" s="647"/>
      <c r="BD450" s="647"/>
      <c r="BE450" s="647"/>
      <c r="BF450" s="647"/>
      <c r="BG450" s="647"/>
    </row>
    <row r="451" spans="1:59" x14ac:dyDescent="0.25">
      <c r="A451" s="631"/>
      <c r="B451" s="634"/>
      <c r="C451" s="634"/>
      <c r="D451" s="634"/>
      <c r="E451" s="634"/>
      <c r="F451" s="634"/>
      <c r="G451" s="634"/>
      <c r="H451" s="634"/>
      <c r="I451" s="634"/>
      <c r="J451" s="634"/>
      <c r="K451" s="635"/>
      <c r="L451" s="635"/>
      <c r="M451" s="635"/>
      <c r="N451" s="635"/>
      <c r="O451" s="635"/>
      <c r="P451" s="635"/>
      <c r="Q451" s="635"/>
      <c r="R451" s="635"/>
      <c r="S451" s="635"/>
      <c r="T451" s="635"/>
      <c r="U451" s="635"/>
      <c r="V451" s="635"/>
      <c r="W451" s="635"/>
      <c r="X451" s="635"/>
      <c r="Y451" s="635"/>
      <c r="Z451" s="631"/>
      <c r="AA451" s="631"/>
      <c r="AB451" s="631"/>
      <c r="AK451" s="647"/>
      <c r="AL451" s="647"/>
      <c r="AM451" s="647"/>
      <c r="AN451" s="647"/>
      <c r="AO451" s="647"/>
      <c r="AP451" s="647"/>
      <c r="AQ451" s="647"/>
      <c r="AR451" s="647"/>
      <c r="AS451" s="647"/>
      <c r="AT451" s="647"/>
      <c r="AU451" s="647"/>
      <c r="AV451" s="647"/>
      <c r="AW451" s="647"/>
      <c r="AX451" s="647"/>
      <c r="AY451" s="647"/>
      <c r="AZ451" s="647"/>
      <c r="BA451" s="647"/>
      <c r="BB451" s="647"/>
      <c r="BC451" s="647"/>
      <c r="BD451" s="647"/>
      <c r="BE451" s="647"/>
      <c r="BF451" s="647"/>
      <c r="BG451" s="647"/>
    </row>
    <row r="452" spans="1:59" x14ac:dyDescent="0.25">
      <c r="A452" s="631"/>
      <c r="B452" s="634"/>
      <c r="C452" s="634"/>
      <c r="D452" s="634"/>
      <c r="E452" s="634"/>
      <c r="F452" s="634"/>
      <c r="G452" s="634"/>
      <c r="H452" s="634"/>
      <c r="I452" s="634"/>
      <c r="J452" s="634"/>
      <c r="K452" s="635"/>
      <c r="L452" s="635"/>
      <c r="M452" s="635"/>
      <c r="N452" s="635"/>
      <c r="O452" s="635"/>
      <c r="P452" s="635"/>
      <c r="Q452" s="635"/>
      <c r="R452" s="635"/>
      <c r="S452" s="635"/>
      <c r="T452" s="635"/>
      <c r="U452" s="635"/>
      <c r="V452" s="635"/>
      <c r="W452" s="635"/>
      <c r="X452" s="635"/>
      <c r="Y452" s="635"/>
      <c r="Z452" s="631"/>
      <c r="AA452" s="631"/>
      <c r="AB452" s="631"/>
      <c r="AK452" s="647"/>
      <c r="AL452" s="647"/>
      <c r="AM452" s="647"/>
      <c r="AN452" s="647"/>
      <c r="AO452" s="647"/>
      <c r="AP452" s="647"/>
      <c r="AQ452" s="647"/>
      <c r="AR452" s="647"/>
      <c r="AS452" s="647"/>
      <c r="AT452" s="647"/>
      <c r="AU452" s="647"/>
      <c r="AV452" s="647"/>
      <c r="AW452" s="647"/>
      <c r="AX452" s="647"/>
      <c r="AY452" s="647"/>
      <c r="AZ452" s="647"/>
      <c r="BA452" s="647"/>
      <c r="BB452" s="647"/>
      <c r="BC452" s="647"/>
      <c r="BD452" s="647"/>
      <c r="BE452" s="647"/>
      <c r="BF452" s="647"/>
      <c r="BG452" s="647"/>
    </row>
    <row r="453" spans="1:59" x14ac:dyDescent="0.25">
      <c r="A453" s="631"/>
      <c r="B453" s="634"/>
      <c r="C453" s="634"/>
      <c r="D453" s="634"/>
      <c r="E453" s="634"/>
      <c r="F453" s="634"/>
      <c r="G453" s="634"/>
      <c r="H453" s="634"/>
      <c r="I453" s="634"/>
      <c r="J453" s="634"/>
      <c r="K453" s="635"/>
      <c r="L453" s="635"/>
      <c r="M453" s="635"/>
      <c r="N453" s="635"/>
      <c r="O453" s="635"/>
      <c r="P453" s="635"/>
      <c r="Q453" s="635"/>
      <c r="R453" s="635"/>
      <c r="S453" s="635"/>
      <c r="T453" s="635"/>
      <c r="U453" s="635"/>
      <c r="V453" s="635"/>
      <c r="W453" s="635"/>
      <c r="X453" s="635"/>
      <c r="Y453" s="635"/>
      <c r="Z453" s="631"/>
      <c r="AA453" s="631"/>
      <c r="AB453" s="631"/>
      <c r="AK453" s="647"/>
      <c r="AL453" s="647"/>
      <c r="AM453" s="647"/>
      <c r="AN453" s="647"/>
      <c r="AO453" s="647"/>
      <c r="AP453" s="647"/>
      <c r="AQ453" s="647"/>
      <c r="AR453" s="647"/>
      <c r="AS453" s="647"/>
      <c r="AT453" s="647"/>
      <c r="AU453" s="647"/>
      <c r="AV453" s="647"/>
      <c r="AW453" s="647"/>
      <c r="AX453" s="647"/>
      <c r="AY453" s="647"/>
      <c r="AZ453" s="647"/>
      <c r="BA453" s="647"/>
      <c r="BB453" s="647"/>
      <c r="BC453" s="647"/>
      <c r="BD453" s="647"/>
      <c r="BE453" s="647"/>
      <c r="BF453" s="647"/>
      <c r="BG453" s="647"/>
    </row>
    <row r="454" spans="1:59" x14ac:dyDescent="0.25">
      <c r="A454" s="631"/>
      <c r="B454" s="634"/>
      <c r="C454" s="634"/>
      <c r="D454" s="634"/>
      <c r="E454" s="634"/>
      <c r="F454" s="634"/>
      <c r="G454" s="634"/>
      <c r="H454" s="634"/>
      <c r="I454" s="634"/>
      <c r="J454" s="634"/>
      <c r="K454" s="635"/>
      <c r="L454" s="635"/>
      <c r="M454" s="635"/>
      <c r="N454" s="635"/>
      <c r="O454" s="635"/>
      <c r="P454" s="635"/>
      <c r="Q454" s="635"/>
      <c r="R454" s="635"/>
      <c r="S454" s="635"/>
      <c r="T454" s="635"/>
      <c r="U454" s="635"/>
      <c r="V454" s="635"/>
      <c r="W454" s="635"/>
      <c r="X454" s="635"/>
      <c r="Y454" s="635"/>
      <c r="Z454" s="631"/>
      <c r="AA454" s="631"/>
      <c r="AB454" s="631"/>
      <c r="AK454" s="647"/>
      <c r="AL454" s="647"/>
      <c r="AM454" s="647"/>
      <c r="AN454" s="647"/>
      <c r="AO454" s="647"/>
      <c r="AP454" s="647"/>
      <c r="AQ454" s="647"/>
      <c r="AR454" s="647"/>
      <c r="AS454" s="647"/>
      <c r="AT454" s="647"/>
      <c r="AU454" s="647"/>
      <c r="AV454" s="647"/>
      <c r="AW454" s="647"/>
      <c r="AX454" s="647"/>
      <c r="AY454" s="647"/>
      <c r="AZ454" s="647"/>
      <c r="BA454" s="647"/>
      <c r="BB454" s="647"/>
      <c r="BC454" s="647"/>
      <c r="BD454" s="647"/>
      <c r="BE454" s="647"/>
      <c r="BF454" s="647"/>
      <c r="BG454" s="647"/>
    </row>
    <row r="455" spans="1:59" x14ac:dyDescent="0.25">
      <c r="A455" s="631"/>
      <c r="B455" s="634"/>
      <c r="C455" s="634"/>
      <c r="D455" s="634"/>
      <c r="E455" s="634"/>
      <c r="F455" s="634"/>
      <c r="G455" s="634"/>
      <c r="H455" s="634"/>
      <c r="I455" s="634"/>
      <c r="J455" s="634"/>
      <c r="K455" s="635"/>
      <c r="L455" s="635"/>
      <c r="M455" s="635"/>
      <c r="N455" s="635"/>
      <c r="O455" s="635"/>
      <c r="P455" s="635"/>
      <c r="Q455" s="635"/>
      <c r="R455" s="635"/>
      <c r="S455" s="635"/>
      <c r="T455" s="635"/>
      <c r="U455" s="635"/>
      <c r="V455" s="635"/>
      <c r="W455" s="635"/>
      <c r="X455" s="635"/>
      <c r="Y455" s="635"/>
      <c r="Z455" s="631"/>
      <c r="AA455" s="631"/>
      <c r="AB455" s="631"/>
      <c r="AK455" s="647"/>
      <c r="AL455" s="647"/>
      <c r="AM455" s="647"/>
      <c r="AN455" s="647"/>
      <c r="AO455" s="647"/>
      <c r="AP455" s="647"/>
      <c r="AQ455" s="647"/>
      <c r="AR455" s="647"/>
      <c r="AS455" s="647"/>
      <c r="AT455" s="647"/>
      <c r="AU455" s="647"/>
      <c r="AV455" s="647"/>
      <c r="AW455" s="647"/>
      <c r="AX455" s="647"/>
      <c r="AY455" s="647"/>
      <c r="AZ455" s="647"/>
      <c r="BA455" s="647"/>
      <c r="BB455" s="647"/>
      <c r="BC455" s="647"/>
      <c r="BD455" s="647"/>
      <c r="BE455" s="647"/>
      <c r="BF455" s="647"/>
      <c r="BG455" s="647"/>
    </row>
    <row r="456" spans="1:59" x14ac:dyDescent="0.25">
      <c r="A456" s="631"/>
      <c r="B456" s="634"/>
      <c r="C456" s="634"/>
      <c r="D456" s="634"/>
      <c r="E456" s="634"/>
      <c r="F456" s="634"/>
      <c r="G456" s="634"/>
      <c r="H456" s="634"/>
      <c r="I456" s="634"/>
      <c r="J456" s="634"/>
      <c r="K456" s="635"/>
      <c r="L456" s="635"/>
      <c r="M456" s="635"/>
      <c r="N456" s="635"/>
      <c r="O456" s="635"/>
      <c r="P456" s="635"/>
      <c r="Q456" s="635"/>
      <c r="R456" s="635"/>
      <c r="S456" s="635"/>
      <c r="T456" s="635"/>
      <c r="U456" s="635"/>
      <c r="V456" s="635"/>
      <c r="W456" s="635"/>
      <c r="X456" s="635"/>
      <c r="Y456" s="635"/>
      <c r="Z456" s="631"/>
      <c r="AA456" s="631"/>
      <c r="AB456" s="631"/>
      <c r="AK456" s="647"/>
      <c r="AL456" s="647"/>
      <c r="AM456" s="647"/>
      <c r="AN456" s="647"/>
      <c r="AO456" s="647"/>
      <c r="AP456" s="647"/>
      <c r="AQ456" s="647"/>
      <c r="AR456" s="647"/>
      <c r="AS456" s="647"/>
      <c r="AT456" s="647"/>
      <c r="AU456" s="647"/>
      <c r="AV456" s="647"/>
      <c r="AW456" s="647"/>
      <c r="AX456" s="647"/>
      <c r="AY456" s="647"/>
      <c r="AZ456" s="647"/>
      <c r="BA456" s="647"/>
      <c r="BB456" s="647"/>
      <c r="BC456" s="647"/>
      <c r="BD456" s="647"/>
      <c r="BE456" s="647"/>
      <c r="BF456" s="647"/>
      <c r="BG456" s="647"/>
    </row>
    <row r="457" spans="1:59" x14ac:dyDescent="0.25">
      <c r="A457" s="631"/>
      <c r="B457" s="634"/>
      <c r="C457" s="634"/>
      <c r="D457" s="634"/>
      <c r="E457" s="634"/>
      <c r="F457" s="634"/>
      <c r="G457" s="634"/>
      <c r="H457" s="634"/>
      <c r="I457" s="634"/>
      <c r="J457" s="634"/>
      <c r="K457" s="635"/>
      <c r="L457" s="635"/>
      <c r="M457" s="635"/>
      <c r="N457" s="635"/>
      <c r="O457" s="635"/>
      <c r="P457" s="635"/>
      <c r="Q457" s="635"/>
      <c r="R457" s="635"/>
      <c r="S457" s="635"/>
      <c r="T457" s="635"/>
      <c r="U457" s="635"/>
      <c r="V457" s="635"/>
      <c r="W457" s="635"/>
      <c r="X457" s="635"/>
      <c r="Y457" s="635"/>
      <c r="Z457" s="631"/>
      <c r="AA457" s="631"/>
      <c r="AB457" s="631"/>
      <c r="AK457" s="647"/>
      <c r="AL457" s="647"/>
      <c r="AM457" s="647"/>
      <c r="AN457" s="647"/>
      <c r="AO457" s="647"/>
      <c r="AP457" s="647"/>
      <c r="AQ457" s="647"/>
      <c r="AR457" s="647"/>
      <c r="AS457" s="647"/>
      <c r="AT457" s="647"/>
      <c r="AU457" s="647"/>
      <c r="AV457" s="647"/>
      <c r="AW457" s="647"/>
      <c r="AX457" s="647"/>
      <c r="AY457" s="647"/>
      <c r="AZ457" s="647"/>
      <c r="BA457" s="647"/>
      <c r="BB457" s="647"/>
      <c r="BC457" s="647"/>
      <c r="BD457" s="647"/>
      <c r="BE457" s="647"/>
      <c r="BF457" s="647"/>
      <c r="BG457" s="647"/>
    </row>
    <row r="458" spans="1:59" x14ac:dyDescent="0.25">
      <c r="A458" s="631"/>
      <c r="B458" s="634"/>
      <c r="C458" s="634"/>
      <c r="D458" s="634"/>
      <c r="E458" s="634"/>
      <c r="F458" s="634"/>
      <c r="G458" s="634"/>
      <c r="H458" s="634"/>
      <c r="I458" s="634"/>
      <c r="J458" s="634"/>
      <c r="K458" s="635"/>
      <c r="L458" s="635"/>
      <c r="M458" s="635"/>
      <c r="N458" s="635"/>
      <c r="O458" s="635"/>
      <c r="P458" s="635"/>
      <c r="Q458" s="635"/>
      <c r="R458" s="635"/>
      <c r="S458" s="635"/>
      <c r="T458" s="635"/>
      <c r="U458" s="635"/>
      <c r="V458" s="635"/>
      <c r="W458" s="635"/>
      <c r="X458" s="635"/>
      <c r="Y458" s="635"/>
      <c r="Z458" s="631"/>
      <c r="AA458" s="631"/>
      <c r="AB458" s="631"/>
      <c r="AK458" s="647"/>
      <c r="AL458" s="647"/>
      <c r="AM458" s="647"/>
      <c r="AN458" s="647"/>
      <c r="AO458" s="647"/>
      <c r="AP458" s="647"/>
      <c r="AQ458" s="647"/>
      <c r="AR458" s="647"/>
      <c r="AS458" s="647"/>
      <c r="AT458" s="647"/>
      <c r="AU458" s="647"/>
      <c r="AV458" s="647"/>
      <c r="AW458" s="647"/>
      <c r="AX458" s="647"/>
      <c r="AY458" s="647"/>
      <c r="AZ458" s="647"/>
      <c r="BA458" s="647"/>
      <c r="BB458" s="647"/>
      <c r="BC458" s="647"/>
      <c r="BD458" s="647"/>
      <c r="BE458" s="647"/>
      <c r="BF458" s="647"/>
      <c r="BG458" s="647"/>
    </row>
    <row r="459" spans="1:59" x14ac:dyDescent="0.25">
      <c r="A459" s="631"/>
      <c r="B459" s="634"/>
      <c r="C459" s="634"/>
      <c r="D459" s="634"/>
      <c r="E459" s="634"/>
      <c r="F459" s="634"/>
      <c r="G459" s="634"/>
      <c r="H459" s="634"/>
      <c r="I459" s="634"/>
      <c r="J459" s="634"/>
      <c r="K459" s="635"/>
      <c r="L459" s="635"/>
      <c r="M459" s="635"/>
      <c r="N459" s="635"/>
      <c r="O459" s="635"/>
      <c r="P459" s="635"/>
      <c r="Q459" s="635"/>
      <c r="R459" s="635"/>
      <c r="S459" s="635"/>
      <c r="T459" s="635"/>
      <c r="U459" s="635"/>
      <c r="V459" s="635"/>
      <c r="W459" s="635"/>
      <c r="X459" s="635"/>
      <c r="Y459" s="635"/>
      <c r="Z459" s="631"/>
      <c r="AA459" s="631"/>
      <c r="AB459" s="631"/>
      <c r="AK459" s="647"/>
      <c r="AL459" s="647"/>
      <c r="AM459" s="647"/>
      <c r="AN459" s="647"/>
      <c r="AO459" s="647"/>
      <c r="AP459" s="647"/>
      <c r="AQ459" s="647"/>
      <c r="AR459" s="647"/>
      <c r="AS459" s="647"/>
      <c r="AT459" s="647"/>
      <c r="AU459" s="647"/>
      <c r="AV459" s="647"/>
      <c r="AW459" s="647"/>
      <c r="AX459" s="647"/>
      <c r="AY459" s="647"/>
      <c r="AZ459" s="647"/>
      <c r="BA459" s="647"/>
      <c r="BB459" s="647"/>
      <c r="BC459" s="647"/>
      <c r="BD459" s="647"/>
      <c r="BE459" s="647"/>
      <c r="BF459" s="647"/>
      <c r="BG459" s="647"/>
    </row>
    <row r="460" spans="1:59" x14ac:dyDescent="0.25">
      <c r="A460" s="631"/>
      <c r="B460" s="634"/>
      <c r="C460" s="634"/>
      <c r="D460" s="634"/>
      <c r="E460" s="634"/>
      <c r="F460" s="634"/>
      <c r="G460" s="634"/>
      <c r="H460" s="634"/>
      <c r="I460" s="634"/>
      <c r="J460" s="634"/>
      <c r="K460" s="635"/>
      <c r="L460" s="635"/>
      <c r="M460" s="635"/>
      <c r="N460" s="635"/>
      <c r="O460" s="635"/>
      <c r="P460" s="635"/>
      <c r="Q460" s="635"/>
      <c r="R460" s="635"/>
      <c r="S460" s="635"/>
      <c r="T460" s="635"/>
      <c r="U460" s="635"/>
      <c r="V460" s="635"/>
      <c r="W460" s="635"/>
      <c r="X460" s="635"/>
      <c r="Y460" s="635"/>
      <c r="Z460" s="631"/>
      <c r="AA460" s="631"/>
      <c r="AB460" s="631"/>
      <c r="AK460" s="647"/>
      <c r="AL460" s="647"/>
      <c r="AM460" s="647"/>
      <c r="AN460" s="647"/>
      <c r="AO460" s="647"/>
      <c r="AP460" s="647"/>
      <c r="AQ460" s="647"/>
      <c r="AR460" s="647"/>
      <c r="AS460" s="647"/>
      <c r="AT460" s="647"/>
      <c r="AU460" s="647"/>
      <c r="AV460" s="647"/>
      <c r="AW460" s="647"/>
      <c r="AX460" s="647"/>
      <c r="AY460" s="647"/>
      <c r="AZ460" s="647"/>
      <c r="BA460" s="647"/>
      <c r="BB460" s="647"/>
      <c r="BC460" s="647"/>
      <c r="BD460" s="647"/>
      <c r="BE460" s="647"/>
      <c r="BF460" s="647"/>
      <c r="BG460" s="647"/>
    </row>
    <row r="461" spans="1:59" x14ac:dyDescent="0.25">
      <c r="A461" s="631"/>
      <c r="B461" s="634"/>
      <c r="C461" s="634"/>
      <c r="D461" s="634"/>
      <c r="E461" s="634"/>
      <c r="F461" s="634"/>
      <c r="G461" s="634"/>
      <c r="H461" s="634"/>
      <c r="I461" s="634"/>
      <c r="J461" s="634"/>
      <c r="K461" s="635"/>
      <c r="L461" s="635"/>
      <c r="M461" s="635"/>
      <c r="N461" s="635"/>
      <c r="O461" s="635"/>
      <c r="P461" s="635"/>
      <c r="Q461" s="635"/>
      <c r="R461" s="635"/>
      <c r="S461" s="635"/>
      <c r="T461" s="635"/>
      <c r="U461" s="635"/>
      <c r="V461" s="635"/>
      <c r="W461" s="635"/>
      <c r="X461" s="635"/>
      <c r="Y461" s="635"/>
      <c r="Z461" s="631"/>
      <c r="AA461" s="631"/>
      <c r="AB461" s="631"/>
      <c r="AK461" s="647"/>
      <c r="AL461" s="647"/>
      <c r="AM461" s="647"/>
      <c r="AN461" s="647"/>
      <c r="AO461" s="647"/>
      <c r="AP461" s="647"/>
      <c r="AQ461" s="647"/>
      <c r="AR461" s="647"/>
      <c r="AS461" s="647"/>
      <c r="AT461" s="647"/>
      <c r="AU461" s="647"/>
      <c r="AV461" s="647"/>
      <c r="AW461" s="647"/>
      <c r="AX461" s="647"/>
      <c r="AY461" s="647"/>
      <c r="AZ461" s="647"/>
      <c r="BA461" s="647"/>
      <c r="BB461" s="647"/>
      <c r="BC461" s="647"/>
      <c r="BD461" s="647"/>
      <c r="BE461" s="647"/>
      <c r="BF461" s="647"/>
      <c r="BG461" s="647"/>
    </row>
    <row r="462" spans="1:59" x14ac:dyDescent="0.25">
      <c r="A462" s="631"/>
      <c r="B462" s="634"/>
      <c r="C462" s="634"/>
      <c r="D462" s="634"/>
      <c r="E462" s="634"/>
      <c r="F462" s="634"/>
      <c r="G462" s="634"/>
      <c r="H462" s="634"/>
      <c r="I462" s="634"/>
      <c r="J462" s="634"/>
      <c r="K462" s="635"/>
      <c r="L462" s="635"/>
      <c r="M462" s="635"/>
      <c r="N462" s="635"/>
      <c r="O462" s="635"/>
      <c r="P462" s="635"/>
      <c r="Q462" s="635"/>
      <c r="R462" s="635"/>
      <c r="S462" s="635"/>
      <c r="T462" s="635"/>
      <c r="U462" s="635"/>
      <c r="V462" s="635"/>
      <c r="W462" s="635"/>
      <c r="X462" s="635"/>
      <c r="Y462" s="635"/>
      <c r="Z462" s="631"/>
      <c r="AA462" s="631"/>
      <c r="AB462" s="631"/>
      <c r="AK462" s="647"/>
      <c r="AL462" s="647"/>
      <c r="AM462" s="647"/>
      <c r="AN462" s="647"/>
      <c r="AO462" s="647"/>
      <c r="AP462" s="647"/>
      <c r="AQ462" s="647"/>
      <c r="AR462" s="647"/>
      <c r="AS462" s="647"/>
      <c r="AT462" s="647"/>
      <c r="AU462" s="647"/>
      <c r="AV462" s="647"/>
      <c r="AW462" s="647"/>
      <c r="AX462" s="647"/>
      <c r="AY462" s="647"/>
      <c r="AZ462" s="647"/>
      <c r="BA462" s="647"/>
      <c r="BB462" s="647"/>
      <c r="BC462" s="647"/>
      <c r="BD462" s="647"/>
      <c r="BE462" s="647"/>
      <c r="BF462" s="647"/>
      <c r="BG462" s="647"/>
    </row>
    <row r="463" spans="1:59" x14ac:dyDescent="0.25">
      <c r="A463" s="631"/>
      <c r="B463" s="634"/>
      <c r="C463" s="634"/>
      <c r="D463" s="634"/>
      <c r="E463" s="634"/>
      <c r="F463" s="634"/>
      <c r="G463" s="634"/>
      <c r="H463" s="634"/>
      <c r="I463" s="634"/>
      <c r="J463" s="634"/>
      <c r="K463" s="635"/>
      <c r="L463" s="635"/>
      <c r="M463" s="635"/>
      <c r="N463" s="635"/>
      <c r="O463" s="635"/>
      <c r="P463" s="635"/>
      <c r="Q463" s="635"/>
      <c r="R463" s="635"/>
      <c r="S463" s="635"/>
      <c r="T463" s="635"/>
      <c r="U463" s="635"/>
      <c r="V463" s="635"/>
      <c r="W463" s="635"/>
      <c r="X463" s="635"/>
      <c r="Y463" s="635"/>
      <c r="Z463" s="631"/>
      <c r="AA463" s="631"/>
      <c r="AB463" s="631"/>
      <c r="AK463" s="647"/>
      <c r="AL463" s="647"/>
      <c r="AM463" s="647"/>
      <c r="AN463" s="647"/>
      <c r="AO463" s="647"/>
      <c r="AP463" s="647"/>
      <c r="AQ463" s="647"/>
      <c r="AR463" s="647"/>
      <c r="AS463" s="647"/>
      <c r="AT463" s="647"/>
      <c r="AU463" s="647"/>
      <c r="AV463" s="647"/>
      <c r="AW463" s="647"/>
      <c r="AX463" s="647"/>
      <c r="AY463" s="647"/>
      <c r="AZ463" s="647"/>
      <c r="BA463" s="647"/>
      <c r="BB463" s="647"/>
      <c r="BC463" s="647"/>
      <c r="BD463" s="647"/>
      <c r="BE463" s="647"/>
      <c r="BF463" s="647"/>
      <c r="BG463" s="647"/>
    </row>
    <row r="464" spans="1:59" x14ac:dyDescent="0.25">
      <c r="A464" s="631"/>
      <c r="B464" s="634"/>
      <c r="C464" s="634"/>
      <c r="D464" s="634"/>
      <c r="E464" s="634"/>
      <c r="F464" s="634"/>
      <c r="G464" s="634"/>
      <c r="H464" s="634"/>
      <c r="I464" s="634"/>
      <c r="J464" s="634"/>
      <c r="K464" s="635"/>
      <c r="L464" s="635"/>
      <c r="M464" s="635"/>
      <c r="N464" s="635"/>
      <c r="O464" s="635"/>
      <c r="P464" s="635"/>
      <c r="Q464" s="635"/>
      <c r="R464" s="635"/>
      <c r="S464" s="635"/>
      <c r="T464" s="635"/>
      <c r="U464" s="635"/>
      <c r="V464" s="635"/>
      <c r="W464" s="635"/>
      <c r="X464" s="635"/>
      <c r="Y464" s="635"/>
      <c r="Z464" s="631"/>
      <c r="AA464" s="631"/>
      <c r="AB464" s="631"/>
      <c r="AK464" s="647"/>
      <c r="AL464" s="647"/>
      <c r="AM464" s="647"/>
      <c r="AN464" s="647"/>
      <c r="AO464" s="647"/>
      <c r="AP464" s="647"/>
      <c r="AQ464" s="647"/>
      <c r="AR464" s="647"/>
      <c r="AS464" s="647"/>
      <c r="AT464" s="647"/>
      <c r="AU464" s="647"/>
      <c r="AV464" s="647"/>
      <c r="AW464" s="647"/>
      <c r="AX464" s="647"/>
      <c r="AY464" s="647"/>
      <c r="AZ464" s="647"/>
      <c r="BA464" s="647"/>
      <c r="BB464" s="647"/>
      <c r="BC464" s="647"/>
      <c r="BD464" s="647"/>
      <c r="BE464" s="647"/>
      <c r="BF464" s="647"/>
      <c r="BG464" s="647"/>
    </row>
    <row r="465" spans="1:59" x14ac:dyDescent="0.25">
      <c r="A465" s="631"/>
      <c r="B465" s="634"/>
      <c r="C465" s="634"/>
      <c r="D465" s="634"/>
      <c r="E465" s="634"/>
      <c r="F465" s="634"/>
      <c r="G465" s="634"/>
      <c r="H465" s="634"/>
      <c r="I465" s="634"/>
      <c r="J465" s="634"/>
      <c r="K465" s="635"/>
      <c r="L465" s="635"/>
      <c r="M465" s="635"/>
      <c r="N465" s="635"/>
      <c r="O465" s="635"/>
      <c r="P465" s="635"/>
      <c r="Q465" s="635"/>
      <c r="R465" s="635"/>
      <c r="S465" s="635"/>
      <c r="T465" s="635"/>
      <c r="U465" s="635"/>
      <c r="V465" s="635"/>
      <c r="W465" s="635"/>
      <c r="X465" s="635"/>
      <c r="Y465" s="635"/>
      <c r="Z465" s="631"/>
      <c r="AA465" s="631"/>
      <c r="AB465" s="631"/>
      <c r="AK465" s="647"/>
      <c r="AL465" s="647"/>
      <c r="AM465" s="647"/>
      <c r="AN465" s="647"/>
      <c r="AO465" s="647"/>
      <c r="AP465" s="647"/>
      <c r="AQ465" s="647"/>
      <c r="AR465" s="647"/>
      <c r="AS465" s="647"/>
      <c r="AT465" s="647"/>
      <c r="AU465" s="647"/>
      <c r="AV465" s="647"/>
      <c r="AW465" s="647"/>
      <c r="AX465" s="647"/>
      <c r="AY465" s="647"/>
      <c r="AZ465" s="647"/>
      <c r="BA465" s="647"/>
      <c r="BB465" s="647"/>
      <c r="BC465" s="647"/>
      <c r="BD465" s="647"/>
      <c r="BE465" s="647"/>
      <c r="BF465" s="647"/>
      <c r="BG465" s="647"/>
    </row>
    <row r="466" spans="1:59" x14ac:dyDescent="0.25">
      <c r="A466" s="631"/>
      <c r="B466" s="634"/>
      <c r="C466" s="634"/>
      <c r="D466" s="634"/>
      <c r="E466" s="634"/>
      <c r="F466" s="634"/>
      <c r="G466" s="634"/>
      <c r="H466" s="634"/>
      <c r="I466" s="634"/>
      <c r="J466" s="634"/>
      <c r="K466" s="635"/>
      <c r="L466" s="635"/>
      <c r="M466" s="635"/>
      <c r="N466" s="635"/>
      <c r="O466" s="635"/>
      <c r="P466" s="635"/>
      <c r="Q466" s="635"/>
      <c r="R466" s="635"/>
      <c r="S466" s="635"/>
      <c r="T466" s="635"/>
      <c r="U466" s="635"/>
      <c r="V466" s="635"/>
      <c r="W466" s="635"/>
      <c r="X466" s="635"/>
      <c r="Y466" s="635"/>
      <c r="Z466" s="631"/>
      <c r="AA466" s="631"/>
      <c r="AB466" s="631"/>
      <c r="AK466" s="647"/>
      <c r="AL466" s="647"/>
      <c r="AM466" s="647"/>
      <c r="AN466" s="647"/>
      <c r="AO466" s="647"/>
      <c r="AP466" s="647"/>
      <c r="AQ466" s="647"/>
      <c r="AR466" s="647"/>
      <c r="AS466" s="647"/>
      <c r="AT466" s="647"/>
      <c r="AU466" s="647"/>
      <c r="AV466" s="647"/>
      <c r="AW466" s="647"/>
      <c r="AX466" s="647"/>
      <c r="AY466" s="647"/>
      <c r="AZ466" s="647"/>
      <c r="BA466" s="647"/>
      <c r="BB466" s="647"/>
      <c r="BC466" s="647"/>
      <c r="BD466" s="647"/>
      <c r="BE466" s="647"/>
      <c r="BF466" s="647"/>
      <c r="BG466" s="647"/>
    </row>
    <row r="467" spans="1:59" x14ac:dyDescent="0.25">
      <c r="A467" s="631"/>
      <c r="B467" s="634"/>
      <c r="C467" s="634"/>
      <c r="D467" s="634"/>
      <c r="E467" s="634"/>
      <c r="F467" s="634"/>
      <c r="G467" s="634"/>
      <c r="H467" s="634"/>
      <c r="I467" s="634"/>
      <c r="J467" s="634"/>
      <c r="K467" s="635"/>
      <c r="L467" s="635"/>
      <c r="M467" s="635"/>
      <c r="N467" s="635"/>
      <c r="O467" s="635"/>
      <c r="P467" s="635"/>
      <c r="Q467" s="635"/>
      <c r="R467" s="635"/>
      <c r="S467" s="635"/>
      <c r="T467" s="635"/>
      <c r="U467" s="635"/>
      <c r="V467" s="635"/>
      <c r="W467" s="635"/>
      <c r="X467" s="635"/>
      <c r="Y467" s="635"/>
      <c r="Z467" s="631"/>
      <c r="AA467" s="631"/>
      <c r="AB467" s="631"/>
      <c r="AK467" s="647"/>
      <c r="AL467" s="647"/>
      <c r="AM467" s="647"/>
      <c r="AN467" s="647"/>
      <c r="AO467" s="647"/>
      <c r="AP467" s="647"/>
      <c r="AQ467" s="647"/>
      <c r="AR467" s="647"/>
      <c r="AS467" s="647"/>
      <c r="AT467" s="647"/>
      <c r="AU467" s="647"/>
      <c r="AV467" s="647"/>
      <c r="AW467" s="647"/>
      <c r="AX467" s="647"/>
      <c r="AY467" s="647"/>
      <c r="AZ467" s="647"/>
      <c r="BA467" s="647"/>
      <c r="BB467" s="647"/>
      <c r="BC467" s="647"/>
      <c r="BD467" s="647"/>
      <c r="BE467" s="647"/>
      <c r="BF467" s="647"/>
      <c r="BG467" s="647"/>
    </row>
    <row r="468" spans="1:59" x14ac:dyDescent="0.25">
      <c r="A468" s="631"/>
      <c r="B468" s="634"/>
      <c r="C468" s="634"/>
      <c r="D468" s="634"/>
      <c r="E468" s="634"/>
      <c r="F468" s="634"/>
      <c r="G468" s="634"/>
      <c r="H468" s="634"/>
      <c r="I468" s="634"/>
      <c r="J468" s="634"/>
      <c r="K468" s="635"/>
      <c r="L468" s="635"/>
      <c r="M468" s="635"/>
      <c r="N468" s="635"/>
      <c r="O468" s="635"/>
      <c r="P468" s="635"/>
      <c r="Q468" s="635"/>
      <c r="R468" s="635"/>
      <c r="S468" s="635"/>
      <c r="T468" s="635"/>
      <c r="U468" s="635"/>
      <c r="V468" s="635"/>
      <c r="W468" s="635"/>
      <c r="X468" s="635"/>
      <c r="Y468" s="635"/>
      <c r="Z468" s="631"/>
      <c r="AA468" s="631"/>
      <c r="AB468" s="631"/>
      <c r="AK468" s="647"/>
      <c r="AL468" s="647"/>
      <c r="AM468" s="647"/>
      <c r="AN468" s="647"/>
      <c r="AO468" s="647"/>
      <c r="AP468" s="647"/>
      <c r="AQ468" s="647"/>
      <c r="AR468" s="647"/>
      <c r="AS468" s="647"/>
      <c r="AT468" s="647"/>
      <c r="AU468" s="647"/>
      <c r="AV468" s="647"/>
      <c r="AW468" s="647"/>
      <c r="AX468" s="647"/>
      <c r="AY468" s="647"/>
      <c r="AZ468" s="647"/>
      <c r="BA468" s="647"/>
      <c r="BB468" s="647"/>
      <c r="BC468" s="647"/>
      <c r="BD468" s="647"/>
      <c r="BE468" s="647"/>
      <c r="BF468" s="647"/>
      <c r="BG468" s="647"/>
    </row>
    <row r="469" spans="1:59" x14ac:dyDescent="0.25">
      <c r="A469" s="631"/>
      <c r="B469" s="634"/>
      <c r="C469" s="634"/>
      <c r="D469" s="634"/>
      <c r="E469" s="634"/>
      <c r="F469" s="634"/>
      <c r="G469" s="634"/>
      <c r="H469" s="634"/>
      <c r="I469" s="634"/>
      <c r="J469" s="634"/>
      <c r="K469" s="635"/>
      <c r="L469" s="635"/>
      <c r="M469" s="635"/>
      <c r="N469" s="635"/>
      <c r="O469" s="635"/>
      <c r="P469" s="635"/>
      <c r="Q469" s="635"/>
      <c r="R469" s="635"/>
      <c r="S469" s="635"/>
      <c r="T469" s="635"/>
      <c r="U469" s="635"/>
      <c r="V469" s="635"/>
      <c r="W469" s="635"/>
      <c r="X469" s="635"/>
      <c r="Y469" s="635"/>
      <c r="Z469" s="631"/>
      <c r="AA469" s="631"/>
      <c r="AB469" s="631"/>
      <c r="AK469" s="647"/>
      <c r="AL469" s="647"/>
      <c r="AM469" s="647"/>
      <c r="AN469" s="647"/>
      <c r="AO469" s="647"/>
      <c r="AP469" s="647"/>
      <c r="AQ469" s="647"/>
      <c r="AR469" s="647"/>
      <c r="AS469" s="647"/>
      <c r="AT469" s="647"/>
      <c r="AU469" s="647"/>
      <c r="AV469" s="647"/>
      <c r="AW469" s="647"/>
      <c r="AX469" s="647"/>
      <c r="AY469" s="647"/>
      <c r="AZ469" s="647"/>
      <c r="BA469" s="647"/>
      <c r="BB469" s="647"/>
      <c r="BC469" s="647"/>
      <c r="BD469" s="647"/>
      <c r="BE469" s="647"/>
      <c r="BF469" s="647"/>
      <c r="BG469" s="647"/>
    </row>
    <row r="470" spans="1:59" x14ac:dyDescent="0.25">
      <c r="A470" s="631"/>
      <c r="B470" s="634"/>
      <c r="C470" s="634"/>
      <c r="D470" s="634"/>
      <c r="E470" s="634"/>
      <c r="F470" s="634"/>
      <c r="G470" s="634"/>
      <c r="H470" s="634"/>
      <c r="I470" s="634"/>
      <c r="J470" s="634"/>
      <c r="K470" s="635"/>
      <c r="L470" s="635"/>
      <c r="M470" s="635"/>
      <c r="N470" s="635"/>
      <c r="O470" s="635"/>
      <c r="P470" s="635"/>
      <c r="Q470" s="635"/>
      <c r="R470" s="635"/>
      <c r="S470" s="635"/>
      <c r="T470" s="635"/>
      <c r="U470" s="635"/>
      <c r="V470" s="635"/>
      <c r="W470" s="635"/>
      <c r="X470" s="635"/>
      <c r="Y470" s="635"/>
      <c r="Z470" s="631"/>
      <c r="AA470" s="631"/>
      <c r="AB470" s="631"/>
      <c r="AK470" s="647"/>
      <c r="AL470" s="647"/>
      <c r="AM470" s="647"/>
      <c r="AN470" s="647"/>
      <c r="AO470" s="647"/>
      <c r="AP470" s="647"/>
      <c r="AQ470" s="647"/>
      <c r="AR470" s="647"/>
      <c r="AS470" s="647"/>
      <c r="AT470" s="647"/>
      <c r="AU470" s="647"/>
      <c r="AV470" s="647"/>
      <c r="AW470" s="647"/>
      <c r="AX470" s="647"/>
      <c r="AY470" s="647"/>
      <c r="AZ470" s="647"/>
      <c r="BA470" s="647"/>
      <c r="BB470" s="647"/>
      <c r="BC470" s="647"/>
      <c r="BD470" s="647"/>
      <c r="BE470" s="647"/>
      <c r="BF470" s="647"/>
      <c r="BG470" s="647"/>
    </row>
    <row r="471" spans="1:59" x14ac:dyDescent="0.25">
      <c r="A471" s="631"/>
      <c r="B471" s="634"/>
      <c r="C471" s="634"/>
      <c r="D471" s="634"/>
      <c r="E471" s="634"/>
      <c r="F471" s="634"/>
      <c r="G471" s="634"/>
      <c r="H471" s="634"/>
      <c r="I471" s="634"/>
      <c r="J471" s="634"/>
      <c r="K471" s="635"/>
      <c r="L471" s="635"/>
      <c r="M471" s="635"/>
      <c r="N471" s="635"/>
      <c r="O471" s="635"/>
      <c r="P471" s="635"/>
      <c r="Q471" s="635"/>
      <c r="R471" s="635"/>
      <c r="S471" s="635"/>
      <c r="T471" s="635"/>
      <c r="U471" s="635"/>
      <c r="V471" s="635"/>
      <c r="W471" s="635"/>
      <c r="X471" s="635"/>
      <c r="Y471" s="635"/>
      <c r="Z471" s="631"/>
      <c r="AA471" s="631"/>
      <c r="AB471" s="631"/>
      <c r="AK471" s="647"/>
      <c r="AL471" s="647"/>
      <c r="AM471" s="647"/>
      <c r="AN471" s="647"/>
      <c r="AO471" s="647"/>
      <c r="AP471" s="647"/>
      <c r="AQ471" s="647"/>
      <c r="AR471" s="647"/>
      <c r="AS471" s="647"/>
      <c r="AT471" s="647"/>
      <c r="AU471" s="647"/>
      <c r="AV471" s="647"/>
      <c r="AW471" s="647"/>
      <c r="AX471" s="647"/>
      <c r="AY471" s="647"/>
      <c r="AZ471" s="647"/>
      <c r="BA471" s="647"/>
      <c r="BB471" s="647"/>
      <c r="BC471" s="647"/>
      <c r="BD471" s="647"/>
      <c r="BE471" s="647"/>
      <c r="BF471" s="647"/>
      <c r="BG471" s="647"/>
    </row>
    <row r="472" spans="1:59" x14ac:dyDescent="0.25">
      <c r="A472" s="631"/>
      <c r="B472" s="634"/>
      <c r="C472" s="634"/>
      <c r="D472" s="634"/>
      <c r="E472" s="634"/>
      <c r="F472" s="634"/>
      <c r="G472" s="634"/>
      <c r="H472" s="634"/>
      <c r="I472" s="634"/>
      <c r="J472" s="634"/>
      <c r="K472" s="635"/>
      <c r="L472" s="635"/>
      <c r="M472" s="635"/>
      <c r="N472" s="635"/>
      <c r="O472" s="635"/>
      <c r="P472" s="635"/>
      <c r="Q472" s="635"/>
      <c r="R472" s="635"/>
      <c r="S472" s="635"/>
      <c r="T472" s="635"/>
      <c r="U472" s="635"/>
      <c r="V472" s="635"/>
      <c r="W472" s="635"/>
      <c r="X472" s="635"/>
      <c r="Y472" s="635"/>
      <c r="Z472" s="631"/>
      <c r="AA472" s="631"/>
      <c r="AB472" s="631"/>
      <c r="AK472" s="647"/>
      <c r="AL472" s="647"/>
      <c r="AM472" s="647"/>
      <c r="AN472" s="647"/>
      <c r="AO472" s="647"/>
      <c r="AP472" s="647"/>
      <c r="AQ472" s="647"/>
      <c r="AR472" s="647"/>
      <c r="AS472" s="647"/>
      <c r="AT472" s="647"/>
      <c r="AU472" s="647"/>
      <c r="AV472" s="647"/>
      <c r="AW472" s="647"/>
      <c r="AX472" s="647"/>
      <c r="AY472" s="647"/>
      <c r="AZ472" s="647"/>
      <c r="BA472" s="647"/>
      <c r="BB472" s="647"/>
      <c r="BC472" s="647"/>
      <c r="BD472" s="647"/>
      <c r="BE472" s="647"/>
      <c r="BF472" s="647"/>
      <c r="BG472" s="647"/>
    </row>
    <row r="473" spans="1:59" x14ac:dyDescent="0.25">
      <c r="A473" s="631"/>
      <c r="B473" s="634"/>
      <c r="C473" s="634"/>
      <c r="D473" s="634"/>
      <c r="E473" s="634"/>
      <c r="F473" s="634"/>
      <c r="G473" s="634"/>
      <c r="H473" s="634"/>
      <c r="I473" s="634"/>
      <c r="J473" s="634"/>
      <c r="K473" s="635"/>
      <c r="L473" s="635"/>
      <c r="M473" s="635"/>
      <c r="N473" s="635"/>
      <c r="O473" s="635"/>
      <c r="P473" s="635"/>
      <c r="Q473" s="635"/>
      <c r="R473" s="635"/>
      <c r="S473" s="635"/>
      <c r="T473" s="635"/>
      <c r="U473" s="635"/>
      <c r="V473" s="635"/>
      <c r="W473" s="635"/>
      <c r="X473" s="635"/>
      <c r="Y473" s="635"/>
      <c r="Z473" s="631"/>
      <c r="AA473" s="631"/>
      <c r="AB473" s="631"/>
      <c r="AK473" s="647"/>
      <c r="AL473" s="647"/>
      <c r="AM473" s="647"/>
      <c r="AN473" s="647"/>
      <c r="AO473" s="647"/>
      <c r="AP473" s="647"/>
      <c r="AQ473" s="647"/>
      <c r="AR473" s="647"/>
      <c r="AS473" s="647"/>
      <c r="AT473" s="647"/>
      <c r="AU473" s="647"/>
      <c r="AV473" s="647"/>
      <c r="AW473" s="647"/>
      <c r="AX473" s="647"/>
      <c r="AY473" s="647"/>
      <c r="AZ473" s="647"/>
      <c r="BA473" s="647"/>
      <c r="BB473" s="647"/>
      <c r="BC473" s="647"/>
      <c r="BD473" s="647"/>
      <c r="BE473" s="647"/>
      <c r="BF473" s="647"/>
      <c r="BG473" s="647"/>
    </row>
    <row r="474" spans="1:59" x14ac:dyDescent="0.25">
      <c r="A474" s="631"/>
      <c r="B474" s="634"/>
      <c r="C474" s="634"/>
      <c r="D474" s="634"/>
      <c r="E474" s="634"/>
      <c r="F474" s="634"/>
      <c r="G474" s="634"/>
      <c r="H474" s="634"/>
      <c r="I474" s="634"/>
      <c r="J474" s="634"/>
      <c r="K474" s="635"/>
      <c r="L474" s="635"/>
      <c r="M474" s="635"/>
      <c r="N474" s="635"/>
      <c r="O474" s="635"/>
      <c r="P474" s="635"/>
      <c r="Q474" s="635"/>
      <c r="R474" s="635"/>
      <c r="S474" s="635"/>
      <c r="T474" s="635"/>
      <c r="U474" s="635"/>
      <c r="V474" s="635"/>
      <c r="W474" s="635"/>
      <c r="X474" s="635"/>
      <c r="Y474" s="635"/>
      <c r="Z474" s="631"/>
      <c r="AA474" s="631"/>
      <c r="AB474" s="631"/>
      <c r="AK474" s="647"/>
      <c r="AL474" s="647"/>
      <c r="AM474" s="647"/>
      <c r="AN474" s="647"/>
      <c r="AO474" s="647"/>
      <c r="AP474" s="647"/>
      <c r="AQ474" s="647"/>
      <c r="AR474" s="647"/>
      <c r="AS474" s="647"/>
      <c r="AT474" s="647"/>
      <c r="AU474" s="647"/>
      <c r="AV474" s="647"/>
      <c r="AW474" s="647"/>
      <c r="AX474" s="647"/>
      <c r="AY474" s="647"/>
      <c r="AZ474" s="647"/>
      <c r="BA474" s="647"/>
      <c r="BB474" s="647"/>
      <c r="BC474" s="647"/>
      <c r="BD474" s="647"/>
      <c r="BE474" s="647"/>
      <c r="BF474" s="647"/>
      <c r="BG474" s="647"/>
    </row>
    <row r="475" spans="1:59" x14ac:dyDescent="0.25">
      <c r="A475" s="631"/>
      <c r="B475" s="634"/>
      <c r="C475" s="634"/>
      <c r="D475" s="634"/>
      <c r="E475" s="634"/>
      <c r="F475" s="634"/>
      <c r="G475" s="634"/>
      <c r="H475" s="634"/>
      <c r="I475" s="634"/>
      <c r="J475" s="634"/>
      <c r="K475" s="635"/>
      <c r="L475" s="635"/>
      <c r="M475" s="635"/>
      <c r="N475" s="635"/>
      <c r="O475" s="635"/>
      <c r="P475" s="635"/>
      <c r="Q475" s="635"/>
      <c r="R475" s="635"/>
      <c r="S475" s="635"/>
      <c r="T475" s="635"/>
      <c r="U475" s="635"/>
      <c r="V475" s="635"/>
      <c r="W475" s="635"/>
      <c r="X475" s="635"/>
      <c r="Y475" s="635"/>
      <c r="Z475" s="631"/>
      <c r="AA475" s="631"/>
      <c r="AB475" s="631"/>
      <c r="AK475" s="647"/>
      <c r="AL475" s="647"/>
      <c r="AM475" s="647"/>
      <c r="AN475" s="647"/>
      <c r="AO475" s="647"/>
      <c r="AP475" s="647"/>
      <c r="AQ475" s="647"/>
      <c r="AR475" s="647"/>
      <c r="AS475" s="647"/>
      <c r="AT475" s="647"/>
      <c r="AU475" s="647"/>
      <c r="AV475" s="647"/>
      <c r="AW475" s="647"/>
      <c r="AX475" s="647"/>
      <c r="AY475" s="647"/>
      <c r="AZ475" s="647"/>
      <c r="BA475" s="647"/>
      <c r="BB475" s="647"/>
      <c r="BC475" s="647"/>
      <c r="BD475" s="647"/>
      <c r="BE475" s="647"/>
      <c r="BF475" s="647"/>
      <c r="BG475" s="647"/>
    </row>
    <row r="476" spans="1:59" x14ac:dyDescent="0.25">
      <c r="A476" s="631"/>
      <c r="B476" s="634"/>
      <c r="C476" s="634"/>
      <c r="D476" s="634"/>
      <c r="E476" s="634"/>
      <c r="F476" s="634"/>
      <c r="G476" s="634"/>
      <c r="H476" s="634"/>
      <c r="I476" s="634"/>
      <c r="J476" s="634"/>
      <c r="K476" s="635"/>
      <c r="L476" s="635"/>
      <c r="M476" s="635"/>
      <c r="N476" s="635"/>
      <c r="O476" s="635"/>
      <c r="P476" s="635"/>
      <c r="Q476" s="635"/>
      <c r="R476" s="635"/>
      <c r="S476" s="635"/>
      <c r="T476" s="635"/>
      <c r="U476" s="635"/>
      <c r="V476" s="635"/>
      <c r="W476" s="635"/>
      <c r="X476" s="635"/>
      <c r="Y476" s="635"/>
      <c r="Z476" s="631"/>
      <c r="AA476" s="631"/>
      <c r="AB476" s="631"/>
      <c r="AK476" s="647"/>
      <c r="AL476" s="647"/>
      <c r="AM476" s="647"/>
      <c r="AN476" s="647"/>
      <c r="AO476" s="647"/>
      <c r="AP476" s="647"/>
      <c r="AQ476" s="647"/>
      <c r="AR476" s="647"/>
      <c r="AS476" s="647"/>
      <c r="AT476" s="647"/>
      <c r="AU476" s="647"/>
      <c r="AV476" s="647"/>
      <c r="AW476" s="647"/>
      <c r="AX476" s="647"/>
      <c r="AY476" s="647"/>
      <c r="AZ476" s="647"/>
      <c r="BA476" s="647"/>
      <c r="BB476" s="647"/>
      <c r="BC476" s="647"/>
      <c r="BD476" s="647"/>
      <c r="BE476" s="647"/>
      <c r="BF476" s="647"/>
      <c r="BG476" s="647"/>
    </row>
    <row r="477" spans="1:59" x14ac:dyDescent="0.25">
      <c r="A477" s="631"/>
      <c r="B477" s="634"/>
      <c r="C477" s="634"/>
      <c r="D477" s="634"/>
      <c r="E477" s="634"/>
      <c r="F477" s="634"/>
      <c r="G477" s="634"/>
      <c r="H477" s="634"/>
      <c r="I477" s="634"/>
      <c r="J477" s="634"/>
      <c r="K477" s="635"/>
      <c r="L477" s="635"/>
      <c r="M477" s="635"/>
      <c r="N477" s="635"/>
      <c r="O477" s="635"/>
      <c r="P477" s="635"/>
      <c r="Q477" s="635"/>
      <c r="R477" s="635"/>
      <c r="S477" s="635"/>
      <c r="T477" s="635"/>
      <c r="U477" s="635"/>
      <c r="V477" s="635"/>
      <c r="W477" s="635"/>
      <c r="X477" s="635"/>
      <c r="Y477" s="635"/>
      <c r="Z477" s="631"/>
      <c r="AA477" s="631"/>
      <c r="AB477" s="631"/>
      <c r="AK477" s="647"/>
      <c r="AL477" s="647"/>
      <c r="AM477" s="647"/>
      <c r="AN477" s="647"/>
      <c r="AO477" s="647"/>
      <c r="AP477" s="647"/>
      <c r="AQ477" s="647"/>
      <c r="AR477" s="647"/>
      <c r="AS477" s="647"/>
      <c r="AT477" s="647"/>
      <c r="AU477" s="647"/>
      <c r="AV477" s="647"/>
      <c r="AW477" s="647"/>
      <c r="AX477" s="647"/>
      <c r="AY477" s="647"/>
      <c r="AZ477" s="647"/>
      <c r="BA477" s="647"/>
      <c r="BB477" s="647"/>
      <c r="BC477" s="647"/>
      <c r="BD477" s="647"/>
      <c r="BE477" s="647"/>
      <c r="BF477" s="647"/>
      <c r="BG477" s="647"/>
    </row>
    <row r="478" spans="1:59" x14ac:dyDescent="0.25">
      <c r="A478" s="631"/>
      <c r="B478" s="634"/>
      <c r="C478" s="634"/>
      <c r="D478" s="634"/>
      <c r="E478" s="634"/>
      <c r="F478" s="634"/>
      <c r="G478" s="634"/>
      <c r="H478" s="634"/>
      <c r="I478" s="634"/>
      <c r="J478" s="634"/>
      <c r="K478" s="635"/>
      <c r="L478" s="635"/>
      <c r="M478" s="635"/>
      <c r="N478" s="635"/>
      <c r="O478" s="635"/>
      <c r="P478" s="635"/>
      <c r="Q478" s="635"/>
      <c r="R478" s="635"/>
      <c r="S478" s="635"/>
      <c r="T478" s="635"/>
      <c r="U478" s="635"/>
      <c r="V478" s="635"/>
      <c r="W478" s="635"/>
      <c r="X478" s="635"/>
      <c r="Y478" s="635"/>
      <c r="Z478" s="631"/>
      <c r="AA478" s="631"/>
      <c r="AB478" s="631"/>
      <c r="AK478" s="647"/>
      <c r="AL478" s="647"/>
      <c r="AM478" s="647"/>
      <c r="AN478" s="647"/>
      <c r="AO478" s="647"/>
      <c r="AP478" s="647"/>
      <c r="AQ478" s="647"/>
      <c r="AR478" s="647"/>
      <c r="AS478" s="647"/>
      <c r="AT478" s="647"/>
      <c r="AU478" s="647"/>
      <c r="AV478" s="647"/>
      <c r="AW478" s="647"/>
      <c r="AX478" s="647"/>
      <c r="AY478" s="647"/>
      <c r="AZ478" s="647"/>
      <c r="BA478" s="647"/>
      <c r="BB478" s="647"/>
      <c r="BC478" s="647"/>
      <c r="BD478" s="647"/>
      <c r="BE478" s="647"/>
      <c r="BF478" s="647"/>
      <c r="BG478" s="647"/>
    </row>
    <row r="479" spans="1:59" x14ac:dyDescent="0.25">
      <c r="A479" s="631"/>
      <c r="B479" s="634"/>
      <c r="C479" s="634"/>
      <c r="D479" s="634"/>
      <c r="E479" s="634"/>
      <c r="F479" s="634"/>
      <c r="G479" s="634"/>
      <c r="H479" s="634"/>
      <c r="I479" s="634"/>
      <c r="J479" s="634"/>
      <c r="K479" s="635"/>
      <c r="L479" s="635"/>
      <c r="M479" s="635"/>
      <c r="N479" s="635"/>
      <c r="O479" s="635"/>
      <c r="P479" s="635"/>
      <c r="Q479" s="635"/>
      <c r="R479" s="635"/>
      <c r="S479" s="635"/>
      <c r="T479" s="635"/>
      <c r="U479" s="635"/>
      <c r="V479" s="635"/>
      <c r="W479" s="635"/>
      <c r="X479" s="635"/>
      <c r="Y479" s="635"/>
      <c r="Z479" s="631"/>
      <c r="AA479" s="631"/>
      <c r="AB479" s="631"/>
      <c r="AK479" s="647"/>
      <c r="AL479" s="647"/>
      <c r="AM479" s="647"/>
      <c r="AN479" s="647"/>
      <c r="AO479" s="647"/>
      <c r="AP479" s="647"/>
      <c r="AQ479" s="647"/>
      <c r="AR479" s="647"/>
      <c r="AS479" s="647"/>
      <c r="AT479" s="647"/>
      <c r="AU479" s="647"/>
      <c r="AV479" s="647"/>
      <c r="AW479" s="647"/>
      <c r="AX479" s="647"/>
      <c r="AY479" s="647"/>
      <c r="AZ479" s="647"/>
      <c r="BA479" s="647"/>
      <c r="BB479" s="647"/>
      <c r="BC479" s="647"/>
      <c r="BD479" s="647"/>
      <c r="BE479" s="647"/>
      <c r="BF479" s="647"/>
      <c r="BG479" s="647"/>
    </row>
    <row r="480" spans="1:59" x14ac:dyDescent="0.25">
      <c r="A480" s="631"/>
      <c r="B480" s="634"/>
      <c r="C480" s="634"/>
      <c r="D480" s="634"/>
      <c r="E480" s="634"/>
      <c r="F480" s="634"/>
      <c r="G480" s="634"/>
      <c r="H480" s="634"/>
      <c r="I480" s="634"/>
      <c r="J480" s="634"/>
      <c r="K480" s="635"/>
      <c r="L480" s="635"/>
      <c r="M480" s="635"/>
      <c r="N480" s="635"/>
      <c r="O480" s="635"/>
      <c r="P480" s="635"/>
      <c r="Q480" s="635"/>
      <c r="R480" s="635"/>
      <c r="S480" s="635"/>
      <c r="T480" s="635"/>
      <c r="U480" s="635"/>
      <c r="V480" s="635"/>
      <c r="W480" s="635"/>
      <c r="X480" s="635"/>
      <c r="Y480" s="635"/>
      <c r="Z480" s="631"/>
      <c r="AA480" s="631"/>
      <c r="AB480" s="631"/>
      <c r="AK480" s="647"/>
      <c r="AL480" s="647"/>
      <c r="AM480" s="647"/>
      <c r="AN480" s="647"/>
      <c r="AO480" s="647"/>
      <c r="AP480" s="647"/>
      <c r="AQ480" s="647"/>
      <c r="AR480" s="647"/>
      <c r="AS480" s="647"/>
      <c r="AT480" s="647"/>
      <c r="AU480" s="647"/>
      <c r="AV480" s="647"/>
      <c r="AW480" s="647"/>
      <c r="AX480" s="647"/>
      <c r="AY480" s="647"/>
      <c r="AZ480" s="647"/>
      <c r="BA480" s="647"/>
      <c r="BB480" s="647"/>
      <c r="BC480" s="647"/>
      <c r="BD480" s="647"/>
      <c r="BE480" s="647"/>
      <c r="BF480" s="647"/>
      <c r="BG480" s="647"/>
    </row>
    <row r="481" spans="1:59" x14ac:dyDescent="0.25">
      <c r="A481" s="631"/>
      <c r="B481" s="634"/>
      <c r="C481" s="634"/>
      <c r="D481" s="634"/>
      <c r="E481" s="634"/>
      <c r="F481" s="634"/>
      <c r="G481" s="634"/>
      <c r="H481" s="634"/>
      <c r="I481" s="634"/>
      <c r="J481" s="634"/>
      <c r="K481" s="635"/>
      <c r="L481" s="635"/>
      <c r="M481" s="635"/>
      <c r="N481" s="635"/>
      <c r="O481" s="635"/>
      <c r="P481" s="635"/>
      <c r="Q481" s="635"/>
      <c r="R481" s="635"/>
      <c r="S481" s="635"/>
      <c r="T481" s="635"/>
      <c r="U481" s="635"/>
      <c r="V481" s="635"/>
      <c r="W481" s="635"/>
      <c r="X481" s="635"/>
      <c r="Y481" s="635"/>
      <c r="Z481" s="631"/>
      <c r="AA481" s="631"/>
      <c r="AB481" s="631"/>
      <c r="AK481" s="647"/>
      <c r="AL481" s="647"/>
      <c r="AM481" s="647"/>
      <c r="AN481" s="647"/>
      <c r="AO481" s="647"/>
      <c r="AP481" s="647"/>
      <c r="AQ481" s="647"/>
      <c r="AR481" s="647"/>
      <c r="AS481" s="647"/>
      <c r="AT481" s="647"/>
      <c r="AU481" s="647"/>
      <c r="AV481" s="647"/>
      <c r="AW481" s="647"/>
      <c r="AX481" s="647"/>
      <c r="AY481" s="647"/>
      <c r="AZ481" s="647"/>
      <c r="BA481" s="647"/>
      <c r="BB481" s="647"/>
      <c r="BC481" s="647"/>
      <c r="BD481" s="647"/>
      <c r="BE481" s="647"/>
      <c r="BF481" s="647"/>
      <c r="BG481" s="647"/>
    </row>
    <row r="482" spans="1:59" x14ac:dyDescent="0.25">
      <c r="A482" s="631"/>
      <c r="B482" s="634"/>
      <c r="C482" s="634"/>
      <c r="D482" s="634"/>
      <c r="E482" s="634"/>
      <c r="F482" s="634"/>
      <c r="G482" s="634"/>
      <c r="H482" s="634"/>
      <c r="I482" s="634"/>
      <c r="J482" s="634"/>
      <c r="K482" s="635"/>
      <c r="L482" s="635"/>
      <c r="M482" s="635"/>
      <c r="N482" s="635"/>
      <c r="O482" s="635"/>
      <c r="P482" s="635"/>
      <c r="Q482" s="635"/>
      <c r="R482" s="635"/>
      <c r="S482" s="635"/>
      <c r="T482" s="635"/>
      <c r="U482" s="635"/>
      <c r="V482" s="635"/>
      <c r="W482" s="635"/>
      <c r="X482" s="635"/>
      <c r="Y482" s="635"/>
      <c r="Z482" s="631"/>
      <c r="AA482" s="631"/>
      <c r="AB482" s="631"/>
      <c r="AK482" s="647"/>
      <c r="AL482" s="647"/>
      <c r="AM482" s="647"/>
      <c r="AN482" s="647"/>
      <c r="AO482" s="647"/>
      <c r="AP482" s="647"/>
      <c r="AQ482" s="647"/>
      <c r="AR482" s="647"/>
      <c r="AS482" s="647"/>
      <c r="AT482" s="647"/>
      <c r="AU482" s="647"/>
      <c r="AV482" s="647"/>
      <c r="AW482" s="647"/>
      <c r="AX482" s="647"/>
      <c r="AY482" s="647"/>
      <c r="AZ482" s="647"/>
      <c r="BA482" s="647"/>
      <c r="BB482" s="647"/>
      <c r="BC482" s="647"/>
      <c r="BD482" s="647"/>
      <c r="BE482" s="647"/>
      <c r="BF482" s="647"/>
      <c r="BG482" s="647"/>
    </row>
    <row r="483" spans="1:59" x14ac:dyDescent="0.25">
      <c r="A483" s="631"/>
      <c r="B483" s="634"/>
      <c r="C483" s="634"/>
      <c r="D483" s="634"/>
      <c r="E483" s="634"/>
      <c r="F483" s="634"/>
      <c r="G483" s="634"/>
      <c r="H483" s="634"/>
      <c r="I483" s="634"/>
      <c r="J483" s="634"/>
      <c r="K483" s="635"/>
      <c r="L483" s="635"/>
      <c r="M483" s="635"/>
      <c r="N483" s="635"/>
      <c r="O483" s="635"/>
      <c r="P483" s="635"/>
      <c r="Q483" s="635"/>
      <c r="R483" s="635"/>
      <c r="S483" s="635"/>
      <c r="T483" s="635"/>
      <c r="U483" s="635"/>
      <c r="V483" s="635"/>
      <c r="W483" s="635"/>
      <c r="X483" s="635"/>
      <c r="Y483" s="635"/>
      <c r="Z483" s="631"/>
      <c r="AA483" s="631"/>
      <c r="AB483" s="631"/>
      <c r="AK483" s="647"/>
      <c r="AL483" s="647"/>
      <c r="AM483" s="647"/>
      <c r="AN483" s="647"/>
      <c r="AO483" s="647"/>
      <c r="AP483" s="647"/>
      <c r="AQ483" s="647"/>
      <c r="AR483" s="647"/>
      <c r="AS483" s="647"/>
      <c r="AT483" s="647"/>
      <c r="AU483" s="647"/>
      <c r="AV483" s="647"/>
      <c r="AW483" s="647"/>
      <c r="AX483" s="647"/>
      <c r="AY483" s="647"/>
      <c r="AZ483" s="647"/>
      <c r="BA483" s="647"/>
      <c r="BB483" s="647"/>
      <c r="BC483" s="647"/>
      <c r="BD483" s="647"/>
      <c r="BE483" s="647"/>
      <c r="BF483" s="647"/>
      <c r="BG483" s="647"/>
    </row>
    <row r="484" spans="1:59" x14ac:dyDescent="0.25">
      <c r="A484" s="631"/>
      <c r="B484" s="634"/>
      <c r="C484" s="634"/>
      <c r="D484" s="634"/>
      <c r="E484" s="634"/>
      <c r="F484" s="634"/>
      <c r="G484" s="634"/>
      <c r="H484" s="634"/>
      <c r="I484" s="634"/>
      <c r="J484" s="634"/>
      <c r="K484" s="635"/>
      <c r="L484" s="635"/>
      <c r="M484" s="635"/>
      <c r="N484" s="635"/>
      <c r="O484" s="635"/>
      <c r="P484" s="635"/>
      <c r="Q484" s="635"/>
      <c r="R484" s="635"/>
      <c r="S484" s="635"/>
      <c r="T484" s="635"/>
      <c r="U484" s="635"/>
      <c r="V484" s="635"/>
      <c r="W484" s="635"/>
      <c r="X484" s="635"/>
      <c r="Y484" s="635"/>
      <c r="Z484" s="631"/>
      <c r="AA484" s="631"/>
      <c r="AB484" s="631"/>
      <c r="AK484" s="647"/>
      <c r="AL484" s="647"/>
      <c r="AM484" s="647"/>
      <c r="AN484" s="647"/>
      <c r="AO484" s="647"/>
      <c r="AP484" s="647"/>
      <c r="AQ484" s="647"/>
      <c r="AR484" s="647"/>
      <c r="AS484" s="647"/>
      <c r="AT484" s="647"/>
      <c r="AU484" s="647"/>
      <c r="AV484" s="647"/>
      <c r="AW484" s="647"/>
      <c r="AX484" s="647"/>
      <c r="AY484" s="647"/>
      <c r="AZ484" s="647"/>
      <c r="BA484" s="647"/>
      <c r="BB484" s="647"/>
      <c r="BC484" s="647"/>
      <c r="BD484" s="647"/>
      <c r="BE484" s="647"/>
      <c r="BF484" s="647"/>
      <c r="BG484" s="647"/>
    </row>
    <row r="485" spans="1:59" x14ac:dyDescent="0.25">
      <c r="A485" s="631"/>
      <c r="B485" s="634"/>
      <c r="C485" s="634"/>
      <c r="D485" s="634"/>
      <c r="E485" s="634"/>
      <c r="F485" s="634"/>
      <c r="G485" s="634"/>
      <c r="H485" s="634"/>
      <c r="I485" s="634"/>
      <c r="J485" s="634"/>
      <c r="K485" s="635"/>
      <c r="L485" s="635"/>
      <c r="M485" s="635"/>
      <c r="N485" s="635"/>
      <c r="O485" s="635"/>
      <c r="P485" s="635"/>
      <c r="Q485" s="635"/>
      <c r="R485" s="635"/>
      <c r="S485" s="635"/>
      <c r="T485" s="635"/>
      <c r="U485" s="635"/>
      <c r="V485" s="635"/>
      <c r="W485" s="635"/>
      <c r="X485" s="635"/>
      <c r="Y485" s="635"/>
      <c r="Z485" s="631"/>
      <c r="AA485" s="631"/>
      <c r="AB485" s="631"/>
      <c r="AK485" s="647"/>
      <c r="AL485" s="647"/>
      <c r="AM485" s="647"/>
      <c r="AN485" s="647"/>
      <c r="AO485" s="647"/>
      <c r="AP485" s="647"/>
      <c r="AQ485" s="647"/>
      <c r="AR485" s="647"/>
      <c r="AS485" s="647"/>
      <c r="AT485" s="647"/>
      <c r="AU485" s="647"/>
      <c r="AV485" s="647"/>
      <c r="AW485" s="647"/>
      <c r="AX485" s="647"/>
      <c r="AY485" s="647"/>
      <c r="AZ485" s="647"/>
      <c r="BA485" s="647"/>
      <c r="BB485" s="647"/>
      <c r="BC485" s="647"/>
      <c r="BD485" s="647"/>
      <c r="BE485" s="647"/>
      <c r="BF485" s="647"/>
      <c r="BG485" s="647"/>
    </row>
    <row r="486" spans="1:59" x14ac:dyDescent="0.25">
      <c r="A486" s="631"/>
      <c r="B486" s="634"/>
      <c r="C486" s="634"/>
      <c r="D486" s="634"/>
      <c r="E486" s="634"/>
      <c r="F486" s="634"/>
      <c r="G486" s="634"/>
      <c r="H486" s="634"/>
      <c r="I486" s="634"/>
      <c r="J486" s="634"/>
      <c r="K486" s="635"/>
      <c r="L486" s="635"/>
      <c r="M486" s="635"/>
      <c r="N486" s="635"/>
      <c r="O486" s="635"/>
      <c r="P486" s="635"/>
      <c r="Q486" s="635"/>
      <c r="R486" s="635"/>
      <c r="S486" s="635"/>
      <c r="T486" s="635"/>
      <c r="U486" s="635"/>
      <c r="V486" s="635"/>
      <c r="W486" s="635"/>
      <c r="X486" s="635"/>
      <c r="Y486" s="635"/>
      <c r="Z486" s="631"/>
      <c r="AA486" s="631"/>
      <c r="AB486" s="631"/>
      <c r="AK486" s="647"/>
      <c r="AL486" s="647"/>
      <c r="AM486" s="647"/>
      <c r="AN486" s="647"/>
      <c r="AO486" s="647"/>
      <c r="AP486" s="647"/>
      <c r="AQ486" s="647"/>
      <c r="AR486" s="647"/>
      <c r="AS486" s="647"/>
      <c r="AT486" s="647"/>
      <c r="AU486" s="647"/>
      <c r="AV486" s="647"/>
      <c r="AW486" s="647"/>
      <c r="AX486" s="647"/>
      <c r="AY486" s="647"/>
      <c r="AZ486" s="647"/>
      <c r="BA486" s="647"/>
      <c r="BB486" s="647"/>
      <c r="BC486" s="647"/>
      <c r="BD486" s="647"/>
      <c r="BE486" s="647"/>
      <c r="BF486" s="647"/>
      <c r="BG486" s="647"/>
    </row>
    <row r="487" spans="1:59" x14ac:dyDescent="0.25">
      <c r="A487" s="631"/>
      <c r="B487" s="634"/>
      <c r="C487" s="634"/>
      <c r="D487" s="634"/>
      <c r="E487" s="634"/>
      <c r="F487" s="634"/>
      <c r="G487" s="634"/>
      <c r="H487" s="634"/>
      <c r="I487" s="634"/>
      <c r="J487" s="634"/>
      <c r="K487" s="635"/>
      <c r="L487" s="635"/>
      <c r="M487" s="635"/>
      <c r="N487" s="635"/>
      <c r="O487" s="635"/>
      <c r="P487" s="635"/>
      <c r="Q487" s="635"/>
      <c r="R487" s="635"/>
      <c r="S487" s="635"/>
      <c r="T487" s="635"/>
      <c r="U487" s="635"/>
      <c r="V487" s="635"/>
      <c r="W487" s="635"/>
      <c r="X487" s="635"/>
      <c r="Y487" s="635"/>
      <c r="Z487" s="631"/>
      <c r="AA487" s="631"/>
      <c r="AB487" s="631"/>
      <c r="AK487" s="647"/>
      <c r="AL487" s="647"/>
      <c r="AM487" s="647"/>
      <c r="AN487" s="647"/>
      <c r="AO487" s="647"/>
      <c r="AP487" s="647"/>
      <c r="AQ487" s="647"/>
      <c r="AR487" s="647"/>
      <c r="AS487" s="647"/>
      <c r="AT487" s="647"/>
      <c r="AU487" s="647"/>
      <c r="AV487" s="647"/>
      <c r="AW487" s="647"/>
      <c r="AX487" s="647"/>
      <c r="AY487" s="647"/>
      <c r="AZ487" s="647"/>
      <c r="BA487" s="647"/>
      <c r="BB487" s="647"/>
      <c r="BC487" s="647"/>
      <c r="BD487" s="647"/>
      <c r="BE487" s="647"/>
      <c r="BF487" s="647"/>
      <c r="BG487" s="647"/>
    </row>
    <row r="488" spans="1:59" x14ac:dyDescent="0.25">
      <c r="A488" s="631"/>
      <c r="B488" s="634"/>
      <c r="C488" s="634"/>
      <c r="D488" s="634"/>
      <c r="E488" s="634"/>
      <c r="F488" s="634"/>
      <c r="G488" s="634"/>
      <c r="H488" s="634"/>
      <c r="I488" s="634"/>
      <c r="J488" s="634"/>
      <c r="K488" s="635"/>
      <c r="L488" s="635"/>
      <c r="M488" s="635"/>
      <c r="N488" s="635"/>
      <c r="O488" s="635"/>
      <c r="P488" s="635"/>
      <c r="Q488" s="635"/>
      <c r="R488" s="635"/>
      <c r="S488" s="635"/>
      <c r="T488" s="635"/>
      <c r="U488" s="635"/>
      <c r="V488" s="635"/>
      <c r="W488" s="635"/>
      <c r="X488" s="635"/>
      <c r="Y488" s="635"/>
      <c r="Z488" s="631"/>
      <c r="AA488" s="631"/>
      <c r="AB488" s="631"/>
      <c r="AK488" s="647"/>
      <c r="AL488" s="647"/>
      <c r="AM488" s="647"/>
      <c r="AN488" s="647"/>
      <c r="AO488" s="647"/>
      <c r="AP488" s="647"/>
      <c r="AQ488" s="647"/>
      <c r="AR488" s="647"/>
      <c r="AS488" s="647"/>
      <c r="AT488" s="647"/>
      <c r="AU488" s="647"/>
      <c r="AV488" s="647"/>
      <c r="AW488" s="647"/>
      <c r="AX488" s="647"/>
      <c r="AY488" s="647"/>
      <c r="AZ488" s="647"/>
      <c r="BA488" s="647"/>
      <c r="BB488" s="647"/>
      <c r="BC488" s="647"/>
      <c r="BD488" s="647"/>
      <c r="BE488" s="647"/>
      <c r="BF488" s="647"/>
      <c r="BG488" s="647"/>
    </row>
    <row r="489" spans="1:59" x14ac:dyDescent="0.25">
      <c r="A489" s="631"/>
      <c r="B489" s="634"/>
      <c r="C489" s="634"/>
      <c r="D489" s="634"/>
      <c r="E489" s="634"/>
      <c r="F489" s="634"/>
      <c r="G489" s="634"/>
      <c r="H489" s="634"/>
      <c r="I489" s="634"/>
      <c r="J489" s="634"/>
      <c r="K489" s="635"/>
      <c r="L489" s="635"/>
      <c r="M489" s="635"/>
      <c r="N489" s="635"/>
      <c r="O489" s="635"/>
      <c r="P489" s="635"/>
      <c r="Q489" s="635"/>
      <c r="R489" s="635"/>
      <c r="S489" s="635"/>
      <c r="T489" s="635"/>
      <c r="U489" s="635"/>
      <c r="V489" s="635"/>
      <c r="W489" s="635"/>
      <c r="X489" s="635"/>
      <c r="Y489" s="635"/>
      <c r="Z489" s="631"/>
      <c r="AA489" s="631"/>
      <c r="AB489" s="631"/>
      <c r="AK489" s="647"/>
      <c r="AL489" s="647"/>
      <c r="AM489" s="647"/>
      <c r="AN489" s="647"/>
      <c r="AO489" s="647"/>
      <c r="AP489" s="647"/>
      <c r="AQ489" s="647"/>
      <c r="AR489" s="647"/>
      <c r="AS489" s="647"/>
      <c r="AT489" s="647"/>
      <c r="AU489" s="647"/>
      <c r="AV489" s="647"/>
      <c r="AW489" s="647"/>
      <c r="AX489" s="647"/>
      <c r="AY489" s="647"/>
      <c r="AZ489" s="647"/>
      <c r="BA489" s="647"/>
      <c r="BB489" s="647"/>
      <c r="BC489" s="647"/>
      <c r="BD489" s="647"/>
      <c r="BE489" s="647"/>
      <c r="BF489" s="647"/>
      <c r="BG489" s="647"/>
    </row>
    <row r="490" spans="1:59" x14ac:dyDescent="0.25">
      <c r="A490" s="631"/>
      <c r="B490" s="634"/>
      <c r="C490" s="634"/>
      <c r="D490" s="634"/>
      <c r="E490" s="634"/>
      <c r="F490" s="634"/>
      <c r="G490" s="634"/>
      <c r="H490" s="634"/>
      <c r="I490" s="634"/>
      <c r="J490" s="634"/>
      <c r="K490" s="635"/>
      <c r="L490" s="635"/>
      <c r="M490" s="635"/>
      <c r="N490" s="635"/>
      <c r="O490" s="635"/>
      <c r="P490" s="635"/>
      <c r="Q490" s="635"/>
      <c r="R490" s="635"/>
      <c r="S490" s="635"/>
      <c r="T490" s="635"/>
      <c r="U490" s="635"/>
      <c r="V490" s="635"/>
      <c r="W490" s="635"/>
      <c r="X490" s="635"/>
      <c r="Y490" s="635"/>
      <c r="Z490" s="631"/>
      <c r="AA490" s="631"/>
      <c r="AB490" s="631"/>
      <c r="AK490" s="647"/>
      <c r="AL490" s="647"/>
      <c r="AM490" s="647"/>
      <c r="AN490" s="647"/>
      <c r="AO490" s="647"/>
      <c r="AP490" s="647"/>
      <c r="AQ490" s="647"/>
      <c r="AR490" s="647"/>
      <c r="AS490" s="647"/>
      <c r="AT490" s="647"/>
      <c r="AU490" s="647"/>
      <c r="AV490" s="647"/>
      <c r="AW490" s="647"/>
      <c r="AX490" s="647"/>
      <c r="AY490" s="647"/>
      <c r="AZ490" s="647"/>
      <c r="BA490" s="647"/>
      <c r="BB490" s="647"/>
      <c r="BC490" s="647"/>
      <c r="BD490" s="647"/>
      <c r="BE490" s="647"/>
      <c r="BF490" s="647"/>
      <c r="BG490" s="647"/>
    </row>
    <row r="491" spans="1:59" x14ac:dyDescent="0.25">
      <c r="A491" s="631"/>
      <c r="B491" s="634"/>
      <c r="C491" s="634"/>
      <c r="D491" s="634"/>
      <c r="E491" s="634"/>
      <c r="F491" s="634"/>
      <c r="G491" s="634"/>
      <c r="H491" s="634"/>
      <c r="I491" s="634"/>
      <c r="J491" s="634"/>
      <c r="K491" s="635"/>
      <c r="L491" s="635"/>
      <c r="M491" s="635"/>
      <c r="N491" s="635"/>
      <c r="O491" s="635"/>
      <c r="P491" s="635"/>
      <c r="Q491" s="635"/>
      <c r="R491" s="635"/>
      <c r="S491" s="635"/>
      <c r="T491" s="635"/>
      <c r="U491" s="635"/>
      <c r="V491" s="635"/>
      <c r="W491" s="635"/>
      <c r="X491" s="635"/>
      <c r="Y491" s="635"/>
      <c r="Z491" s="631"/>
      <c r="AA491" s="631"/>
      <c r="AB491" s="631"/>
      <c r="AK491" s="647"/>
      <c r="AL491" s="647"/>
      <c r="AM491" s="647"/>
      <c r="AN491" s="647"/>
      <c r="AO491" s="647"/>
      <c r="AP491" s="647"/>
      <c r="AQ491" s="647"/>
      <c r="AR491" s="647"/>
      <c r="AS491" s="647"/>
      <c r="AT491" s="647"/>
      <c r="AU491" s="647"/>
      <c r="AV491" s="647"/>
      <c r="AW491" s="647"/>
      <c r="AX491" s="647"/>
      <c r="AY491" s="647"/>
      <c r="AZ491" s="647"/>
      <c r="BA491" s="647"/>
      <c r="BB491" s="647"/>
      <c r="BC491" s="647"/>
      <c r="BD491" s="647"/>
      <c r="BE491" s="647"/>
      <c r="BF491" s="647"/>
      <c r="BG491" s="647"/>
    </row>
    <row r="492" spans="1:59" x14ac:dyDescent="0.25">
      <c r="A492" s="631"/>
      <c r="B492" s="634"/>
      <c r="C492" s="634"/>
      <c r="D492" s="634"/>
      <c r="E492" s="634"/>
      <c r="F492" s="634"/>
      <c r="G492" s="634"/>
      <c r="H492" s="634"/>
      <c r="I492" s="634"/>
      <c r="J492" s="634"/>
      <c r="K492" s="635"/>
      <c r="L492" s="635"/>
      <c r="M492" s="635"/>
      <c r="N492" s="635"/>
      <c r="O492" s="635"/>
      <c r="P492" s="635"/>
      <c r="Q492" s="635"/>
      <c r="R492" s="635"/>
      <c r="S492" s="635"/>
      <c r="T492" s="635"/>
      <c r="U492" s="635"/>
      <c r="V492" s="635"/>
      <c r="W492" s="635"/>
      <c r="X492" s="635"/>
      <c r="Y492" s="635"/>
      <c r="Z492" s="631"/>
      <c r="AA492" s="631"/>
      <c r="AB492" s="631"/>
      <c r="AK492" s="647"/>
      <c r="AL492" s="647"/>
      <c r="AM492" s="647"/>
      <c r="AN492" s="647"/>
      <c r="AO492" s="647"/>
      <c r="AP492" s="647"/>
      <c r="AQ492" s="647"/>
      <c r="AR492" s="647"/>
      <c r="AS492" s="647"/>
      <c r="AT492" s="647"/>
      <c r="AU492" s="647"/>
      <c r="AV492" s="647"/>
      <c r="AW492" s="647"/>
      <c r="AX492" s="647"/>
      <c r="AY492" s="647"/>
      <c r="AZ492" s="647"/>
      <c r="BA492" s="647"/>
      <c r="BB492" s="647"/>
      <c r="BC492" s="647"/>
      <c r="BD492" s="647"/>
      <c r="BE492" s="647"/>
      <c r="BF492" s="647"/>
      <c r="BG492" s="647"/>
    </row>
    <row r="493" spans="1:59" x14ac:dyDescent="0.25">
      <c r="A493" s="631"/>
      <c r="B493" s="634"/>
      <c r="C493" s="634"/>
      <c r="D493" s="634"/>
      <c r="E493" s="634"/>
      <c r="F493" s="634"/>
      <c r="G493" s="634"/>
      <c r="H493" s="634"/>
      <c r="I493" s="634"/>
      <c r="J493" s="634"/>
      <c r="K493" s="635"/>
      <c r="L493" s="635"/>
      <c r="M493" s="635"/>
      <c r="N493" s="635"/>
      <c r="O493" s="635"/>
      <c r="P493" s="635"/>
      <c r="Q493" s="635"/>
      <c r="R493" s="635"/>
      <c r="S493" s="635"/>
      <c r="T493" s="635"/>
      <c r="U493" s="635"/>
      <c r="V493" s="635"/>
      <c r="W493" s="635"/>
      <c r="X493" s="635"/>
      <c r="Y493" s="635"/>
      <c r="Z493" s="631"/>
      <c r="AA493" s="631"/>
      <c r="AB493" s="631"/>
      <c r="AK493" s="647"/>
      <c r="AL493" s="647"/>
      <c r="AM493" s="647"/>
      <c r="AN493" s="647"/>
      <c r="AO493" s="647"/>
      <c r="AP493" s="647"/>
      <c r="AQ493" s="647"/>
      <c r="AR493" s="647"/>
      <c r="AS493" s="647"/>
      <c r="AT493" s="647"/>
      <c r="AU493" s="647"/>
      <c r="AV493" s="647"/>
      <c r="AW493" s="647"/>
      <c r="AX493" s="647"/>
      <c r="AY493" s="647"/>
      <c r="AZ493" s="647"/>
      <c r="BA493" s="647"/>
      <c r="BB493" s="647"/>
      <c r="BC493" s="647"/>
      <c r="BD493" s="647"/>
      <c r="BE493" s="647"/>
      <c r="BF493" s="647"/>
      <c r="BG493" s="647"/>
    </row>
    <row r="494" spans="1:59" x14ac:dyDescent="0.25">
      <c r="A494" s="631"/>
      <c r="B494" s="634"/>
      <c r="C494" s="634"/>
      <c r="D494" s="634"/>
      <c r="E494" s="634"/>
      <c r="F494" s="634"/>
      <c r="G494" s="634"/>
      <c r="H494" s="634"/>
      <c r="I494" s="634"/>
      <c r="J494" s="634"/>
      <c r="K494" s="635"/>
      <c r="L494" s="635"/>
      <c r="M494" s="635"/>
      <c r="N494" s="635"/>
      <c r="O494" s="635"/>
      <c r="P494" s="635"/>
      <c r="Q494" s="635"/>
      <c r="R494" s="635"/>
      <c r="S494" s="635"/>
      <c r="T494" s="635"/>
      <c r="U494" s="635"/>
      <c r="V494" s="635"/>
      <c r="W494" s="635"/>
      <c r="X494" s="635"/>
      <c r="Y494" s="635"/>
      <c r="Z494" s="631"/>
      <c r="AA494" s="631"/>
      <c r="AB494" s="631"/>
      <c r="AK494" s="647"/>
      <c r="AL494" s="647"/>
      <c r="AM494" s="647"/>
      <c r="AN494" s="647"/>
      <c r="AO494" s="647"/>
      <c r="AP494" s="647"/>
      <c r="AQ494" s="647"/>
      <c r="AR494" s="647"/>
      <c r="AS494" s="647"/>
      <c r="AT494" s="647"/>
      <c r="AU494" s="647"/>
      <c r="AV494" s="647"/>
      <c r="AW494" s="647"/>
      <c r="AX494" s="647"/>
      <c r="AY494" s="647"/>
      <c r="AZ494" s="647"/>
      <c r="BA494" s="647"/>
      <c r="BB494" s="647"/>
      <c r="BC494" s="647"/>
      <c r="BD494" s="647"/>
      <c r="BE494" s="647"/>
      <c r="BF494" s="647"/>
      <c r="BG494" s="647"/>
    </row>
    <row r="495" spans="1:59" x14ac:dyDescent="0.25">
      <c r="A495" s="631"/>
      <c r="B495" s="634"/>
      <c r="C495" s="634"/>
      <c r="D495" s="634"/>
      <c r="E495" s="634"/>
      <c r="F495" s="634"/>
      <c r="G495" s="634"/>
      <c r="H495" s="634"/>
      <c r="I495" s="634"/>
      <c r="J495" s="634"/>
      <c r="K495" s="635"/>
      <c r="L495" s="635"/>
      <c r="M495" s="635"/>
      <c r="N495" s="635"/>
      <c r="O495" s="635"/>
      <c r="P495" s="635"/>
      <c r="Q495" s="635"/>
      <c r="R495" s="635"/>
      <c r="S495" s="635"/>
      <c r="T495" s="635"/>
      <c r="U495" s="635"/>
      <c r="V495" s="635"/>
      <c r="W495" s="635"/>
      <c r="X495" s="635"/>
      <c r="Y495" s="635"/>
      <c r="Z495" s="631"/>
      <c r="AA495" s="631"/>
      <c r="AB495" s="631"/>
      <c r="AK495" s="647"/>
      <c r="AL495" s="647"/>
      <c r="AM495" s="647"/>
      <c r="AN495" s="647"/>
      <c r="AO495" s="647"/>
      <c r="AP495" s="647"/>
      <c r="AQ495" s="647"/>
      <c r="AR495" s="647"/>
      <c r="AS495" s="647"/>
      <c r="AT495" s="647"/>
      <c r="AU495" s="647"/>
      <c r="AV495" s="647"/>
      <c r="AW495" s="647"/>
      <c r="AX495" s="647"/>
      <c r="AY495" s="647"/>
      <c r="AZ495" s="647"/>
      <c r="BA495" s="647"/>
      <c r="BB495" s="647"/>
      <c r="BC495" s="647"/>
      <c r="BD495" s="647"/>
      <c r="BE495" s="647"/>
      <c r="BF495" s="647"/>
      <c r="BG495" s="647"/>
    </row>
    <row r="496" spans="1:59" x14ac:dyDescent="0.25">
      <c r="A496" s="631"/>
      <c r="B496" s="634"/>
      <c r="C496" s="634"/>
      <c r="D496" s="634"/>
      <c r="E496" s="634"/>
      <c r="F496" s="634"/>
      <c r="G496" s="634"/>
      <c r="H496" s="634"/>
      <c r="I496" s="634"/>
      <c r="J496" s="634"/>
      <c r="K496" s="635"/>
      <c r="L496" s="635"/>
      <c r="M496" s="635"/>
      <c r="N496" s="635"/>
      <c r="O496" s="635"/>
      <c r="P496" s="635"/>
      <c r="Q496" s="635"/>
      <c r="R496" s="635"/>
      <c r="S496" s="635"/>
      <c r="T496" s="635"/>
      <c r="U496" s="635"/>
      <c r="V496" s="635"/>
      <c r="W496" s="635"/>
      <c r="X496" s="635"/>
      <c r="Y496" s="635"/>
      <c r="Z496" s="631"/>
      <c r="AA496" s="631"/>
      <c r="AB496" s="631"/>
      <c r="AK496" s="647"/>
      <c r="AL496" s="647"/>
      <c r="AM496" s="647"/>
      <c r="AN496" s="647"/>
      <c r="AO496" s="647"/>
      <c r="AP496" s="647"/>
      <c r="AQ496" s="647"/>
      <c r="AR496" s="647"/>
      <c r="AS496" s="647"/>
      <c r="AT496" s="647"/>
      <c r="AU496" s="647"/>
      <c r="AV496" s="647"/>
      <c r="AW496" s="647"/>
      <c r="AX496" s="647"/>
      <c r="AY496" s="647"/>
      <c r="AZ496" s="647"/>
      <c r="BA496" s="647"/>
      <c r="BB496" s="647"/>
      <c r="BC496" s="647"/>
      <c r="BD496" s="647"/>
      <c r="BE496" s="647"/>
      <c r="BF496" s="647"/>
      <c r="BG496" s="647"/>
    </row>
    <row r="497" spans="1:59" x14ac:dyDescent="0.25">
      <c r="A497" s="631"/>
      <c r="B497" s="634"/>
      <c r="C497" s="634"/>
      <c r="D497" s="634"/>
      <c r="E497" s="634"/>
      <c r="F497" s="634"/>
      <c r="G497" s="634"/>
      <c r="H497" s="634"/>
      <c r="I497" s="634"/>
      <c r="J497" s="634"/>
      <c r="K497" s="635"/>
      <c r="L497" s="635"/>
      <c r="M497" s="635"/>
      <c r="N497" s="635"/>
      <c r="O497" s="635"/>
      <c r="P497" s="635"/>
      <c r="Q497" s="635"/>
      <c r="R497" s="635"/>
      <c r="S497" s="635"/>
      <c r="T497" s="635"/>
      <c r="U497" s="635"/>
      <c r="V497" s="635"/>
      <c r="W497" s="635"/>
      <c r="X497" s="635"/>
      <c r="Y497" s="635"/>
      <c r="Z497" s="631"/>
      <c r="AA497" s="631"/>
      <c r="AB497" s="631"/>
      <c r="AK497" s="647"/>
      <c r="AL497" s="647"/>
      <c r="AM497" s="647"/>
      <c r="AN497" s="647"/>
      <c r="AO497" s="647"/>
      <c r="AP497" s="647"/>
      <c r="AQ497" s="647"/>
      <c r="AR497" s="647"/>
      <c r="AS497" s="647"/>
      <c r="AT497" s="647"/>
      <c r="AU497" s="647"/>
      <c r="AV497" s="647"/>
      <c r="AW497" s="647"/>
      <c r="AX497" s="647"/>
      <c r="AY497" s="647"/>
      <c r="AZ497" s="647"/>
      <c r="BA497" s="647"/>
      <c r="BB497" s="647"/>
      <c r="BC497" s="647"/>
      <c r="BD497" s="647"/>
      <c r="BE497" s="647"/>
      <c r="BF497" s="647"/>
      <c r="BG497" s="647"/>
    </row>
    <row r="498" spans="1:59" x14ac:dyDescent="0.25">
      <c r="A498" s="631"/>
      <c r="B498" s="634"/>
      <c r="C498" s="634"/>
      <c r="D498" s="634"/>
      <c r="E498" s="634"/>
      <c r="F498" s="634"/>
      <c r="G498" s="634"/>
      <c r="H498" s="634"/>
      <c r="I498" s="634"/>
      <c r="J498" s="634"/>
      <c r="K498" s="635"/>
      <c r="L498" s="635"/>
      <c r="M498" s="635"/>
      <c r="N498" s="635"/>
      <c r="O498" s="635"/>
      <c r="P498" s="635"/>
      <c r="Q498" s="635"/>
      <c r="R498" s="635"/>
      <c r="S498" s="635"/>
      <c r="T498" s="635"/>
      <c r="U498" s="635"/>
      <c r="V498" s="635"/>
      <c r="W498" s="635"/>
      <c r="X498" s="635"/>
      <c r="Y498" s="635"/>
      <c r="Z498" s="631"/>
      <c r="AA498" s="631"/>
      <c r="AB498" s="631"/>
      <c r="AK498" s="647"/>
      <c r="AL498" s="647"/>
      <c r="AM498" s="647"/>
      <c r="AN498" s="647"/>
      <c r="AO498" s="647"/>
      <c r="AP498" s="647"/>
      <c r="AQ498" s="647"/>
      <c r="AR498" s="647"/>
      <c r="AS498" s="647"/>
      <c r="AT498" s="647"/>
      <c r="AU498" s="647"/>
      <c r="AV498" s="647"/>
      <c r="AW498" s="647"/>
      <c r="AX498" s="647"/>
      <c r="AY498" s="647"/>
      <c r="AZ498" s="647"/>
      <c r="BA498" s="647"/>
      <c r="BB498" s="647"/>
      <c r="BC498" s="647"/>
      <c r="BD498" s="647"/>
      <c r="BE498" s="647"/>
      <c r="BF498" s="647"/>
      <c r="BG498" s="647"/>
    </row>
    <row r="499" spans="1:59" x14ac:dyDescent="0.25">
      <c r="A499" s="631"/>
      <c r="B499" s="634"/>
      <c r="C499" s="634"/>
      <c r="D499" s="634"/>
      <c r="E499" s="634"/>
      <c r="F499" s="634"/>
      <c r="G499" s="634"/>
      <c r="H499" s="634"/>
      <c r="I499" s="634"/>
      <c r="J499" s="634"/>
      <c r="K499" s="635"/>
      <c r="L499" s="635"/>
      <c r="M499" s="635"/>
      <c r="N499" s="635"/>
      <c r="O499" s="635"/>
      <c r="P499" s="635"/>
      <c r="Q499" s="635"/>
      <c r="R499" s="635"/>
      <c r="S499" s="635"/>
      <c r="T499" s="635"/>
      <c r="U499" s="635"/>
      <c r="V499" s="635"/>
      <c r="W499" s="635"/>
      <c r="X499" s="635"/>
      <c r="Y499" s="635"/>
      <c r="Z499" s="631"/>
      <c r="AA499" s="631"/>
      <c r="AB499" s="631"/>
      <c r="AK499" s="647"/>
      <c r="AL499" s="647"/>
      <c r="AM499" s="647"/>
      <c r="AN499" s="647"/>
      <c r="AO499" s="647"/>
      <c r="AP499" s="647"/>
      <c r="AQ499" s="647"/>
      <c r="AR499" s="647"/>
      <c r="AS499" s="647"/>
      <c r="AT499" s="647"/>
      <c r="AU499" s="647"/>
      <c r="AV499" s="647"/>
      <c r="AW499" s="647"/>
      <c r="AX499" s="647"/>
      <c r="AY499" s="647"/>
      <c r="AZ499" s="647"/>
      <c r="BA499" s="647"/>
      <c r="BB499" s="647"/>
      <c r="BC499" s="647"/>
      <c r="BD499" s="647"/>
      <c r="BE499" s="647"/>
      <c r="BF499" s="647"/>
      <c r="BG499" s="647"/>
    </row>
    <row r="500" spans="1:59" x14ac:dyDescent="0.25">
      <c r="A500" s="631"/>
      <c r="B500" s="634"/>
      <c r="C500" s="634"/>
      <c r="D500" s="634"/>
      <c r="E500" s="634"/>
      <c r="F500" s="634"/>
      <c r="G500" s="634"/>
      <c r="H500" s="634"/>
      <c r="I500" s="634"/>
      <c r="J500" s="634"/>
      <c r="K500" s="635"/>
      <c r="L500" s="635"/>
      <c r="M500" s="635"/>
      <c r="N500" s="635"/>
      <c r="O500" s="635"/>
      <c r="P500" s="635"/>
      <c r="Q500" s="635"/>
      <c r="R500" s="635"/>
      <c r="S500" s="635"/>
      <c r="T500" s="635"/>
      <c r="U500" s="635"/>
      <c r="V500" s="635"/>
      <c r="W500" s="635"/>
      <c r="X500" s="635"/>
      <c r="Y500" s="635"/>
      <c r="Z500" s="631"/>
      <c r="AA500" s="631"/>
      <c r="AB500" s="631"/>
      <c r="AK500" s="647"/>
      <c r="AL500" s="647"/>
      <c r="AM500" s="647"/>
      <c r="AN500" s="647"/>
      <c r="AO500" s="647"/>
      <c r="AP500" s="647"/>
      <c r="AQ500" s="647"/>
      <c r="AR500" s="647"/>
      <c r="AS500" s="647"/>
      <c r="AT500" s="647"/>
      <c r="AU500" s="647"/>
      <c r="AV500" s="647"/>
      <c r="AW500" s="647"/>
      <c r="AX500" s="647"/>
      <c r="AY500" s="647"/>
      <c r="AZ500" s="647"/>
      <c r="BA500" s="647"/>
      <c r="BB500" s="647"/>
      <c r="BC500" s="647"/>
      <c r="BD500" s="647"/>
      <c r="BE500" s="647"/>
      <c r="BF500" s="647"/>
      <c r="BG500" s="647"/>
    </row>
    <row r="501" spans="1:59" x14ac:dyDescent="0.25">
      <c r="A501" s="631"/>
      <c r="B501" s="634"/>
      <c r="C501" s="634"/>
      <c r="D501" s="634"/>
      <c r="E501" s="634"/>
      <c r="F501" s="634"/>
      <c r="G501" s="634"/>
      <c r="H501" s="634"/>
      <c r="I501" s="634"/>
      <c r="J501" s="634"/>
      <c r="K501" s="635"/>
      <c r="L501" s="635"/>
      <c r="M501" s="635"/>
      <c r="N501" s="635"/>
      <c r="O501" s="635"/>
      <c r="P501" s="635"/>
      <c r="Q501" s="635"/>
      <c r="R501" s="635"/>
      <c r="S501" s="635"/>
      <c r="T501" s="635"/>
      <c r="U501" s="635"/>
      <c r="V501" s="635"/>
      <c r="W501" s="635"/>
      <c r="X501" s="635"/>
      <c r="Y501" s="635"/>
      <c r="Z501" s="631"/>
      <c r="AA501" s="631"/>
      <c r="AB501" s="631"/>
      <c r="AK501" s="647"/>
      <c r="AL501" s="647"/>
      <c r="AM501" s="647"/>
      <c r="AN501" s="647"/>
      <c r="AO501" s="647"/>
      <c r="AP501" s="647"/>
      <c r="AQ501" s="647"/>
      <c r="AR501" s="647"/>
      <c r="AS501" s="647"/>
      <c r="AT501" s="647"/>
      <c r="AU501" s="647"/>
      <c r="AV501" s="647"/>
      <c r="AW501" s="647"/>
      <c r="AX501" s="647"/>
      <c r="AY501" s="647"/>
      <c r="AZ501" s="647"/>
      <c r="BA501" s="647"/>
      <c r="BB501" s="647"/>
      <c r="BC501" s="647"/>
      <c r="BD501" s="647"/>
      <c r="BE501" s="647"/>
      <c r="BF501" s="647"/>
      <c r="BG501" s="647"/>
    </row>
    <row r="502" spans="1:59" x14ac:dyDescent="0.25">
      <c r="A502" s="631"/>
      <c r="B502" s="634"/>
      <c r="C502" s="634"/>
      <c r="D502" s="634"/>
      <c r="E502" s="634"/>
      <c r="F502" s="634"/>
      <c r="G502" s="634"/>
      <c r="H502" s="634"/>
      <c r="I502" s="634"/>
      <c r="J502" s="634"/>
      <c r="K502" s="635"/>
      <c r="L502" s="635"/>
      <c r="M502" s="635"/>
      <c r="N502" s="635"/>
      <c r="O502" s="635"/>
      <c r="P502" s="635"/>
      <c r="Q502" s="635"/>
      <c r="R502" s="635"/>
      <c r="S502" s="635"/>
      <c r="T502" s="635"/>
      <c r="U502" s="635"/>
      <c r="V502" s="635"/>
      <c r="W502" s="635"/>
      <c r="X502" s="635"/>
      <c r="Y502" s="635"/>
      <c r="Z502" s="631"/>
      <c r="AA502" s="631"/>
      <c r="AB502" s="631"/>
      <c r="AK502" s="647"/>
      <c r="AL502" s="647"/>
      <c r="AM502" s="647"/>
      <c r="AN502" s="647"/>
      <c r="AO502" s="647"/>
      <c r="AP502" s="647"/>
      <c r="AQ502" s="647"/>
      <c r="AR502" s="647"/>
      <c r="AS502" s="647"/>
      <c r="AT502" s="647"/>
      <c r="AU502" s="647"/>
      <c r="AV502" s="647"/>
      <c r="AW502" s="647"/>
      <c r="AX502" s="647"/>
      <c r="AY502" s="647"/>
      <c r="AZ502" s="647"/>
      <c r="BA502" s="647"/>
      <c r="BB502" s="647"/>
      <c r="BC502" s="647"/>
      <c r="BD502" s="647"/>
      <c r="BE502" s="647"/>
      <c r="BF502" s="647"/>
      <c r="BG502" s="647"/>
    </row>
    <row r="503" spans="1:59" x14ac:dyDescent="0.25">
      <c r="A503" s="631"/>
      <c r="B503" s="634"/>
      <c r="C503" s="634"/>
      <c r="D503" s="634"/>
      <c r="E503" s="634"/>
      <c r="F503" s="634"/>
      <c r="G503" s="634"/>
      <c r="H503" s="634"/>
      <c r="I503" s="634"/>
      <c r="J503" s="634"/>
      <c r="K503" s="635"/>
      <c r="L503" s="635"/>
      <c r="M503" s="635"/>
      <c r="N503" s="635"/>
      <c r="O503" s="635"/>
      <c r="P503" s="635"/>
      <c r="Q503" s="635"/>
      <c r="R503" s="635"/>
      <c r="S503" s="635"/>
      <c r="T503" s="635"/>
      <c r="U503" s="635"/>
      <c r="V503" s="635"/>
      <c r="W503" s="635"/>
      <c r="X503" s="635"/>
      <c r="Y503" s="635"/>
      <c r="Z503" s="631"/>
      <c r="AA503" s="631"/>
      <c r="AB503" s="631"/>
      <c r="AK503" s="647"/>
      <c r="AL503" s="647"/>
      <c r="AM503" s="647"/>
      <c r="AN503" s="647"/>
      <c r="AO503" s="647"/>
      <c r="AP503" s="647"/>
      <c r="AQ503" s="647"/>
      <c r="AR503" s="647"/>
      <c r="AS503" s="647"/>
      <c r="AT503" s="647"/>
      <c r="AU503" s="647"/>
      <c r="AV503" s="647"/>
      <c r="AW503" s="647"/>
      <c r="AX503" s="647"/>
      <c r="AY503" s="647"/>
      <c r="AZ503" s="647"/>
      <c r="BA503" s="647"/>
      <c r="BB503" s="647"/>
      <c r="BC503" s="647"/>
      <c r="BD503" s="647"/>
      <c r="BE503" s="647"/>
      <c r="BF503" s="647"/>
      <c r="BG503" s="647"/>
    </row>
    <row r="504" spans="1:59" x14ac:dyDescent="0.25">
      <c r="A504" s="631"/>
      <c r="B504" s="634"/>
      <c r="C504" s="634"/>
      <c r="D504" s="634"/>
      <c r="E504" s="634"/>
      <c r="F504" s="634"/>
      <c r="G504" s="634"/>
      <c r="H504" s="634"/>
      <c r="I504" s="634"/>
      <c r="J504" s="634"/>
      <c r="K504" s="635"/>
      <c r="L504" s="635"/>
      <c r="M504" s="635"/>
      <c r="N504" s="635"/>
      <c r="O504" s="635"/>
      <c r="P504" s="635"/>
      <c r="Q504" s="635"/>
      <c r="R504" s="635"/>
      <c r="S504" s="635"/>
      <c r="T504" s="635"/>
      <c r="U504" s="635"/>
      <c r="V504" s="635"/>
      <c r="W504" s="635"/>
      <c r="X504" s="635"/>
      <c r="Y504" s="635"/>
      <c r="Z504" s="631"/>
      <c r="AA504" s="631"/>
      <c r="AB504" s="631"/>
      <c r="AK504" s="647"/>
      <c r="AL504" s="647"/>
      <c r="AM504" s="647"/>
      <c r="AN504" s="647"/>
      <c r="AO504" s="647"/>
      <c r="AP504" s="647"/>
      <c r="AQ504" s="647"/>
      <c r="AR504" s="647"/>
      <c r="AS504" s="647"/>
      <c r="AT504" s="647"/>
      <c r="AU504" s="647"/>
      <c r="AV504" s="647"/>
      <c r="AW504" s="647"/>
      <c r="AX504" s="647"/>
      <c r="AY504" s="647"/>
      <c r="AZ504" s="647"/>
      <c r="BA504" s="647"/>
      <c r="BB504" s="647"/>
      <c r="BC504" s="647"/>
      <c r="BD504" s="647"/>
      <c r="BE504" s="647"/>
      <c r="BF504" s="647"/>
      <c r="BG504" s="647"/>
    </row>
    <row r="505" spans="1:59" x14ac:dyDescent="0.25">
      <c r="A505" s="631"/>
      <c r="B505" s="634"/>
      <c r="C505" s="634"/>
      <c r="D505" s="634"/>
      <c r="E505" s="634"/>
      <c r="F505" s="634"/>
      <c r="G505" s="634"/>
      <c r="H505" s="634"/>
      <c r="I505" s="634"/>
      <c r="J505" s="634"/>
      <c r="K505" s="635"/>
      <c r="L505" s="635"/>
      <c r="M505" s="635"/>
      <c r="N505" s="635"/>
      <c r="O505" s="635"/>
      <c r="P505" s="635"/>
      <c r="Q505" s="635"/>
      <c r="R505" s="635"/>
      <c r="S505" s="635"/>
      <c r="T505" s="635"/>
      <c r="U505" s="635"/>
      <c r="V505" s="635"/>
      <c r="W505" s="635"/>
      <c r="X505" s="635"/>
      <c r="Y505" s="635"/>
      <c r="Z505" s="631"/>
      <c r="AA505" s="631"/>
      <c r="AB505" s="631"/>
      <c r="AK505" s="647"/>
      <c r="AL505" s="647"/>
      <c r="AM505" s="647"/>
      <c r="AN505" s="647"/>
      <c r="AO505" s="647"/>
      <c r="AP505" s="647"/>
      <c r="AQ505" s="647"/>
      <c r="AR505" s="647"/>
      <c r="AS505" s="647"/>
      <c r="AT505" s="647"/>
      <c r="AU505" s="647"/>
      <c r="AV505" s="647"/>
      <c r="AW505" s="647"/>
      <c r="AX505" s="647"/>
      <c r="AY505" s="647"/>
      <c r="AZ505" s="647"/>
      <c r="BA505" s="647"/>
      <c r="BB505" s="647"/>
      <c r="BC505" s="647"/>
      <c r="BD505" s="647"/>
      <c r="BE505" s="647"/>
      <c r="BF505" s="647"/>
      <c r="BG505" s="647"/>
    </row>
    <row r="506" spans="1:59" x14ac:dyDescent="0.25">
      <c r="A506" s="631"/>
      <c r="B506" s="634"/>
      <c r="C506" s="634"/>
      <c r="D506" s="634"/>
      <c r="E506" s="634"/>
      <c r="F506" s="634"/>
      <c r="G506" s="634"/>
      <c r="H506" s="634"/>
      <c r="I506" s="634"/>
      <c r="J506" s="634"/>
      <c r="K506" s="635"/>
      <c r="L506" s="635"/>
      <c r="M506" s="635"/>
      <c r="N506" s="635"/>
      <c r="O506" s="635"/>
      <c r="P506" s="635"/>
      <c r="Q506" s="635"/>
      <c r="R506" s="635"/>
      <c r="S506" s="635"/>
      <c r="T506" s="635"/>
      <c r="U506" s="635"/>
      <c r="V506" s="635"/>
      <c r="W506" s="635"/>
      <c r="X506" s="635"/>
      <c r="Y506" s="635"/>
      <c r="Z506" s="631"/>
      <c r="AA506" s="631"/>
      <c r="AB506" s="631"/>
      <c r="AK506" s="647"/>
      <c r="AL506" s="647"/>
      <c r="AM506" s="647"/>
      <c r="AN506" s="647"/>
      <c r="AO506" s="647"/>
      <c r="AP506" s="647"/>
      <c r="AQ506" s="647"/>
      <c r="AR506" s="647"/>
      <c r="AS506" s="647"/>
      <c r="AT506" s="647"/>
      <c r="AU506" s="647"/>
      <c r="AV506" s="647"/>
      <c r="AW506" s="647"/>
      <c r="AX506" s="647"/>
      <c r="AY506" s="647"/>
      <c r="AZ506" s="647"/>
      <c r="BA506" s="647"/>
      <c r="BB506" s="647"/>
      <c r="BC506" s="647"/>
      <c r="BD506" s="647"/>
      <c r="BE506" s="647"/>
      <c r="BF506" s="647"/>
      <c r="BG506" s="647"/>
    </row>
    <row r="507" spans="1:59" x14ac:dyDescent="0.25">
      <c r="A507" s="631"/>
      <c r="B507" s="634"/>
      <c r="C507" s="634"/>
      <c r="D507" s="634"/>
      <c r="E507" s="634"/>
      <c r="F507" s="634"/>
      <c r="G507" s="634"/>
      <c r="H507" s="634"/>
      <c r="I507" s="634"/>
      <c r="J507" s="634"/>
      <c r="K507" s="635"/>
      <c r="L507" s="635"/>
      <c r="M507" s="635"/>
      <c r="N507" s="635"/>
      <c r="O507" s="635"/>
      <c r="P507" s="635"/>
      <c r="Q507" s="635"/>
      <c r="R507" s="635"/>
      <c r="S507" s="635"/>
      <c r="T507" s="635"/>
      <c r="U507" s="635"/>
      <c r="V507" s="635"/>
      <c r="W507" s="635"/>
      <c r="X507" s="635"/>
      <c r="Y507" s="635"/>
      <c r="Z507" s="631"/>
      <c r="AA507" s="631"/>
      <c r="AB507" s="631"/>
      <c r="AK507" s="647"/>
      <c r="AL507" s="647"/>
      <c r="AM507" s="647"/>
      <c r="AN507" s="647"/>
      <c r="AO507" s="647"/>
      <c r="AP507" s="647"/>
      <c r="AQ507" s="647"/>
      <c r="AR507" s="647"/>
      <c r="AS507" s="647"/>
      <c r="AT507" s="647"/>
      <c r="AU507" s="647"/>
      <c r="AV507" s="647"/>
      <c r="AW507" s="647"/>
      <c r="AX507" s="647"/>
      <c r="AY507" s="647"/>
      <c r="AZ507" s="647"/>
      <c r="BA507" s="647"/>
      <c r="BB507" s="647"/>
      <c r="BC507" s="647"/>
      <c r="BD507" s="647"/>
      <c r="BE507" s="647"/>
      <c r="BF507" s="647"/>
      <c r="BG507" s="647"/>
    </row>
    <row r="508" spans="1:59" x14ac:dyDescent="0.25">
      <c r="A508" s="631"/>
      <c r="B508" s="634"/>
      <c r="C508" s="634"/>
      <c r="D508" s="634"/>
      <c r="E508" s="634"/>
      <c r="F508" s="634"/>
      <c r="G508" s="634"/>
      <c r="H508" s="634"/>
      <c r="I508" s="634"/>
      <c r="J508" s="634"/>
      <c r="K508" s="635"/>
      <c r="L508" s="635"/>
      <c r="M508" s="635"/>
      <c r="N508" s="635"/>
      <c r="O508" s="635"/>
      <c r="P508" s="635"/>
      <c r="Q508" s="635"/>
      <c r="R508" s="635"/>
      <c r="S508" s="635"/>
      <c r="T508" s="635"/>
      <c r="U508" s="635"/>
      <c r="V508" s="635"/>
      <c r="W508" s="635"/>
      <c r="X508" s="635"/>
      <c r="Y508" s="635"/>
      <c r="Z508" s="631"/>
      <c r="AA508" s="631"/>
      <c r="AB508" s="631"/>
      <c r="AK508" s="647"/>
      <c r="AL508" s="647"/>
      <c r="AM508" s="647"/>
      <c r="AN508" s="647"/>
      <c r="AO508" s="647"/>
      <c r="AP508" s="647"/>
      <c r="AQ508" s="647"/>
      <c r="AR508" s="647"/>
      <c r="AS508" s="647"/>
      <c r="AT508" s="647"/>
      <c r="AU508" s="647"/>
      <c r="AV508" s="647"/>
      <c r="AW508" s="647"/>
      <c r="AX508" s="647"/>
      <c r="AY508" s="647"/>
      <c r="AZ508" s="647"/>
      <c r="BA508" s="647"/>
      <c r="BB508" s="647"/>
      <c r="BC508" s="647"/>
      <c r="BD508" s="647"/>
      <c r="BE508" s="647"/>
      <c r="BF508" s="647"/>
      <c r="BG508" s="647"/>
    </row>
    <row r="509" spans="1:59" x14ac:dyDescent="0.25">
      <c r="A509" s="631"/>
      <c r="B509" s="634"/>
      <c r="C509" s="634"/>
      <c r="D509" s="634"/>
      <c r="E509" s="634"/>
      <c r="F509" s="634"/>
      <c r="G509" s="634"/>
      <c r="H509" s="634"/>
      <c r="I509" s="634"/>
      <c r="J509" s="634"/>
      <c r="K509" s="635"/>
      <c r="L509" s="635"/>
      <c r="M509" s="635"/>
      <c r="N509" s="635"/>
      <c r="O509" s="635"/>
      <c r="P509" s="635"/>
      <c r="Q509" s="635"/>
      <c r="R509" s="635"/>
      <c r="S509" s="635"/>
      <c r="T509" s="635"/>
      <c r="U509" s="635"/>
      <c r="V509" s="635"/>
      <c r="W509" s="635"/>
      <c r="X509" s="635"/>
      <c r="Y509" s="635"/>
      <c r="Z509" s="631"/>
      <c r="AA509" s="631"/>
      <c r="AB509" s="631"/>
      <c r="AK509" s="647"/>
      <c r="AL509" s="647"/>
      <c r="AM509" s="647"/>
      <c r="AN509" s="647"/>
      <c r="AO509" s="647"/>
      <c r="AP509" s="647"/>
      <c r="AQ509" s="647"/>
      <c r="AR509" s="647"/>
      <c r="AS509" s="647"/>
      <c r="AT509" s="647"/>
      <c r="AU509" s="647"/>
      <c r="AV509" s="647"/>
      <c r="AW509" s="647"/>
      <c r="AX509" s="647"/>
      <c r="AY509" s="647"/>
      <c r="AZ509" s="647"/>
      <c r="BA509" s="647"/>
      <c r="BB509" s="647"/>
      <c r="BC509" s="647"/>
      <c r="BD509" s="647"/>
      <c r="BE509" s="647"/>
      <c r="BF509" s="647"/>
      <c r="BG509" s="647"/>
    </row>
    <row r="510" spans="1:59" x14ac:dyDescent="0.25">
      <c r="A510" s="631"/>
      <c r="B510" s="634"/>
      <c r="C510" s="634"/>
      <c r="D510" s="634"/>
      <c r="E510" s="634"/>
      <c r="F510" s="634"/>
      <c r="G510" s="634"/>
      <c r="H510" s="634"/>
      <c r="I510" s="634"/>
      <c r="J510" s="634"/>
      <c r="K510" s="635"/>
      <c r="L510" s="635"/>
      <c r="M510" s="635"/>
      <c r="N510" s="635"/>
      <c r="O510" s="635"/>
      <c r="P510" s="635"/>
      <c r="Q510" s="635"/>
      <c r="R510" s="635"/>
      <c r="S510" s="635"/>
      <c r="T510" s="635"/>
      <c r="U510" s="635"/>
      <c r="V510" s="635"/>
      <c r="W510" s="635"/>
      <c r="X510" s="635"/>
      <c r="Y510" s="635"/>
      <c r="Z510" s="631"/>
      <c r="AA510" s="631"/>
      <c r="AB510" s="631"/>
      <c r="AK510" s="647"/>
      <c r="AL510" s="647"/>
      <c r="AM510" s="647"/>
      <c r="AN510" s="647"/>
      <c r="AO510" s="647"/>
      <c r="AP510" s="647"/>
      <c r="AQ510" s="647"/>
      <c r="AR510" s="647"/>
      <c r="AS510" s="647"/>
      <c r="AT510" s="647"/>
      <c r="AU510" s="647"/>
      <c r="AV510" s="647"/>
      <c r="AW510" s="647"/>
      <c r="AX510" s="647"/>
      <c r="AY510" s="647"/>
      <c r="AZ510" s="647"/>
      <c r="BA510" s="647"/>
      <c r="BB510" s="647"/>
      <c r="BC510" s="647"/>
      <c r="BD510" s="647"/>
      <c r="BE510" s="647"/>
      <c r="BF510" s="647"/>
      <c r="BG510" s="647"/>
    </row>
    <row r="511" spans="1:59" x14ac:dyDescent="0.25">
      <c r="A511" s="631"/>
      <c r="B511" s="634"/>
      <c r="C511" s="634"/>
      <c r="D511" s="634"/>
      <c r="E511" s="634"/>
      <c r="F511" s="634"/>
      <c r="G511" s="634"/>
      <c r="H511" s="634"/>
      <c r="I511" s="634"/>
      <c r="J511" s="634"/>
      <c r="K511" s="635"/>
      <c r="L511" s="635"/>
      <c r="M511" s="635"/>
      <c r="N511" s="635"/>
      <c r="O511" s="635"/>
      <c r="P511" s="635"/>
      <c r="Q511" s="635"/>
      <c r="R511" s="635"/>
      <c r="S511" s="635"/>
      <c r="T511" s="635"/>
      <c r="U511" s="635"/>
      <c r="V511" s="635"/>
      <c r="W511" s="635"/>
      <c r="X511" s="635"/>
      <c r="Y511" s="635"/>
      <c r="Z511" s="631"/>
      <c r="AA511" s="631"/>
      <c r="AB511" s="631"/>
      <c r="AK511" s="647"/>
      <c r="AL511" s="647"/>
      <c r="AM511" s="647"/>
      <c r="AN511" s="647"/>
      <c r="AO511" s="647"/>
      <c r="AP511" s="647"/>
      <c r="AQ511" s="647"/>
      <c r="AR511" s="647"/>
      <c r="AS511" s="647"/>
      <c r="AT511" s="647"/>
      <c r="AU511" s="647"/>
      <c r="AV511" s="647"/>
      <c r="AW511" s="647"/>
      <c r="AX511" s="647"/>
      <c r="AY511" s="647"/>
      <c r="AZ511" s="647"/>
      <c r="BA511" s="647"/>
      <c r="BB511" s="647"/>
      <c r="BC511" s="647"/>
      <c r="BD511" s="647"/>
      <c r="BE511" s="647"/>
      <c r="BF511" s="647"/>
      <c r="BG511" s="647"/>
    </row>
    <row r="512" spans="1:59" x14ac:dyDescent="0.25">
      <c r="A512" s="631"/>
      <c r="B512" s="634"/>
      <c r="C512" s="634"/>
      <c r="D512" s="634"/>
      <c r="E512" s="634"/>
      <c r="F512" s="634"/>
      <c r="G512" s="634"/>
      <c r="H512" s="634"/>
      <c r="I512" s="634"/>
      <c r="J512" s="634"/>
      <c r="K512" s="635"/>
      <c r="L512" s="635"/>
      <c r="M512" s="635"/>
      <c r="N512" s="635"/>
      <c r="O512" s="635"/>
      <c r="P512" s="635"/>
      <c r="Q512" s="635"/>
      <c r="R512" s="635"/>
      <c r="S512" s="635"/>
      <c r="T512" s="635"/>
      <c r="U512" s="635"/>
      <c r="V512" s="635"/>
      <c r="W512" s="635"/>
      <c r="X512" s="635"/>
      <c r="Y512" s="635"/>
      <c r="Z512" s="631"/>
      <c r="AA512" s="631"/>
      <c r="AB512" s="631"/>
      <c r="AK512" s="647"/>
      <c r="AL512" s="647"/>
      <c r="AM512" s="647"/>
      <c r="AN512" s="647"/>
      <c r="AO512" s="647"/>
      <c r="AP512" s="647"/>
      <c r="AQ512" s="647"/>
      <c r="AR512" s="647"/>
      <c r="AS512" s="647"/>
      <c r="AT512" s="647"/>
      <c r="AU512" s="647"/>
      <c r="AV512" s="647"/>
      <c r="AW512" s="647"/>
      <c r="AX512" s="647"/>
      <c r="AY512" s="647"/>
      <c r="AZ512" s="647"/>
      <c r="BA512" s="647"/>
      <c r="BB512" s="647"/>
      <c r="BC512" s="647"/>
      <c r="BD512" s="647"/>
      <c r="BE512" s="647"/>
      <c r="BF512" s="647"/>
      <c r="BG512" s="647"/>
    </row>
    <row r="513" spans="1:59" x14ac:dyDescent="0.25">
      <c r="A513" s="631"/>
      <c r="B513" s="634"/>
      <c r="C513" s="634"/>
      <c r="D513" s="634"/>
      <c r="E513" s="634"/>
      <c r="F513" s="634"/>
      <c r="G513" s="634"/>
      <c r="H513" s="634"/>
      <c r="I513" s="634"/>
      <c r="J513" s="634"/>
      <c r="K513" s="635"/>
      <c r="L513" s="635"/>
      <c r="M513" s="635"/>
      <c r="N513" s="635"/>
      <c r="O513" s="635"/>
      <c r="P513" s="635"/>
      <c r="Q513" s="635"/>
      <c r="R513" s="635"/>
      <c r="S513" s="635"/>
      <c r="T513" s="635"/>
      <c r="U513" s="635"/>
      <c r="V513" s="635"/>
      <c r="W513" s="635"/>
      <c r="X513" s="635"/>
      <c r="Y513" s="635"/>
      <c r="Z513" s="631"/>
      <c r="AA513" s="631"/>
      <c r="AB513" s="631"/>
      <c r="AK513" s="647"/>
      <c r="AL513" s="647"/>
      <c r="AM513" s="647"/>
      <c r="AN513" s="647"/>
      <c r="AO513" s="647"/>
      <c r="AP513" s="647"/>
      <c r="AQ513" s="647"/>
      <c r="AR513" s="647"/>
      <c r="AS513" s="647"/>
      <c r="AT513" s="647"/>
      <c r="AU513" s="647"/>
      <c r="AV513" s="647"/>
      <c r="AW513" s="647"/>
      <c r="AX513" s="647"/>
      <c r="AY513" s="647"/>
      <c r="AZ513" s="647"/>
      <c r="BA513" s="647"/>
      <c r="BB513" s="647"/>
      <c r="BC513" s="647"/>
      <c r="BD513" s="647"/>
      <c r="BE513" s="647"/>
      <c r="BF513" s="647"/>
      <c r="BG513" s="647"/>
    </row>
    <row r="514" spans="1:59" x14ac:dyDescent="0.25">
      <c r="A514" s="631"/>
      <c r="B514" s="634"/>
      <c r="C514" s="634"/>
      <c r="D514" s="634"/>
      <c r="E514" s="634"/>
      <c r="F514" s="634"/>
      <c r="G514" s="634"/>
      <c r="H514" s="634"/>
      <c r="I514" s="634"/>
      <c r="J514" s="634"/>
      <c r="K514" s="635"/>
      <c r="L514" s="635"/>
      <c r="M514" s="635"/>
      <c r="N514" s="635"/>
      <c r="O514" s="635"/>
      <c r="P514" s="635"/>
      <c r="Q514" s="635"/>
      <c r="R514" s="635"/>
      <c r="S514" s="635"/>
      <c r="T514" s="635"/>
      <c r="U514" s="635"/>
      <c r="V514" s="635"/>
      <c r="W514" s="635"/>
      <c r="X514" s="635"/>
      <c r="Y514" s="635"/>
      <c r="Z514" s="631"/>
      <c r="AA514" s="631"/>
      <c r="AB514" s="631"/>
      <c r="AK514" s="647"/>
      <c r="AL514" s="647"/>
      <c r="AM514" s="647"/>
      <c r="AN514" s="647"/>
      <c r="AO514" s="647"/>
      <c r="AP514" s="647"/>
      <c r="AQ514" s="647"/>
      <c r="AR514" s="647"/>
      <c r="AS514" s="647"/>
      <c r="AT514" s="647"/>
      <c r="AU514" s="647"/>
      <c r="AV514" s="647"/>
      <c r="AW514" s="647"/>
      <c r="AX514" s="647"/>
      <c r="AY514" s="647"/>
      <c r="AZ514" s="647"/>
      <c r="BA514" s="647"/>
      <c r="BB514" s="647"/>
      <c r="BC514" s="647"/>
      <c r="BD514" s="647"/>
      <c r="BE514" s="647"/>
      <c r="BF514" s="647"/>
      <c r="BG514" s="647"/>
    </row>
    <row r="515" spans="1:59" x14ac:dyDescent="0.25">
      <c r="A515" s="631"/>
      <c r="B515" s="634"/>
      <c r="C515" s="634"/>
      <c r="D515" s="634"/>
      <c r="E515" s="634"/>
      <c r="F515" s="634"/>
      <c r="G515" s="634"/>
      <c r="H515" s="634"/>
      <c r="I515" s="634"/>
      <c r="J515" s="634"/>
      <c r="K515" s="635"/>
      <c r="L515" s="635"/>
      <c r="M515" s="635"/>
      <c r="N515" s="635"/>
      <c r="O515" s="635"/>
      <c r="P515" s="635"/>
      <c r="Q515" s="635"/>
      <c r="R515" s="635"/>
      <c r="S515" s="635"/>
      <c r="T515" s="635"/>
      <c r="U515" s="635"/>
      <c r="V515" s="635"/>
      <c r="W515" s="635"/>
      <c r="X515" s="635"/>
      <c r="Y515" s="635"/>
      <c r="Z515" s="631"/>
      <c r="AA515" s="631"/>
      <c r="AB515" s="631"/>
      <c r="AK515" s="647"/>
      <c r="AL515" s="647"/>
      <c r="AM515" s="647"/>
      <c r="AN515" s="647"/>
      <c r="AO515" s="647"/>
      <c r="AP515" s="647"/>
      <c r="AQ515" s="647"/>
      <c r="AR515" s="647"/>
      <c r="AS515" s="647"/>
      <c r="AT515" s="647"/>
      <c r="AU515" s="647"/>
      <c r="AV515" s="647"/>
      <c r="AW515" s="647"/>
      <c r="AX515" s="647"/>
      <c r="AY515" s="647"/>
      <c r="AZ515" s="647"/>
      <c r="BA515" s="647"/>
      <c r="BB515" s="647"/>
      <c r="BC515" s="647"/>
      <c r="BD515" s="647"/>
      <c r="BE515" s="647"/>
      <c r="BF515" s="647"/>
      <c r="BG515" s="647"/>
    </row>
    <row r="516" spans="1:59" x14ac:dyDescent="0.25">
      <c r="A516" s="631"/>
      <c r="B516" s="634"/>
      <c r="C516" s="634"/>
      <c r="D516" s="634"/>
      <c r="E516" s="634"/>
      <c r="F516" s="634"/>
      <c r="G516" s="634"/>
      <c r="H516" s="634"/>
      <c r="I516" s="634"/>
      <c r="J516" s="634"/>
      <c r="K516" s="635"/>
      <c r="L516" s="635"/>
      <c r="M516" s="635"/>
      <c r="N516" s="635"/>
      <c r="O516" s="635"/>
      <c r="P516" s="635"/>
      <c r="Q516" s="635"/>
      <c r="R516" s="635"/>
      <c r="S516" s="635"/>
      <c r="T516" s="635"/>
      <c r="U516" s="635"/>
      <c r="V516" s="635"/>
      <c r="W516" s="635"/>
      <c r="X516" s="635"/>
      <c r="Y516" s="635"/>
      <c r="Z516" s="631"/>
      <c r="AA516" s="631"/>
      <c r="AB516" s="631"/>
      <c r="AK516" s="647"/>
      <c r="AL516" s="647"/>
      <c r="AM516" s="647"/>
      <c r="AN516" s="647"/>
      <c r="AO516" s="647"/>
      <c r="AP516" s="647"/>
      <c r="AQ516" s="647"/>
      <c r="AR516" s="647"/>
      <c r="AS516" s="647"/>
      <c r="AT516" s="647"/>
      <c r="AU516" s="647"/>
      <c r="AV516" s="647"/>
      <c r="AW516" s="647"/>
      <c r="AX516" s="647"/>
      <c r="AY516" s="647"/>
      <c r="AZ516" s="647"/>
      <c r="BA516" s="647"/>
      <c r="BB516" s="647"/>
      <c r="BC516" s="647"/>
      <c r="BD516" s="647"/>
      <c r="BE516" s="647"/>
      <c r="BF516" s="647"/>
      <c r="BG516" s="647"/>
    </row>
    <row r="517" spans="1:59" x14ac:dyDescent="0.25">
      <c r="A517" s="631"/>
      <c r="B517" s="634"/>
      <c r="C517" s="634"/>
      <c r="D517" s="634"/>
      <c r="E517" s="634"/>
      <c r="F517" s="634"/>
      <c r="G517" s="634"/>
      <c r="H517" s="634"/>
      <c r="I517" s="634"/>
      <c r="J517" s="634"/>
      <c r="K517" s="635"/>
      <c r="L517" s="635"/>
      <c r="M517" s="635"/>
      <c r="N517" s="635"/>
      <c r="O517" s="635"/>
      <c r="P517" s="635"/>
      <c r="Q517" s="635"/>
      <c r="R517" s="635"/>
      <c r="S517" s="635"/>
      <c r="T517" s="635"/>
      <c r="U517" s="635"/>
      <c r="V517" s="635"/>
      <c r="W517" s="635"/>
      <c r="X517" s="635"/>
      <c r="Y517" s="635"/>
      <c r="Z517" s="631"/>
      <c r="AA517" s="631"/>
      <c r="AB517" s="631"/>
      <c r="AK517" s="647"/>
      <c r="AL517" s="647"/>
      <c r="AM517" s="647"/>
      <c r="AN517" s="647"/>
      <c r="AO517" s="647"/>
      <c r="AP517" s="647"/>
      <c r="AQ517" s="647"/>
      <c r="AR517" s="647"/>
      <c r="AS517" s="647"/>
      <c r="AT517" s="647"/>
      <c r="AU517" s="647"/>
      <c r="AV517" s="647"/>
      <c r="AW517" s="647"/>
      <c r="AX517" s="647"/>
      <c r="AY517" s="647"/>
      <c r="AZ517" s="647"/>
      <c r="BA517" s="647"/>
      <c r="BB517" s="647"/>
      <c r="BC517" s="647"/>
      <c r="BD517" s="647"/>
      <c r="BE517" s="647"/>
      <c r="BF517" s="647"/>
      <c r="BG517" s="647"/>
    </row>
    <row r="518" spans="1:59" x14ac:dyDescent="0.25">
      <c r="A518" s="631"/>
      <c r="B518" s="634"/>
      <c r="C518" s="634"/>
      <c r="D518" s="634"/>
      <c r="E518" s="634"/>
      <c r="F518" s="634"/>
      <c r="G518" s="634"/>
      <c r="H518" s="634"/>
      <c r="I518" s="634"/>
      <c r="J518" s="634"/>
      <c r="K518" s="635"/>
      <c r="L518" s="635"/>
      <c r="M518" s="635"/>
      <c r="N518" s="635"/>
      <c r="O518" s="635"/>
      <c r="P518" s="635"/>
      <c r="Q518" s="635"/>
      <c r="R518" s="635"/>
      <c r="S518" s="635"/>
      <c r="T518" s="635"/>
      <c r="U518" s="635"/>
      <c r="V518" s="635"/>
      <c r="W518" s="635"/>
      <c r="X518" s="635"/>
      <c r="Y518" s="635"/>
      <c r="Z518" s="631"/>
      <c r="AA518" s="631"/>
      <c r="AB518" s="631"/>
      <c r="AK518" s="647"/>
      <c r="AL518" s="647"/>
      <c r="AM518" s="647"/>
      <c r="AN518" s="647"/>
      <c r="AO518" s="647"/>
      <c r="AP518" s="647"/>
      <c r="AQ518" s="647"/>
      <c r="AR518" s="647"/>
      <c r="AS518" s="647"/>
      <c r="AT518" s="647"/>
      <c r="AU518" s="647"/>
      <c r="AV518" s="647"/>
      <c r="AW518" s="647"/>
      <c r="AX518" s="647"/>
      <c r="AY518" s="647"/>
      <c r="AZ518" s="647"/>
      <c r="BA518" s="647"/>
      <c r="BB518" s="647"/>
      <c r="BC518" s="647"/>
      <c r="BD518" s="647"/>
      <c r="BE518" s="647"/>
      <c r="BF518" s="647"/>
      <c r="BG518" s="647"/>
    </row>
    <row r="519" spans="1:59" x14ac:dyDescent="0.25">
      <c r="A519" s="631"/>
      <c r="B519" s="634"/>
      <c r="C519" s="634"/>
      <c r="D519" s="634"/>
      <c r="E519" s="634"/>
      <c r="F519" s="634"/>
      <c r="G519" s="634"/>
      <c r="H519" s="634"/>
      <c r="I519" s="634"/>
      <c r="J519" s="634"/>
      <c r="K519" s="635"/>
      <c r="L519" s="635"/>
      <c r="M519" s="635"/>
      <c r="N519" s="635"/>
      <c r="O519" s="635"/>
      <c r="P519" s="635"/>
      <c r="Q519" s="635"/>
      <c r="R519" s="635"/>
      <c r="S519" s="635"/>
      <c r="T519" s="635"/>
      <c r="U519" s="635"/>
      <c r="V519" s="635"/>
      <c r="W519" s="635"/>
      <c r="X519" s="635"/>
      <c r="Y519" s="635"/>
      <c r="Z519" s="631"/>
      <c r="AA519" s="631"/>
      <c r="AB519" s="631"/>
      <c r="AK519" s="647"/>
      <c r="AL519" s="647"/>
      <c r="AM519" s="647"/>
      <c r="AN519" s="647"/>
      <c r="AO519" s="647"/>
      <c r="AP519" s="647"/>
      <c r="AQ519" s="647"/>
      <c r="AR519" s="647"/>
      <c r="AS519" s="647"/>
      <c r="AT519" s="647"/>
      <c r="AU519" s="647"/>
      <c r="AV519" s="647"/>
      <c r="AW519" s="647"/>
      <c r="AX519" s="647"/>
      <c r="AY519" s="647"/>
      <c r="AZ519" s="647"/>
      <c r="BA519" s="647"/>
      <c r="BB519" s="647"/>
      <c r="BC519" s="647"/>
      <c r="BD519" s="647"/>
      <c r="BE519" s="647"/>
      <c r="BF519" s="647"/>
      <c r="BG519" s="647"/>
    </row>
    <row r="520" spans="1:59" x14ac:dyDescent="0.25">
      <c r="A520" s="631"/>
      <c r="B520" s="634"/>
      <c r="C520" s="634"/>
      <c r="D520" s="634"/>
      <c r="E520" s="634"/>
      <c r="F520" s="634"/>
      <c r="G520" s="634"/>
      <c r="H520" s="634"/>
      <c r="I520" s="634"/>
      <c r="J520" s="634"/>
      <c r="K520" s="635"/>
      <c r="L520" s="635"/>
      <c r="M520" s="635"/>
      <c r="N520" s="635"/>
      <c r="O520" s="635"/>
      <c r="P520" s="635"/>
      <c r="Q520" s="635"/>
      <c r="R520" s="635"/>
      <c r="S520" s="635"/>
      <c r="T520" s="635"/>
      <c r="U520" s="635"/>
      <c r="V520" s="635"/>
      <c r="W520" s="635"/>
      <c r="X520" s="635"/>
      <c r="Y520" s="635"/>
      <c r="Z520" s="631"/>
      <c r="AA520" s="631"/>
      <c r="AB520" s="631"/>
      <c r="AK520" s="647"/>
      <c r="AL520" s="647"/>
      <c r="AM520" s="647"/>
      <c r="AN520" s="647"/>
      <c r="AO520" s="647"/>
      <c r="AP520" s="647"/>
      <c r="AQ520" s="647"/>
      <c r="AR520" s="647"/>
      <c r="AS520" s="647"/>
      <c r="AT520" s="647"/>
      <c r="AU520" s="647"/>
      <c r="AV520" s="647"/>
      <c r="AW520" s="647"/>
      <c r="AX520" s="647"/>
      <c r="AY520" s="647"/>
      <c r="AZ520" s="647"/>
      <c r="BA520" s="647"/>
      <c r="BB520" s="647"/>
      <c r="BC520" s="647"/>
      <c r="BD520" s="647"/>
      <c r="BE520" s="647"/>
      <c r="BF520" s="647"/>
      <c r="BG520" s="647"/>
    </row>
    <row r="521" spans="1:59" x14ac:dyDescent="0.25">
      <c r="A521" s="631"/>
      <c r="B521" s="634"/>
      <c r="C521" s="634"/>
      <c r="D521" s="634"/>
      <c r="E521" s="634"/>
      <c r="F521" s="634"/>
      <c r="G521" s="634"/>
      <c r="H521" s="634"/>
      <c r="I521" s="634"/>
      <c r="J521" s="634"/>
      <c r="K521" s="635"/>
      <c r="L521" s="635"/>
      <c r="M521" s="635"/>
      <c r="N521" s="635"/>
      <c r="O521" s="635"/>
      <c r="P521" s="635"/>
      <c r="Q521" s="635"/>
      <c r="R521" s="635"/>
      <c r="S521" s="635"/>
      <c r="T521" s="635"/>
      <c r="U521" s="635"/>
      <c r="V521" s="635"/>
      <c r="W521" s="635"/>
      <c r="X521" s="635"/>
      <c r="Y521" s="635"/>
      <c r="Z521" s="631"/>
      <c r="AA521" s="631"/>
      <c r="AB521" s="631"/>
      <c r="AK521" s="647"/>
      <c r="AL521" s="647"/>
      <c r="AM521" s="647"/>
      <c r="AN521" s="647"/>
      <c r="AO521" s="647"/>
      <c r="AP521" s="647"/>
      <c r="AQ521" s="647"/>
      <c r="AR521" s="647"/>
      <c r="AS521" s="647"/>
      <c r="AT521" s="647"/>
      <c r="AU521" s="647"/>
      <c r="AV521" s="647"/>
      <c r="AW521" s="647"/>
      <c r="AX521" s="647"/>
      <c r="AY521" s="647"/>
      <c r="AZ521" s="647"/>
      <c r="BA521" s="647"/>
      <c r="BB521" s="647"/>
      <c r="BC521" s="647"/>
      <c r="BD521" s="647"/>
      <c r="BE521" s="647"/>
      <c r="BF521" s="647"/>
      <c r="BG521" s="647"/>
    </row>
    <row r="522" spans="1:59" x14ac:dyDescent="0.25">
      <c r="A522" s="631"/>
      <c r="B522" s="634"/>
      <c r="C522" s="634"/>
      <c r="D522" s="634"/>
      <c r="E522" s="634"/>
      <c r="F522" s="634"/>
      <c r="G522" s="634"/>
      <c r="H522" s="634"/>
      <c r="I522" s="634"/>
      <c r="J522" s="634"/>
      <c r="K522" s="635"/>
      <c r="L522" s="635"/>
      <c r="M522" s="635"/>
      <c r="N522" s="635"/>
      <c r="O522" s="635"/>
      <c r="P522" s="635"/>
      <c r="Q522" s="635"/>
      <c r="R522" s="635"/>
      <c r="S522" s="635"/>
      <c r="T522" s="635"/>
      <c r="U522" s="635"/>
      <c r="V522" s="635"/>
      <c r="W522" s="635"/>
      <c r="X522" s="635"/>
      <c r="Y522" s="635"/>
      <c r="Z522" s="631"/>
      <c r="AA522" s="631"/>
      <c r="AB522" s="631"/>
      <c r="AK522" s="647"/>
      <c r="AL522" s="647"/>
      <c r="AM522" s="647"/>
      <c r="AN522" s="647"/>
      <c r="AO522" s="647"/>
      <c r="AP522" s="647"/>
      <c r="AQ522" s="647"/>
      <c r="AR522" s="647"/>
      <c r="AS522" s="647"/>
      <c r="AT522" s="647"/>
      <c r="AU522" s="647"/>
      <c r="AV522" s="647"/>
      <c r="AW522" s="647"/>
      <c r="AX522" s="647"/>
      <c r="AY522" s="647"/>
      <c r="AZ522" s="647"/>
      <c r="BA522" s="647"/>
      <c r="BB522" s="647"/>
      <c r="BC522" s="647"/>
      <c r="BD522" s="647"/>
      <c r="BE522" s="647"/>
      <c r="BF522" s="647"/>
      <c r="BG522" s="647"/>
    </row>
    <row r="523" spans="1:59" x14ac:dyDescent="0.25">
      <c r="A523" s="631"/>
      <c r="B523" s="634"/>
      <c r="C523" s="634"/>
      <c r="D523" s="634"/>
      <c r="E523" s="634"/>
      <c r="F523" s="634"/>
      <c r="G523" s="634"/>
      <c r="H523" s="634"/>
      <c r="I523" s="634"/>
      <c r="J523" s="634"/>
      <c r="K523" s="635"/>
      <c r="L523" s="635"/>
      <c r="M523" s="635"/>
      <c r="N523" s="635"/>
      <c r="O523" s="635"/>
      <c r="P523" s="635"/>
      <c r="Q523" s="635"/>
      <c r="R523" s="635"/>
      <c r="S523" s="635"/>
      <c r="T523" s="635"/>
      <c r="U523" s="635"/>
      <c r="V523" s="635"/>
      <c r="W523" s="635"/>
      <c r="X523" s="635"/>
      <c r="Y523" s="635"/>
      <c r="Z523" s="631"/>
      <c r="AA523" s="631"/>
      <c r="AB523" s="631"/>
      <c r="AK523" s="647"/>
      <c r="AL523" s="647"/>
      <c r="AM523" s="647"/>
      <c r="AN523" s="647"/>
      <c r="AO523" s="647"/>
      <c r="AP523" s="647"/>
      <c r="AQ523" s="647"/>
      <c r="AR523" s="647"/>
      <c r="AS523" s="647"/>
      <c r="AT523" s="647"/>
      <c r="AU523" s="647"/>
      <c r="AV523" s="647"/>
      <c r="AW523" s="647"/>
      <c r="AX523" s="647"/>
      <c r="AY523" s="647"/>
      <c r="AZ523" s="647"/>
      <c r="BA523" s="647"/>
      <c r="BB523" s="647"/>
      <c r="BC523" s="647"/>
      <c r="BD523" s="647"/>
      <c r="BE523" s="647"/>
      <c r="BF523" s="647"/>
      <c r="BG523" s="647"/>
    </row>
    <row r="524" spans="1:59" x14ac:dyDescent="0.25">
      <c r="A524" s="631"/>
      <c r="B524" s="634"/>
      <c r="C524" s="634"/>
      <c r="D524" s="634"/>
      <c r="E524" s="634"/>
      <c r="F524" s="634"/>
      <c r="G524" s="634"/>
      <c r="H524" s="634"/>
      <c r="I524" s="634"/>
      <c r="J524" s="634"/>
      <c r="K524" s="635"/>
      <c r="L524" s="635"/>
      <c r="M524" s="635"/>
      <c r="N524" s="635"/>
      <c r="O524" s="635"/>
      <c r="P524" s="635"/>
      <c r="Q524" s="635"/>
      <c r="R524" s="635"/>
      <c r="S524" s="635"/>
      <c r="T524" s="635"/>
      <c r="U524" s="635"/>
      <c r="V524" s="635"/>
      <c r="W524" s="635"/>
      <c r="X524" s="635"/>
      <c r="Y524" s="635"/>
      <c r="Z524" s="631"/>
      <c r="AA524" s="631"/>
      <c r="AB524" s="631"/>
      <c r="AK524" s="647"/>
      <c r="AL524" s="647"/>
      <c r="AM524" s="647"/>
      <c r="AN524" s="647"/>
      <c r="AO524" s="647"/>
      <c r="AP524" s="647"/>
      <c r="AQ524" s="647"/>
      <c r="AR524" s="647"/>
      <c r="AS524" s="647"/>
      <c r="AT524" s="647"/>
      <c r="AU524" s="647"/>
      <c r="AV524" s="647"/>
      <c r="AW524" s="647"/>
      <c r="AX524" s="647"/>
      <c r="AY524" s="647"/>
      <c r="AZ524" s="647"/>
      <c r="BA524" s="647"/>
      <c r="BB524" s="647"/>
      <c r="BC524" s="647"/>
      <c r="BD524" s="647"/>
      <c r="BE524" s="647"/>
      <c r="BF524" s="647"/>
      <c r="BG524" s="647"/>
    </row>
    <row r="525" spans="1:59" x14ac:dyDescent="0.25">
      <c r="A525" s="631"/>
      <c r="B525" s="634"/>
      <c r="C525" s="634"/>
      <c r="D525" s="634"/>
      <c r="E525" s="634"/>
      <c r="F525" s="634"/>
      <c r="G525" s="634"/>
      <c r="H525" s="634"/>
      <c r="I525" s="634"/>
      <c r="J525" s="634"/>
      <c r="K525" s="635"/>
      <c r="L525" s="635"/>
      <c r="M525" s="635"/>
      <c r="N525" s="635"/>
      <c r="O525" s="635"/>
      <c r="P525" s="635"/>
      <c r="Q525" s="635"/>
      <c r="R525" s="635"/>
      <c r="S525" s="635"/>
      <c r="T525" s="635"/>
      <c r="U525" s="635"/>
      <c r="V525" s="635"/>
      <c r="W525" s="635"/>
      <c r="X525" s="635"/>
      <c r="Y525" s="635"/>
      <c r="Z525" s="631"/>
      <c r="AA525" s="631"/>
      <c r="AB525" s="631"/>
      <c r="AK525" s="647"/>
      <c r="AL525" s="647"/>
      <c r="AM525" s="647"/>
      <c r="AN525" s="647"/>
      <c r="AO525" s="647"/>
      <c r="AP525" s="647"/>
      <c r="AQ525" s="647"/>
      <c r="AR525" s="647"/>
      <c r="AS525" s="647"/>
      <c r="AT525" s="647"/>
      <c r="AU525" s="647"/>
      <c r="AV525" s="647"/>
      <c r="AW525" s="647"/>
      <c r="AX525" s="647"/>
      <c r="AY525" s="647"/>
      <c r="AZ525" s="647"/>
      <c r="BA525" s="647"/>
      <c r="BB525" s="647"/>
      <c r="BC525" s="647"/>
      <c r="BD525" s="647"/>
      <c r="BE525" s="647"/>
      <c r="BF525" s="647"/>
      <c r="BG525" s="647"/>
    </row>
    <row r="526" spans="1:59" x14ac:dyDescent="0.25">
      <c r="A526" s="631"/>
      <c r="B526" s="634"/>
      <c r="C526" s="634"/>
      <c r="D526" s="634"/>
      <c r="E526" s="634"/>
      <c r="F526" s="634"/>
      <c r="G526" s="634"/>
      <c r="H526" s="634"/>
      <c r="I526" s="634"/>
      <c r="J526" s="634"/>
      <c r="K526" s="635"/>
      <c r="L526" s="635"/>
      <c r="M526" s="635"/>
      <c r="N526" s="635"/>
      <c r="O526" s="635"/>
      <c r="P526" s="635"/>
      <c r="Q526" s="635"/>
      <c r="R526" s="635"/>
      <c r="S526" s="635"/>
      <c r="T526" s="635"/>
      <c r="U526" s="635"/>
      <c r="V526" s="635"/>
      <c r="W526" s="635"/>
      <c r="X526" s="635"/>
      <c r="Y526" s="635"/>
      <c r="Z526" s="631"/>
      <c r="AA526" s="631"/>
      <c r="AB526" s="631"/>
      <c r="AK526" s="647"/>
      <c r="AL526" s="647"/>
      <c r="AM526" s="647"/>
      <c r="AN526" s="647"/>
      <c r="AO526" s="647"/>
      <c r="AP526" s="647"/>
      <c r="AQ526" s="647"/>
      <c r="AR526" s="647"/>
      <c r="AS526" s="647"/>
      <c r="AT526" s="647"/>
      <c r="AU526" s="647"/>
      <c r="AV526" s="647"/>
      <c r="AW526" s="647"/>
      <c r="AX526" s="647"/>
      <c r="AY526" s="647"/>
      <c r="AZ526" s="647"/>
      <c r="BA526" s="647"/>
      <c r="BB526" s="647"/>
      <c r="BC526" s="647"/>
      <c r="BD526" s="647"/>
      <c r="BE526" s="647"/>
      <c r="BF526" s="647"/>
      <c r="BG526" s="647"/>
    </row>
    <row r="527" spans="1:59" x14ac:dyDescent="0.25">
      <c r="A527" s="631"/>
      <c r="B527" s="634"/>
      <c r="C527" s="634"/>
      <c r="D527" s="634"/>
      <c r="E527" s="634"/>
      <c r="F527" s="634"/>
      <c r="G527" s="634"/>
      <c r="H527" s="634"/>
      <c r="I527" s="634"/>
      <c r="J527" s="634"/>
      <c r="K527" s="635"/>
      <c r="L527" s="635"/>
      <c r="M527" s="635"/>
      <c r="N527" s="635"/>
      <c r="O527" s="635"/>
      <c r="P527" s="635"/>
      <c r="Q527" s="635"/>
      <c r="R527" s="635"/>
      <c r="S527" s="635"/>
      <c r="T527" s="635"/>
      <c r="U527" s="635"/>
      <c r="V527" s="635"/>
      <c r="W527" s="635"/>
      <c r="X527" s="635"/>
      <c r="Y527" s="635"/>
      <c r="Z527" s="631"/>
      <c r="AA527" s="631"/>
      <c r="AB527" s="631"/>
      <c r="AK527" s="647"/>
      <c r="AL527" s="647"/>
      <c r="AM527" s="647"/>
      <c r="AN527" s="647"/>
      <c r="AO527" s="647"/>
      <c r="AP527" s="647"/>
      <c r="AQ527" s="647"/>
      <c r="AR527" s="647"/>
      <c r="AS527" s="647"/>
      <c r="AT527" s="647"/>
      <c r="AU527" s="647"/>
      <c r="AV527" s="647"/>
      <c r="AW527" s="647"/>
      <c r="AX527" s="647"/>
      <c r="AY527" s="647"/>
      <c r="AZ527" s="647"/>
      <c r="BA527" s="647"/>
      <c r="BB527" s="647"/>
      <c r="BC527" s="647"/>
      <c r="BD527" s="647"/>
      <c r="BE527" s="647"/>
      <c r="BF527" s="647"/>
      <c r="BG527" s="647"/>
    </row>
    <row r="528" spans="1:59" x14ac:dyDescent="0.25">
      <c r="A528" s="631"/>
      <c r="B528" s="634"/>
      <c r="C528" s="634"/>
      <c r="D528" s="634"/>
      <c r="E528" s="634"/>
      <c r="F528" s="634"/>
      <c r="G528" s="634"/>
      <c r="H528" s="634"/>
      <c r="I528" s="634"/>
      <c r="J528" s="634"/>
      <c r="K528" s="635"/>
      <c r="L528" s="635"/>
      <c r="M528" s="635"/>
      <c r="N528" s="635"/>
      <c r="O528" s="635"/>
      <c r="P528" s="635"/>
      <c r="Q528" s="635"/>
      <c r="R528" s="635"/>
      <c r="S528" s="635"/>
      <c r="T528" s="635"/>
      <c r="U528" s="635"/>
      <c r="V528" s="635"/>
      <c r="W528" s="635"/>
      <c r="X528" s="635"/>
      <c r="Y528" s="635"/>
      <c r="Z528" s="631"/>
      <c r="AA528" s="631"/>
      <c r="AB528" s="631"/>
      <c r="AK528" s="647"/>
      <c r="AL528" s="647"/>
      <c r="AM528" s="647"/>
      <c r="AN528" s="647"/>
      <c r="AO528" s="647"/>
      <c r="AP528" s="647"/>
      <c r="AQ528" s="647"/>
      <c r="AR528" s="647"/>
      <c r="AS528" s="647"/>
      <c r="AT528" s="647"/>
      <c r="AU528" s="647"/>
      <c r="AV528" s="647"/>
      <c r="AW528" s="647"/>
      <c r="AX528" s="647"/>
      <c r="AY528" s="647"/>
      <c r="AZ528" s="647"/>
      <c r="BA528" s="647"/>
      <c r="BB528" s="647"/>
      <c r="BC528" s="647"/>
      <c r="BD528" s="647"/>
      <c r="BE528" s="647"/>
      <c r="BF528" s="647"/>
      <c r="BG528" s="647"/>
    </row>
    <row r="529" spans="1:59" x14ac:dyDescent="0.25">
      <c r="A529" s="631"/>
      <c r="B529" s="634"/>
      <c r="C529" s="634"/>
      <c r="D529" s="634"/>
      <c r="E529" s="634"/>
      <c r="F529" s="634"/>
      <c r="G529" s="634"/>
      <c r="H529" s="634"/>
      <c r="I529" s="634"/>
      <c r="J529" s="634"/>
      <c r="K529" s="635"/>
      <c r="L529" s="635"/>
      <c r="M529" s="635"/>
      <c r="N529" s="635"/>
      <c r="O529" s="635"/>
      <c r="P529" s="635"/>
      <c r="Q529" s="635"/>
      <c r="R529" s="635"/>
      <c r="S529" s="635"/>
      <c r="T529" s="635"/>
      <c r="U529" s="635"/>
      <c r="V529" s="635"/>
      <c r="W529" s="635"/>
      <c r="X529" s="635"/>
      <c r="Y529" s="635"/>
      <c r="Z529" s="631"/>
      <c r="AA529" s="631"/>
      <c r="AB529" s="631"/>
      <c r="AK529" s="647"/>
      <c r="AL529" s="647"/>
      <c r="AM529" s="647"/>
      <c r="AN529" s="647"/>
      <c r="AO529" s="647"/>
      <c r="AP529" s="647"/>
      <c r="AQ529" s="647"/>
      <c r="AR529" s="647"/>
      <c r="AS529" s="647"/>
      <c r="AT529" s="647"/>
      <c r="AU529" s="647"/>
      <c r="AV529" s="647"/>
      <c r="AW529" s="647"/>
      <c r="AX529" s="647"/>
      <c r="AY529" s="647"/>
      <c r="AZ529" s="647"/>
      <c r="BA529" s="647"/>
      <c r="BB529" s="647"/>
      <c r="BC529" s="647"/>
      <c r="BD529" s="647"/>
      <c r="BE529" s="647"/>
      <c r="BF529" s="647"/>
      <c r="BG529" s="647"/>
    </row>
    <row r="530" spans="1:59" x14ac:dyDescent="0.25">
      <c r="A530" s="631"/>
      <c r="B530" s="634"/>
      <c r="C530" s="634"/>
      <c r="D530" s="634"/>
      <c r="E530" s="634"/>
      <c r="F530" s="634"/>
      <c r="G530" s="634"/>
      <c r="H530" s="634"/>
      <c r="I530" s="634"/>
      <c r="J530" s="634"/>
      <c r="K530" s="635"/>
      <c r="L530" s="635"/>
      <c r="M530" s="635"/>
      <c r="N530" s="635"/>
      <c r="O530" s="635"/>
      <c r="P530" s="635"/>
      <c r="Q530" s="635"/>
      <c r="R530" s="635"/>
      <c r="S530" s="635"/>
      <c r="T530" s="635"/>
      <c r="U530" s="635"/>
      <c r="V530" s="635"/>
      <c r="W530" s="635"/>
      <c r="X530" s="635"/>
      <c r="Y530" s="635"/>
      <c r="Z530" s="631"/>
      <c r="AA530" s="631"/>
      <c r="AB530" s="631"/>
      <c r="AK530" s="647"/>
      <c r="AL530" s="647"/>
      <c r="AM530" s="647"/>
      <c r="AN530" s="647"/>
      <c r="AO530" s="647"/>
      <c r="AP530" s="647"/>
      <c r="AQ530" s="647"/>
      <c r="AR530" s="647"/>
      <c r="AS530" s="647"/>
      <c r="AT530" s="647"/>
      <c r="AU530" s="647"/>
      <c r="AV530" s="647"/>
      <c r="AW530" s="647"/>
      <c r="AX530" s="647"/>
      <c r="AY530" s="647"/>
      <c r="AZ530" s="647"/>
      <c r="BA530" s="647"/>
      <c r="BB530" s="647"/>
      <c r="BC530" s="647"/>
      <c r="BD530" s="647"/>
      <c r="BE530" s="647"/>
      <c r="BF530" s="647"/>
      <c r="BG530" s="647"/>
    </row>
    <row r="531" spans="1:59" x14ac:dyDescent="0.25">
      <c r="A531" s="631"/>
      <c r="B531" s="634"/>
      <c r="C531" s="634"/>
      <c r="D531" s="634"/>
      <c r="E531" s="634"/>
      <c r="F531" s="634"/>
      <c r="G531" s="634"/>
      <c r="H531" s="634"/>
      <c r="I531" s="634"/>
      <c r="J531" s="634"/>
      <c r="K531" s="635"/>
      <c r="L531" s="635"/>
      <c r="M531" s="635"/>
      <c r="N531" s="635"/>
      <c r="O531" s="635"/>
      <c r="P531" s="635"/>
      <c r="Q531" s="635"/>
      <c r="R531" s="635"/>
      <c r="S531" s="635"/>
      <c r="T531" s="635"/>
      <c r="U531" s="635"/>
      <c r="V531" s="635"/>
      <c r="W531" s="635"/>
      <c r="X531" s="635"/>
      <c r="Y531" s="635"/>
      <c r="Z531" s="631"/>
      <c r="AA531" s="631"/>
      <c r="AB531" s="631"/>
      <c r="AK531" s="647"/>
      <c r="AL531" s="647"/>
      <c r="AM531" s="647"/>
      <c r="AN531" s="647"/>
      <c r="AO531" s="647"/>
      <c r="AP531" s="647"/>
      <c r="AQ531" s="647"/>
      <c r="AR531" s="647"/>
      <c r="AS531" s="647"/>
      <c r="AT531" s="647"/>
      <c r="AU531" s="647"/>
      <c r="AV531" s="647"/>
      <c r="AW531" s="647"/>
      <c r="AX531" s="647"/>
      <c r="AY531" s="647"/>
      <c r="AZ531" s="647"/>
      <c r="BA531" s="647"/>
      <c r="BB531" s="647"/>
      <c r="BC531" s="647"/>
      <c r="BD531" s="647"/>
      <c r="BE531" s="647"/>
      <c r="BF531" s="647"/>
      <c r="BG531" s="647"/>
    </row>
    <row r="532" spans="1:59" x14ac:dyDescent="0.25">
      <c r="A532" s="631"/>
      <c r="B532" s="634"/>
      <c r="C532" s="634"/>
      <c r="D532" s="634"/>
      <c r="E532" s="634"/>
      <c r="F532" s="634"/>
      <c r="G532" s="634"/>
      <c r="H532" s="634"/>
      <c r="I532" s="634"/>
      <c r="J532" s="634"/>
      <c r="K532" s="635"/>
      <c r="L532" s="635"/>
      <c r="M532" s="635"/>
      <c r="N532" s="635"/>
      <c r="O532" s="635"/>
      <c r="P532" s="635"/>
      <c r="Q532" s="635"/>
      <c r="R532" s="635"/>
      <c r="S532" s="635"/>
      <c r="T532" s="635"/>
      <c r="U532" s="635"/>
      <c r="V532" s="635"/>
      <c r="W532" s="635"/>
      <c r="X532" s="635"/>
      <c r="Y532" s="635"/>
      <c r="Z532" s="631"/>
      <c r="AA532" s="631"/>
      <c r="AB532" s="631"/>
      <c r="AK532" s="647"/>
      <c r="AL532" s="647"/>
      <c r="AM532" s="647"/>
      <c r="AN532" s="647"/>
      <c r="AO532" s="647"/>
      <c r="AP532" s="647"/>
      <c r="AQ532" s="647"/>
      <c r="AR532" s="647"/>
      <c r="AS532" s="647"/>
      <c r="AT532" s="647"/>
      <c r="AU532" s="647"/>
      <c r="AV532" s="647"/>
      <c r="AW532" s="647"/>
      <c r="AX532" s="647"/>
      <c r="AY532" s="647"/>
      <c r="AZ532" s="647"/>
      <c r="BA532" s="647"/>
      <c r="BB532" s="647"/>
      <c r="BC532" s="647"/>
      <c r="BD532" s="647"/>
      <c r="BE532" s="647"/>
      <c r="BF532" s="647"/>
      <c r="BG532" s="647"/>
    </row>
    <row r="533" spans="1:59" x14ac:dyDescent="0.25">
      <c r="A533" s="631"/>
      <c r="B533" s="634"/>
      <c r="C533" s="634"/>
      <c r="D533" s="634"/>
      <c r="E533" s="634"/>
      <c r="F533" s="634"/>
      <c r="G533" s="634"/>
      <c r="H533" s="634"/>
      <c r="I533" s="634"/>
      <c r="J533" s="634"/>
      <c r="K533" s="635"/>
      <c r="L533" s="635"/>
      <c r="M533" s="635"/>
      <c r="N533" s="635"/>
      <c r="O533" s="635"/>
      <c r="P533" s="635"/>
      <c r="Q533" s="635"/>
      <c r="R533" s="635"/>
      <c r="S533" s="635"/>
      <c r="T533" s="635"/>
      <c r="U533" s="635"/>
      <c r="V533" s="635"/>
      <c r="W533" s="635"/>
      <c r="X533" s="635"/>
      <c r="Y533" s="635"/>
      <c r="Z533" s="631"/>
      <c r="AA533" s="631"/>
      <c r="AB533" s="631"/>
      <c r="AK533" s="647"/>
      <c r="AL533" s="647"/>
      <c r="AM533" s="647"/>
      <c r="AN533" s="647"/>
      <c r="AO533" s="647"/>
      <c r="AP533" s="647"/>
      <c r="AQ533" s="647"/>
      <c r="AR533" s="647"/>
      <c r="AS533" s="647"/>
      <c r="AT533" s="647"/>
      <c r="AU533" s="647"/>
      <c r="AV533" s="647"/>
      <c r="AW533" s="647"/>
      <c r="AX533" s="647"/>
      <c r="AY533" s="647"/>
      <c r="AZ533" s="647"/>
      <c r="BA533" s="647"/>
      <c r="BB533" s="647"/>
      <c r="BC533" s="647"/>
      <c r="BD533" s="647"/>
      <c r="BE533" s="647"/>
      <c r="BF533" s="647"/>
      <c r="BG533" s="647"/>
    </row>
    <row r="534" spans="1:59" x14ac:dyDescent="0.25">
      <c r="A534" s="631"/>
      <c r="B534" s="634"/>
      <c r="C534" s="634"/>
      <c r="D534" s="634"/>
      <c r="E534" s="634"/>
      <c r="F534" s="634"/>
      <c r="G534" s="634"/>
      <c r="H534" s="634"/>
      <c r="I534" s="634"/>
      <c r="J534" s="634"/>
      <c r="K534" s="635"/>
      <c r="L534" s="635"/>
      <c r="M534" s="635"/>
      <c r="N534" s="635"/>
      <c r="O534" s="635"/>
      <c r="P534" s="635"/>
      <c r="Q534" s="635"/>
      <c r="R534" s="635"/>
      <c r="S534" s="635"/>
      <c r="T534" s="635"/>
      <c r="U534" s="635"/>
      <c r="V534" s="635"/>
      <c r="W534" s="635"/>
      <c r="X534" s="635"/>
      <c r="Y534" s="635"/>
      <c r="Z534" s="631"/>
      <c r="AA534" s="631"/>
      <c r="AB534" s="631"/>
      <c r="AK534" s="647"/>
      <c r="AL534" s="647"/>
      <c r="AM534" s="647"/>
      <c r="AN534" s="647"/>
      <c r="AO534" s="647"/>
      <c r="AP534" s="647"/>
      <c r="AQ534" s="647"/>
      <c r="AR534" s="647"/>
      <c r="AS534" s="647"/>
      <c r="AT534" s="647"/>
      <c r="AU534" s="647"/>
      <c r="AV534" s="647"/>
      <c r="AW534" s="647"/>
      <c r="AX534" s="647"/>
      <c r="AY534" s="647"/>
      <c r="AZ534" s="647"/>
      <c r="BA534" s="647"/>
      <c r="BB534" s="647"/>
      <c r="BC534" s="647"/>
      <c r="BD534" s="647"/>
      <c r="BE534" s="647"/>
      <c r="BF534" s="647"/>
      <c r="BG534" s="647"/>
    </row>
    <row r="535" spans="1:59" x14ac:dyDescent="0.25">
      <c r="A535" s="631"/>
      <c r="B535" s="634"/>
      <c r="C535" s="634"/>
      <c r="D535" s="634"/>
      <c r="E535" s="634"/>
      <c r="F535" s="634"/>
      <c r="G535" s="634"/>
      <c r="H535" s="634"/>
      <c r="I535" s="634"/>
      <c r="J535" s="634"/>
      <c r="K535" s="635"/>
      <c r="L535" s="635"/>
      <c r="M535" s="635"/>
      <c r="N535" s="635"/>
      <c r="O535" s="635"/>
      <c r="P535" s="635"/>
      <c r="Q535" s="635"/>
      <c r="R535" s="635"/>
      <c r="S535" s="635"/>
      <c r="T535" s="635"/>
      <c r="U535" s="635"/>
      <c r="V535" s="635"/>
      <c r="W535" s="635"/>
      <c r="X535" s="635"/>
      <c r="Y535" s="635"/>
      <c r="Z535" s="631"/>
      <c r="AA535" s="631"/>
      <c r="AB535" s="631"/>
      <c r="AK535" s="647"/>
      <c r="AL535" s="647"/>
      <c r="AM535" s="647"/>
      <c r="AN535" s="647"/>
      <c r="AO535" s="647"/>
      <c r="AP535" s="647"/>
      <c r="AQ535" s="647"/>
      <c r="AR535" s="647"/>
      <c r="AS535" s="647"/>
      <c r="AT535" s="647"/>
      <c r="AU535" s="647"/>
      <c r="AV535" s="647"/>
      <c r="AW535" s="647"/>
      <c r="AX535" s="647"/>
      <c r="AY535" s="647"/>
      <c r="AZ535" s="647"/>
      <c r="BA535" s="647"/>
      <c r="BB535" s="647"/>
      <c r="BC535" s="647"/>
      <c r="BD535" s="647"/>
      <c r="BE535" s="647"/>
      <c r="BF535" s="647"/>
      <c r="BG535" s="647"/>
    </row>
    <row r="536" spans="1:59" x14ac:dyDescent="0.25">
      <c r="A536" s="631"/>
      <c r="B536" s="634"/>
      <c r="C536" s="634"/>
      <c r="D536" s="634"/>
      <c r="E536" s="634"/>
      <c r="F536" s="634"/>
      <c r="G536" s="634"/>
      <c r="H536" s="634"/>
      <c r="I536" s="634"/>
      <c r="J536" s="634"/>
      <c r="K536" s="635"/>
      <c r="L536" s="635"/>
      <c r="M536" s="635"/>
      <c r="N536" s="635"/>
      <c r="O536" s="635"/>
      <c r="P536" s="635"/>
      <c r="Q536" s="635"/>
      <c r="R536" s="635"/>
      <c r="S536" s="635"/>
      <c r="T536" s="635"/>
      <c r="U536" s="635"/>
      <c r="V536" s="635"/>
      <c r="W536" s="635"/>
      <c r="X536" s="635"/>
      <c r="Y536" s="635"/>
      <c r="Z536" s="631"/>
      <c r="AA536" s="631"/>
      <c r="AB536" s="631"/>
      <c r="AK536" s="647"/>
      <c r="AL536" s="647"/>
      <c r="AM536" s="647"/>
      <c r="AN536" s="647"/>
      <c r="AO536" s="647"/>
      <c r="AP536" s="647"/>
      <c r="AQ536" s="647"/>
      <c r="AR536" s="647"/>
      <c r="AS536" s="647"/>
      <c r="AT536" s="647"/>
      <c r="AU536" s="647"/>
      <c r="AV536" s="647"/>
      <c r="AW536" s="647"/>
      <c r="AX536" s="647"/>
      <c r="AY536" s="647"/>
      <c r="AZ536" s="647"/>
      <c r="BA536" s="647"/>
      <c r="BB536" s="647"/>
      <c r="BC536" s="647"/>
      <c r="BD536" s="647"/>
      <c r="BE536" s="647"/>
      <c r="BF536" s="647"/>
      <c r="BG536" s="647"/>
    </row>
    <row r="537" spans="1:59" x14ac:dyDescent="0.25">
      <c r="A537" s="631"/>
      <c r="B537" s="634"/>
      <c r="C537" s="634"/>
      <c r="D537" s="634"/>
      <c r="E537" s="634"/>
      <c r="F537" s="634"/>
      <c r="G537" s="634"/>
      <c r="H537" s="634"/>
      <c r="I537" s="634"/>
      <c r="J537" s="634"/>
      <c r="K537" s="635"/>
      <c r="L537" s="635"/>
      <c r="M537" s="635"/>
      <c r="N537" s="635"/>
      <c r="O537" s="635"/>
      <c r="P537" s="635"/>
      <c r="Q537" s="635"/>
      <c r="R537" s="635"/>
      <c r="S537" s="635"/>
      <c r="T537" s="635"/>
      <c r="U537" s="635"/>
      <c r="V537" s="635"/>
      <c r="W537" s="635"/>
      <c r="X537" s="635"/>
      <c r="Y537" s="635"/>
      <c r="Z537" s="631"/>
      <c r="AA537" s="631"/>
      <c r="AB537" s="631"/>
      <c r="AK537" s="647"/>
      <c r="AL537" s="647"/>
      <c r="AM537" s="647"/>
      <c r="AN537" s="647"/>
      <c r="AO537" s="647"/>
      <c r="AP537" s="647"/>
      <c r="AQ537" s="647"/>
      <c r="AR537" s="647"/>
      <c r="AS537" s="647"/>
      <c r="AT537" s="647"/>
      <c r="AU537" s="647"/>
      <c r="AV537" s="647"/>
      <c r="AW537" s="647"/>
      <c r="AX537" s="647"/>
      <c r="AY537" s="647"/>
      <c r="AZ537" s="647"/>
      <c r="BA537" s="647"/>
      <c r="BB537" s="647"/>
      <c r="BC537" s="647"/>
      <c r="BD537" s="647"/>
      <c r="BE537" s="647"/>
      <c r="BF537" s="647"/>
      <c r="BG537" s="647"/>
    </row>
    <row r="538" spans="1:59" x14ac:dyDescent="0.25">
      <c r="A538" s="631"/>
      <c r="B538" s="634"/>
      <c r="C538" s="634"/>
      <c r="D538" s="634"/>
      <c r="E538" s="634"/>
      <c r="F538" s="634"/>
      <c r="G538" s="634"/>
      <c r="H538" s="634"/>
      <c r="I538" s="634"/>
      <c r="J538" s="634"/>
      <c r="K538" s="635"/>
      <c r="L538" s="635"/>
      <c r="M538" s="635"/>
      <c r="N538" s="635"/>
      <c r="O538" s="635"/>
      <c r="P538" s="635"/>
      <c r="Q538" s="635"/>
      <c r="R538" s="635"/>
      <c r="S538" s="635"/>
      <c r="T538" s="635"/>
      <c r="U538" s="635"/>
      <c r="V538" s="635"/>
      <c r="W538" s="635"/>
      <c r="X538" s="635"/>
      <c r="Y538" s="635"/>
      <c r="Z538" s="631"/>
      <c r="AA538" s="631"/>
      <c r="AB538" s="631"/>
      <c r="AK538" s="647"/>
      <c r="AL538" s="647"/>
      <c r="AM538" s="647"/>
      <c r="AN538" s="647"/>
      <c r="AO538" s="647"/>
      <c r="AP538" s="647"/>
      <c r="AQ538" s="647"/>
      <c r="AR538" s="647"/>
      <c r="AS538" s="647"/>
      <c r="AT538" s="647"/>
      <c r="AU538" s="647"/>
      <c r="AV538" s="647"/>
      <c r="AW538" s="647"/>
      <c r="AX538" s="647"/>
      <c r="AY538" s="647"/>
      <c r="AZ538" s="647"/>
      <c r="BA538" s="647"/>
      <c r="BB538" s="647"/>
      <c r="BC538" s="647"/>
      <c r="BD538" s="647"/>
      <c r="BE538" s="647"/>
      <c r="BF538" s="647"/>
      <c r="BG538" s="647"/>
    </row>
    <row r="539" spans="1:59" x14ac:dyDescent="0.25">
      <c r="A539" s="631"/>
      <c r="B539" s="634"/>
      <c r="C539" s="634"/>
      <c r="D539" s="634"/>
      <c r="E539" s="634"/>
      <c r="F539" s="634"/>
      <c r="G539" s="634"/>
      <c r="H539" s="634"/>
      <c r="I539" s="634"/>
      <c r="J539" s="634"/>
      <c r="K539" s="635"/>
      <c r="L539" s="635"/>
      <c r="M539" s="635"/>
      <c r="N539" s="635"/>
      <c r="O539" s="635"/>
      <c r="P539" s="635"/>
      <c r="Q539" s="635"/>
      <c r="R539" s="635"/>
      <c r="S539" s="635"/>
      <c r="T539" s="635"/>
      <c r="U539" s="635"/>
      <c r="V539" s="635"/>
      <c r="W539" s="635"/>
      <c r="X539" s="635"/>
      <c r="Y539" s="635"/>
      <c r="Z539" s="631"/>
      <c r="AA539" s="631"/>
      <c r="AB539" s="631"/>
      <c r="AK539" s="647"/>
      <c r="AL539" s="647"/>
      <c r="AM539" s="647"/>
      <c r="AN539" s="647"/>
      <c r="AO539" s="647"/>
      <c r="AP539" s="647"/>
      <c r="AQ539" s="647"/>
      <c r="AR539" s="647"/>
      <c r="AS539" s="647"/>
      <c r="AT539" s="647"/>
      <c r="AU539" s="647"/>
      <c r="AV539" s="647"/>
      <c r="AW539" s="647"/>
      <c r="AX539" s="647"/>
      <c r="AY539" s="647"/>
      <c r="AZ539" s="647"/>
      <c r="BA539" s="647"/>
      <c r="BB539" s="647"/>
      <c r="BC539" s="647"/>
      <c r="BD539" s="647"/>
      <c r="BE539" s="647"/>
      <c r="BF539" s="647"/>
      <c r="BG539" s="647"/>
    </row>
    <row r="540" spans="1:59" x14ac:dyDescent="0.25">
      <c r="A540" s="631"/>
      <c r="B540" s="634"/>
      <c r="C540" s="634"/>
      <c r="D540" s="634"/>
      <c r="E540" s="634"/>
      <c r="F540" s="634"/>
      <c r="G540" s="634"/>
      <c r="H540" s="634"/>
      <c r="I540" s="634"/>
      <c r="J540" s="634"/>
      <c r="K540" s="635"/>
      <c r="L540" s="635"/>
      <c r="M540" s="635"/>
      <c r="N540" s="635"/>
      <c r="O540" s="635"/>
      <c r="P540" s="635"/>
      <c r="Q540" s="635"/>
      <c r="R540" s="635"/>
      <c r="S540" s="635"/>
      <c r="T540" s="635"/>
      <c r="U540" s="635"/>
      <c r="V540" s="635"/>
      <c r="W540" s="635"/>
      <c r="X540" s="635"/>
      <c r="Y540" s="635"/>
      <c r="Z540" s="631"/>
      <c r="AA540" s="631"/>
      <c r="AB540" s="631"/>
      <c r="AK540" s="647"/>
      <c r="AL540" s="647"/>
      <c r="AM540" s="647"/>
      <c r="AN540" s="647"/>
      <c r="AO540" s="647"/>
      <c r="AP540" s="647"/>
      <c r="AQ540" s="647"/>
      <c r="AR540" s="647"/>
      <c r="AS540" s="647"/>
      <c r="AT540" s="647"/>
      <c r="AU540" s="647"/>
      <c r="AV540" s="647"/>
      <c r="AW540" s="647"/>
      <c r="AX540" s="647"/>
      <c r="AY540" s="647"/>
      <c r="AZ540" s="647"/>
      <c r="BA540" s="647"/>
      <c r="BB540" s="647"/>
      <c r="BC540" s="647"/>
      <c r="BD540" s="647"/>
      <c r="BE540" s="647"/>
      <c r="BF540" s="647"/>
      <c r="BG540" s="647"/>
    </row>
    <row r="541" spans="1:59" x14ac:dyDescent="0.25">
      <c r="A541" s="631"/>
      <c r="B541" s="634"/>
      <c r="C541" s="634"/>
      <c r="D541" s="634"/>
      <c r="E541" s="634"/>
      <c r="F541" s="634"/>
      <c r="G541" s="634"/>
      <c r="H541" s="634"/>
      <c r="I541" s="634"/>
      <c r="J541" s="634"/>
      <c r="K541" s="635"/>
      <c r="L541" s="635"/>
      <c r="M541" s="635"/>
      <c r="N541" s="635"/>
      <c r="O541" s="635"/>
      <c r="P541" s="635"/>
      <c r="Q541" s="635"/>
      <c r="R541" s="635"/>
      <c r="S541" s="635"/>
      <c r="T541" s="635"/>
      <c r="U541" s="635"/>
      <c r="V541" s="635"/>
      <c r="W541" s="635"/>
      <c r="X541" s="635"/>
      <c r="Y541" s="635"/>
      <c r="Z541" s="631"/>
      <c r="AA541" s="631"/>
      <c r="AB541" s="631"/>
      <c r="AK541" s="647"/>
      <c r="AL541" s="647"/>
      <c r="AM541" s="647"/>
      <c r="AN541" s="647"/>
      <c r="AO541" s="647"/>
      <c r="AP541" s="647"/>
      <c r="AQ541" s="647"/>
      <c r="AR541" s="647"/>
      <c r="AS541" s="647"/>
      <c r="AT541" s="647"/>
      <c r="AU541" s="647"/>
      <c r="AV541" s="647"/>
      <c r="AW541" s="647"/>
      <c r="AX541" s="647"/>
      <c r="AY541" s="647"/>
      <c r="AZ541" s="647"/>
      <c r="BA541" s="647"/>
      <c r="BB541" s="647"/>
      <c r="BC541" s="647"/>
      <c r="BD541" s="647"/>
      <c r="BE541" s="647"/>
      <c r="BF541" s="647"/>
      <c r="BG541" s="647"/>
    </row>
    <row r="542" spans="1:59" x14ac:dyDescent="0.25">
      <c r="A542" s="631"/>
      <c r="B542" s="634"/>
      <c r="C542" s="634"/>
      <c r="D542" s="634"/>
      <c r="E542" s="634"/>
      <c r="F542" s="634"/>
      <c r="G542" s="634"/>
      <c r="H542" s="634"/>
      <c r="I542" s="634"/>
      <c r="J542" s="634"/>
      <c r="K542" s="635"/>
      <c r="L542" s="635"/>
      <c r="M542" s="635"/>
      <c r="N542" s="635"/>
      <c r="O542" s="635"/>
      <c r="P542" s="635"/>
      <c r="Q542" s="635"/>
      <c r="R542" s="635"/>
      <c r="S542" s="635"/>
      <c r="T542" s="635"/>
      <c r="U542" s="635"/>
      <c r="V542" s="635"/>
      <c r="W542" s="635"/>
      <c r="X542" s="635"/>
      <c r="Y542" s="635"/>
      <c r="Z542" s="631"/>
      <c r="AA542" s="631"/>
      <c r="AB542" s="631"/>
      <c r="AK542" s="647"/>
      <c r="AL542" s="647"/>
      <c r="AM542" s="647"/>
      <c r="AN542" s="647"/>
      <c r="AO542" s="647"/>
      <c r="AP542" s="647"/>
      <c r="AQ542" s="647"/>
      <c r="AR542" s="647"/>
      <c r="AS542" s="647"/>
      <c r="AT542" s="647"/>
      <c r="AU542" s="647"/>
      <c r="AV542" s="647"/>
      <c r="AW542" s="647"/>
      <c r="AX542" s="647"/>
      <c r="AY542" s="647"/>
      <c r="AZ542" s="647"/>
      <c r="BA542" s="647"/>
      <c r="BB542" s="647"/>
      <c r="BC542" s="647"/>
      <c r="BD542" s="647"/>
      <c r="BE542" s="647"/>
      <c r="BF542" s="647"/>
      <c r="BG542" s="647"/>
    </row>
    <row r="543" spans="1:59" x14ac:dyDescent="0.25">
      <c r="A543" s="631"/>
      <c r="B543" s="634"/>
      <c r="C543" s="634"/>
      <c r="D543" s="634"/>
      <c r="E543" s="634"/>
      <c r="F543" s="634"/>
      <c r="G543" s="634"/>
      <c r="H543" s="634"/>
      <c r="I543" s="634"/>
      <c r="J543" s="634"/>
      <c r="K543" s="635"/>
      <c r="L543" s="635"/>
      <c r="M543" s="635"/>
      <c r="N543" s="635"/>
      <c r="O543" s="635"/>
      <c r="P543" s="635"/>
      <c r="Q543" s="635"/>
      <c r="R543" s="635"/>
      <c r="S543" s="635"/>
      <c r="T543" s="635"/>
      <c r="U543" s="635"/>
      <c r="V543" s="635"/>
      <c r="W543" s="635"/>
      <c r="X543" s="635"/>
      <c r="Y543" s="635"/>
      <c r="Z543" s="631"/>
      <c r="AA543" s="631"/>
      <c r="AB543" s="631"/>
      <c r="AK543" s="647"/>
      <c r="AL543" s="647"/>
      <c r="AM543" s="647"/>
      <c r="AN543" s="647"/>
      <c r="AO543" s="647"/>
      <c r="AP543" s="647"/>
      <c r="AQ543" s="647"/>
      <c r="AR543" s="647"/>
      <c r="AS543" s="647"/>
      <c r="AT543" s="647"/>
      <c r="AU543" s="647"/>
      <c r="AV543" s="647"/>
      <c r="AW543" s="647"/>
      <c r="AX543" s="647"/>
      <c r="AY543" s="647"/>
      <c r="AZ543" s="647"/>
      <c r="BA543" s="647"/>
      <c r="BB543" s="647"/>
      <c r="BC543" s="647"/>
      <c r="BD543" s="647"/>
      <c r="BE543" s="647"/>
      <c r="BF543" s="647"/>
      <c r="BG543" s="647"/>
    </row>
    <row r="544" spans="1:59" x14ac:dyDescent="0.25">
      <c r="A544" s="631"/>
      <c r="B544" s="634"/>
      <c r="C544" s="634"/>
      <c r="D544" s="634"/>
      <c r="E544" s="634"/>
      <c r="F544" s="634"/>
      <c r="G544" s="634"/>
      <c r="H544" s="634"/>
      <c r="I544" s="634"/>
      <c r="J544" s="634"/>
      <c r="K544" s="635"/>
      <c r="L544" s="635"/>
      <c r="M544" s="635"/>
      <c r="N544" s="635"/>
      <c r="O544" s="635"/>
      <c r="P544" s="635"/>
      <c r="Q544" s="635"/>
      <c r="R544" s="635"/>
      <c r="S544" s="635"/>
      <c r="T544" s="635"/>
      <c r="U544" s="635"/>
      <c r="V544" s="635"/>
      <c r="W544" s="635"/>
      <c r="X544" s="635"/>
      <c r="Y544" s="635"/>
      <c r="Z544" s="631"/>
      <c r="AA544" s="631"/>
      <c r="AB544" s="631"/>
      <c r="AK544" s="647"/>
      <c r="AL544" s="647"/>
      <c r="AM544" s="647"/>
      <c r="AN544" s="647"/>
      <c r="AO544" s="647"/>
      <c r="AP544" s="647"/>
      <c r="AQ544" s="647"/>
      <c r="AR544" s="647"/>
      <c r="AS544" s="647"/>
      <c r="AT544" s="647"/>
      <c r="AU544" s="647"/>
      <c r="AV544" s="647"/>
      <c r="AW544" s="647"/>
      <c r="AX544" s="647"/>
      <c r="AY544" s="647"/>
      <c r="AZ544" s="647"/>
      <c r="BA544" s="647"/>
      <c r="BB544" s="647"/>
      <c r="BC544" s="647"/>
      <c r="BD544" s="647"/>
      <c r="BE544" s="647"/>
      <c r="BF544" s="647"/>
      <c r="BG544" s="647"/>
    </row>
    <row r="545" spans="1:59" x14ac:dyDescent="0.25">
      <c r="A545" s="631"/>
      <c r="B545" s="634"/>
      <c r="C545" s="634"/>
      <c r="D545" s="634"/>
      <c r="E545" s="634"/>
      <c r="F545" s="634"/>
      <c r="G545" s="634"/>
      <c r="H545" s="634"/>
      <c r="I545" s="634"/>
      <c r="J545" s="634"/>
      <c r="K545" s="635"/>
      <c r="L545" s="635"/>
      <c r="M545" s="635"/>
      <c r="N545" s="635"/>
      <c r="O545" s="635"/>
      <c r="P545" s="635"/>
      <c r="Q545" s="635"/>
      <c r="R545" s="635"/>
      <c r="S545" s="635"/>
      <c r="T545" s="635"/>
      <c r="U545" s="635"/>
      <c r="V545" s="635"/>
      <c r="W545" s="635"/>
      <c r="X545" s="635"/>
      <c r="Y545" s="635"/>
      <c r="Z545" s="631"/>
      <c r="AA545" s="631"/>
      <c r="AB545" s="631"/>
      <c r="AK545" s="647"/>
      <c r="AL545" s="647"/>
      <c r="AM545" s="647"/>
      <c r="AN545" s="647"/>
      <c r="AO545" s="647"/>
      <c r="AP545" s="647"/>
      <c r="AQ545" s="647"/>
      <c r="AR545" s="647"/>
      <c r="AS545" s="647"/>
      <c r="AT545" s="647"/>
      <c r="AU545" s="647"/>
      <c r="AV545" s="647"/>
      <c r="AW545" s="647"/>
      <c r="AX545" s="647"/>
      <c r="AY545" s="647"/>
      <c r="AZ545" s="647"/>
      <c r="BA545" s="647"/>
      <c r="BB545" s="647"/>
      <c r="BC545" s="647"/>
      <c r="BD545" s="647"/>
      <c r="BE545" s="647"/>
      <c r="BF545" s="647"/>
      <c r="BG545" s="647"/>
    </row>
    <row r="546" spans="1:59" x14ac:dyDescent="0.25">
      <c r="A546" s="631"/>
      <c r="B546" s="634"/>
      <c r="C546" s="634"/>
      <c r="D546" s="634"/>
      <c r="E546" s="634"/>
      <c r="F546" s="634"/>
      <c r="G546" s="634"/>
      <c r="H546" s="634"/>
      <c r="I546" s="634"/>
      <c r="J546" s="634"/>
      <c r="K546" s="635"/>
      <c r="L546" s="635"/>
      <c r="M546" s="635"/>
      <c r="N546" s="635"/>
      <c r="O546" s="635"/>
      <c r="P546" s="635"/>
      <c r="Q546" s="635"/>
      <c r="R546" s="635"/>
      <c r="S546" s="635"/>
      <c r="T546" s="635"/>
      <c r="U546" s="635"/>
      <c r="V546" s="635"/>
      <c r="W546" s="635"/>
      <c r="X546" s="635"/>
      <c r="Y546" s="635"/>
      <c r="Z546" s="631"/>
      <c r="AA546" s="631"/>
      <c r="AB546" s="631"/>
      <c r="AK546" s="647"/>
      <c r="AL546" s="647"/>
      <c r="AM546" s="647"/>
      <c r="AN546" s="647"/>
      <c r="AO546" s="647"/>
      <c r="AP546" s="647"/>
      <c r="AQ546" s="647"/>
      <c r="AR546" s="647"/>
      <c r="AS546" s="647"/>
      <c r="AT546" s="647"/>
      <c r="AU546" s="647"/>
      <c r="AV546" s="647"/>
      <c r="AW546" s="647"/>
      <c r="AX546" s="647"/>
      <c r="AY546" s="647"/>
      <c r="AZ546" s="647"/>
      <c r="BA546" s="647"/>
      <c r="BB546" s="647"/>
      <c r="BC546" s="647"/>
      <c r="BD546" s="647"/>
      <c r="BE546" s="647"/>
      <c r="BF546" s="647"/>
      <c r="BG546" s="647"/>
    </row>
    <row r="547" spans="1:59" x14ac:dyDescent="0.25">
      <c r="A547" s="631"/>
      <c r="B547" s="634"/>
      <c r="C547" s="634"/>
      <c r="D547" s="634"/>
      <c r="E547" s="634"/>
      <c r="F547" s="634"/>
      <c r="G547" s="634"/>
      <c r="H547" s="634"/>
      <c r="I547" s="634"/>
      <c r="J547" s="634"/>
      <c r="K547" s="635"/>
      <c r="L547" s="635"/>
      <c r="M547" s="635"/>
      <c r="N547" s="635"/>
      <c r="O547" s="635"/>
      <c r="P547" s="635"/>
      <c r="Q547" s="635"/>
      <c r="R547" s="635"/>
      <c r="S547" s="635"/>
      <c r="T547" s="635"/>
      <c r="U547" s="635"/>
      <c r="V547" s="635"/>
      <c r="W547" s="635"/>
      <c r="X547" s="635"/>
      <c r="Y547" s="635"/>
      <c r="Z547" s="631"/>
      <c r="AA547" s="631"/>
      <c r="AB547" s="631"/>
      <c r="AK547" s="647"/>
      <c r="AL547" s="647"/>
      <c r="AM547" s="647"/>
      <c r="AN547" s="647"/>
      <c r="AO547" s="647"/>
      <c r="AP547" s="647"/>
      <c r="AQ547" s="647"/>
      <c r="AR547" s="647"/>
      <c r="AS547" s="647"/>
      <c r="AT547" s="647"/>
      <c r="AU547" s="647"/>
      <c r="AV547" s="647"/>
      <c r="AW547" s="647"/>
      <c r="AX547" s="647"/>
      <c r="AY547" s="647"/>
      <c r="AZ547" s="647"/>
      <c r="BA547" s="647"/>
      <c r="BB547" s="647"/>
      <c r="BC547" s="647"/>
      <c r="BD547" s="647"/>
      <c r="BE547" s="647"/>
      <c r="BF547" s="647"/>
      <c r="BG547" s="647"/>
    </row>
    <row r="548" spans="1:59" x14ac:dyDescent="0.25">
      <c r="A548" s="631"/>
      <c r="B548" s="634"/>
      <c r="C548" s="634"/>
      <c r="D548" s="634"/>
      <c r="E548" s="634"/>
      <c r="F548" s="634"/>
      <c r="G548" s="634"/>
      <c r="H548" s="634"/>
      <c r="I548" s="634"/>
      <c r="J548" s="634"/>
      <c r="K548" s="635"/>
      <c r="L548" s="635"/>
      <c r="M548" s="635"/>
      <c r="N548" s="635"/>
      <c r="O548" s="635"/>
      <c r="P548" s="635"/>
      <c r="Q548" s="635"/>
      <c r="R548" s="635"/>
      <c r="S548" s="635"/>
      <c r="T548" s="635"/>
      <c r="U548" s="635"/>
      <c r="V548" s="635"/>
      <c r="W548" s="635"/>
      <c r="X548" s="635"/>
      <c r="Y548" s="635"/>
      <c r="Z548" s="631"/>
      <c r="AA548" s="631"/>
      <c r="AB548" s="631"/>
      <c r="AK548" s="647"/>
      <c r="AL548" s="647"/>
      <c r="AM548" s="647"/>
      <c r="AN548" s="647"/>
      <c r="AO548" s="647"/>
      <c r="AP548" s="647"/>
      <c r="AQ548" s="647"/>
      <c r="AR548" s="647"/>
      <c r="AS548" s="647"/>
      <c r="AT548" s="647"/>
      <c r="AU548" s="647"/>
      <c r="AV548" s="647"/>
      <c r="AW548" s="647"/>
      <c r="AX548" s="647"/>
      <c r="AY548" s="647"/>
      <c r="AZ548" s="647"/>
      <c r="BA548" s="647"/>
      <c r="BB548" s="647"/>
      <c r="BC548" s="647"/>
      <c r="BD548" s="647"/>
      <c r="BE548" s="647"/>
      <c r="BF548" s="647"/>
      <c r="BG548" s="647"/>
    </row>
    <row r="549" spans="1:59" x14ac:dyDescent="0.25">
      <c r="A549" s="631"/>
      <c r="B549" s="634"/>
      <c r="C549" s="634"/>
      <c r="D549" s="634"/>
      <c r="E549" s="634"/>
      <c r="F549" s="634"/>
      <c r="G549" s="634"/>
      <c r="H549" s="634"/>
      <c r="I549" s="634"/>
      <c r="J549" s="634"/>
      <c r="K549" s="635"/>
      <c r="L549" s="635"/>
      <c r="M549" s="635"/>
      <c r="N549" s="635"/>
      <c r="O549" s="635"/>
      <c r="P549" s="635"/>
      <c r="Q549" s="635"/>
      <c r="R549" s="635"/>
      <c r="S549" s="635"/>
      <c r="T549" s="635"/>
      <c r="U549" s="635"/>
      <c r="V549" s="635"/>
      <c r="W549" s="635"/>
      <c r="X549" s="635"/>
      <c r="Y549" s="635"/>
      <c r="Z549" s="631"/>
      <c r="AA549" s="631"/>
      <c r="AB549" s="631"/>
      <c r="AK549" s="647"/>
      <c r="AL549" s="647"/>
      <c r="AM549" s="647"/>
      <c r="AN549" s="647"/>
      <c r="AO549" s="647"/>
      <c r="AP549" s="647"/>
      <c r="AQ549" s="647"/>
      <c r="AR549" s="647"/>
      <c r="AS549" s="647"/>
      <c r="AT549" s="647"/>
      <c r="AU549" s="647"/>
      <c r="AV549" s="647"/>
      <c r="AW549" s="647"/>
      <c r="AX549" s="647"/>
      <c r="AY549" s="647"/>
      <c r="AZ549" s="647"/>
      <c r="BA549" s="647"/>
      <c r="BB549" s="647"/>
      <c r="BC549" s="647"/>
      <c r="BD549" s="647"/>
      <c r="BE549" s="647"/>
      <c r="BF549" s="647"/>
      <c r="BG549" s="647"/>
    </row>
    <row r="550" spans="1:59" x14ac:dyDescent="0.25">
      <c r="A550" s="631"/>
      <c r="B550" s="634"/>
      <c r="C550" s="634"/>
      <c r="D550" s="634"/>
      <c r="E550" s="634"/>
      <c r="F550" s="634"/>
      <c r="G550" s="634"/>
      <c r="H550" s="634"/>
      <c r="I550" s="634"/>
      <c r="J550" s="634"/>
      <c r="K550" s="635"/>
      <c r="L550" s="635"/>
      <c r="M550" s="635"/>
      <c r="N550" s="635"/>
      <c r="O550" s="635"/>
      <c r="P550" s="635"/>
      <c r="Q550" s="635"/>
      <c r="R550" s="635"/>
      <c r="S550" s="635"/>
      <c r="T550" s="635"/>
      <c r="U550" s="635"/>
      <c r="V550" s="635"/>
      <c r="W550" s="635"/>
      <c r="X550" s="635"/>
      <c r="Y550" s="635"/>
      <c r="Z550" s="631"/>
      <c r="AA550" s="631"/>
      <c r="AB550" s="631"/>
      <c r="AK550" s="647"/>
      <c r="AL550" s="647"/>
      <c r="AM550" s="647"/>
      <c r="AN550" s="647"/>
      <c r="AO550" s="647"/>
      <c r="AP550" s="647"/>
      <c r="AQ550" s="647"/>
      <c r="AR550" s="647"/>
      <c r="AS550" s="647"/>
      <c r="AT550" s="647"/>
      <c r="AU550" s="647"/>
      <c r="AV550" s="647"/>
      <c r="AW550" s="647"/>
      <c r="AX550" s="647"/>
      <c r="AY550" s="647"/>
      <c r="AZ550" s="647"/>
      <c r="BA550" s="647"/>
      <c r="BB550" s="647"/>
      <c r="BC550" s="647"/>
      <c r="BD550" s="647"/>
      <c r="BE550" s="647"/>
      <c r="BF550" s="647"/>
      <c r="BG550" s="647"/>
    </row>
    <row r="551" spans="1:59" x14ac:dyDescent="0.25">
      <c r="A551" s="631"/>
      <c r="B551" s="634"/>
      <c r="C551" s="634"/>
      <c r="D551" s="634"/>
      <c r="E551" s="634"/>
      <c r="F551" s="634"/>
      <c r="G551" s="634"/>
      <c r="H551" s="634"/>
      <c r="I551" s="634"/>
      <c r="J551" s="634"/>
      <c r="K551" s="635"/>
      <c r="L551" s="635"/>
      <c r="M551" s="635"/>
      <c r="N551" s="635"/>
      <c r="O551" s="635"/>
      <c r="P551" s="635"/>
      <c r="Q551" s="635"/>
      <c r="R551" s="635"/>
      <c r="S551" s="635"/>
      <c r="T551" s="635"/>
      <c r="U551" s="635"/>
      <c r="V551" s="635"/>
      <c r="W551" s="635"/>
      <c r="X551" s="635"/>
      <c r="Y551" s="635"/>
      <c r="Z551" s="631"/>
      <c r="AA551" s="631"/>
      <c r="AB551" s="631"/>
      <c r="AK551" s="647"/>
      <c r="AL551" s="647"/>
      <c r="AM551" s="647"/>
      <c r="AN551" s="647"/>
      <c r="AO551" s="647"/>
      <c r="AP551" s="647"/>
      <c r="AQ551" s="647"/>
      <c r="AR551" s="647"/>
      <c r="AS551" s="647"/>
      <c r="AT551" s="647"/>
      <c r="AU551" s="647"/>
      <c r="AV551" s="647"/>
      <c r="AW551" s="647"/>
      <c r="AX551" s="647"/>
      <c r="AY551" s="647"/>
      <c r="AZ551" s="647"/>
      <c r="BA551" s="647"/>
      <c r="BB551" s="647"/>
      <c r="BC551" s="647"/>
      <c r="BD551" s="647"/>
      <c r="BE551" s="647"/>
      <c r="BF551" s="647"/>
      <c r="BG551" s="647"/>
    </row>
    <row r="552" spans="1:59" x14ac:dyDescent="0.25">
      <c r="A552" s="631"/>
      <c r="B552" s="634"/>
      <c r="C552" s="634"/>
      <c r="D552" s="634"/>
      <c r="E552" s="634"/>
      <c r="F552" s="634"/>
      <c r="G552" s="634"/>
      <c r="H552" s="634"/>
      <c r="I552" s="634"/>
      <c r="J552" s="634"/>
      <c r="K552" s="635"/>
      <c r="L552" s="635"/>
      <c r="M552" s="635"/>
      <c r="N552" s="635"/>
      <c r="O552" s="635"/>
      <c r="P552" s="635"/>
      <c r="Q552" s="635"/>
      <c r="R552" s="635"/>
      <c r="S552" s="635"/>
      <c r="T552" s="635"/>
      <c r="U552" s="635"/>
      <c r="V552" s="635"/>
      <c r="W552" s="635"/>
      <c r="X552" s="635"/>
      <c r="Y552" s="635"/>
      <c r="Z552" s="631"/>
      <c r="AA552" s="631"/>
      <c r="AB552" s="631"/>
      <c r="AK552" s="647"/>
      <c r="AL552" s="647"/>
      <c r="AM552" s="647"/>
      <c r="AN552" s="647"/>
      <c r="AO552" s="647"/>
      <c r="AP552" s="647"/>
      <c r="AQ552" s="647"/>
      <c r="AR552" s="647"/>
      <c r="AS552" s="647"/>
      <c r="AT552" s="647"/>
      <c r="AU552" s="647"/>
      <c r="AV552" s="647"/>
      <c r="AW552" s="647"/>
      <c r="AX552" s="647"/>
      <c r="AY552" s="647"/>
      <c r="AZ552" s="647"/>
      <c r="BA552" s="647"/>
      <c r="BB552" s="647"/>
      <c r="BC552" s="647"/>
      <c r="BD552" s="647"/>
      <c r="BE552" s="647"/>
      <c r="BF552" s="647"/>
      <c r="BG552" s="647"/>
    </row>
    <row r="553" spans="1:59" x14ac:dyDescent="0.25">
      <c r="A553" s="631"/>
      <c r="B553" s="634"/>
      <c r="C553" s="634"/>
      <c r="D553" s="634"/>
      <c r="E553" s="634"/>
      <c r="F553" s="634"/>
      <c r="G553" s="634"/>
      <c r="H553" s="634"/>
      <c r="I553" s="634"/>
      <c r="J553" s="634"/>
      <c r="K553" s="635"/>
      <c r="L553" s="635"/>
      <c r="M553" s="635"/>
      <c r="N553" s="635"/>
      <c r="O553" s="635"/>
      <c r="P553" s="635"/>
      <c r="Q553" s="635"/>
      <c r="R553" s="635"/>
      <c r="S553" s="635"/>
      <c r="T553" s="635"/>
      <c r="U553" s="635"/>
      <c r="V553" s="635"/>
      <c r="W553" s="635"/>
      <c r="X553" s="635"/>
      <c r="Y553" s="635"/>
      <c r="Z553" s="631"/>
      <c r="AA553" s="631"/>
      <c r="AB553" s="631"/>
      <c r="AK553" s="647"/>
      <c r="AL553" s="647"/>
      <c r="AM553" s="647"/>
      <c r="AN553" s="647"/>
      <c r="AO553" s="647"/>
      <c r="AP553" s="647"/>
      <c r="AQ553" s="647"/>
      <c r="AR553" s="647"/>
      <c r="AS553" s="647"/>
      <c r="AT553" s="647"/>
      <c r="AU553" s="647"/>
      <c r="AV553" s="647"/>
      <c r="AW553" s="647"/>
      <c r="AX553" s="647"/>
      <c r="AY553" s="647"/>
      <c r="AZ553" s="647"/>
      <c r="BA553" s="647"/>
      <c r="BB553" s="647"/>
      <c r="BC553" s="647"/>
      <c r="BD553" s="647"/>
      <c r="BE553" s="647"/>
      <c r="BF553" s="647"/>
      <c r="BG553" s="647"/>
    </row>
    <row r="554" spans="1:59" x14ac:dyDescent="0.25">
      <c r="A554" s="631"/>
      <c r="B554" s="634"/>
      <c r="C554" s="634"/>
      <c r="D554" s="634"/>
      <c r="E554" s="634"/>
      <c r="F554" s="634"/>
      <c r="G554" s="634"/>
      <c r="H554" s="634"/>
      <c r="I554" s="634"/>
      <c r="J554" s="634"/>
      <c r="K554" s="635"/>
      <c r="L554" s="635"/>
      <c r="M554" s="635"/>
      <c r="N554" s="635"/>
      <c r="O554" s="635"/>
      <c r="P554" s="635"/>
      <c r="Q554" s="635"/>
      <c r="R554" s="635"/>
      <c r="S554" s="635"/>
      <c r="T554" s="635"/>
      <c r="U554" s="635"/>
      <c r="V554" s="635"/>
      <c r="W554" s="635"/>
      <c r="X554" s="635"/>
      <c r="Y554" s="635"/>
      <c r="Z554" s="631"/>
      <c r="AA554" s="631"/>
      <c r="AB554" s="631"/>
      <c r="AK554" s="647"/>
      <c r="AL554" s="647"/>
      <c r="AM554" s="647"/>
      <c r="AN554" s="647"/>
      <c r="AO554" s="647"/>
      <c r="AP554" s="647"/>
      <c r="AQ554" s="647"/>
      <c r="AR554" s="647"/>
      <c r="AS554" s="647"/>
      <c r="AT554" s="647"/>
      <c r="AU554" s="647"/>
      <c r="AV554" s="647"/>
      <c r="AW554" s="647"/>
      <c r="AX554" s="647"/>
      <c r="AY554" s="647"/>
      <c r="AZ554" s="647"/>
      <c r="BA554" s="647"/>
      <c r="BB554" s="647"/>
      <c r="BC554" s="647"/>
      <c r="BD554" s="647"/>
      <c r="BE554" s="647"/>
      <c r="BF554" s="647"/>
      <c r="BG554" s="647"/>
    </row>
    <row r="555" spans="1:59" x14ac:dyDescent="0.25">
      <c r="A555" s="631"/>
      <c r="B555" s="634"/>
      <c r="C555" s="634"/>
      <c r="D555" s="634"/>
      <c r="E555" s="634"/>
      <c r="F555" s="634"/>
      <c r="G555" s="634"/>
      <c r="H555" s="634"/>
      <c r="I555" s="634"/>
      <c r="J555" s="634"/>
      <c r="K555" s="635"/>
      <c r="L555" s="635"/>
      <c r="M555" s="635"/>
      <c r="N555" s="635"/>
      <c r="O555" s="635"/>
      <c r="P555" s="635"/>
      <c r="Q555" s="635"/>
      <c r="R555" s="635"/>
      <c r="S555" s="635"/>
      <c r="T555" s="635"/>
      <c r="U555" s="635"/>
      <c r="V555" s="635"/>
      <c r="W555" s="635"/>
      <c r="X555" s="635"/>
      <c r="Y555" s="635"/>
      <c r="Z555" s="631"/>
      <c r="AA555" s="631"/>
      <c r="AB555" s="631"/>
      <c r="AK555" s="647"/>
      <c r="AL555" s="647"/>
      <c r="AM555" s="647"/>
      <c r="AN555" s="647"/>
      <c r="AO555" s="647"/>
      <c r="AP555" s="647"/>
      <c r="AQ555" s="647"/>
      <c r="AR555" s="647"/>
      <c r="AS555" s="647"/>
      <c r="AT555" s="647"/>
      <c r="AU555" s="647"/>
      <c r="AV555" s="647"/>
      <c r="AW555" s="647"/>
      <c r="AX555" s="647"/>
      <c r="AY555" s="647"/>
      <c r="AZ555" s="647"/>
      <c r="BA555" s="647"/>
      <c r="BB555" s="647"/>
      <c r="BC555" s="647"/>
      <c r="BD555" s="647"/>
      <c r="BE555" s="647"/>
      <c r="BF555" s="647"/>
      <c r="BG555" s="647"/>
    </row>
    <row r="556" spans="1:59" x14ac:dyDescent="0.25">
      <c r="A556" s="631"/>
      <c r="B556" s="634"/>
      <c r="C556" s="634"/>
      <c r="D556" s="634"/>
      <c r="E556" s="634"/>
      <c r="F556" s="634"/>
      <c r="G556" s="634"/>
      <c r="H556" s="634"/>
      <c r="I556" s="634"/>
      <c r="J556" s="634"/>
      <c r="K556" s="635"/>
      <c r="L556" s="635"/>
      <c r="M556" s="635"/>
      <c r="N556" s="635"/>
      <c r="O556" s="635"/>
      <c r="P556" s="635"/>
      <c r="Q556" s="635"/>
      <c r="R556" s="635"/>
      <c r="S556" s="635"/>
      <c r="T556" s="635"/>
      <c r="U556" s="635"/>
      <c r="V556" s="635"/>
      <c r="W556" s="635"/>
      <c r="X556" s="635"/>
      <c r="Y556" s="635"/>
      <c r="Z556" s="631"/>
      <c r="AA556" s="631"/>
      <c r="AB556" s="631"/>
      <c r="AK556" s="647"/>
      <c r="AL556" s="647"/>
      <c r="AM556" s="647"/>
      <c r="AN556" s="647"/>
      <c r="AO556" s="647"/>
      <c r="AP556" s="647"/>
      <c r="AQ556" s="647"/>
      <c r="AR556" s="647"/>
      <c r="AS556" s="647"/>
      <c r="AT556" s="647"/>
      <c r="AU556" s="647"/>
      <c r="AV556" s="647"/>
      <c r="AW556" s="647"/>
      <c r="AX556" s="647"/>
      <c r="AY556" s="647"/>
      <c r="AZ556" s="647"/>
      <c r="BA556" s="647"/>
      <c r="BB556" s="647"/>
      <c r="BC556" s="647"/>
      <c r="BD556" s="647"/>
      <c r="BE556" s="647"/>
      <c r="BF556" s="647"/>
      <c r="BG556" s="647"/>
    </row>
    <row r="557" spans="1:59" x14ac:dyDescent="0.25">
      <c r="A557" s="631"/>
      <c r="B557" s="634"/>
      <c r="C557" s="634"/>
      <c r="D557" s="634"/>
      <c r="E557" s="634"/>
      <c r="F557" s="634"/>
      <c r="G557" s="634"/>
      <c r="H557" s="634"/>
      <c r="I557" s="634"/>
      <c r="J557" s="634"/>
      <c r="K557" s="635"/>
      <c r="L557" s="635"/>
      <c r="M557" s="635"/>
      <c r="N557" s="635"/>
      <c r="O557" s="635"/>
      <c r="P557" s="635"/>
      <c r="Q557" s="635"/>
      <c r="R557" s="635"/>
      <c r="S557" s="635"/>
      <c r="T557" s="635"/>
      <c r="U557" s="635"/>
      <c r="V557" s="635"/>
      <c r="W557" s="635"/>
      <c r="X557" s="635"/>
      <c r="Y557" s="635"/>
      <c r="Z557" s="631"/>
      <c r="AA557" s="631"/>
      <c r="AB557" s="631"/>
      <c r="AK557" s="647"/>
      <c r="AL557" s="647"/>
      <c r="AM557" s="647"/>
      <c r="AN557" s="647"/>
      <c r="AO557" s="647"/>
      <c r="AP557" s="647"/>
      <c r="AQ557" s="647"/>
      <c r="AR557" s="647"/>
      <c r="AS557" s="647"/>
      <c r="AT557" s="647"/>
      <c r="AU557" s="647"/>
      <c r="AV557" s="647"/>
      <c r="AW557" s="647"/>
      <c r="AX557" s="647"/>
      <c r="AY557" s="647"/>
      <c r="AZ557" s="647"/>
      <c r="BA557" s="647"/>
      <c r="BB557" s="647"/>
      <c r="BC557" s="647"/>
      <c r="BD557" s="647"/>
      <c r="BE557" s="647"/>
      <c r="BF557" s="647"/>
      <c r="BG557" s="647"/>
    </row>
    <row r="558" spans="1:59" x14ac:dyDescent="0.25">
      <c r="A558" s="631"/>
      <c r="B558" s="634"/>
      <c r="C558" s="634"/>
      <c r="D558" s="634"/>
      <c r="E558" s="634"/>
      <c r="F558" s="634"/>
      <c r="G558" s="634"/>
      <c r="H558" s="634"/>
      <c r="I558" s="634"/>
      <c r="J558" s="634"/>
      <c r="K558" s="635"/>
      <c r="L558" s="635"/>
      <c r="M558" s="635"/>
      <c r="N558" s="635"/>
      <c r="O558" s="635"/>
      <c r="P558" s="635"/>
      <c r="Q558" s="635"/>
      <c r="R558" s="635"/>
      <c r="S558" s="635"/>
      <c r="T558" s="635"/>
      <c r="U558" s="635"/>
      <c r="V558" s="635"/>
      <c r="W558" s="635"/>
      <c r="X558" s="635"/>
      <c r="Y558" s="635"/>
      <c r="Z558" s="631"/>
      <c r="AA558" s="631"/>
      <c r="AB558" s="631"/>
      <c r="AK558" s="647"/>
      <c r="AL558" s="647"/>
      <c r="AM558" s="647"/>
      <c r="AN558" s="647"/>
      <c r="AO558" s="647"/>
      <c r="AP558" s="647"/>
      <c r="AQ558" s="647"/>
      <c r="AR558" s="647"/>
      <c r="AS558" s="647"/>
      <c r="AT558" s="647"/>
      <c r="AU558" s="647"/>
      <c r="AV558" s="647"/>
      <c r="AW558" s="647"/>
      <c r="AX558" s="647"/>
      <c r="AY558" s="647"/>
      <c r="AZ558" s="647"/>
      <c r="BA558" s="647"/>
      <c r="BB558" s="647"/>
      <c r="BC558" s="647"/>
      <c r="BD558" s="647"/>
      <c r="BE558" s="647"/>
      <c r="BF558" s="647"/>
      <c r="BG558" s="647"/>
    </row>
    <row r="559" spans="1:59" x14ac:dyDescent="0.25">
      <c r="A559" s="631"/>
      <c r="B559" s="634"/>
      <c r="C559" s="634"/>
      <c r="D559" s="634"/>
      <c r="E559" s="634"/>
      <c r="F559" s="634"/>
      <c r="G559" s="634"/>
      <c r="H559" s="634"/>
      <c r="I559" s="634"/>
      <c r="J559" s="634"/>
      <c r="K559" s="635"/>
      <c r="L559" s="635"/>
      <c r="M559" s="635"/>
      <c r="N559" s="635"/>
      <c r="O559" s="635"/>
      <c r="P559" s="635"/>
      <c r="Q559" s="635"/>
      <c r="R559" s="635"/>
      <c r="S559" s="635"/>
      <c r="T559" s="635"/>
      <c r="U559" s="635"/>
      <c r="V559" s="635"/>
      <c r="W559" s="635"/>
      <c r="X559" s="635"/>
      <c r="Y559" s="635"/>
      <c r="Z559" s="631"/>
      <c r="AA559" s="631"/>
      <c r="AB559" s="631"/>
      <c r="AK559" s="647"/>
      <c r="AL559" s="647"/>
      <c r="AM559" s="647"/>
      <c r="AN559" s="647"/>
      <c r="AO559" s="647"/>
      <c r="AP559" s="647"/>
      <c r="AQ559" s="647"/>
      <c r="AR559" s="647"/>
      <c r="AS559" s="647"/>
      <c r="AT559" s="647"/>
      <c r="AU559" s="647"/>
      <c r="AV559" s="647"/>
      <c r="AW559" s="647"/>
      <c r="AX559" s="647"/>
      <c r="AY559" s="647"/>
      <c r="AZ559" s="647"/>
      <c r="BA559" s="647"/>
      <c r="BB559" s="647"/>
      <c r="BC559" s="647"/>
      <c r="BD559" s="647"/>
      <c r="BE559" s="647"/>
      <c r="BF559" s="647"/>
      <c r="BG559" s="647"/>
    </row>
    <row r="560" spans="1:59" x14ac:dyDescent="0.25">
      <c r="A560" s="631"/>
      <c r="B560" s="634"/>
      <c r="C560" s="634"/>
      <c r="D560" s="634"/>
      <c r="E560" s="634"/>
      <c r="F560" s="634"/>
      <c r="G560" s="634"/>
      <c r="H560" s="634"/>
      <c r="I560" s="634"/>
      <c r="J560" s="634"/>
      <c r="K560" s="635"/>
      <c r="L560" s="635"/>
      <c r="M560" s="635"/>
      <c r="N560" s="635"/>
      <c r="O560" s="635"/>
      <c r="P560" s="635"/>
      <c r="Q560" s="635"/>
      <c r="R560" s="635"/>
      <c r="S560" s="635"/>
      <c r="T560" s="635"/>
      <c r="U560" s="635"/>
      <c r="V560" s="635"/>
      <c r="W560" s="635"/>
      <c r="X560" s="635"/>
      <c r="Y560" s="635"/>
      <c r="Z560" s="631"/>
      <c r="AA560" s="631"/>
      <c r="AB560" s="631"/>
      <c r="AK560" s="647"/>
      <c r="AL560" s="647"/>
      <c r="AM560" s="647"/>
      <c r="AN560" s="647"/>
      <c r="AO560" s="647"/>
      <c r="AP560" s="647"/>
      <c r="AQ560" s="647"/>
      <c r="AR560" s="647"/>
      <c r="AS560" s="647"/>
      <c r="AT560" s="647"/>
      <c r="AU560" s="647"/>
      <c r="AV560" s="647"/>
      <c r="AW560" s="647"/>
      <c r="AX560" s="647"/>
      <c r="AY560" s="647"/>
      <c r="AZ560" s="647"/>
      <c r="BA560" s="647"/>
      <c r="BB560" s="647"/>
      <c r="BC560" s="647"/>
      <c r="BD560" s="647"/>
      <c r="BE560" s="647"/>
      <c r="BF560" s="647"/>
      <c r="BG560" s="647"/>
    </row>
    <row r="561" spans="1:59" x14ac:dyDescent="0.25">
      <c r="A561" s="631"/>
      <c r="B561" s="634"/>
      <c r="C561" s="634"/>
      <c r="D561" s="634"/>
      <c r="E561" s="634"/>
      <c r="F561" s="634"/>
      <c r="G561" s="634"/>
      <c r="H561" s="634"/>
      <c r="I561" s="634"/>
      <c r="J561" s="634"/>
      <c r="K561" s="635"/>
      <c r="L561" s="635"/>
      <c r="M561" s="635"/>
      <c r="N561" s="635"/>
      <c r="O561" s="635"/>
      <c r="P561" s="635"/>
      <c r="Q561" s="635"/>
      <c r="R561" s="635"/>
      <c r="S561" s="635"/>
      <c r="T561" s="635"/>
      <c r="U561" s="635"/>
      <c r="V561" s="635"/>
      <c r="W561" s="635"/>
      <c r="X561" s="635"/>
      <c r="Y561" s="635"/>
      <c r="Z561" s="631"/>
      <c r="AA561" s="631"/>
      <c r="AB561" s="631"/>
      <c r="AK561" s="647"/>
      <c r="AL561" s="647"/>
      <c r="AM561" s="647"/>
      <c r="AN561" s="647"/>
      <c r="AO561" s="647"/>
      <c r="AP561" s="647"/>
      <c r="AQ561" s="647"/>
      <c r="AR561" s="647"/>
      <c r="AS561" s="647"/>
      <c r="AT561" s="647"/>
      <c r="AU561" s="647"/>
      <c r="AV561" s="647"/>
      <c r="AW561" s="647"/>
      <c r="AX561" s="647"/>
      <c r="AY561" s="647"/>
      <c r="AZ561" s="647"/>
      <c r="BA561" s="647"/>
      <c r="BB561" s="647"/>
      <c r="BC561" s="647"/>
      <c r="BD561" s="647"/>
      <c r="BE561" s="647"/>
      <c r="BF561" s="647"/>
      <c r="BG561" s="647"/>
    </row>
    <row r="562" spans="1:59" x14ac:dyDescent="0.25">
      <c r="A562" s="631"/>
      <c r="B562" s="634"/>
      <c r="C562" s="634"/>
      <c r="D562" s="634"/>
      <c r="E562" s="634"/>
      <c r="F562" s="634"/>
      <c r="G562" s="634"/>
      <c r="H562" s="634"/>
      <c r="I562" s="634"/>
      <c r="J562" s="634"/>
      <c r="K562" s="635"/>
      <c r="L562" s="635"/>
      <c r="M562" s="635"/>
      <c r="N562" s="635"/>
      <c r="O562" s="635"/>
      <c r="P562" s="635"/>
      <c r="Q562" s="635"/>
      <c r="R562" s="635"/>
      <c r="S562" s="635"/>
      <c r="T562" s="635"/>
      <c r="U562" s="635"/>
      <c r="V562" s="635"/>
      <c r="W562" s="635"/>
      <c r="X562" s="635"/>
      <c r="Y562" s="635"/>
      <c r="Z562" s="631"/>
      <c r="AA562" s="631"/>
      <c r="AB562" s="631"/>
      <c r="AK562" s="647"/>
      <c r="AL562" s="647"/>
      <c r="AM562" s="647"/>
      <c r="AN562" s="647"/>
      <c r="AO562" s="647"/>
      <c r="AP562" s="647"/>
      <c r="AQ562" s="647"/>
      <c r="AR562" s="647"/>
      <c r="AS562" s="647"/>
      <c r="AT562" s="647"/>
      <c r="AU562" s="647"/>
      <c r="AV562" s="647"/>
      <c r="AW562" s="647"/>
      <c r="AX562" s="647"/>
      <c r="AY562" s="647"/>
      <c r="AZ562" s="647"/>
      <c r="BA562" s="647"/>
      <c r="BB562" s="647"/>
      <c r="BC562" s="647"/>
      <c r="BD562" s="647"/>
      <c r="BE562" s="647"/>
      <c r="BF562" s="647"/>
      <c r="BG562" s="647"/>
    </row>
    <row r="563" spans="1:59" x14ac:dyDescent="0.25">
      <c r="A563" s="631"/>
      <c r="B563" s="634"/>
      <c r="C563" s="634"/>
      <c r="D563" s="634"/>
      <c r="E563" s="634"/>
      <c r="F563" s="634"/>
      <c r="G563" s="634"/>
      <c r="H563" s="634"/>
      <c r="I563" s="634"/>
      <c r="J563" s="634"/>
      <c r="K563" s="635"/>
      <c r="L563" s="635"/>
      <c r="M563" s="635"/>
      <c r="N563" s="635"/>
      <c r="O563" s="635"/>
      <c r="P563" s="635"/>
      <c r="Q563" s="635"/>
      <c r="R563" s="635"/>
      <c r="S563" s="635"/>
      <c r="T563" s="635"/>
      <c r="U563" s="635"/>
      <c r="V563" s="635"/>
      <c r="W563" s="635"/>
      <c r="X563" s="635"/>
      <c r="Y563" s="635"/>
      <c r="Z563" s="631"/>
      <c r="AA563" s="631"/>
      <c r="AB563" s="631"/>
      <c r="AK563" s="647"/>
      <c r="AL563" s="647"/>
      <c r="AM563" s="647"/>
      <c r="AN563" s="647"/>
      <c r="AO563" s="647"/>
      <c r="AP563" s="647"/>
      <c r="AQ563" s="647"/>
      <c r="AR563" s="647"/>
      <c r="AS563" s="647"/>
      <c r="AT563" s="647"/>
      <c r="AU563" s="647"/>
      <c r="AV563" s="647"/>
      <c r="AW563" s="647"/>
      <c r="AX563" s="647"/>
      <c r="AY563" s="647"/>
      <c r="AZ563" s="647"/>
      <c r="BA563" s="647"/>
      <c r="BB563" s="647"/>
      <c r="BC563" s="647"/>
      <c r="BD563" s="647"/>
      <c r="BE563" s="647"/>
      <c r="BF563" s="647"/>
      <c r="BG563" s="647"/>
    </row>
    <row r="564" spans="1:59" x14ac:dyDescent="0.25">
      <c r="A564" s="631"/>
      <c r="B564" s="634"/>
      <c r="C564" s="634"/>
      <c r="D564" s="634"/>
      <c r="E564" s="634"/>
      <c r="F564" s="634"/>
      <c r="G564" s="634"/>
      <c r="H564" s="634"/>
      <c r="I564" s="634"/>
      <c r="J564" s="634"/>
      <c r="K564" s="635"/>
      <c r="L564" s="635"/>
      <c r="M564" s="635"/>
      <c r="N564" s="635"/>
      <c r="O564" s="635"/>
      <c r="P564" s="635"/>
      <c r="Q564" s="635"/>
      <c r="R564" s="635"/>
      <c r="S564" s="635"/>
      <c r="T564" s="635"/>
      <c r="U564" s="635"/>
      <c r="V564" s="635"/>
      <c r="W564" s="635"/>
      <c r="X564" s="635"/>
      <c r="Y564" s="635"/>
      <c r="Z564" s="631"/>
      <c r="AA564" s="631"/>
      <c r="AB564" s="631"/>
      <c r="AK564" s="647"/>
      <c r="AL564" s="647"/>
      <c r="AM564" s="647"/>
      <c r="AN564" s="647"/>
      <c r="AO564" s="647"/>
      <c r="AP564" s="647"/>
      <c r="AQ564" s="647"/>
      <c r="AR564" s="647"/>
      <c r="AS564" s="647"/>
      <c r="AT564" s="647"/>
      <c r="AU564" s="647"/>
      <c r="AV564" s="647"/>
      <c r="AW564" s="647"/>
      <c r="AX564" s="647"/>
      <c r="AY564" s="647"/>
      <c r="AZ564" s="647"/>
      <c r="BA564" s="647"/>
      <c r="BB564" s="647"/>
      <c r="BC564" s="647"/>
      <c r="BD564" s="647"/>
      <c r="BE564" s="647"/>
      <c r="BF564" s="647"/>
      <c r="BG564" s="647"/>
    </row>
    <row r="565" spans="1:59" x14ac:dyDescent="0.25">
      <c r="A565" s="631"/>
      <c r="B565" s="634"/>
      <c r="C565" s="634"/>
      <c r="D565" s="634"/>
      <c r="E565" s="634"/>
      <c r="F565" s="634"/>
      <c r="G565" s="634"/>
      <c r="H565" s="634"/>
      <c r="I565" s="634"/>
      <c r="J565" s="634"/>
      <c r="K565" s="635"/>
      <c r="L565" s="635"/>
      <c r="M565" s="635"/>
      <c r="N565" s="635"/>
      <c r="O565" s="635"/>
      <c r="P565" s="635"/>
      <c r="Q565" s="635"/>
      <c r="R565" s="635"/>
      <c r="S565" s="635"/>
      <c r="T565" s="635"/>
      <c r="U565" s="635"/>
      <c r="V565" s="635"/>
      <c r="W565" s="635"/>
      <c r="X565" s="635"/>
      <c r="Y565" s="635"/>
      <c r="Z565" s="631"/>
      <c r="AA565" s="631"/>
      <c r="AB565" s="631"/>
      <c r="AK565" s="647"/>
      <c r="AL565" s="647"/>
      <c r="AM565" s="647"/>
      <c r="AN565" s="647"/>
      <c r="AO565" s="647"/>
      <c r="AP565" s="647"/>
      <c r="AQ565" s="647"/>
      <c r="AR565" s="647"/>
      <c r="AS565" s="647"/>
      <c r="AT565" s="647"/>
      <c r="AU565" s="647"/>
      <c r="AV565" s="647"/>
      <c r="AW565" s="647"/>
      <c r="AX565" s="647"/>
      <c r="AY565" s="647"/>
      <c r="AZ565" s="647"/>
      <c r="BA565" s="647"/>
      <c r="BB565" s="647"/>
      <c r="BC565" s="647"/>
      <c r="BD565" s="647"/>
      <c r="BE565" s="647"/>
      <c r="BF565" s="647"/>
      <c r="BG565" s="647"/>
    </row>
    <row r="566" spans="1:59" x14ac:dyDescent="0.25">
      <c r="A566" s="631"/>
      <c r="B566" s="634"/>
      <c r="C566" s="634"/>
      <c r="D566" s="634"/>
      <c r="E566" s="634"/>
      <c r="F566" s="634"/>
      <c r="G566" s="634"/>
      <c r="H566" s="634"/>
      <c r="I566" s="634"/>
      <c r="J566" s="634"/>
      <c r="K566" s="635"/>
      <c r="L566" s="635"/>
      <c r="M566" s="635"/>
      <c r="N566" s="635"/>
      <c r="O566" s="635"/>
      <c r="P566" s="635"/>
      <c r="Q566" s="635"/>
      <c r="R566" s="635"/>
      <c r="S566" s="635"/>
      <c r="T566" s="635"/>
      <c r="U566" s="635"/>
      <c r="V566" s="635"/>
      <c r="W566" s="635"/>
      <c r="X566" s="635"/>
      <c r="Y566" s="635"/>
      <c r="Z566" s="631"/>
      <c r="AA566" s="631"/>
      <c r="AB566" s="631"/>
      <c r="AK566" s="647"/>
      <c r="AL566" s="647"/>
      <c r="AM566" s="647"/>
      <c r="AN566" s="647"/>
      <c r="AO566" s="647"/>
      <c r="AP566" s="647"/>
      <c r="AQ566" s="647"/>
      <c r="AR566" s="647"/>
      <c r="AS566" s="647"/>
      <c r="AT566" s="647"/>
      <c r="AU566" s="647"/>
      <c r="AV566" s="647"/>
      <c r="AW566" s="647"/>
      <c r="AX566" s="647"/>
      <c r="AY566" s="647"/>
      <c r="AZ566" s="647"/>
      <c r="BA566" s="647"/>
      <c r="BB566" s="647"/>
      <c r="BC566" s="647"/>
      <c r="BD566" s="647"/>
      <c r="BE566" s="647"/>
      <c r="BF566" s="647"/>
      <c r="BG566" s="647"/>
    </row>
    <row r="567" spans="1:59" x14ac:dyDescent="0.25">
      <c r="A567" s="631"/>
      <c r="B567" s="634"/>
      <c r="C567" s="634"/>
      <c r="D567" s="634"/>
      <c r="E567" s="634"/>
      <c r="F567" s="634"/>
      <c r="G567" s="634"/>
      <c r="H567" s="634"/>
      <c r="I567" s="634"/>
      <c r="J567" s="634"/>
      <c r="K567" s="635"/>
      <c r="L567" s="635"/>
      <c r="M567" s="635"/>
      <c r="N567" s="635"/>
      <c r="O567" s="635"/>
      <c r="P567" s="635"/>
      <c r="Q567" s="635"/>
      <c r="R567" s="635"/>
      <c r="S567" s="635"/>
      <c r="T567" s="635"/>
      <c r="U567" s="635"/>
      <c r="V567" s="635"/>
      <c r="W567" s="635"/>
      <c r="X567" s="635"/>
      <c r="Y567" s="635"/>
      <c r="Z567" s="631"/>
      <c r="AA567" s="631"/>
      <c r="AB567" s="631"/>
      <c r="AK567" s="647"/>
      <c r="AL567" s="647"/>
      <c r="AM567" s="647"/>
      <c r="AN567" s="647"/>
      <c r="AO567" s="647"/>
      <c r="AP567" s="647"/>
      <c r="AQ567" s="647"/>
      <c r="AR567" s="647"/>
      <c r="AS567" s="647"/>
      <c r="AT567" s="647"/>
      <c r="AU567" s="647"/>
      <c r="AV567" s="647"/>
      <c r="AW567" s="647"/>
      <c r="AX567" s="647"/>
      <c r="AY567" s="647"/>
      <c r="AZ567" s="647"/>
      <c r="BA567" s="647"/>
      <c r="BB567" s="647"/>
      <c r="BC567" s="647"/>
      <c r="BD567" s="647"/>
      <c r="BE567" s="647"/>
      <c r="BF567" s="647"/>
      <c r="BG567" s="647"/>
    </row>
    <row r="568" spans="1:59" x14ac:dyDescent="0.25">
      <c r="A568" s="631"/>
      <c r="B568" s="634"/>
      <c r="C568" s="634"/>
      <c r="D568" s="634"/>
      <c r="E568" s="634"/>
      <c r="F568" s="634"/>
      <c r="G568" s="634"/>
      <c r="H568" s="634"/>
      <c r="I568" s="634"/>
      <c r="J568" s="634"/>
      <c r="K568" s="635"/>
      <c r="L568" s="635"/>
      <c r="M568" s="635"/>
      <c r="N568" s="635"/>
      <c r="O568" s="635"/>
      <c r="P568" s="635"/>
      <c r="Q568" s="635"/>
      <c r="R568" s="635"/>
      <c r="S568" s="635"/>
      <c r="T568" s="635"/>
      <c r="U568" s="635"/>
      <c r="V568" s="635"/>
      <c r="W568" s="635"/>
      <c r="X568" s="635"/>
      <c r="Y568" s="635"/>
      <c r="Z568" s="631"/>
      <c r="AA568" s="631"/>
      <c r="AB568" s="631"/>
      <c r="AK568" s="647"/>
      <c r="AL568" s="647"/>
      <c r="AM568" s="647"/>
      <c r="AN568" s="647"/>
      <c r="AO568" s="647"/>
      <c r="AP568" s="647"/>
      <c r="AQ568" s="647"/>
      <c r="AR568" s="647"/>
      <c r="AS568" s="647"/>
      <c r="AT568" s="647"/>
      <c r="AU568" s="647"/>
      <c r="AV568" s="647"/>
      <c r="AW568" s="647"/>
      <c r="AX568" s="647"/>
      <c r="AY568" s="647"/>
      <c r="AZ568" s="647"/>
      <c r="BA568" s="647"/>
      <c r="BB568" s="647"/>
      <c r="BC568" s="647"/>
      <c r="BD568" s="647"/>
      <c r="BE568" s="647"/>
      <c r="BF568" s="647"/>
      <c r="BG568" s="647"/>
    </row>
    <row r="569" spans="1:59" x14ac:dyDescent="0.25">
      <c r="A569" s="631"/>
      <c r="B569" s="634"/>
      <c r="C569" s="634"/>
      <c r="D569" s="634"/>
      <c r="E569" s="634"/>
      <c r="F569" s="634"/>
      <c r="G569" s="634"/>
      <c r="H569" s="634"/>
      <c r="I569" s="634"/>
      <c r="J569" s="634"/>
      <c r="K569" s="635"/>
      <c r="L569" s="635"/>
      <c r="M569" s="635"/>
      <c r="N569" s="635"/>
      <c r="O569" s="635"/>
      <c r="P569" s="635"/>
      <c r="Q569" s="635"/>
      <c r="R569" s="635"/>
      <c r="S569" s="635"/>
      <c r="T569" s="635"/>
      <c r="U569" s="635"/>
      <c r="V569" s="635"/>
      <c r="W569" s="635"/>
      <c r="X569" s="635"/>
      <c r="Y569" s="635"/>
      <c r="Z569" s="631"/>
      <c r="AA569" s="631"/>
      <c r="AB569" s="631"/>
      <c r="AK569" s="647"/>
      <c r="AL569" s="647"/>
      <c r="AM569" s="647"/>
      <c r="AN569" s="647"/>
      <c r="AO569" s="647"/>
      <c r="AP569" s="647"/>
      <c r="AQ569" s="647"/>
      <c r="AR569" s="647"/>
      <c r="AS569" s="647"/>
      <c r="AT569" s="647"/>
      <c r="AU569" s="647"/>
      <c r="AV569" s="647"/>
      <c r="AW569" s="647"/>
      <c r="AX569" s="647"/>
      <c r="AY569" s="647"/>
      <c r="AZ569" s="647"/>
      <c r="BA569" s="647"/>
      <c r="BB569" s="647"/>
      <c r="BC569" s="647"/>
      <c r="BD569" s="647"/>
      <c r="BE569" s="647"/>
      <c r="BF569" s="647"/>
      <c r="BG569" s="647"/>
    </row>
    <row r="570" spans="1:59" x14ac:dyDescent="0.25">
      <c r="A570" s="631"/>
      <c r="B570" s="634"/>
      <c r="C570" s="634"/>
      <c r="D570" s="634"/>
      <c r="E570" s="634"/>
      <c r="F570" s="634"/>
      <c r="G570" s="634"/>
      <c r="H570" s="634"/>
      <c r="I570" s="634"/>
      <c r="J570" s="634"/>
      <c r="K570" s="635"/>
      <c r="L570" s="635"/>
      <c r="M570" s="635"/>
      <c r="N570" s="635"/>
      <c r="O570" s="635"/>
      <c r="P570" s="635"/>
      <c r="Q570" s="635"/>
      <c r="R570" s="635"/>
      <c r="S570" s="635"/>
      <c r="T570" s="635"/>
      <c r="U570" s="635"/>
      <c r="V570" s="635"/>
      <c r="W570" s="635"/>
      <c r="X570" s="635"/>
      <c r="Y570" s="635"/>
      <c r="Z570" s="631"/>
      <c r="AA570" s="631"/>
      <c r="AB570" s="631"/>
      <c r="AK570" s="647"/>
      <c r="AL570" s="647"/>
      <c r="AM570" s="647"/>
      <c r="AN570" s="647"/>
      <c r="AO570" s="647"/>
      <c r="AP570" s="647"/>
      <c r="AQ570" s="647"/>
      <c r="AR570" s="647"/>
      <c r="AS570" s="647"/>
      <c r="AT570" s="647"/>
      <c r="AU570" s="647"/>
      <c r="AV570" s="647"/>
      <c r="AW570" s="647"/>
      <c r="AX570" s="647"/>
      <c r="AY570" s="647"/>
      <c r="AZ570" s="647"/>
      <c r="BA570" s="647"/>
      <c r="BB570" s="647"/>
      <c r="BC570" s="647"/>
      <c r="BD570" s="647"/>
      <c r="BE570" s="647"/>
      <c r="BF570" s="647"/>
      <c r="BG570" s="647"/>
    </row>
    <row r="571" spans="1:59" x14ac:dyDescent="0.25">
      <c r="A571" s="631"/>
      <c r="B571" s="634"/>
      <c r="C571" s="634"/>
      <c r="D571" s="634"/>
      <c r="E571" s="634"/>
      <c r="F571" s="634"/>
      <c r="G571" s="634"/>
      <c r="H571" s="634"/>
      <c r="I571" s="634"/>
      <c r="J571" s="634"/>
      <c r="K571" s="635"/>
      <c r="L571" s="635"/>
      <c r="M571" s="635"/>
      <c r="N571" s="635"/>
      <c r="O571" s="635"/>
      <c r="P571" s="635"/>
      <c r="Q571" s="635"/>
      <c r="R571" s="635"/>
      <c r="S571" s="635"/>
      <c r="T571" s="635"/>
      <c r="U571" s="635"/>
      <c r="V571" s="635"/>
      <c r="W571" s="635"/>
      <c r="X571" s="635"/>
      <c r="Y571" s="635"/>
      <c r="Z571" s="631"/>
      <c r="AA571" s="631"/>
      <c r="AB571" s="631"/>
      <c r="AK571" s="647"/>
      <c r="AL571" s="647"/>
      <c r="AM571" s="647"/>
      <c r="AN571" s="647"/>
      <c r="AO571" s="647"/>
      <c r="AP571" s="647"/>
      <c r="AQ571" s="647"/>
      <c r="AR571" s="647"/>
      <c r="AS571" s="647"/>
      <c r="AT571" s="647"/>
      <c r="AU571" s="647"/>
      <c r="AV571" s="647"/>
      <c r="AW571" s="647"/>
      <c r="AX571" s="647"/>
      <c r="AY571" s="647"/>
      <c r="AZ571" s="647"/>
      <c r="BA571" s="647"/>
      <c r="BB571" s="647"/>
      <c r="BC571" s="647"/>
      <c r="BD571" s="647"/>
      <c r="BE571" s="647"/>
      <c r="BF571" s="647"/>
      <c r="BG571" s="647"/>
    </row>
    <row r="572" spans="1:59" x14ac:dyDescent="0.25">
      <c r="A572" s="631"/>
      <c r="B572" s="634"/>
      <c r="C572" s="634"/>
      <c r="D572" s="634"/>
      <c r="E572" s="634"/>
      <c r="F572" s="634"/>
      <c r="G572" s="634"/>
      <c r="H572" s="634"/>
      <c r="I572" s="634"/>
      <c r="J572" s="634"/>
      <c r="K572" s="635"/>
      <c r="L572" s="635"/>
      <c r="M572" s="635"/>
      <c r="N572" s="635"/>
      <c r="O572" s="635"/>
      <c r="P572" s="635"/>
      <c r="Q572" s="635"/>
      <c r="R572" s="635"/>
      <c r="S572" s="635"/>
      <c r="T572" s="635"/>
      <c r="U572" s="635"/>
      <c r="V572" s="635"/>
      <c r="W572" s="635"/>
      <c r="X572" s="635"/>
      <c r="Y572" s="635"/>
      <c r="Z572" s="631"/>
      <c r="AA572" s="631"/>
      <c r="AB572" s="631"/>
      <c r="AK572" s="647"/>
      <c r="AL572" s="647"/>
      <c r="AM572" s="647"/>
      <c r="AN572" s="647"/>
      <c r="AO572" s="647"/>
      <c r="AP572" s="647"/>
      <c r="AQ572" s="647"/>
      <c r="AR572" s="647"/>
      <c r="AS572" s="647"/>
      <c r="AT572" s="647"/>
      <c r="AU572" s="647"/>
      <c r="AV572" s="647"/>
      <c r="AW572" s="647"/>
      <c r="AX572" s="647"/>
      <c r="AY572" s="647"/>
      <c r="AZ572" s="647"/>
      <c r="BA572" s="647"/>
      <c r="BB572" s="647"/>
      <c r="BC572" s="647"/>
      <c r="BD572" s="647"/>
      <c r="BE572" s="647"/>
      <c r="BF572" s="647"/>
      <c r="BG572" s="647"/>
    </row>
    <row r="573" spans="1:59" x14ac:dyDescent="0.25">
      <c r="A573" s="631"/>
      <c r="B573" s="634"/>
      <c r="C573" s="634"/>
      <c r="D573" s="634"/>
      <c r="E573" s="634"/>
      <c r="F573" s="634"/>
      <c r="G573" s="634"/>
      <c r="H573" s="634"/>
      <c r="I573" s="634"/>
      <c r="J573" s="634"/>
      <c r="K573" s="635"/>
      <c r="L573" s="635"/>
      <c r="M573" s="635"/>
      <c r="N573" s="635"/>
      <c r="O573" s="635"/>
      <c r="P573" s="635"/>
      <c r="Q573" s="635"/>
      <c r="R573" s="635"/>
      <c r="S573" s="635"/>
      <c r="T573" s="635"/>
      <c r="U573" s="635"/>
      <c r="V573" s="635"/>
      <c r="W573" s="635"/>
      <c r="X573" s="635"/>
      <c r="Y573" s="635"/>
      <c r="Z573" s="631"/>
      <c r="AA573" s="631"/>
      <c r="AB573" s="631"/>
      <c r="AK573" s="647"/>
      <c r="AL573" s="647"/>
      <c r="AM573" s="647"/>
      <c r="AN573" s="647"/>
      <c r="AO573" s="647"/>
      <c r="AP573" s="647"/>
      <c r="AQ573" s="647"/>
      <c r="AR573" s="647"/>
      <c r="AS573" s="647"/>
      <c r="AT573" s="647"/>
      <c r="AU573" s="647"/>
      <c r="AV573" s="647"/>
      <c r="AW573" s="647"/>
      <c r="AX573" s="647"/>
      <c r="AY573" s="647"/>
      <c r="AZ573" s="647"/>
      <c r="BA573" s="647"/>
      <c r="BB573" s="647"/>
      <c r="BC573" s="647"/>
      <c r="BD573" s="647"/>
      <c r="BE573" s="647"/>
      <c r="BF573" s="647"/>
      <c r="BG573" s="647"/>
    </row>
    <row r="574" spans="1:59" x14ac:dyDescent="0.25">
      <c r="A574" s="631"/>
      <c r="B574" s="634"/>
      <c r="C574" s="634"/>
      <c r="D574" s="634"/>
      <c r="E574" s="634"/>
      <c r="F574" s="634"/>
      <c r="G574" s="634"/>
      <c r="H574" s="634"/>
      <c r="I574" s="634"/>
      <c r="J574" s="634"/>
      <c r="K574" s="635"/>
      <c r="L574" s="635"/>
      <c r="M574" s="635"/>
      <c r="N574" s="635"/>
      <c r="O574" s="635"/>
      <c r="P574" s="635"/>
      <c r="Q574" s="635"/>
      <c r="R574" s="635"/>
      <c r="S574" s="635"/>
      <c r="T574" s="635"/>
      <c r="U574" s="635"/>
      <c r="V574" s="635"/>
      <c r="W574" s="635"/>
      <c r="X574" s="635"/>
      <c r="Y574" s="635"/>
      <c r="Z574" s="631"/>
      <c r="AA574" s="631"/>
      <c r="AB574" s="631"/>
      <c r="AK574" s="647"/>
      <c r="AL574" s="647"/>
      <c r="AM574" s="647"/>
      <c r="AN574" s="647"/>
      <c r="AO574" s="647"/>
      <c r="AP574" s="647"/>
      <c r="AQ574" s="647"/>
      <c r="AR574" s="647"/>
      <c r="AS574" s="647"/>
      <c r="AT574" s="647"/>
      <c r="AU574" s="647"/>
      <c r="AV574" s="647"/>
      <c r="AW574" s="647"/>
      <c r="AX574" s="647"/>
      <c r="AY574" s="647"/>
      <c r="AZ574" s="647"/>
      <c r="BA574" s="647"/>
      <c r="BB574" s="647"/>
      <c r="BC574" s="647"/>
      <c r="BD574" s="647"/>
      <c r="BE574" s="647"/>
      <c r="BF574" s="647"/>
      <c r="BG574" s="647"/>
    </row>
    <row r="575" spans="1:59" x14ac:dyDescent="0.25">
      <c r="A575" s="631"/>
      <c r="B575" s="634"/>
      <c r="C575" s="634"/>
      <c r="D575" s="634"/>
      <c r="E575" s="634"/>
      <c r="F575" s="634"/>
      <c r="G575" s="634"/>
      <c r="H575" s="634"/>
      <c r="I575" s="634"/>
      <c r="J575" s="634"/>
      <c r="K575" s="635"/>
      <c r="L575" s="635"/>
      <c r="M575" s="635"/>
      <c r="N575" s="635"/>
      <c r="O575" s="635"/>
      <c r="P575" s="635"/>
      <c r="Q575" s="635"/>
      <c r="R575" s="635"/>
      <c r="S575" s="635"/>
      <c r="T575" s="635"/>
      <c r="U575" s="635"/>
      <c r="V575" s="635"/>
      <c r="W575" s="635"/>
      <c r="X575" s="635"/>
      <c r="Y575" s="635"/>
      <c r="Z575" s="631"/>
      <c r="AA575" s="631"/>
      <c r="AB575" s="631"/>
      <c r="AK575" s="647"/>
      <c r="AL575" s="647"/>
      <c r="AM575" s="647"/>
      <c r="AN575" s="647"/>
      <c r="AO575" s="647"/>
      <c r="AP575" s="647"/>
      <c r="AQ575" s="647"/>
      <c r="AR575" s="647"/>
      <c r="AS575" s="647"/>
      <c r="AT575" s="647"/>
      <c r="AU575" s="647"/>
      <c r="AV575" s="647"/>
      <c r="AW575" s="647"/>
      <c r="AX575" s="647"/>
      <c r="AY575" s="647"/>
      <c r="AZ575" s="647"/>
      <c r="BA575" s="647"/>
      <c r="BB575" s="647"/>
      <c r="BC575" s="647"/>
      <c r="BD575" s="647"/>
      <c r="BE575" s="647"/>
      <c r="BF575" s="647"/>
      <c r="BG575" s="647"/>
    </row>
    <row r="576" spans="1:59" x14ac:dyDescent="0.25">
      <c r="A576" s="631"/>
      <c r="B576" s="634"/>
      <c r="C576" s="634"/>
      <c r="D576" s="634"/>
      <c r="E576" s="634"/>
      <c r="F576" s="634"/>
      <c r="G576" s="634"/>
      <c r="H576" s="634"/>
      <c r="I576" s="634"/>
      <c r="J576" s="634"/>
      <c r="K576" s="635"/>
      <c r="L576" s="635"/>
      <c r="M576" s="635"/>
      <c r="N576" s="635"/>
      <c r="O576" s="635"/>
      <c r="P576" s="635"/>
      <c r="Q576" s="635"/>
      <c r="R576" s="635"/>
      <c r="S576" s="635"/>
      <c r="T576" s="635"/>
      <c r="U576" s="635"/>
      <c r="V576" s="635"/>
      <c r="W576" s="635"/>
      <c r="X576" s="635"/>
      <c r="Y576" s="635"/>
      <c r="Z576" s="631"/>
      <c r="AA576" s="631"/>
      <c r="AB576" s="631"/>
      <c r="AK576" s="647"/>
      <c r="AL576" s="647"/>
      <c r="AM576" s="647"/>
      <c r="AN576" s="647"/>
      <c r="AO576" s="647"/>
      <c r="AP576" s="647"/>
      <c r="AQ576" s="647"/>
      <c r="AR576" s="647"/>
      <c r="AS576" s="647"/>
      <c r="AT576" s="647"/>
      <c r="AU576" s="647"/>
      <c r="AV576" s="647"/>
      <c r="AW576" s="647"/>
      <c r="AX576" s="647"/>
      <c r="AY576" s="647"/>
      <c r="AZ576" s="647"/>
      <c r="BA576" s="647"/>
      <c r="BB576" s="647"/>
      <c r="BC576" s="647"/>
      <c r="BD576" s="647"/>
      <c r="BE576" s="647"/>
      <c r="BF576" s="647"/>
      <c r="BG576" s="647"/>
    </row>
    <row r="577" spans="1:59" x14ac:dyDescent="0.25">
      <c r="A577" s="631"/>
      <c r="B577" s="634"/>
      <c r="C577" s="634"/>
      <c r="D577" s="634"/>
      <c r="E577" s="634"/>
      <c r="F577" s="634"/>
      <c r="G577" s="634"/>
      <c r="H577" s="634"/>
      <c r="I577" s="634"/>
      <c r="J577" s="634"/>
      <c r="K577" s="635"/>
      <c r="L577" s="635"/>
      <c r="M577" s="635"/>
      <c r="N577" s="635"/>
      <c r="O577" s="635"/>
      <c r="P577" s="635"/>
      <c r="Q577" s="635"/>
      <c r="R577" s="635"/>
      <c r="S577" s="635"/>
      <c r="T577" s="635"/>
      <c r="U577" s="635"/>
      <c r="V577" s="635"/>
      <c r="W577" s="635"/>
      <c r="X577" s="635"/>
      <c r="Y577" s="635"/>
      <c r="Z577" s="631"/>
      <c r="AA577" s="631"/>
      <c r="AB577" s="631"/>
      <c r="AK577" s="647"/>
      <c r="AL577" s="647"/>
      <c r="AM577" s="647"/>
      <c r="AN577" s="647"/>
      <c r="AO577" s="647"/>
      <c r="AP577" s="647"/>
      <c r="AQ577" s="647"/>
      <c r="AR577" s="647"/>
      <c r="AS577" s="647"/>
      <c r="AT577" s="647"/>
      <c r="AU577" s="647"/>
      <c r="AV577" s="647"/>
      <c r="AW577" s="647"/>
      <c r="AX577" s="647"/>
      <c r="AY577" s="647"/>
      <c r="AZ577" s="647"/>
      <c r="BA577" s="647"/>
      <c r="BB577" s="647"/>
      <c r="BC577" s="647"/>
      <c r="BD577" s="647"/>
      <c r="BE577" s="647"/>
      <c r="BF577" s="647"/>
      <c r="BG577" s="647"/>
    </row>
    <row r="578" spans="1:59" x14ac:dyDescent="0.25">
      <c r="A578" s="631"/>
      <c r="B578" s="634"/>
      <c r="C578" s="634"/>
      <c r="D578" s="634"/>
      <c r="E578" s="634"/>
      <c r="F578" s="634"/>
      <c r="G578" s="634"/>
      <c r="H578" s="634"/>
      <c r="I578" s="634"/>
      <c r="J578" s="634"/>
      <c r="K578" s="635"/>
      <c r="L578" s="635"/>
      <c r="M578" s="635"/>
      <c r="N578" s="635"/>
      <c r="O578" s="635"/>
      <c r="P578" s="635"/>
      <c r="Q578" s="635"/>
      <c r="R578" s="635"/>
      <c r="S578" s="635"/>
      <c r="T578" s="635"/>
      <c r="U578" s="635"/>
      <c r="V578" s="635"/>
      <c r="W578" s="635"/>
      <c r="X578" s="635"/>
      <c r="Y578" s="635"/>
      <c r="Z578" s="631"/>
      <c r="AA578" s="631"/>
      <c r="AB578" s="631"/>
      <c r="AK578" s="647"/>
      <c r="AL578" s="647"/>
      <c r="AM578" s="647"/>
      <c r="AN578" s="647"/>
      <c r="AO578" s="647"/>
      <c r="AP578" s="647"/>
      <c r="AQ578" s="647"/>
      <c r="AR578" s="647"/>
      <c r="AS578" s="647"/>
      <c r="AT578" s="647"/>
      <c r="AU578" s="647"/>
      <c r="AV578" s="647"/>
      <c r="AW578" s="647"/>
      <c r="AX578" s="647"/>
      <c r="AY578" s="647"/>
      <c r="AZ578" s="647"/>
      <c r="BA578" s="647"/>
      <c r="BB578" s="647"/>
      <c r="BC578" s="647"/>
      <c r="BD578" s="647"/>
      <c r="BE578" s="647"/>
      <c r="BF578" s="647"/>
      <c r="BG578" s="647"/>
    </row>
    <row r="579" spans="1:59" x14ac:dyDescent="0.25">
      <c r="A579" s="631"/>
      <c r="B579" s="634"/>
      <c r="C579" s="634"/>
      <c r="D579" s="634"/>
      <c r="E579" s="634"/>
      <c r="F579" s="634"/>
      <c r="G579" s="634"/>
      <c r="H579" s="634"/>
      <c r="I579" s="634"/>
      <c r="J579" s="634"/>
      <c r="K579" s="635"/>
      <c r="L579" s="635"/>
      <c r="M579" s="635"/>
      <c r="N579" s="635"/>
      <c r="O579" s="635"/>
      <c r="P579" s="635"/>
      <c r="Q579" s="635"/>
      <c r="R579" s="635"/>
      <c r="S579" s="635"/>
      <c r="T579" s="635"/>
      <c r="U579" s="635"/>
      <c r="V579" s="635"/>
      <c r="W579" s="635"/>
      <c r="X579" s="635"/>
      <c r="Y579" s="635"/>
      <c r="Z579" s="631"/>
      <c r="AA579" s="631"/>
      <c r="AB579" s="631"/>
      <c r="AK579" s="647"/>
      <c r="AL579" s="647"/>
      <c r="AM579" s="647"/>
      <c r="AN579" s="647"/>
      <c r="AO579" s="647"/>
      <c r="AP579" s="647"/>
      <c r="AQ579" s="647"/>
      <c r="AR579" s="647"/>
      <c r="AS579" s="647"/>
      <c r="AT579" s="647"/>
      <c r="AU579" s="647"/>
      <c r="AV579" s="647"/>
      <c r="AW579" s="647"/>
      <c r="AX579" s="647"/>
      <c r="AY579" s="647"/>
      <c r="AZ579" s="647"/>
      <c r="BA579" s="647"/>
      <c r="BB579" s="647"/>
      <c r="BC579" s="647"/>
      <c r="BD579" s="647"/>
      <c r="BE579" s="647"/>
      <c r="BF579" s="647"/>
      <c r="BG579" s="647"/>
    </row>
    <row r="580" spans="1:59" x14ac:dyDescent="0.25">
      <c r="A580" s="631"/>
      <c r="B580" s="634"/>
      <c r="C580" s="634"/>
      <c r="D580" s="634"/>
      <c r="E580" s="634"/>
      <c r="F580" s="634"/>
      <c r="G580" s="634"/>
      <c r="H580" s="634"/>
      <c r="I580" s="634"/>
      <c r="J580" s="634"/>
      <c r="K580" s="635"/>
      <c r="L580" s="635"/>
      <c r="M580" s="635"/>
      <c r="N580" s="635"/>
      <c r="O580" s="635"/>
      <c r="P580" s="635"/>
      <c r="Q580" s="635"/>
      <c r="R580" s="635"/>
      <c r="S580" s="635"/>
      <c r="T580" s="635"/>
      <c r="U580" s="635"/>
      <c r="V580" s="635"/>
      <c r="W580" s="635"/>
      <c r="X580" s="635"/>
      <c r="Y580" s="635"/>
      <c r="Z580" s="631"/>
      <c r="AA580" s="631"/>
      <c r="AB580" s="631"/>
      <c r="AK580" s="647"/>
      <c r="AL580" s="647"/>
      <c r="AM580" s="647"/>
      <c r="AN580" s="647"/>
      <c r="AO580" s="647"/>
      <c r="AP580" s="647"/>
      <c r="AQ580" s="647"/>
      <c r="AR580" s="647"/>
      <c r="AS580" s="647"/>
      <c r="AT580" s="647"/>
      <c r="AU580" s="647"/>
      <c r="AV580" s="647"/>
      <c r="AW580" s="647"/>
      <c r="AX580" s="647"/>
      <c r="AY580" s="647"/>
      <c r="AZ580" s="647"/>
      <c r="BA580" s="647"/>
      <c r="BB580" s="647"/>
      <c r="BC580" s="647"/>
      <c r="BD580" s="647"/>
      <c r="BE580" s="647"/>
      <c r="BF580" s="647"/>
      <c r="BG580" s="647"/>
    </row>
    <row r="581" spans="1:59" x14ac:dyDescent="0.25">
      <c r="A581" s="631"/>
      <c r="B581" s="634"/>
      <c r="C581" s="634"/>
      <c r="D581" s="634"/>
      <c r="E581" s="634"/>
      <c r="F581" s="634"/>
      <c r="G581" s="634"/>
      <c r="H581" s="634"/>
      <c r="I581" s="634"/>
      <c r="J581" s="634"/>
      <c r="K581" s="635"/>
      <c r="L581" s="635"/>
      <c r="M581" s="635"/>
      <c r="N581" s="635"/>
      <c r="O581" s="635"/>
      <c r="P581" s="635"/>
      <c r="Q581" s="635"/>
      <c r="R581" s="635"/>
      <c r="S581" s="635"/>
      <c r="T581" s="635"/>
      <c r="U581" s="635"/>
      <c r="V581" s="635"/>
      <c r="W581" s="635"/>
      <c r="X581" s="635"/>
      <c r="Y581" s="635"/>
      <c r="Z581" s="631"/>
      <c r="AA581" s="631"/>
      <c r="AB581" s="631"/>
      <c r="AK581" s="647"/>
      <c r="AL581" s="647"/>
      <c r="AM581" s="647"/>
      <c r="AN581" s="647"/>
      <c r="AO581" s="647"/>
      <c r="AP581" s="647"/>
      <c r="AQ581" s="647"/>
      <c r="AR581" s="647"/>
      <c r="AS581" s="647"/>
      <c r="AT581" s="647"/>
      <c r="AU581" s="647"/>
      <c r="AV581" s="647"/>
      <c r="AW581" s="647"/>
      <c r="AX581" s="647"/>
      <c r="AY581" s="647"/>
      <c r="AZ581" s="647"/>
      <c r="BA581" s="647"/>
      <c r="BB581" s="647"/>
      <c r="BC581" s="647"/>
      <c r="BD581" s="647"/>
      <c r="BE581" s="647"/>
      <c r="BF581" s="647"/>
      <c r="BG581" s="647"/>
    </row>
    <row r="582" spans="1:59" x14ac:dyDescent="0.25">
      <c r="A582" s="631"/>
      <c r="B582" s="634"/>
      <c r="C582" s="634"/>
      <c r="D582" s="634"/>
      <c r="E582" s="634"/>
      <c r="F582" s="634"/>
      <c r="G582" s="634"/>
      <c r="H582" s="634"/>
      <c r="I582" s="634"/>
      <c r="J582" s="634"/>
      <c r="K582" s="635"/>
      <c r="L582" s="635"/>
      <c r="M582" s="635"/>
      <c r="N582" s="635"/>
      <c r="O582" s="635"/>
      <c r="P582" s="635"/>
      <c r="Q582" s="635"/>
      <c r="R582" s="635"/>
      <c r="S582" s="635"/>
      <c r="T582" s="635"/>
      <c r="U582" s="635"/>
      <c r="V582" s="635"/>
      <c r="W582" s="635"/>
      <c r="X582" s="635"/>
      <c r="Y582" s="635"/>
      <c r="Z582" s="631"/>
      <c r="AA582" s="631"/>
      <c r="AB582" s="631"/>
      <c r="AK582" s="647"/>
      <c r="AL582" s="647"/>
      <c r="AM582" s="647"/>
      <c r="AN582" s="647"/>
      <c r="AO582" s="647"/>
      <c r="AP582" s="647"/>
      <c r="AQ582" s="647"/>
      <c r="AR582" s="647"/>
      <c r="AS582" s="647"/>
      <c r="AT582" s="647"/>
      <c r="AU582" s="647"/>
      <c r="AV582" s="647"/>
      <c r="AW582" s="647"/>
      <c r="AX582" s="647"/>
      <c r="AY582" s="647"/>
      <c r="AZ582" s="647"/>
      <c r="BA582" s="647"/>
      <c r="BB582" s="647"/>
      <c r="BC582" s="647"/>
      <c r="BD582" s="647"/>
      <c r="BE582" s="647"/>
      <c r="BF582" s="647"/>
      <c r="BG582" s="647"/>
    </row>
    <row r="583" spans="1:59" x14ac:dyDescent="0.25">
      <c r="A583" s="631"/>
      <c r="B583" s="634"/>
      <c r="C583" s="634"/>
      <c r="D583" s="634"/>
      <c r="E583" s="634"/>
      <c r="F583" s="634"/>
      <c r="G583" s="634"/>
      <c r="H583" s="634"/>
      <c r="I583" s="634"/>
      <c r="J583" s="634"/>
      <c r="K583" s="635"/>
      <c r="L583" s="635"/>
      <c r="M583" s="635"/>
      <c r="N583" s="635"/>
      <c r="O583" s="635"/>
      <c r="P583" s="635"/>
      <c r="Q583" s="635"/>
      <c r="R583" s="635"/>
      <c r="S583" s="635"/>
      <c r="T583" s="635"/>
      <c r="U583" s="635"/>
      <c r="V583" s="635"/>
      <c r="W583" s="635"/>
      <c r="X583" s="635"/>
      <c r="Y583" s="635"/>
      <c r="Z583" s="631"/>
      <c r="AA583" s="631"/>
      <c r="AB583" s="631"/>
      <c r="AK583" s="647"/>
      <c r="AL583" s="647"/>
      <c r="AM583" s="647"/>
      <c r="AN583" s="647"/>
      <c r="AO583" s="647"/>
      <c r="AP583" s="647"/>
      <c r="AQ583" s="647"/>
      <c r="AR583" s="647"/>
      <c r="AS583" s="647"/>
      <c r="AT583" s="647"/>
      <c r="AU583" s="647"/>
      <c r="AV583" s="647"/>
      <c r="AW583" s="647"/>
      <c r="AX583" s="647"/>
      <c r="AY583" s="647"/>
      <c r="AZ583" s="647"/>
      <c r="BA583" s="647"/>
      <c r="BB583" s="647"/>
      <c r="BC583" s="647"/>
      <c r="BD583" s="647"/>
      <c r="BE583" s="647"/>
      <c r="BF583" s="647"/>
      <c r="BG583" s="647"/>
    </row>
    <row r="584" spans="1:59" x14ac:dyDescent="0.25">
      <c r="A584" s="631"/>
      <c r="B584" s="634"/>
      <c r="C584" s="634"/>
      <c r="D584" s="634"/>
      <c r="E584" s="634"/>
      <c r="F584" s="634"/>
      <c r="G584" s="634"/>
      <c r="H584" s="634"/>
      <c r="I584" s="634"/>
      <c r="J584" s="634"/>
      <c r="K584" s="635"/>
      <c r="L584" s="635"/>
      <c r="M584" s="635"/>
      <c r="N584" s="635"/>
      <c r="O584" s="635"/>
      <c r="P584" s="635"/>
      <c r="Q584" s="635"/>
      <c r="R584" s="635"/>
      <c r="S584" s="635"/>
      <c r="T584" s="635"/>
      <c r="U584" s="635"/>
      <c r="V584" s="635"/>
      <c r="W584" s="635"/>
      <c r="X584" s="635"/>
      <c r="Y584" s="635"/>
      <c r="Z584" s="631"/>
      <c r="AA584" s="631"/>
      <c r="AB584" s="631"/>
      <c r="AK584" s="647"/>
      <c r="AL584" s="647"/>
      <c r="AM584" s="647"/>
      <c r="AN584" s="647"/>
      <c r="AO584" s="647"/>
      <c r="AP584" s="647"/>
      <c r="AQ584" s="647"/>
      <c r="AR584" s="647"/>
      <c r="AS584" s="647"/>
      <c r="AT584" s="647"/>
      <c r="AU584" s="647"/>
      <c r="AV584" s="647"/>
      <c r="AW584" s="647"/>
      <c r="AX584" s="647"/>
      <c r="AY584" s="647"/>
      <c r="AZ584" s="647"/>
      <c r="BA584" s="647"/>
      <c r="BB584" s="647"/>
      <c r="BC584" s="647"/>
      <c r="BD584" s="647"/>
      <c r="BE584" s="647"/>
      <c r="BF584" s="647"/>
      <c r="BG584" s="647"/>
    </row>
    <row r="585" spans="1:59" x14ac:dyDescent="0.25">
      <c r="A585" s="631"/>
      <c r="B585" s="634"/>
      <c r="C585" s="634"/>
      <c r="D585" s="634"/>
      <c r="E585" s="634"/>
      <c r="F585" s="634"/>
      <c r="G585" s="634"/>
      <c r="H585" s="634"/>
      <c r="I585" s="634"/>
      <c r="J585" s="634"/>
      <c r="K585" s="635"/>
      <c r="L585" s="635"/>
      <c r="M585" s="635"/>
      <c r="N585" s="635"/>
      <c r="O585" s="635"/>
      <c r="P585" s="635"/>
      <c r="Q585" s="635"/>
      <c r="R585" s="635"/>
      <c r="S585" s="635"/>
      <c r="T585" s="635"/>
      <c r="U585" s="635"/>
      <c r="V585" s="635"/>
      <c r="W585" s="635"/>
      <c r="X585" s="635"/>
      <c r="Y585" s="635"/>
      <c r="Z585" s="631"/>
      <c r="AA585" s="631"/>
      <c r="AB585" s="631"/>
      <c r="AK585" s="647"/>
      <c r="AL585" s="647"/>
      <c r="AM585" s="647"/>
      <c r="AN585" s="647"/>
      <c r="AO585" s="647"/>
      <c r="AP585" s="647"/>
      <c r="AQ585" s="647"/>
      <c r="AR585" s="647"/>
      <c r="AS585" s="647"/>
      <c r="AT585" s="647"/>
      <c r="AU585" s="647"/>
      <c r="AV585" s="647"/>
      <c r="AW585" s="647"/>
      <c r="AX585" s="647"/>
      <c r="AY585" s="647"/>
      <c r="AZ585" s="647"/>
      <c r="BA585" s="647"/>
      <c r="BB585" s="647"/>
      <c r="BC585" s="647"/>
      <c r="BD585" s="647"/>
      <c r="BE585" s="647"/>
      <c r="BF585" s="647"/>
      <c r="BG585" s="647"/>
    </row>
    <row r="586" spans="1:59" x14ac:dyDescent="0.25">
      <c r="A586" s="631"/>
      <c r="B586" s="634"/>
      <c r="C586" s="634"/>
      <c r="D586" s="634"/>
      <c r="E586" s="634"/>
      <c r="F586" s="634"/>
      <c r="G586" s="634"/>
      <c r="H586" s="634"/>
      <c r="I586" s="634"/>
      <c r="J586" s="634"/>
      <c r="K586" s="635"/>
      <c r="L586" s="635"/>
      <c r="M586" s="635"/>
      <c r="N586" s="635"/>
      <c r="O586" s="635"/>
      <c r="P586" s="635"/>
      <c r="Q586" s="635"/>
      <c r="R586" s="635"/>
      <c r="S586" s="635"/>
      <c r="T586" s="635"/>
      <c r="U586" s="635"/>
      <c r="V586" s="635"/>
      <c r="W586" s="635"/>
      <c r="X586" s="635"/>
      <c r="Y586" s="635"/>
      <c r="Z586" s="631"/>
      <c r="AA586" s="631"/>
      <c r="AB586" s="631"/>
      <c r="AK586" s="647"/>
      <c r="AL586" s="647"/>
      <c r="AM586" s="647"/>
      <c r="AN586" s="647"/>
      <c r="AO586" s="647"/>
      <c r="AP586" s="647"/>
      <c r="AQ586" s="647"/>
      <c r="AR586" s="647"/>
      <c r="AS586" s="647"/>
      <c r="AT586" s="647"/>
      <c r="AU586" s="647"/>
      <c r="AV586" s="647"/>
      <c r="AW586" s="647"/>
      <c r="AX586" s="647"/>
      <c r="AY586" s="647"/>
      <c r="AZ586" s="647"/>
      <c r="BA586" s="647"/>
      <c r="BB586" s="647"/>
      <c r="BC586" s="647"/>
      <c r="BD586" s="647"/>
      <c r="BE586" s="647"/>
      <c r="BF586" s="647"/>
      <c r="BG586" s="647"/>
    </row>
    <row r="587" spans="1:59" x14ac:dyDescent="0.25">
      <c r="A587" s="631"/>
      <c r="B587" s="634"/>
      <c r="C587" s="634"/>
      <c r="D587" s="634"/>
      <c r="E587" s="634"/>
      <c r="F587" s="634"/>
      <c r="G587" s="634"/>
      <c r="H587" s="634"/>
      <c r="I587" s="634"/>
      <c r="J587" s="634"/>
      <c r="K587" s="635"/>
      <c r="L587" s="635"/>
      <c r="M587" s="635"/>
      <c r="N587" s="635"/>
      <c r="O587" s="635"/>
      <c r="P587" s="635"/>
      <c r="Q587" s="635"/>
      <c r="R587" s="635"/>
      <c r="S587" s="635"/>
      <c r="T587" s="635"/>
      <c r="U587" s="635"/>
      <c r="V587" s="635"/>
      <c r="W587" s="635"/>
      <c r="X587" s="635"/>
      <c r="Y587" s="635"/>
      <c r="Z587" s="631"/>
      <c r="AA587" s="631"/>
      <c r="AB587" s="631"/>
      <c r="AK587" s="647"/>
      <c r="AL587" s="647"/>
      <c r="AM587" s="647"/>
      <c r="AN587" s="647"/>
      <c r="AO587" s="647"/>
      <c r="AP587" s="647"/>
      <c r="AQ587" s="647"/>
      <c r="AR587" s="647"/>
      <c r="AS587" s="647"/>
      <c r="AT587" s="647"/>
      <c r="AU587" s="647"/>
      <c r="AV587" s="647"/>
      <c r="AW587" s="647"/>
      <c r="AX587" s="647"/>
      <c r="AY587" s="647"/>
      <c r="AZ587" s="647"/>
      <c r="BA587" s="647"/>
      <c r="BB587" s="647"/>
      <c r="BC587" s="647"/>
      <c r="BD587" s="647"/>
      <c r="BE587" s="647"/>
      <c r="BF587" s="647"/>
      <c r="BG587" s="647"/>
    </row>
    <row r="588" spans="1:59" x14ac:dyDescent="0.25">
      <c r="A588" s="631"/>
      <c r="B588" s="634"/>
      <c r="C588" s="634"/>
      <c r="D588" s="634"/>
      <c r="E588" s="634"/>
      <c r="F588" s="634"/>
      <c r="G588" s="634"/>
      <c r="H588" s="634"/>
      <c r="I588" s="634"/>
      <c r="J588" s="634"/>
      <c r="K588" s="635"/>
      <c r="L588" s="635"/>
      <c r="M588" s="635"/>
      <c r="N588" s="635"/>
      <c r="O588" s="635"/>
      <c r="P588" s="635"/>
      <c r="Q588" s="635"/>
      <c r="R588" s="635"/>
      <c r="S588" s="635"/>
      <c r="T588" s="635"/>
      <c r="U588" s="635"/>
      <c r="V588" s="635"/>
      <c r="W588" s="635"/>
      <c r="X588" s="635"/>
      <c r="Y588" s="635"/>
      <c r="Z588" s="631"/>
      <c r="AA588" s="631"/>
      <c r="AB588" s="631"/>
      <c r="AK588" s="647"/>
      <c r="AL588" s="647"/>
      <c r="AM588" s="647"/>
      <c r="AN588" s="647"/>
      <c r="AO588" s="647"/>
      <c r="AP588" s="647"/>
      <c r="AQ588" s="647"/>
      <c r="AR588" s="647"/>
      <c r="AS588" s="647"/>
      <c r="AT588" s="647"/>
      <c r="AU588" s="647"/>
      <c r="AV588" s="647"/>
      <c r="AW588" s="647"/>
      <c r="AX588" s="647"/>
      <c r="AY588" s="647"/>
      <c r="AZ588" s="647"/>
      <c r="BA588" s="647"/>
      <c r="BB588" s="647"/>
      <c r="BC588" s="647"/>
      <c r="BD588" s="647"/>
      <c r="BE588" s="647"/>
      <c r="BF588" s="647"/>
      <c r="BG588" s="647"/>
    </row>
    <row r="589" spans="1:59" x14ac:dyDescent="0.25">
      <c r="A589" s="631"/>
      <c r="B589" s="634"/>
      <c r="C589" s="634"/>
      <c r="D589" s="634"/>
      <c r="E589" s="634"/>
      <c r="F589" s="634"/>
      <c r="G589" s="634"/>
      <c r="H589" s="634"/>
      <c r="I589" s="634"/>
      <c r="J589" s="634"/>
      <c r="K589" s="635"/>
      <c r="L589" s="635"/>
      <c r="M589" s="635"/>
      <c r="N589" s="635"/>
      <c r="O589" s="635"/>
      <c r="P589" s="635"/>
      <c r="Q589" s="635"/>
      <c r="R589" s="635"/>
      <c r="S589" s="635"/>
      <c r="T589" s="635"/>
      <c r="U589" s="635"/>
      <c r="V589" s="635"/>
      <c r="W589" s="635"/>
      <c r="X589" s="635"/>
      <c r="Y589" s="635"/>
      <c r="Z589" s="631"/>
      <c r="AA589" s="631"/>
      <c r="AB589" s="631"/>
      <c r="AK589" s="647"/>
      <c r="AL589" s="647"/>
      <c r="AM589" s="647"/>
      <c r="AN589" s="647"/>
      <c r="AO589" s="647"/>
      <c r="AP589" s="647"/>
      <c r="AQ589" s="647"/>
      <c r="AR589" s="647"/>
      <c r="AS589" s="647"/>
      <c r="AT589" s="647"/>
      <c r="AU589" s="647"/>
      <c r="AV589" s="647"/>
      <c r="AW589" s="647"/>
      <c r="AX589" s="647"/>
      <c r="AY589" s="647"/>
      <c r="AZ589" s="647"/>
      <c r="BA589" s="647"/>
      <c r="BB589" s="647"/>
      <c r="BC589" s="647"/>
      <c r="BD589" s="647"/>
      <c r="BE589" s="647"/>
      <c r="BF589" s="647"/>
      <c r="BG589" s="647"/>
    </row>
    <row r="590" spans="1:59" x14ac:dyDescent="0.25">
      <c r="A590" s="631"/>
      <c r="B590" s="634"/>
      <c r="C590" s="634"/>
      <c r="D590" s="634"/>
      <c r="E590" s="634"/>
      <c r="F590" s="634"/>
      <c r="G590" s="634"/>
      <c r="H590" s="634"/>
      <c r="I590" s="634"/>
      <c r="J590" s="634"/>
      <c r="K590" s="635"/>
      <c r="L590" s="635"/>
      <c r="M590" s="635"/>
      <c r="N590" s="635"/>
      <c r="O590" s="635"/>
      <c r="P590" s="635"/>
      <c r="Q590" s="635"/>
      <c r="R590" s="635"/>
      <c r="S590" s="635"/>
      <c r="T590" s="635"/>
      <c r="U590" s="635"/>
      <c r="V590" s="635"/>
      <c r="W590" s="635"/>
      <c r="X590" s="635"/>
      <c r="Y590" s="635"/>
      <c r="Z590" s="631"/>
      <c r="AA590" s="631"/>
      <c r="AB590" s="631"/>
      <c r="AK590" s="647"/>
      <c r="AL590" s="647"/>
      <c r="AM590" s="647"/>
      <c r="AN590" s="647"/>
      <c r="AO590" s="647"/>
      <c r="AP590" s="647"/>
      <c r="AQ590" s="647"/>
      <c r="AR590" s="647"/>
      <c r="AS590" s="647"/>
      <c r="AT590" s="647"/>
      <c r="AU590" s="647"/>
      <c r="AV590" s="647"/>
      <c r="AW590" s="647"/>
      <c r="AX590" s="647"/>
      <c r="AY590" s="647"/>
      <c r="AZ590" s="647"/>
      <c r="BA590" s="647"/>
      <c r="BB590" s="647"/>
      <c r="BC590" s="647"/>
      <c r="BD590" s="647"/>
      <c r="BE590" s="647"/>
      <c r="BF590" s="647"/>
      <c r="BG590" s="647"/>
    </row>
    <row r="591" spans="1:59" x14ac:dyDescent="0.25">
      <c r="A591" s="631"/>
      <c r="B591" s="634"/>
      <c r="C591" s="634"/>
      <c r="D591" s="634"/>
      <c r="E591" s="634"/>
      <c r="F591" s="634"/>
      <c r="G591" s="634"/>
      <c r="H591" s="634"/>
      <c r="I591" s="634"/>
      <c r="J591" s="634"/>
      <c r="K591" s="635"/>
      <c r="L591" s="635"/>
      <c r="M591" s="635"/>
      <c r="N591" s="635"/>
      <c r="O591" s="635"/>
      <c r="P591" s="635"/>
      <c r="Q591" s="635"/>
      <c r="R591" s="635"/>
      <c r="S591" s="635"/>
      <c r="T591" s="635"/>
      <c r="U591" s="635"/>
      <c r="V591" s="635"/>
      <c r="W591" s="635"/>
      <c r="X591" s="635"/>
      <c r="Y591" s="635"/>
      <c r="Z591" s="631"/>
      <c r="AA591" s="631"/>
      <c r="AB591" s="631"/>
      <c r="AK591" s="647"/>
      <c r="AL591" s="647"/>
      <c r="AM591" s="647"/>
      <c r="AN591" s="647"/>
      <c r="AO591" s="647"/>
      <c r="AP591" s="647"/>
      <c r="AQ591" s="647"/>
      <c r="AR591" s="647"/>
      <c r="AS591" s="647"/>
      <c r="AT591" s="647"/>
      <c r="AU591" s="647"/>
      <c r="AV591" s="647"/>
      <c r="AW591" s="647"/>
      <c r="AX591" s="647"/>
      <c r="AY591" s="647"/>
      <c r="AZ591" s="647"/>
      <c r="BA591" s="647"/>
      <c r="BB591" s="647"/>
      <c r="BC591" s="647"/>
      <c r="BD591" s="647"/>
      <c r="BE591" s="647"/>
      <c r="BF591" s="647"/>
      <c r="BG591" s="647"/>
    </row>
    <row r="592" spans="1:59" x14ac:dyDescent="0.25">
      <c r="A592" s="631"/>
      <c r="B592" s="634"/>
      <c r="C592" s="634"/>
      <c r="D592" s="634"/>
      <c r="E592" s="634"/>
      <c r="F592" s="634"/>
      <c r="G592" s="634"/>
      <c r="H592" s="634"/>
      <c r="I592" s="634"/>
      <c r="J592" s="634"/>
      <c r="K592" s="635"/>
      <c r="L592" s="635"/>
      <c r="M592" s="635"/>
      <c r="N592" s="635"/>
      <c r="O592" s="635"/>
      <c r="P592" s="635"/>
      <c r="Q592" s="635"/>
      <c r="R592" s="635"/>
      <c r="S592" s="635"/>
      <c r="T592" s="635"/>
      <c r="U592" s="635"/>
      <c r="V592" s="635"/>
      <c r="W592" s="635"/>
      <c r="X592" s="635"/>
      <c r="Y592" s="635"/>
      <c r="Z592" s="631"/>
      <c r="AA592" s="631"/>
      <c r="AB592" s="631"/>
      <c r="AK592" s="647"/>
      <c r="AL592" s="647"/>
      <c r="AM592" s="647"/>
      <c r="AN592" s="647"/>
      <c r="AO592" s="647"/>
      <c r="AP592" s="647"/>
      <c r="AQ592" s="647"/>
      <c r="AR592" s="647"/>
      <c r="AS592" s="647"/>
      <c r="AT592" s="647"/>
      <c r="AU592" s="647"/>
      <c r="AV592" s="647"/>
      <c r="AW592" s="647"/>
      <c r="AX592" s="647"/>
      <c r="AY592" s="647"/>
      <c r="AZ592" s="647"/>
      <c r="BA592" s="647"/>
      <c r="BB592" s="647"/>
      <c r="BC592" s="647"/>
      <c r="BD592" s="647"/>
      <c r="BE592" s="647"/>
      <c r="BF592" s="647"/>
      <c r="BG592" s="647"/>
    </row>
    <row r="593" spans="1:59" x14ac:dyDescent="0.25">
      <c r="A593" s="631"/>
      <c r="B593" s="634"/>
      <c r="C593" s="634"/>
      <c r="D593" s="634"/>
      <c r="E593" s="634"/>
      <c r="F593" s="634"/>
      <c r="G593" s="634"/>
      <c r="H593" s="634"/>
      <c r="I593" s="634"/>
      <c r="J593" s="634"/>
      <c r="K593" s="635"/>
      <c r="L593" s="635"/>
      <c r="M593" s="635"/>
      <c r="N593" s="635"/>
      <c r="O593" s="635"/>
      <c r="P593" s="635"/>
      <c r="Q593" s="635"/>
      <c r="R593" s="635"/>
      <c r="S593" s="635"/>
      <c r="T593" s="635"/>
      <c r="U593" s="635"/>
      <c r="V593" s="635"/>
      <c r="W593" s="635"/>
      <c r="X593" s="635"/>
      <c r="Y593" s="635"/>
      <c r="Z593" s="631"/>
      <c r="AA593" s="631"/>
      <c r="AB593" s="631"/>
      <c r="AK593" s="647"/>
      <c r="AL593" s="647"/>
      <c r="AM593" s="647"/>
      <c r="AN593" s="647"/>
      <c r="AO593" s="647"/>
      <c r="AP593" s="647"/>
      <c r="AQ593" s="647"/>
      <c r="AR593" s="647"/>
      <c r="AS593" s="647"/>
      <c r="AT593" s="647"/>
      <c r="AU593" s="647"/>
      <c r="AV593" s="647"/>
      <c r="AW593" s="647"/>
      <c r="AX593" s="647"/>
      <c r="AY593" s="647"/>
      <c r="AZ593" s="647"/>
      <c r="BA593" s="647"/>
      <c r="BB593" s="647"/>
      <c r="BC593" s="647"/>
      <c r="BD593" s="647"/>
      <c r="BE593" s="647"/>
      <c r="BF593" s="647"/>
      <c r="BG593" s="647"/>
    </row>
    <row r="594" spans="1:59" x14ac:dyDescent="0.25">
      <c r="A594" s="631"/>
      <c r="B594" s="634"/>
      <c r="C594" s="634"/>
      <c r="D594" s="634"/>
      <c r="E594" s="634"/>
      <c r="F594" s="634"/>
      <c r="G594" s="634"/>
      <c r="H594" s="634"/>
      <c r="I594" s="634"/>
      <c r="J594" s="634"/>
      <c r="K594" s="635"/>
      <c r="L594" s="635"/>
      <c r="M594" s="635"/>
      <c r="N594" s="635"/>
      <c r="O594" s="635"/>
      <c r="P594" s="635"/>
      <c r="Q594" s="635"/>
      <c r="R594" s="635"/>
      <c r="S594" s="635"/>
      <c r="T594" s="635"/>
      <c r="U594" s="635"/>
      <c r="V594" s="635"/>
      <c r="W594" s="635"/>
      <c r="X594" s="635"/>
      <c r="Y594" s="635"/>
      <c r="Z594" s="631"/>
      <c r="AA594" s="631"/>
      <c r="AB594" s="631"/>
      <c r="AK594" s="647"/>
      <c r="AL594" s="647"/>
      <c r="AM594" s="647"/>
      <c r="AN594" s="647"/>
      <c r="AO594" s="647"/>
      <c r="AP594" s="647"/>
      <c r="AQ594" s="647"/>
      <c r="AR594" s="647"/>
      <c r="AS594" s="647"/>
      <c r="AT594" s="647"/>
      <c r="AU594" s="647"/>
      <c r="AV594" s="647"/>
      <c r="AW594" s="647"/>
      <c r="AX594" s="647"/>
      <c r="AY594" s="647"/>
      <c r="AZ594" s="647"/>
      <c r="BA594" s="647"/>
      <c r="BB594" s="647"/>
      <c r="BC594" s="647"/>
      <c r="BD594" s="647"/>
      <c r="BE594" s="647"/>
      <c r="BF594" s="647"/>
      <c r="BG594" s="647"/>
    </row>
    <row r="595" spans="1:59" x14ac:dyDescent="0.25">
      <c r="A595" s="631"/>
      <c r="B595" s="634"/>
      <c r="C595" s="634"/>
      <c r="D595" s="634"/>
      <c r="E595" s="634"/>
      <c r="F595" s="634"/>
      <c r="G595" s="634"/>
      <c r="H595" s="634"/>
      <c r="I595" s="634"/>
      <c r="J595" s="634"/>
      <c r="K595" s="635"/>
      <c r="L595" s="635"/>
      <c r="M595" s="635"/>
      <c r="N595" s="635"/>
      <c r="O595" s="635"/>
      <c r="P595" s="635"/>
      <c r="Q595" s="635"/>
      <c r="R595" s="635"/>
      <c r="S595" s="635"/>
      <c r="T595" s="635"/>
      <c r="U595" s="635"/>
      <c r="V595" s="635"/>
      <c r="W595" s="635"/>
      <c r="X595" s="635"/>
      <c r="Y595" s="635"/>
      <c r="Z595" s="631"/>
      <c r="AA595" s="631"/>
      <c r="AB595" s="631"/>
      <c r="AK595" s="647"/>
      <c r="AL595" s="647"/>
      <c r="AM595" s="647"/>
      <c r="AN595" s="647"/>
      <c r="AO595" s="647"/>
      <c r="AP595" s="647"/>
      <c r="AQ595" s="647"/>
      <c r="AR595" s="647"/>
      <c r="AS595" s="647"/>
      <c r="AT595" s="647"/>
      <c r="AU595" s="647"/>
      <c r="AV595" s="647"/>
      <c r="AW595" s="647"/>
      <c r="AX595" s="647"/>
      <c r="AY595" s="647"/>
      <c r="AZ595" s="647"/>
      <c r="BA595" s="647"/>
      <c r="BB595" s="647"/>
      <c r="BC595" s="647"/>
      <c r="BD595" s="647"/>
      <c r="BE595" s="647"/>
      <c r="BF595" s="647"/>
      <c r="BG595" s="647"/>
    </row>
    <row r="596" spans="1:59" x14ac:dyDescent="0.25">
      <c r="A596" s="631"/>
      <c r="B596" s="634"/>
      <c r="C596" s="634"/>
      <c r="D596" s="634"/>
      <c r="E596" s="634"/>
      <c r="F596" s="634"/>
      <c r="G596" s="634"/>
      <c r="H596" s="634"/>
      <c r="I596" s="634"/>
      <c r="J596" s="634"/>
      <c r="K596" s="635"/>
      <c r="L596" s="635"/>
      <c r="M596" s="635"/>
      <c r="N596" s="635"/>
      <c r="O596" s="635"/>
      <c r="P596" s="635"/>
      <c r="Q596" s="635"/>
      <c r="R596" s="635"/>
      <c r="S596" s="635"/>
      <c r="T596" s="635"/>
      <c r="U596" s="635"/>
      <c r="V596" s="635"/>
      <c r="W596" s="635"/>
      <c r="X596" s="635"/>
      <c r="Y596" s="635"/>
      <c r="Z596" s="631"/>
      <c r="AA596" s="631"/>
      <c r="AB596" s="631"/>
      <c r="AK596" s="647"/>
      <c r="AL596" s="647"/>
      <c r="AM596" s="647"/>
      <c r="AN596" s="647"/>
      <c r="AO596" s="647"/>
      <c r="AP596" s="647"/>
      <c r="AQ596" s="647"/>
      <c r="AR596" s="647"/>
      <c r="AS596" s="647"/>
      <c r="AT596" s="647"/>
      <c r="AU596" s="647"/>
      <c r="AV596" s="647"/>
      <c r="AW596" s="647"/>
      <c r="AX596" s="647"/>
      <c r="AY596" s="647"/>
      <c r="AZ596" s="647"/>
      <c r="BA596" s="647"/>
      <c r="BB596" s="647"/>
      <c r="BC596" s="647"/>
      <c r="BD596" s="647"/>
      <c r="BE596" s="647"/>
      <c r="BF596" s="647"/>
      <c r="BG596" s="647"/>
    </row>
    <row r="597" spans="1:59" x14ac:dyDescent="0.25">
      <c r="A597" s="631"/>
      <c r="B597" s="634"/>
      <c r="C597" s="634"/>
      <c r="D597" s="634"/>
      <c r="E597" s="634"/>
      <c r="F597" s="634"/>
      <c r="G597" s="634"/>
      <c r="H597" s="634"/>
      <c r="I597" s="634"/>
      <c r="J597" s="634"/>
      <c r="K597" s="635"/>
      <c r="L597" s="635"/>
      <c r="M597" s="635"/>
      <c r="N597" s="635"/>
      <c r="O597" s="635"/>
      <c r="P597" s="635"/>
      <c r="Q597" s="635"/>
      <c r="R597" s="635"/>
      <c r="S597" s="635"/>
      <c r="T597" s="635"/>
      <c r="U597" s="635"/>
      <c r="V597" s="635"/>
      <c r="W597" s="635"/>
      <c r="X597" s="635"/>
      <c r="Y597" s="635"/>
      <c r="Z597" s="631"/>
      <c r="AA597" s="631"/>
      <c r="AB597" s="631"/>
      <c r="AK597" s="647"/>
      <c r="AL597" s="647"/>
      <c r="AM597" s="647"/>
      <c r="AN597" s="647"/>
      <c r="AO597" s="647"/>
      <c r="AP597" s="647"/>
      <c r="AQ597" s="647"/>
      <c r="AR597" s="647"/>
      <c r="AS597" s="647"/>
      <c r="AT597" s="647"/>
      <c r="AU597" s="647"/>
      <c r="AV597" s="647"/>
      <c r="AW597" s="647"/>
      <c r="AX597" s="647"/>
      <c r="AY597" s="647"/>
      <c r="AZ597" s="647"/>
      <c r="BA597" s="647"/>
      <c r="BB597" s="647"/>
      <c r="BC597" s="647"/>
      <c r="BD597" s="647"/>
      <c r="BE597" s="647"/>
      <c r="BF597" s="647"/>
      <c r="BG597" s="647"/>
    </row>
    <row r="598" spans="1:59" x14ac:dyDescent="0.25">
      <c r="A598" s="631"/>
      <c r="B598" s="634"/>
      <c r="C598" s="634"/>
      <c r="D598" s="634"/>
      <c r="E598" s="634"/>
      <c r="F598" s="634"/>
      <c r="G598" s="634"/>
      <c r="H598" s="634"/>
      <c r="I598" s="634"/>
      <c r="J598" s="634"/>
      <c r="K598" s="635"/>
      <c r="L598" s="635"/>
      <c r="M598" s="635"/>
      <c r="N598" s="635"/>
      <c r="O598" s="635"/>
      <c r="P598" s="635"/>
      <c r="Q598" s="635"/>
      <c r="R598" s="635"/>
      <c r="S598" s="635"/>
      <c r="T598" s="635"/>
      <c r="U598" s="635"/>
      <c r="V598" s="635"/>
      <c r="W598" s="635"/>
      <c r="X598" s="635"/>
      <c r="Y598" s="635"/>
      <c r="Z598" s="631"/>
      <c r="AA598" s="631"/>
      <c r="AB598" s="631"/>
      <c r="AK598" s="647"/>
      <c r="AL598" s="647"/>
      <c r="AM598" s="647"/>
      <c r="AN598" s="647"/>
      <c r="AO598" s="647"/>
      <c r="AP598" s="647"/>
      <c r="AQ598" s="647"/>
      <c r="AR598" s="647"/>
      <c r="AS598" s="647"/>
      <c r="AT598" s="647"/>
      <c r="AU598" s="647"/>
      <c r="AV598" s="647"/>
      <c r="AW598" s="647"/>
      <c r="AX598" s="647"/>
      <c r="AY598" s="647"/>
      <c r="AZ598" s="647"/>
      <c r="BA598" s="647"/>
      <c r="BB598" s="647"/>
      <c r="BC598" s="647"/>
      <c r="BD598" s="647"/>
      <c r="BE598" s="647"/>
      <c r="BF598" s="647"/>
      <c r="BG598" s="647"/>
    </row>
    <row r="599" spans="1:59" x14ac:dyDescent="0.25">
      <c r="A599" s="631"/>
      <c r="B599" s="634"/>
      <c r="C599" s="634"/>
      <c r="D599" s="634"/>
      <c r="E599" s="634"/>
      <c r="F599" s="634"/>
      <c r="G599" s="634"/>
      <c r="H599" s="634"/>
      <c r="I599" s="634"/>
      <c r="J599" s="634"/>
      <c r="K599" s="635"/>
      <c r="L599" s="635"/>
      <c r="M599" s="635"/>
      <c r="N599" s="635"/>
      <c r="O599" s="635"/>
      <c r="P599" s="635"/>
      <c r="Q599" s="635"/>
      <c r="R599" s="635"/>
      <c r="S599" s="635"/>
      <c r="T599" s="635"/>
      <c r="U599" s="635"/>
      <c r="V599" s="635"/>
      <c r="W599" s="635"/>
      <c r="X599" s="635"/>
      <c r="Y599" s="635"/>
      <c r="Z599" s="631"/>
      <c r="AA599" s="631"/>
      <c r="AB599" s="631"/>
      <c r="AK599" s="647"/>
      <c r="AL599" s="647"/>
      <c r="AM599" s="647"/>
      <c r="AN599" s="647"/>
      <c r="AO599" s="647"/>
      <c r="AP599" s="647"/>
      <c r="AQ599" s="647"/>
      <c r="AR599" s="647"/>
      <c r="AS599" s="647"/>
      <c r="AT599" s="647"/>
      <c r="AU599" s="647"/>
      <c r="AV599" s="647"/>
      <c r="AW599" s="647"/>
      <c r="AX599" s="647"/>
      <c r="AY599" s="647"/>
      <c r="AZ599" s="647"/>
      <c r="BA599" s="647"/>
      <c r="BB599" s="647"/>
      <c r="BC599" s="647"/>
      <c r="BD599" s="647"/>
      <c r="BE599" s="647"/>
      <c r="BF599" s="647"/>
      <c r="BG599" s="647"/>
    </row>
    <row r="600" spans="1:59" x14ac:dyDescent="0.25">
      <c r="A600" s="631"/>
      <c r="B600" s="634"/>
      <c r="C600" s="634"/>
      <c r="D600" s="634"/>
      <c r="E600" s="634"/>
      <c r="F600" s="634"/>
      <c r="G600" s="634"/>
      <c r="H600" s="634"/>
      <c r="I600" s="634"/>
      <c r="J600" s="634"/>
      <c r="K600" s="635"/>
      <c r="L600" s="635"/>
      <c r="M600" s="635"/>
      <c r="N600" s="635"/>
      <c r="O600" s="635"/>
      <c r="P600" s="635"/>
      <c r="Q600" s="635"/>
      <c r="R600" s="635"/>
      <c r="S600" s="635"/>
      <c r="T600" s="635"/>
      <c r="U600" s="635"/>
      <c r="V600" s="635"/>
      <c r="W600" s="635"/>
      <c r="X600" s="635"/>
      <c r="Y600" s="635"/>
      <c r="Z600" s="631"/>
      <c r="AA600" s="631"/>
      <c r="AB600" s="631"/>
      <c r="AK600" s="647"/>
      <c r="AL600" s="647"/>
      <c r="AM600" s="647"/>
      <c r="AN600" s="647"/>
      <c r="AO600" s="647"/>
      <c r="AP600" s="647"/>
      <c r="AQ600" s="647"/>
      <c r="AR600" s="647"/>
      <c r="AS600" s="647"/>
      <c r="AT600" s="647"/>
      <c r="AU600" s="647"/>
      <c r="AV600" s="647"/>
      <c r="AW600" s="647"/>
      <c r="AX600" s="647"/>
      <c r="AY600" s="647"/>
      <c r="AZ600" s="647"/>
      <c r="BA600" s="647"/>
      <c r="BB600" s="647"/>
      <c r="BC600" s="647"/>
      <c r="BD600" s="647"/>
      <c r="BE600" s="647"/>
      <c r="BF600" s="647"/>
      <c r="BG600" s="647"/>
    </row>
    <row r="601" spans="1:59" x14ac:dyDescent="0.25">
      <c r="A601" s="631"/>
      <c r="B601" s="634"/>
      <c r="C601" s="634"/>
      <c r="D601" s="634"/>
      <c r="E601" s="634"/>
      <c r="F601" s="634"/>
      <c r="G601" s="634"/>
      <c r="H601" s="634"/>
      <c r="I601" s="634"/>
      <c r="J601" s="634"/>
      <c r="K601" s="635"/>
      <c r="L601" s="635"/>
      <c r="M601" s="635"/>
      <c r="N601" s="635"/>
      <c r="O601" s="635"/>
      <c r="P601" s="635"/>
      <c r="Q601" s="635"/>
      <c r="R601" s="635"/>
      <c r="S601" s="635"/>
      <c r="T601" s="635"/>
      <c r="U601" s="635"/>
      <c r="V601" s="635"/>
      <c r="W601" s="635"/>
      <c r="X601" s="635"/>
      <c r="Y601" s="635"/>
      <c r="Z601" s="631"/>
      <c r="AA601" s="631"/>
      <c r="AB601" s="631"/>
      <c r="AK601" s="647"/>
      <c r="AL601" s="647"/>
      <c r="AM601" s="647"/>
      <c r="AN601" s="647"/>
      <c r="AO601" s="647"/>
      <c r="AP601" s="647"/>
      <c r="AQ601" s="647"/>
      <c r="AR601" s="647"/>
      <c r="AS601" s="647"/>
      <c r="AT601" s="647"/>
      <c r="AU601" s="647"/>
      <c r="AV601" s="647"/>
      <c r="AW601" s="647"/>
      <c r="AX601" s="647"/>
      <c r="AY601" s="647"/>
      <c r="AZ601" s="647"/>
      <c r="BA601" s="647"/>
      <c r="BB601" s="647"/>
      <c r="BC601" s="647"/>
      <c r="BD601" s="647"/>
      <c r="BE601" s="647"/>
      <c r="BF601" s="647"/>
      <c r="BG601" s="647"/>
    </row>
    <row r="602" spans="1:59" x14ac:dyDescent="0.25">
      <c r="A602" s="631"/>
      <c r="B602" s="634"/>
      <c r="C602" s="634"/>
      <c r="D602" s="634"/>
      <c r="E602" s="634"/>
      <c r="F602" s="634"/>
      <c r="G602" s="634"/>
      <c r="H602" s="634"/>
      <c r="I602" s="634"/>
      <c r="J602" s="634"/>
      <c r="K602" s="635"/>
      <c r="L602" s="635"/>
      <c r="M602" s="635"/>
      <c r="N602" s="635"/>
      <c r="O602" s="635"/>
      <c r="P602" s="635"/>
      <c r="Q602" s="635"/>
      <c r="R602" s="635"/>
      <c r="S602" s="635"/>
      <c r="T602" s="635"/>
      <c r="U602" s="635"/>
      <c r="V602" s="635"/>
      <c r="W602" s="635"/>
      <c r="X602" s="635"/>
      <c r="Y602" s="635"/>
      <c r="Z602" s="631"/>
      <c r="AA602" s="631"/>
      <c r="AB602" s="631"/>
      <c r="AK602" s="647"/>
      <c r="AL602" s="647"/>
      <c r="AM602" s="647"/>
      <c r="AN602" s="647"/>
      <c r="AO602" s="647"/>
      <c r="AP602" s="647"/>
      <c r="AQ602" s="647"/>
      <c r="AR602" s="647"/>
      <c r="AS602" s="647"/>
      <c r="AT602" s="647"/>
      <c r="AU602" s="647"/>
      <c r="AV602" s="647"/>
      <c r="AW602" s="647"/>
      <c r="AX602" s="647"/>
      <c r="AY602" s="647"/>
      <c r="AZ602" s="647"/>
      <c r="BA602" s="647"/>
      <c r="BB602" s="647"/>
      <c r="BC602" s="647"/>
      <c r="BD602" s="647"/>
      <c r="BE602" s="647"/>
      <c r="BF602" s="647"/>
      <c r="BG602" s="647"/>
    </row>
    <row r="603" spans="1:59" x14ac:dyDescent="0.25">
      <c r="A603" s="631"/>
      <c r="B603" s="634"/>
      <c r="C603" s="634"/>
      <c r="D603" s="634"/>
      <c r="E603" s="634"/>
      <c r="F603" s="634"/>
      <c r="G603" s="634"/>
      <c r="H603" s="634"/>
      <c r="I603" s="634"/>
      <c r="J603" s="634"/>
      <c r="K603" s="635"/>
      <c r="L603" s="635"/>
      <c r="M603" s="635"/>
      <c r="N603" s="635"/>
      <c r="O603" s="635"/>
      <c r="P603" s="635"/>
      <c r="Q603" s="635"/>
      <c r="R603" s="635"/>
      <c r="S603" s="635"/>
      <c r="T603" s="635"/>
      <c r="U603" s="635"/>
      <c r="V603" s="635"/>
      <c r="W603" s="635"/>
      <c r="X603" s="635"/>
      <c r="Y603" s="635"/>
      <c r="Z603" s="631"/>
      <c r="AA603" s="631"/>
      <c r="AB603" s="631"/>
      <c r="AK603" s="647"/>
      <c r="AL603" s="647"/>
      <c r="AM603" s="647"/>
      <c r="AN603" s="647"/>
      <c r="AO603" s="647"/>
      <c r="AP603" s="647"/>
      <c r="AQ603" s="647"/>
      <c r="AR603" s="647"/>
      <c r="AS603" s="647"/>
      <c r="AT603" s="647"/>
      <c r="AU603" s="647"/>
      <c r="AV603" s="647"/>
      <c r="AW603" s="647"/>
      <c r="AX603" s="647"/>
      <c r="AY603" s="647"/>
      <c r="AZ603" s="647"/>
      <c r="BA603" s="647"/>
      <c r="BB603" s="647"/>
      <c r="BC603" s="647"/>
      <c r="BD603" s="647"/>
      <c r="BE603" s="647"/>
      <c r="BF603" s="647"/>
      <c r="BG603" s="647"/>
    </row>
    <row r="604" spans="1:59" x14ac:dyDescent="0.25">
      <c r="A604" s="631"/>
      <c r="B604" s="634"/>
      <c r="C604" s="634"/>
      <c r="D604" s="634"/>
      <c r="E604" s="634"/>
      <c r="F604" s="634"/>
      <c r="G604" s="634"/>
      <c r="H604" s="634"/>
      <c r="I604" s="634"/>
      <c r="J604" s="634"/>
      <c r="K604" s="635"/>
      <c r="L604" s="635"/>
      <c r="M604" s="635"/>
      <c r="N604" s="635"/>
      <c r="O604" s="635"/>
      <c r="P604" s="635"/>
      <c r="Q604" s="635"/>
      <c r="R604" s="635"/>
      <c r="S604" s="635"/>
      <c r="T604" s="635"/>
      <c r="U604" s="635"/>
      <c r="V604" s="635"/>
      <c r="W604" s="635"/>
      <c r="X604" s="635"/>
      <c r="Y604" s="635"/>
      <c r="Z604" s="631"/>
      <c r="AA604" s="631"/>
      <c r="AB604" s="631"/>
      <c r="AK604" s="647"/>
      <c r="AL604" s="647"/>
      <c r="AM604" s="647"/>
      <c r="AN604" s="647"/>
      <c r="AO604" s="647"/>
      <c r="AP604" s="647"/>
      <c r="AQ604" s="647"/>
      <c r="AR604" s="647"/>
      <c r="AS604" s="647"/>
      <c r="AT604" s="647"/>
      <c r="AU604" s="647"/>
      <c r="AV604" s="647"/>
      <c r="AW604" s="647"/>
      <c r="AX604" s="647"/>
      <c r="AY604" s="647"/>
      <c r="AZ604" s="647"/>
      <c r="BA604" s="647"/>
      <c r="BB604" s="647"/>
      <c r="BC604" s="647"/>
      <c r="BD604" s="647"/>
      <c r="BE604" s="647"/>
      <c r="BF604" s="647"/>
      <c r="BG604" s="647"/>
    </row>
    <row r="605" spans="1:59" x14ac:dyDescent="0.25">
      <c r="A605" s="631"/>
      <c r="B605" s="634"/>
      <c r="C605" s="634"/>
      <c r="D605" s="634"/>
      <c r="E605" s="634"/>
      <c r="F605" s="634"/>
      <c r="G605" s="634"/>
      <c r="H605" s="634"/>
      <c r="I605" s="634"/>
      <c r="J605" s="634"/>
      <c r="K605" s="635"/>
      <c r="L605" s="635"/>
      <c r="M605" s="635"/>
      <c r="N605" s="635"/>
      <c r="O605" s="635"/>
      <c r="P605" s="635"/>
      <c r="Q605" s="635"/>
      <c r="R605" s="635"/>
      <c r="S605" s="635"/>
      <c r="T605" s="635"/>
      <c r="U605" s="635"/>
      <c r="V605" s="635"/>
      <c r="W605" s="635"/>
      <c r="X605" s="635"/>
      <c r="Y605" s="635"/>
      <c r="Z605" s="631"/>
      <c r="AA605" s="631"/>
      <c r="AB605" s="631"/>
      <c r="AK605" s="647"/>
      <c r="AL605" s="647"/>
      <c r="AM605" s="647"/>
      <c r="AN605" s="647"/>
      <c r="AO605" s="647"/>
      <c r="AP605" s="647"/>
      <c r="AQ605" s="647"/>
      <c r="AR605" s="647"/>
      <c r="AS605" s="647"/>
      <c r="AT605" s="647"/>
      <c r="AU605" s="647"/>
      <c r="AV605" s="647"/>
      <c r="AW605" s="647"/>
      <c r="AX605" s="647"/>
      <c r="AY605" s="647"/>
      <c r="AZ605" s="647"/>
      <c r="BA605" s="647"/>
      <c r="BB605" s="647"/>
      <c r="BC605" s="647"/>
      <c r="BD605" s="647"/>
      <c r="BE605" s="647"/>
      <c r="BF605" s="647"/>
      <c r="BG605" s="647"/>
    </row>
    <row r="606" spans="1:59" x14ac:dyDescent="0.25">
      <c r="A606" s="631"/>
      <c r="B606" s="634"/>
      <c r="C606" s="634"/>
      <c r="D606" s="634"/>
      <c r="E606" s="634"/>
      <c r="F606" s="634"/>
      <c r="G606" s="634"/>
      <c r="H606" s="634"/>
      <c r="I606" s="634"/>
      <c r="J606" s="634"/>
      <c r="K606" s="635"/>
      <c r="L606" s="635"/>
      <c r="M606" s="635"/>
      <c r="N606" s="635"/>
      <c r="O606" s="635"/>
      <c r="P606" s="635"/>
      <c r="Q606" s="635"/>
      <c r="R606" s="635"/>
      <c r="S606" s="635"/>
      <c r="T606" s="635"/>
      <c r="U606" s="635"/>
      <c r="V606" s="635"/>
      <c r="W606" s="635"/>
      <c r="X606" s="635"/>
      <c r="Y606" s="635"/>
      <c r="Z606" s="631"/>
      <c r="AA606" s="631"/>
      <c r="AB606" s="631"/>
      <c r="AK606" s="647"/>
      <c r="AL606" s="647"/>
      <c r="AM606" s="647"/>
      <c r="AN606" s="647"/>
      <c r="AO606" s="647"/>
      <c r="AP606" s="647"/>
      <c r="AQ606" s="647"/>
      <c r="AR606" s="647"/>
      <c r="AS606" s="647"/>
      <c r="AT606" s="647"/>
      <c r="AU606" s="647"/>
      <c r="AV606" s="647"/>
      <c r="AW606" s="647"/>
      <c r="AX606" s="647"/>
      <c r="AY606" s="647"/>
      <c r="AZ606" s="647"/>
      <c r="BA606" s="647"/>
      <c r="BB606" s="647"/>
      <c r="BC606" s="647"/>
      <c r="BD606" s="647"/>
      <c r="BE606" s="647"/>
      <c r="BF606" s="647"/>
      <c r="BG606" s="647"/>
    </row>
    <row r="607" spans="1:59" x14ac:dyDescent="0.25">
      <c r="A607" s="631"/>
      <c r="B607" s="634"/>
      <c r="C607" s="634"/>
      <c r="D607" s="634"/>
      <c r="E607" s="634"/>
      <c r="F607" s="634"/>
      <c r="G607" s="634"/>
      <c r="H607" s="634"/>
      <c r="I607" s="634"/>
      <c r="J607" s="634"/>
      <c r="K607" s="635"/>
      <c r="L607" s="635"/>
      <c r="M607" s="635"/>
      <c r="N607" s="635"/>
      <c r="O607" s="635"/>
      <c r="P607" s="635"/>
      <c r="Q607" s="635"/>
      <c r="R607" s="635"/>
      <c r="S607" s="635"/>
      <c r="T607" s="635"/>
      <c r="U607" s="635"/>
      <c r="V607" s="635"/>
      <c r="W607" s="635"/>
      <c r="X607" s="635"/>
      <c r="Y607" s="635"/>
      <c r="Z607" s="631"/>
      <c r="AA607" s="631"/>
      <c r="AB607" s="631"/>
      <c r="AK607" s="647"/>
      <c r="AL607" s="647"/>
      <c r="AM607" s="647"/>
      <c r="AN607" s="647"/>
      <c r="AO607" s="647"/>
      <c r="AP607" s="647"/>
      <c r="AQ607" s="647"/>
      <c r="AR607" s="647"/>
      <c r="AS607" s="647"/>
      <c r="AT607" s="647"/>
      <c r="AU607" s="647"/>
      <c r="AV607" s="647"/>
      <c r="AW607" s="647"/>
      <c r="AX607" s="647"/>
      <c r="AY607" s="647"/>
      <c r="AZ607" s="647"/>
      <c r="BA607" s="647"/>
      <c r="BB607" s="647"/>
      <c r="BC607" s="647"/>
      <c r="BD607" s="647"/>
      <c r="BE607" s="647"/>
      <c r="BF607" s="647"/>
      <c r="BG607" s="647"/>
    </row>
    <row r="608" spans="1:59" x14ac:dyDescent="0.25">
      <c r="A608" s="631"/>
      <c r="B608" s="634"/>
      <c r="C608" s="634"/>
      <c r="D608" s="634"/>
      <c r="E608" s="634"/>
      <c r="F608" s="634"/>
      <c r="G608" s="634"/>
      <c r="H608" s="634"/>
      <c r="I608" s="634"/>
      <c r="J608" s="634"/>
      <c r="K608" s="635"/>
      <c r="L608" s="635"/>
      <c r="M608" s="635"/>
      <c r="N608" s="635"/>
      <c r="O608" s="635"/>
      <c r="P608" s="635"/>
      <c r="Q608" s="635"/>
      <c r="R608" s="635"/>
      <c r="S608" s="635"/>
      <c r="T608" s="635"/>
      <c r="U608" s="635"/>
      <c r="V608" s="635"/>
      <c r="W608" s="635"/>
      <c r="X608" s="635"/>
      <c r="Y608" s="635"/>
      <c r="Z608" s="631"/>
      <c r="AA608" s="631"/>
      <c r="AB608" s="631"/>
      <c r="AK608" s="647"/>
      <c r="AL608" s="647"/>
      <c r="AM608" s="647"/>
      <c r="AN608" s="647"/>
      <c r="AO608" s="647"/>
      <c r="AP608" s="647"/>
      <c r="AQ608" s="647"/>
      <c r="AR608" s="647"/>
      <c r="AS608" s="647"/>
      <c r="AT608" s="647"/>
      <c r="AU608" s="647"/>
      <c r="AV608" s="647"/>
      <c r="AW608" s="647"/>
      <c r="AX608" s="647"/>
      <c r="AY608" s="647"/>
      <c r="AZ608" s="647"/>
      <c r="BA608" s="647"/>
      <c r="BB608" s="647"/>
      <c r="BC608" s="647"/>
      <c r="BD608" s="647"/>
      <c r="BE608" s="647"/>
      <c r="BF608" s="647"/>
      <c r="BG608" s="647"/>
    </row>
    <row r="609" spans="1:59" x14ac:dyDescent="0.25">
      <c r="A609" s="631"/>
      <c r="B609" s="634"/>
      <c r="C609" s="634"/>
      <c r="D609" s="634"/>
      <c r="E609" s="634"/>
      <c r="F609" s="634"/>
      <c r="G609" s="634"/>
      <c r="H609" s="634"/>
      <c r="I609" s="634"/>
      <c r="J609" s="634"/>
      <c r="K609" s="635"/>
      <c r="L609" s="635"/>
      <c r="M609" s="635"/>
      <c r="N609" s="635"/>
      <c r="O609" s="635"/>
      <c r="P609" s="635"/>
      <c r="Q609" s="635"/>
      <c r="R609" s="635"/>
      <c r="S609" s="635"/>
      <c r="T609" s="635"/>
      <c r="U609" s="635"/>
      <c r="V609" s="635"/>
      <c r="W609" s="635"/>
      <c r="X609" s="635"/>
      <c r="Y609" s="635"/>
      <c r="Z609" s="631"/>
      <c r="AA609" s="631"/>
      <c r="AB609" s="631"/>
      <c r="AK609" s="647"/>
      <c r="AL609" s="647"/>
      <c r="AM609" s="647"/>
      <c r="AN609" s="647"/>
      <c r="AO609" s="647"/>
      <c r="AP609" s="647"/>
      <c r="AQ609" s="647"/>
      <c r="AR609" s="647"/>
      <c r="AS609" s="647"/>
      <c r="AT609" s="647"/>
      <c r="AU609" s="647"/>
      <c r="AV609" s="647"/>
      <c r="AW609" s="647"/>
      <c r="AX609" s="647"/>
      <c r="AY609" s="647"/>
      <c r="AZ609" s="647"/>
      <c r="BA609" s="647"/>
      <c r="BB609" s="647"/>
      <c r="BC609" s="647"/>
      <c r="BD609" s="647"/>
      <c r="BE609" s="647"/>
      <c r="BF609" s="647"/>
      <c r="BG609" s="647"/>
    </row>
    <row r="610" spans="1:59" x14ac:dyDescent="0.25">
      <c r="A610" s="631"/>
      <c r="B610" s="634"/>
      <c r="C610" s="634"/>
      <c r="D610" s="634"/>
      <c r="E610" s="634"/>
      <c r="F610" s="634"/>
      <c r="G610" s="634"/>
      <c r="H610" s="634"/>
      <c r="I610" s="634"/>
      <c r="J610" s="634"/>
      <c r="K610" s="635"/>
      <c r="L610" s="635"/>
      <c r="M610" s="635"/>
      <c r="N610" s="635"/>
      <c r="O610" s="635"/>
      <c r="P610" s="635"/>
      <c r="Q610" s="635"/>
      <c r="R610" s="635"/>
      <c r="S610" s="635"/>
      <c r="T610" s="635"/>
      <c r="U610" s="635"/>
      <c r="V610" s="635"/>
      <c r="W610" s="635"/>
      <c r="X610" s="635"/>
      <c r="Y610" s="635"/>
      <c r="Z610" s="631"/>
      <c r="AA610" s="631"/>
      <c r="AB610" s="631"/>
      <c r="AK610" s="647"/>
      <c r="AL610" s="647"/>
      <c r="AM610" s="647"/>
      <c r="AN610" s="647"/>
      <c r="AO610" s="647"/>
      <c r="AP610" s="647"/>
      <c r="AQ610" s="647"/>
      <c r="AR610" s="647"/>
      <c r="AS610" s="647"/>
      <c r="AT610" s="647"/>
      <c r="AU610" s="647"/>
      <c r="AV610" s="647"/>
      <c r="AW610" s="647"/>
      <c r="AX610" s="647"/>
      <c r="AY610" s="647"/>
      <c r="AZ610" s="647"/>
      <c r="BA610" s="647"/>
      <c r="BB610" s="647"/>
      <c r="BC610" s="647"/>
      <c r="BD610" s="647"/>
      <c r="BE610" s="647"/>
      <c r="BF610" s="647"/>
      <c r="BG610" s="647"/>
    </row>
    <row r="611" spans="1:59" x14ac:dyDescent="0.25">
      <c r="A611" s="631"/>
      <c r="B611" s="634"/>
      <c r="C611" s="634"/>
      <c r="D611" s="634"/>
      <c r="E611" s="634"/>
      <c r="F611" s="634"/>
      <c r="G611" s="634"/>
      <c r="H611" s="634"/>
      <c r="I611" s="634"/>
      <c r="J611" s="634"/>
      <c r="K611" s="635"/>
      <c r="L611" s="635"/>
      <c r="M611" s="635"/>
      <c r="N611" s="635"/>
      <c r="O611" s="635"/>
      <c r="P611" s="635"/>
      <c r="Q611" s="635"/>
      <c r="R611" s="635"/>
      <c r="S611" s="635"/>
      <c r="T611" s="635"/>
      <c r="U611" s="635"/>
      <c r="V611" s="635"/>
      <c r="W611" s="635"/>
      <c r="X611" s="635"/>
      <c r="Y611" s="635"/>
      <c r="Z611" s="631"/>
      <c r="AA611" s="631"/>
      <c r="AB611" s="631"/>
      <c r="AK611" s="647"/>
      <c r="AL611" s="647"/>
      <c r="AM611" s="647"/>
      <c r="AN611" s="647"/>
      <c r="AO611" s="647"/>
      <c r="AP611" s="647"/>
      <c r="AQ611" s="647"/>
      <c r="AR611" s="647"/>
      <c r="AS611" s="647"/>
      <c r="AT611" s="647"/>
      <c r="AU611" s="647"/>
      <c r="AV611" s="647"/>
      <c r="AW611" s="647"/>
      <c r="AX611" s="647"/>
      <c r="AY611" s="647"/>
      <c r="AZ611" s="647"/>
      <c r="BA611" s="647"/>
      <c r="BB611" s="647"/>
      <c r="BC611" s="647"/>
      <c r="BD611" s="647"/>
      <c r="BE611" s="647"/>
      <c r="BF611" s="647"/>
      <c r="BG611" s="647"/>
    </row>
    <row r="612" spans="1:59" x14ac:dyDescent="0.25">
      <c r="A612" s="631"/>
      <c r="B612" s="634"/>
      <c r="C612" s="634"/>
      <c r="D612" s="634"/>
      <c r="E612" s="634"/>
      <c r="F612" s="634"/>
      <c r="G612" s="634"/>
      <c r="H612" s="634"/>
      <c r="I612" s="634"/>
      <c r="J612" s="634"/>
      <c r="K612" s="635"/>
      <c r="L612" s="635"/>
      <c r="M612" s="635"/>
      <c r="N612" s="635"/>
      <c r="O612" s="635"/>
      <c r="P612" s="635"/>
      <c r="Q612" s="635"/>
      <c r="R612" s="635"/>
      <c r="S612" s="635"/>
      <c r="T612" s="635"/>
      <c r="U612" s="635"/>
      <c r="V612" s="635"/>
      <c r="W612" s="635"/>
      <c r="X612" s="635"/>
      <c r="Y612" s="635"/>
      <c r="Z612" s="631"/>
      <c r="AA612" s="631"/>
      <c r="AB612" s="631"/>
      <c r="AK612" s="647"/>
      <c r="AL612" s="647"/>
      <c r="AM612" s="647"/>
      <c r="AN612" s="647"/>
      <c r="AO612" s="647"/>
      <c r="AP612" s="647"/>
      <c r="AQ612" s="647"/>
      <c r="AR612" s="647"/>
      <c r="AS612" s="647"/>
      <c r="AT612" s="647"/>
      <c r="AU612" s="647"/>
      <c r="AV612" s="647"/>
      <c r="AW612" s="647"/>
      <c r="AX612" s="647"/>
      <c r="AY612" s="647"/>
      <c r="AZ612" s="647"/>
      <c r="BA612" s="647"/>
      <c r="BB612" s="647"/>
      <c r="BC612" s="647"/>
      <c r="BD612" s="647"/>
      <c r="BE612" s="647"/>
      <c r="BF612" s="647"/>
      <c r="BG612" s="647"/>
    </row>
    <row r="613" spans="1:59" x14ac:dyDescent="0.25">
      <c r="A613" s="631"/>
      <c r="B613" s="634"/>
      <c r="C613" s="634"/>
      <c r="D613" s="634"/>
      <c r="E613" s="634"/>
      <c r="F613" s="634"/>
      <c r="G613" s="634"/>
      <c r="H613" s="634"/>
      <c r="I613" s="634"/>
      <c r="J613" s="634"/>
      <c r="K613" s="635"/>
      <c r="L613" s="635"/>
      <c r="M613" s="635"/>
      <c r="N613" s="635"/>
      <c r="O613" s="635"/>
      <c r="P613" s="635"/>
      <c r="Q613" s="635"/>
      <c r="R613" s="635"/>
      <c r="S613" s="635"/>
      <c r="T613" s="635"/>
      <c r="U613" s="635"/>
      <c r="V613" s="635"/>
      <c r="W613" s="635"/>
      <c r="X613" s="635"/>
      <c r="Y613" s="635"/>
      <c r="Z613" s="631"/>
      <c r="AA613" s="631"/>
      <c r="AB613" s="631"/>
      <c r="AK613" s="647"/>
      <c r="AL613" s="647"/>
      <c r="AM613" s="647"/>
      <c r="AN613" s="647"/>
      <c r="AO613" s="647"/>
      <c r="AP613" s="647"/>
      <c r="AQ613" s="647"/>
      <c r="AR613" s="647"/>
      <c r="AS613" s="647"/>
      <c r="AT613" s="647"/>
      <c r="AU613" s="647"/>
      <c r="AV613" s="647"/>
      <c r="AW613" s="647"/>
      <c r="AX613" s="647"/>
      <c r="AY613" s="647"/>
      <c r="AZ613" s="647"/>
      <c r="BA613" s="647"/>
      <c r="BB613" s="647"/>
      <c r="BC613" s="647"/>
      <c r="BD613" s="647"/>
      <c r="BE613" s="647"/>
      <c r="BF613" s="647"/>
      <c r="BG613" s="647"/>
    </row>
    <row r="614" spans="1:59" x14ac:dyDescent="0.25">
      <c r="A614" s="631"/>
      <c r="B614" s="634"/>
      <c r="C614" s="634"/>
      <c r="D614" s="634"/>
      <c r="E614" s="634"/>
      <c r="F614" s="634"/>
      <c r="G614" s="634"/>
      <c r="H614" s="634"/>
      <c r="I614" s="634"/>
      <c r="J614" s="634"/>
      <c r="K614" s="635"/>
      <c r="L614" s="635"/>
      <c r="M614" s="635"/>
      <c r="N614" s="635"/>
      <c r="O614" s="635"/>
      <c r="P614" s="635"/>
      <c r="Q614" s="635"/>
      <c r="R614" s="635"/>
      <c r="S614" s="635"/>
      <c r="T614" s="635"/>
      <c r="U614" s="635"/>
      <c r="V614" s="635"/>
      <c r="W614" s="635"/>
      <c r="X614" s="635"/>
      <c r="Y614" s="635"/>
      <c r="Z614" s="631"/>
      <c r="AA614" s="631"/>
      <c r="AB614" s="631"/>
      <c r="AK614" s="647"/>
      <c r="AL614" s="647"/>
      <c r="AM614" s="647"/>
      <c r="AN614" s="647"/>
      <c r="AO614" s="647"/>
      <c r="AP614" s="647"/>
      <c r="AQ614" s="647"/>
      <c r="AR614" s="647"/>
      <c r="AS614" s="647"/>
      <c r="AT614" s="647"/>
      <c r="AU614" s="647"/>
      <c r="AV614" s="647"/>
      <c r="AW614" s="647"/>
      <c r="AX614" s="647"/>
      <c r="AY614" s="647"/>
      <c r="AZ614" s="647"/>
      <c r="BA614" s="647"/>
      <c r="BB614" s="647"/>
      <c r="BC614" s="647"/>
      <c r="BD614" s="647"/>
      <c r="BE614" s="647"/>
      <c r="BF614" s="647"/>
      <c r="BG614" s="647"/>
    </row>
    <row r="615" spans="1:59" x14ac:dyDescent="0.25">
      <c r="A615" s="631"/>
      <c r="B615" s="634"/>
      <c r="C615" s="634"/>
      <c r="D615" s="634"/>
      <c r="E615" s="634"/>
      <c r="F615" s="634"/>
      <c r="G615" s="634"/>
      <c r="H615" s="634"/>
      <c r="I615" s="634"/>
      <c r="J615" s="634"/>
      <c r="K615" s="635"/>
      <c r="L615" s="635"/>
      <c r="M615" s="635"/>
      <c r="N615" s="635"/>
      <c r="O615" s="635"/>
      <c r="P615" s="635"/>
      <c r="Q615" s="635"/>
      <c r="R615" s="635"/>
      <c r="S615" s="635"/>
      <c r="T615" s="635"/>
      <c r="U615" s="635"/>
      <c r="V615" s="635"/>
      <c r="W615" s="635"/>
      <c r="X615" s="635"/>
      <c r="Y615" s="635"/>
      <c r="Z615" s="631"/>
      <c r="AA615" s="631"/>
      <c r="AB615" s="631"/>
      <c r="AK615" s="647"/>
      <c r="AL615" s="647"/>
      <c r="AM615" s="647"/>
      <c r="AN615" s="647"/>
      <c r="AO615" s="647"/>
      <c r="AP615" s="647"/>
      <c r="AQ615" s="647"/>
      <c r="AR615" s="647"/>
      <c r="AS615" s="647"/>
      <c r="AT615" s="647"/>
      <c r="AU615" s="647"/>
      <c r="AV615" s="647"/>
      <c r="AW615" s="647"/>
      <c r="AX615" s="647"/>
      <c r="AY615" s="647"/>
      <c r="AZ615" s="647"/>
      <c r="BA615" s="647"/>
      <c r="BB615" s="647"/>
      <c r="BC615" s="647"/>
      <c r="BD615" s="647"/>
      <c r="BE615" s="647"/>
      <c r="BF615" s="647"/>
      <c r="BG615" s="647"/>
    </row>
    <row r="616" spans="1:59" x14ac:dyDescent="0.25">
      <c r="A616" s="631"/>
      <c r="B616" s="634"/>
      <c r="C616" s="634"/>
      <c r="D616" s="634"/>
      <c r="E616" s="634"/>
      <c r="F616" s="634"/>
      <c r="G616" s="634"/>
      <c r="H616" s="634"/>
      <c r="I616" s="634"/>
      <c r="J616" s="634"/>
      <c r="K616" s="635"/>
      <c r="L616" s="635"/>
      <c r="M616" s="635"/>
      <c r="N616" s="635"/>
      <c r="O616" s="635"/>
      <c r="P616" s="635"/>
      <c r="Q616" s="635"/>
      <c r="R616" s="635"/>
      <c r="S616" s="635"/>
      <c r="T616" s="635"/>
      <c r="U616" s="635"/>
      <c r="V616" s="635"/>
      <c r="W616" s="635"/>
      <c r="X616" s="635"/>
      <c r="Y616" s="635"/>
      <c r="Z616" s="631"/>
      <c r="AA616" s="631"/>
      <c r="AB616" s="631"/>
      <c r="AK616" s="647"/>
      <c r="AL616" s="647"/>
      <c r="AM616" s="647"/>
      <c r="AN616" s="647"/>
      <c r="AO616" s="647"/>
      <c r="AP616" s="647"/>
      <c r="AQ616" s="647"/>
      <c r="AR616" s="647"/>
      <c r="AS616" s="647"/>
      <c r="AT616" s="647"/>
      <c r="AU616" s="647"/>
      <c r="AV616" s="647"/>
      <c r="AW616" s="647"/>
      <c r="AX616" s="647"/>
      <c r="AY616" s="647"/>
      <c r="AZ616" s="647"/>
      <c r="BA616" s="647"/>
      <c r="BB616" s="647"/>
      <c r="BC616" s="647"/>
      <c r="BD616" s="647"/>
      <c r="BE616" s="647"/>
      <c r="BF616" s="647"/>
      <c r="BG616" s="647"/>
    </row>
    <row r="617" spans="1:59" x14ac:dyDescent="0.25">
      <c r="A617" s="631"/>
      <c r="B617" s="634"/>
      <c r="C617" s="634"/>
      <c r="D617" s="634"/>
      <c r="E617" s="634"/>
      <c r="F617" s="634"/>
      <c r="G617" s="634"/>
      <c r="H617" s="634"/>
      <c r="I617" s="634"/>
      <c r="J617" s="634"/>
      <c r="K617" s="635"/>
      <c r="L617" s="635"/>
      <c r="M617" s="635"/>
      <c r="N617" s="635"/>
      <c r="O617" s="635"/>
      <c r="P617" s="635"/>
      <c r="Q617" s="635"/>
      <c r="R617" s="635"/>
      <c r="S617" s="635"/>
      <c r="T617" s="635"/>
      <c r="U617" s="635"/>
      <c r="V617" s="635"/>
      <c r="W617" s="635"/>
      <c r="X617" s="635"/>
      <c r="Y617" s="635"/>
      <c r="Z617" s="631"/>
      <c r="AA617" s="631"/>
      <c r="AB617" s="631"/>
      <c r="AK617" s="647"/>
      <c r="AL617" s="647"/>
      <c r="AM617" s="647"/>
      <c r="AN617" s="647"/>
      <c r="AO617" s="647"/>
      <c r="AP617" s="647"/>
      <c r="AQ617" s="647"/>
      <c r="AR617" s="647"/>
      <c r="AS617" s="647"/>
      <c r="AT617" s="647"/>
      <c r="AU617" s="647"/>
      <c r="AV617" s="647"/>
      <c r="AW617" s="647"/>
      <c r="AX617" s="647"/>
      <c r="AY617" s="647"/>
      <c r="AZ617" s="647"/>
      <c r="BA617" s="647"/>
      <c r="BB617" s="647"/>
      <c r="BC617" s="647"/>
      <c r="BD617" s="647"/>
      <c r="BE617" s="647"/>
      <c r="BF617" s="647"/>
      <c r="BG617" s="647"/>
    </row>
    <row r="618" spans="1:59" x14ac:dyDescent="0.25">
      <c r="A618" s="631"/>
      <c r="B618" s="634"/>
      <c r="C618" s="634"/>
      <c r="D618" s="634"/>
      <c r="E618" s="634"/>
      <c r="F618" s="634"/>
      <c r="G618" s="634"/>
      <c r="H618" s="634"/>
      <c r="I618" s="634"/>
      <c r="J618" s="634"/>
      <c r="K618" s="635"/>
      <c r="L618" s="635"/>
      <c r="M618" s="635"/>
      <c r="N618" s="635"/>
      <c r="O618" s="635"/>
      <c r="P618" s="635"/>
      <c r="Q618" s="635"/>
      <c r="R618" s="635"/>
      <c r="S618" s="635"/>
      <c r="T618" s="635"/>
      <c r="U618" s="635"/>
      <c r="V618" s="635"/>
      <c r="W618" s="635"/>
      <c r="X618" s="635"/>
      <c r="Y618" s="635"/>
      <c r="Z618" s="631"/>
      <c r="AA618" s="631"/>
      <c r="AB618" s="631"/>
      <c r="AK618" s="647"/>
      <c r="AL618" s="647"/>
      <c r="AM618" s="647"/>
      <c r="AN618" s="647"/>
      <c r="AO618" s="647"/>
      <c r="AP618" s="647"/>
      <c r="AQ618" s="647"/>
      <c r="AR618" s="647"/>
      <c r="AS618" s="647"/>
      <c r="AT618" s="647"/>
      <c r="AU618" s="647"/>
      <c r="AV618" s="647"/>
      <c r="AW618" s="647"/>
      <c r="AX618" s="647"/>
      <c r="AY618" s="647"/>
      <c r="AZ618" s="647"/>
      <c r="BA618" s="647"/>
      <c r="BB618" s="647"/>
      <c r="BC618" s="647"/>
      <c r="BD618" s="647"/>
      <c r="BE618" s="647"/>
      <c r="BF618" s="647"/>
      <c r="BG618" s="647"/>
    </row>
    <row r="619" spans="1:59" x14ac:dyDescent="0.25">
      <c r="A619" s="631"/>
      <c r="B619" s="634"/>
      <c r="C619" s="634"/>
      <c r="D619" s="634"/>
      <c r="E619" s="634"/>
      <c r="F619" s="634"/>
      <c r="G619" s="634"/>
      <c r="H619" s="634"/>
      <c r="I619" s="634"/>
      <c r="J619" s="634"/>
      <c r="K619" s="635"/>
      <c r="L619" s="635"/>
      <c r="M619" s="635"/>
      <c r="N619" s="635"/>
      <c r="O619" s="635"/>
      <c r="P619" s="635"/>
      <c r="Q619" s="635"/>
      <c r="R619" s="635"/>
      <c r="S619" s="635"/>
      <c r="T619" s="635"/>
      <c r="U619" s="635"/>
      <c r="V619" s="635"/>
      <c r="W619" s="635"/>
      <c r="X619" s="635"/>
      <c r="Y619" s="635"/>
      <c r="Z619" s="631"/>
      <c r="AA619" s="631"/>
      <c r="AB619" s="631"/>
      <c r="AK619" s="647"/>
      <c r="AL619" s="647"/>
      <c r="AM619" s="647"/>
      <c r="AN619" s="647"/>
      <c r="AO619" s="647"/>
      <c r="AP619" s="647"/>
      <c r="AQ619" s="647"/>
      <c r="AR619" s="647"/>
      <c r="AS619" s="647"/>
      <c r="AT619" s="647"/>
      <c r="AU619" s="647"/>
      <c r="AV619" s="647"/>
      <c r="AW619" s="647"/>
      <c r="AX619" s="647"/>
      <c r="AY619" s="647"/>
      <c r="AZ619" s="647"/>
      <c r="BA619" s="647"/>
      <c r="BB619" s="647"/>
      <c r="BC619" s="647"/>
      <c r="BD619" s="647"/>
      <c r="BE619" s="647"/>
      <c r="BF619" s="647"/>
      <c r="BG619" s="647"/>
    </row>
    <row r="620" spans="1:59" x14ac:dyDescent="0.25">
      <c r="A620" s="631"/>
      <c r="B620" s="634"/>
      <c r="C620" s="634"/>
      <c r="D620" s="634"/>
      <c r="E620" s="634"/>
      <c r="F620" s="634"/>
      <c r="G620" s="634"/>
      <c r="H620" s="634"/>
      <c r="I620" s="634"/>
      <c r="J620" s="634"/>
      <c r="K620" s="635"/>
      <c r="L620" s="635"/>
      <c r="M620" s="635"/>
      <c r="N620" s="635"/>
      <c r="O620" s="635"/>
      <c r="P620" s="635"/>
      <c r="Q620" s="635"/>
      <c r="R620" s="635"/>
      <c r="S620" s="635"/>
      <c r="T620" s="635"/>
      <c r="U620" s="635"/>
      <c r="V620" s="635"/>
      <c r="W620" s="635"/>
      <c r="X620" s="635"/>
      <c r="Y620" s="635"/>
      <c r="Z620" s="631"/>
      <c r="AA620" s="631"/>
      <c r="AB620" s="631"/>
      <c r="AK620" s="647"/>
      <c r="AL620" s="647"/>
      <c r="AM620" s="647"/>
      <c r="AN620" s="647"/>
      <c r="AO620" s="647"/>
      <c r="AP620" s="647"/>
      <c r="AQ620" s="647"/>
      <c r="AR620" s="647"/>
      <c r="AS620" s="647"/>
      <c r="AT620" s="647"/>
      <c r="AU620" s="647"/>
      <c r="AV620" s="647"/>
      <c r="AW620" s="647"/>
      <c r="AX620" s="647"/>
      <c r="AY620" s="647"/>
      <c r="AZ620" s="647"/>
      <c r="BA620" s="647"/>
      <c r="BB620" s="647"/>
      <c r="BC620" s="647"/>
      <c r="BD620" s="647"/>
      <c r="BE620" s="647"/>
      <c r="BF620" s="647"/>
      <c r="BG620" s="647"/>
    </row>
    <row r="621" spans="1:59" x14ac:dyDescent="0.25">
      <c r="A621" s="631"/>
      <c r="B621" s="634"/>
      <c r="C621" s="634"/>
      <c r="D621" s="634"/>
      <c r="E621" s="634"/>
      <c r="F621" s="634"/>
      <c r="G621" s="634"/>
      <c r="H621" s="634"/>
      <c r="I621" s="634"/>
      <c r="J621" s="634"/>
      <c r="K621" s="635"/>
      <c r="L621" s="635"/>
      <c r="M621" s="635"/>
      <c r="N621" s="635"/>
      <c r="O621" s="635"/>
      <c r="P621" s="635"/>
      <c r="Q621" s="635"/>
      <c r="R621" s="635"/>
      <c r="S621" s="635"/>
      <c r="T621" s="635"/>
      <c r="U621" s="635"/>
      <c r="V621" s="635"/>
      <c r="W621" s="635"/>
      <c r="X621" s="635"/>
      <c r="Y621" s="635"/>
      <c r="Z621" s="631"/>
      <c r="AA621" s="631"/>
      <c r="AB621" s="631"/>
      <c r="AK621" s="647"/>
      <c r="AL621" s="647"/>
      <c r="AM621" s="647"/>
      <c r="AN621" s="647"/>
      <c r="AO621" s="647"/>
      <c r="AP621" s="647"/>
      <c r="AQ621" s="647"/>
      <c r="AR621" s="647"/>
      <c r="AS621" s="647"/>
      <c r="AT621" s="647"/>
      <c r="AU621" s="647"/>
      <c r="AV621" s="647"/>
      <c r="AW621" s="647"/>
      <c r="AX621" s="647"/>
      <c r="AY621" s="647"/>
      <c r="AZ621" s="647"/>
      <c r="BA621" s="647"/>
      <c r="BB621" s="647"/>
      <c r="BC621" s="647"/>
      <c r="BD621" s="647"/>
      <c r="BE621" s="647"/>
      <c r="BF621" s="647"/>
      <c r="BG621" s="647"/>
    </row>
    <row r="622" spans="1:59" x14ac:dyDescent="0.25">
      <c r="A622" s="631"/>
      <c r="B622" s="634"/>
      <c r="C622" s="634"/>
      <c r="D622" s="634"/>
      <c r="E622" s="634"/>
      <c r="F622" s="634"/>
      <c r="G622" s="634"/>
      <c r="H622" s="634"/>
      <c r="I622" s="634"/>
      <c r="J622" s="634"/>
      <c r="K622" s="635"/>
      <c r="L622" s="635"/>
      <c r="M622" s="635"/>
      <c r="N622" s="635"/>
      <c r="O622" s="635"/>
      <c r="P622" s="635"/>
      <c r="Q622" s="635"/>
      <c r="R622" s="635"/>
      <c r="S622" s="635"/>
      <c r="T622" s="635"/>
      <c r="U622" s="635"/>
      <c r="V622" s="635"/>
      <c r="W622" s="635"/>
      <c r="X622" s="635"/>
      <c r="Y622" s="635"/>
      <c r="Z622" s="631"/>
      <c r="AA622" s="631"/>
      <c r="AB622" s="631"/>
      <c r="AK622" s="647"/>
      <c r="AL622" s="647"/>
      <c r="AM622" s="647"/>
      <c r="AN622" s="647"/>
      <c r="AO622" s="647"/>
      <c r="AP622" s="647"/>
      <c r="AQ622" s="647"/>
      <c r="AR622" s="647"/>
      <c r="AS622" s="647"/>
      <c r="AT622" s="647"/>
      <c r="AU622" s="647"/>
      <c r="AV622" s="647"/>
      <c r="AW622" s="647"/>
      <c r="AX622" s="647"/>
      <c r="AY622" s="647"/>
      <c r="AZ622" s="647"/>
      <c r="BA622" s="647"/>
      <c r="BB622" s="647"/>
      <c r="BC622" s="647"/>
      <c r="BD622" s="647"/>
      <c r="BE622" s="647"/>
      <c r="BF622" s="647"/>
      <c r="BG622" s="647"/>
    </row>
    <row r="623" spans="1:59" x14ac:dyDescent="0.25">
      <c r="A623" s="631"/>
      <c r="B623" s="634"/>
      <c r="C623" s="634"/>
      <c r="D623" s="634"/>
      <c r="E623" s="634"/>
      <c r="F623" s="634"/>
      <c r="G623" s="634"/>
      <c r="H623" s="634"/>
      <c r="I623" s="634"/>
      <c r="J623" s="634"/>
      <c r="K623" s="635"/>
      <c r="L623" s="635"/>
      <c r="M623" s="635"/>
      <c r="N623" s="635"/>
      <c r="O623" s="635"/>
      <c r="P623" s="635"/>
      <c r="Q623" s="635"/>
      <c r="R623" s="635"/>
      <c r="S623" s="635"/>
      <c r="T623" s="635"/>
      <c r="U623" s="635"/>
      <c r="V623" s="635"/>
      <c r="W623" s="635"/>
      <c r="X623" s="635"/>
      <c r="Y623" s="635"/>
      <c r="Z623" s="631"/>
      <c r="AA623" s="631"/>
      <c r="AB623" s="631"/>
      <c r="AK623" s="647"/>
      <c r="AL623" s="647"/>
      <c r="AM623" s="647"/>
      <c r="AN623" s="647"/>
      <c r="AO623" s="647"/>
      <c r="AP623" s="647"/>
      <c r="AQ623" s="647"/>
      <c r="AR623" s="647"/>
      <c r="AS623" s="647"/>
      <c r="AT623" s="647"/>
      <c r="AU623" s="647"/>
      <c r="AV623" s="647"/>
      <c r="AW623" s="647"/>
      <c r="AX623" s="647"/>
      <c r="AY623" s="647"/>
      <c r="AZ623" s="647"/>
      <c r="BA623" s="647"/>
      <c r="BB623" s="647"/>
      <c r="BC623" s="647"/>
      <c r="BD623" s="647"/>
      <c r="BE623" s="647"/>
      <c r="BF623" s="647"/>
      <c r="BG623" s="647"/>
    </row>
    <row r="624" spans="1:59" x14ac:dyDescent="0.25">
      <c r="A624" s="631"/>
      <c r="B624" s="634"/>
      <c r="C624" s="634"/>
      <c r="D624" s="634"/>
      <c r="E624" s="634"/>
      <c r="F624" s="634"/>
      <c r="G624" s="634"/>
      <c r="H624" s="634"/>
      <c r="I624" s="634"/>
      <c r="J624" s="634"/>
      <c r="K624" s="635"/>
      <c r="L624" s="635"/>
      <c r="M624" s="635"/>
      <c r="N624" s="635"/>
      <c r="O624" s="635"/>
      <c r="P624" s="635"/>
      <c r="Q624" s="635"/>
      <c r="R624" s="635"/>
      <c r="S624" s="635"/>
      <c r="T624" s="635"/>
      <c r="U624" s="635"/>
      <c r="V624" s="635"/>
      <c r="W624" s="635"/>
      <c r="X624" s="635"/>
      <c r="Y624" s="635"/>
      <c r="Z624" s="631"/>
      <c r="AA624" s="631"/>
      <c r="AB624" s="631"/>
      <c r="AK624" s="647"/>
      <c r="AL624" s="647"/>
      <c r="AM624" s="647"/>
      <c r="AN624" s="647"/>
      <c r="AO624" s="647"/>
      <c r="AP624" s="647"/>
      <c r="AQ624" s="647"/>
      <c r="AR624" s="647"/>
      <c r="AS624" s="647"/>
      <c r="AT624" s="647"/>
      <c r="AU624" s="647"/>
      <c r="AV624" s="647"/>
      <c r="AW624" s="647"/>
      <c r="AX624" s="647"/>
      <c r="AY624" s="647"/>
      <c r="AZ624" s="647"/>
      <c r="BA624" s="647"/>
      <c r="BB624" s="647"/>
      <c r="BC624" s="647"/>
      <c r="BD624" s="647"/>
      <c r="BE624" s="647"/>
      <c r="BF624" s="647"/>
      <c r="BG624" s="647"/>
    </row>
    <row r="625" spans="1:59" x14ac:dyDescent="0.25">
      <c r="A625" s="631"/>
      <c r="B625" s="634"/>
      <c r="C625" s="634"/>
      <c r="D625" s="634"/>
      <c r="E625" s="634"/>
      <c r="F625" s="634"/>
      <c r="G625" s="634"/>
      <c r="H625" s="634"/>
      <c r="I625" s="634"/>
      <c r="J625" s="634"/>
      <c r="K625" s="635"/>
      <c r="L625" s="635"/>
      <c r="M625" s="635"/>
      <c r="N625" s="635"/>
      <c r="O625" s="635"/>
      <c r="P625" s="635"/>
      <c r="Q625" s="635"/>
      <c r="R625" s="635"/>
      <c r="S625" s="635"/>
      <c r="T625" s="635"/>
      <c r="U625" s="635"/>
      <c r="V625" s="635"/>
      <c r="W625" s="635"/>
      <c r="X625" s="635"/>
      <c r="Y625" s="635"/>
      <c r="Z625" s="631"/>
      <c r="AA625" s="631"/>
      <c r="AB625" s="631"/>
      <c r="AK625" s="647"/>
      <c r="AL625" s="647"/>
      <c r="AM625" s="647"/>
      <c r="AN625" s="647"/>
      <c r="AO625" s="647"/>
      <c r="AP625" s="647"/>
      <c r="AQ625" s="647"/>
      <c r="AR625" s="647"/>
      <c r="AS625" s="647"/>
      <c r="AT625" s="647"/>
      <c r="AU625" s="647"/>
      <c r="AV625" s="647"/>
      <c r="AW625" s="647"/>
      <c r="AX625" s="647"/>
      <c r="AY625" s="647"/>
      <c r="AZ625" s="647"/>
      <c r="BA625" s="647"/>
      <c r="BB625" s="647"/>
      <c r="BC625" s="647"/>
      <c r="BD625" s="647"/>
      <c r="BE625" s="647"/>
      <c r="BF625" s="647"/>
      <c r="BG625" s="647"/>
    </row>
    <row r="626" spans="1:59" x14ac:dyDescent="0.25">
      <c r="A626" s="631"/>
      <c r="B626" s="634"/>
      <c r="C626" s="634"/>
      <c r="D626" s="634"/>
      <c r="E626" s="634"/>
      <c r="F626" s="634"/>
      <c r="G626" s="634"/>
      <c r="H626" s="634"/>
      <c r="I626" s="634"/>
      <c r="J626" s="634"/>
      <c r="K626" s="635"/>
      <c r="L626" s="635"/>
      <c r="M626" s="635"/>
      <c r="N626" s="635"/>
      <c r="O626" s="635"/>
      <c r="P626" s="635"/>
      <c r="Q626" s="635"/>
      <c r="R626" s="635"/>
      <c r="S626" s="635"/>
      <c r="T626" s="635"/>
      <c r="U626" s="635"/>
      <c r="V626" s="635"/>
      <c r="W626" s="635"/>
      <c r="X626" s="635"/>
      <c r="Y626" s="635"/>
      <c r="Z626" s="631"/>
      <c r="AA626" s="631"/>
      <c r="AB626" s="631"/>
      <c r="AK626" s="647"/>
      <c r="AL626" s="647"/>
      <c r="AM626" s="647"/>
      <c r="AN626" s="647"/>
      <c r="AO626" s="647"/>
      <c r="AP626" s="647"/>
      <c r="AQ626" s="647"/>
      <c r="AR626" s="647"/>
      <c r="AS626" s="647"/>
      <c r="AT626" s="647"/>
      <c r="AU626" s="647"/>
      <c r="AV626" s="647"/>
      <c r="AW626" s="647"/>
      <c r="AX626" s="647"/>
      <c r="AY626" s="647"/>
      <c r="AZ626" s="647"/>
      <c r="BA626" s="647"/>
      <c r="BB626" s="647"/>
      <c r="BC626" s="647"/>
      <c r="BD626" s="647"/>
      <c r="BE626" s="647"/>
      <c r="BF626" s="647"/>
      <c r="BG626" s="647"/>
    </row>
    <row r="627" spans="1:59" x14ac:dyDescent="0.25">
      <c r="A627" s="631"/>
      <c r="B627" s="634"/>
      <c r="C627" s="634"/>
      <c r="D627" s="634"/>
      <c r="E627" s="634"/>
      <c r="F627" s="634"/>
      <c r="G627" s="634"/>
      <c r="H627" s="634"/>
      <c r="I627" s="634"/>
      <c r="J627" s="634"/>
      <c r="K627" s="635"/>
      <c r="L627" s="635"/>
      <c r="M627" s="635"/>
      <c r="N627" s="635"/>
      <c r="O627" s="635"/>
      <c r="P627" s="635"/>
      <c r="Q627" s="635"/>
      <c r="R627" s="635"/>
      <c r="S627" s="635"/>
      <c r="T627" s="635"/>
      <c r="U627" s="635"/>
      <c r="V627" s="635"/>
      <c r="W627" s="635"/>
      <c r="X627" s="635"/>
      <c r="Y627" s="635"/>
      <c r="Z627" s="631"/>
      <c r="AA627" s="631"/>
      <c r="AB627" s="631"/>
      <c r="AK627" s="647"/>
      <c r="AL627" s="647"/>
      <c r="AM627" s="647"/>
      <c r="AN627" s="647"/>
      <c r="AO627" s="647"/>
      <c r="AP627" s="647"/>
      <c r="AQ627" s="647"/>
      <c r="AR627" s="647"/>
      <c r="AS627" s="647"/>
      <c r="AT627" s="647"/>
      <c r="AU627" s="647"/>
      <c r="AV627" s="647"/>
      <c r="AW627" s="647"/>
      <c r="AX627" s="647"/>
      <c r="AY627" s="647"/>
      <c r="AZ627" s="647"/>
      <c r="BA627" s="647"/>
      <c r="BB627" s="647"/>
      <c r="BC627" s="647"/>
      <c r="BD627" s="647"/>
      <c r="BE627" s="647"/>
      <c r="BF627" s="647"/>
      <c r="BG627" s="647"/>
    </row>
    <row r="628" spans="1:59" x14ac:dyDescent="0.25">
      <c r="A628" s="631"/>
      <c r="B628" s="634"/>
      <c r="C628" s="634"/>
      <c r="D628" s="634"/>
      <c r="E628" s="634"/>
      <c r="F628" s="634"/>
      <c r="G628" s="634"/>
      <c r="H628" s="634"/>
      <c r="I628" s="634"/>
      <c r="J628" s="634"/>
      <c r="K628" s="635"/>
      <c r="L628" s="635"/>
      <c r="M628" s="635"/>
      <c r="N628" s="635"/>
      <c r="O628" s="635"/>
      <c r="P628" s="635"/>
      <c r="Q628" s="635"/>
      <c r="R628" s="635"/>
      <c r="S628" s="635"/>
      <c r="T628" s="635"/>
      <c r="U628" s="635"/>
      <c r="V628" s="635"/>
      <c r="W628" s="635"/>
      <c r="X628" s="635"/>
      <c r="Y628" s="635"/>
      <c r="Z628" s="631"/>
      <c r="AA628" s="631"/>
      <c r="AB628" s="631"/>
      <c r="AK628" s="647"/>
      <c r="AL628" s="647"/>
      <c r="AM628" s="647"/>
      <c r="AN628" s="647"/>
      <c r="AO628" s="647"/>
      <c r="AP628" s="647"/>
      <c r="AQ628" s="647"/>
      <c r="AR628" s="647"/>
      <c r="AS628" s="647"/>
      <c r="AT628" s="647"/>
      <c r="AU628" s="647"/>
      <c r="AV628" s="647"/>
      <c r="AW628" s="647"/>
      <c r="AX628" s="647"/>
      <c r="AY628" s="647"/>
      <c r="AZ628" s="647"/>
      <c r="BA628" s="647"/>
      <c r="BB628" s="647"/>
      <c r="BC628" s="647"/>
      <c r="BD628" s="647"/>
      <c r="BE628" s="647"/>
      <c r="BF628" s="647"/>
      <c r="BG628" s="647"/>
    </row>
    <row r="629" spans="1:59" x14ac:dyDescent="0.25">
      <c r="A629" s="631"/>
      <c r="B629" s="634"/>
      <c r="C629" s="634"/>
      <c r="D629" s="634"/>
      <c r="E629" s="634"/>
      <c r="F629" s="634"/>
      <c r="G629" s="634"/>
      <c r="H629" s="634"/>
      <c r="I629" s="634"/>
      <c r="J629" s="634"/>
      <c r="K629" s="635"/>
      <c r="L629" s="635"/>
      <c r="M629" s="635"/>
      <c r="N629" s="635"/>
      <c r="O629" s="635"/>
      <c r="P629" s="635"/>
      <c r="Q629" s="635"/>
      <c r="R629" s="635"/>
      <c r="S629" s="635"/>
      <c r="T629" s="635"/>
      <c r="U629" s="635"/>
      <c r="V629" s="635"/>
      <c r="W629" s="635"/>
      <c r="X629" s="635"/>
      <c r="Y629" s="635"/>
      <c r="Z629" s="631"/>
      <c r="AA629" s="631"/>
      <c r="AB629" s="631"/>
      <c r="AK629" s="647"/>
      <c r="AL629" s="647"/>
      <c r="AM629" s="647"/>
      <c r="AN629" s="647"/>
      <c r="AO629" s="647"/>
      <c r="AP629" s="647"/>
      <c r="AQ629" s="647"/>
      <c r="AR629" s="647"/>
      <c r="AS629" s="647"/>
      <c r="AT629" s="647"/>
      <c r="AU629" s="647"/>
      <c r="AV629" s="647"/>
      <c r="AW629" s="647"/>
      <c r="AX629" s="647"/>
      <c r="AY629" s="647"/>
      <c r="AZ629" s="647"/>
      <c r="BA629" s="647"/>
      <c r="BB629" s="647"/>
      <c r="BC629" s="647"/>
      <c r="BD629" s="647"/>
      <c r="BE629" s="647"/>
      <c r="BF629" s="647"/>
      <c r="BG629" s="647"/>
    </row>
    <row r="630" spans="1:59" x14ac:dyDescent="0.25">
      <c r="A630" s="631"/>
      <c r="B630" s="634"/>
      <c r="C630" s="634"/>
      <c r="D630" s="634"/>
      <c r="E630" s="634"/>
      <c r="F630" s="634"/>
      <c r="G630" s="634"/>
      <c r="H630" s="634"/>
      <c r="I630" s="634"/>
      <c r="J630" s="634"/>
      <c r="K630" s="635"/>
      <c r="L630" s="635"/>
      <c r="M630" s="635"/>
      <c r="N630" s="635"/>
      <c r="O630" s="635"/>
      <c r="P630" s="635"/>
      <c r="Q630" s="635"/>
      <c r="R630" s="635"/>
      <c r="S630" s="635"/>
      <c r="T630" s="635"/>
      <c r="U630" s="635"/>
      <c r="V630" s="635"/>
      <c r="W630" s="635"/>
      <c r="X630" s="635"/>
      <c r="Y630" s="635"/>
      <c r="Z630" s="631"/>
      <c r="AA630" s="631"/>
      <c r="AB630" s="631"/>
      <c r="AK630" s="647"/>
      <c r="AL630" s="647"/>
      <c r="AM630" s="647"/>
      <c r="AN630" s="647"/>
      <c r="AO630" s="647"/>
      <c r="AP630" s="647"/>
      <c r="AQ630" s="647"/>
      <c r="AR630" s="647"/>
      <c r="AS630" s="647"/>
      <c r="AT630" s="647"/>
      <c r="AU630" s="647"/>
      <c r="AV630" s="647"/>
      <c r="AW630" s="647"/>
      <c r="AX630" s="647"/>
      <c r="AY630" s="647"/>
      <c r="AZ630" s="647"/>
      <c r="BA630" s="647"/>
      <c r="BB630" s="647"/>
      <c r="BC630" s="647"/>
      <c r="BD630" s="647"/>
      <c r="BE630" s="647"/>
      <c r="BF630" s="647"/>
      <c r="BG630" s="647"/>
    </row>
    <row r="631" spans="1:59" x14ac:dyDescent="0.25">
      <c r="A631" s="631"/>
      <c r="B631" s="634"/>
      <c r="C631" s="634"/>
      <c r="D631" s="634"/>
      <c r="E631" s="634"/>
      <c r="F631" s="634"/>
      <c r="G631" s="634"/>
      <c r="H631" s="634"/>
      <c r="I631" s="634"/>
      <c r="J631" s="634"/>
      <c r="K631" s="635"/>
      <c r="L631" s="635"/>
      <c r="M631" s="635"/>
      <c r="N631" s="635"/>
      <c r="O631" s="635"/>
      <c r="P631" s="635"/>
      <c r="Q631" s="635"/>
      <c r="R631" s="635"/>
      <c r="S631" s="635"/>
      <c r="T631" s="635"/>
      <c r="U631" s="635"/>
      <c r="V631" s="635"/>
      <c r="W631" s="635"/>
      <c r="X631" s="635"/>
      <c r="Y631" s="635"/>
      <c r="Z631" s="631"/>
      <c r="AA631" s="631"/>
      <c r="AB631" s="631"/>
      <c r="AK631" s="647"/>
      <c r="AL631" s="647"/>
      <c r="AM631" s="647"/>
      <c r="AN631" s="647"/>
      <c r="AO631" s="647"/>
      <c r="AP631" s="647"/>
      <c r="AQ631" s="647"/>
      <c r="AR631" s="647"/>
      <c r="AS631" s="647"/>
      <c r="AT631" s="647"/>
      <c r="AU631" s="647"/>
      <c r="AV631" s="647"/>
      <c r="AW631" s="647"/>
      <c r="AX631" s="647"/>
      <c r="AY631" s="647"/>
      <c r="AZ631" s="647"/>
      <c r="BA631" s="647"/>
      <c r="BB631" s="647"/>
      <c r="BC631" s="647"/>
      <c r="BD631" s="647"/>
      <c r="BE631" s="647"/>
      <c r="BF631" s="647"/>
      <c r="BG631" s="647"/>
    </row>
    <row r="632" spans="1:59" x14ac:dyDescent="0.25">
      <c r="A632" s="631"/>
      <c r="B632" s="634"/>
      <c r="C632" s="634"/>
      <c r="D632" s="634"/>
      <c r="E632" s="634"/>
      <c r="F632" s="634"/>
      <c r="G632" s="634"/>
      <c r="H632" s="634"/>
      <c r="I632" s="634"/>
      <c r="J632" s="634"/>
      <c r="K632" s="635"/>
      <c r="L632" s="635"/>
      <c r="M632" s="635"/>
      <c r="N632" s="635"/>
      <c r="O632" s="635"/>
      <c r="P632" s="635"/>
      <c r="Q632" s="635"/>
      <c r="R632" s="635"/>
      <c r="S632" s="635"/>
      <c r="T632" s="635"/>
      <c r="U632" s="635"/>
      <c r="V632" s="635"/>
      <c r="W632" s="635"/>
      <c r="X632" s="635"/>
      <c r="Y632" s="635"/>
      <c r="Z632" s="631"/>
      <c r="AA632" s="631"/>
      <c r="AB632" s="631"/>
      <c r="AK632" s="647"/>
      <c r="AL632" s="647"/>
      <c r="AM632" s="647"/>
      <c r="AN632" s="647"/>
      <c r="AO632" s="647"/>
      <c r="AP632" s="647"/>
      <c r="AQ632" s="647"/>
      <c r="AR632" s="647"/>
      <c r="AS632" s="647"/>
      <c r="AT632" s="647"/>
      <c r="AU632" s="647"/>
      <c r="AV632" s="647"/>
      <c r="AW632" s="647"/>
      <c r="AX632" s="647"/>
      <c r="AY632" s="647"/>
      <c r="AZ632" s="647"/>
      <c r="BA632" s="647"/>
      <c r="BB632" s="647"/>
      <c r="BC632" s="647"/>
      <c r="BD632" s="647"/>
      <c r="BE632" s="647"/>
      <c r="BF632" s="647"/>
      <c r="BG632" s="647"/>
    </row>
    <row r="633" spans="1:59" x14ac:dyDescent="0.25">
      <c r="A633" s="631"/>
      <c r="B633" s="634"/>
      <c r="C633" s="634"/>
      <c r="D633" s="634"/>
      <c r="E633" s="634"/>
      <c r="F633" s="634"/>
      <c r="G633" s="634"/>
      <c r="H633" s="634"/>
      <c r="I633" s="634"/>
      <c r="J633" s="634"/>
      <c r="K633" s="635"/>
      <c r="L633" s="635"/>
      <c r="M633" s="635"/>
      <c r="N633" s="635"/>
      <c r="O633" s="635"/>
      <c r="P633" s="635"/>
      <c r="Q633" s="635"/>
      <c r="R633" s="635"/>
      <c r="S633" s="635"/>
      <c r="T633" s="635"/>
      <c r="U633" s="635"/>
      <c r="V633" s="635"/>
      <c r="W633" s="635"/>
      <c r="X633" s="635"/>
      <c r="Y633" s="635"/>
      <c r="Z633" s="631"/>
      <c r="AA633" s="631"/>
      <c r="AB633" s="631"/>
      <c r="AK633" s="647"/>
      <c r="AL633" s="647"/>
      <c r="AM633" s="647"/>
      <c r="AN633" s="647"/>
      <c r="AO633" s="647"/>
      <c r="AP633" s="647"/>
      <c r="AQ633" s="647"/>
      <c r="AR633" s="647"/>
      <c r="AS633" s="647"/>
      <c r="AT633" s="647"/>
      <c r="AU633" s="647"/>
      <c r="AV633" s="647"/>
      <c r="AW633" s="647"/>
      <c r="AX633" s="647"/>
      <c r="AY633" s="647"/>
      <c r="AZ633" s="647"/>
      <c r="BA633" s="647"/>
      <c r="BB633" s="647"/>
      <c r="BC633" s="647"/>
      <c r="BD633" s="647"/>
      <c r="BE633" s="647"/>
      <c r="BF633" s="647"/>
      <c r="BG633" s="647"/>
    </row>
    <row r="634" spans="1:59" x14ac:dyDescent="0.25">
      <c r="A634" s="631"/>
      <c r="B634" s="634"/>
      <c r="C634" s="634"/>
      <c r="D634" s="634"/>
      <c r="E634" s="634"/>
      <c r="F634" s="634"/>
      <c r="G634" s="634"/>
      <c r="H634" s="634"/>
      <c r="I634" s="634"/>
      <c r="J634" s="634"/>
      <c r="K634" s="635"/>
      <c r="L634" s="635"/>
      <c r="M634" s="635"/>
      <c r="N634" s="635"/>
      <c r="O634" s="635"/>
      <c r="P634" s="635"/>
      <c r="Q634" s="635"/>
      <c r="R634" s="635"/>
      <c r="S634" s="635"/>
      <c r="T634" s="635"/>
      <c r="U634" s="635"/>
      <c r="V634" s="635"/>
      <c r="W634" s="635"/>
      <c r="X634" s="635"/>
      <c r="Y634" s="635"/>
      <c r="Z634" s="631"/>
      <c r="AA634" s="631"/>
      <c r="AB634" s="631"/>
      <c r="AK634" s="647"/>
      <c r="AL634" s="647"/>
      <c r="AM634" s="647"/>
      <c r="AN634" s="647"/>
      <c r="AO634" s="647"/>
      <c r="AP634" s="647"/>
      <c r="AQ634" s="647"/>
      <c r="AR634" s="647"/>
      <c r="AS634" s="647"/>
      <c r="AT634" s="647"/>
      <c r="AU634" s="647"/>
      <c r="AV634" s="647"/>
      <c r="AW634" s="647"/>
      <c r="AX634" s="647"/>
      <c r="AY634" s="647"/>
      <c r="AZ634" s="647"/>
      <c r="BA634" s="647"/>
      <c r="BB634" s="647"/>
      <c r="BC634" s="647"/>
      <c r="BD634" s="647"/>
      <c r="BE634" s="647"/>
      <c r="BF634" s="647"/>
      <c r="BG634" s="647"/>
    </row>
    <row r="635" spans="1:59" x14ac:dyDescent="0.25">
      <c r="A635" s="631"/>
      <c r="B635" s="634"/>
      <c r="C635" s="634"/>
      <c r="D635" s="634"/>
      <c r="E635" s="634"/>
      <c r="F635" s="634"/>
      <c r="G635" s="634"/>
      <c r="H635" s="634"/>
      <c r="I635" s="634"/>
      <c r="J635" s="634"/>
      <c r="K635" s="635"/>
      <c r="L635" s="635"/>
      <c r="M635" s="635"/>
      <c r="N635" s="635"/>
      <c r="O635" s="635"/>
      <c r="P635" s="635"/>
      <c r="Q635" s="635"/>
      <c r="R635" s="635"/>
      <c r="S635" s="635"/>
      <c r="T635" s="635"/>
      <c r="U635" s="635"/>
      <c r="V635" s="635"/>
      <c r="W635" s="635"/>
      <c r="X635" s="635"/>
      <c r="Y635" s="635"/>
      <c r="Z635" s="631"/>
      <c r="AA635" s="631"/>
      <c r="AB635" s="631"/>
      <c r="AK635" s="647"/>
      <c r="AL635" s="647"/>
      <c r="AM635" s="647"/>
      <c r="AN635" s="647"/>
      <c r="AO635" s="647"/>
      <c r="AP635" s="647"/>
      <c r="AQ635" s="647"/>
      <c r="AR635" s="647"/>
      <c r="AS635" s="647"/>
      <c r="AT635" s="647"/>
      <c r="AU635" s="647"/>
      <c r="AV635" s="647"/>
      <c r="AW635" s="647"/>
      <c r="AX635" s="647"/>
      <c r="AY635" s="647"/>
      <c r="AZ635" s="647"/>
      <c r="BA635" s="647"/>
      <c r="BB635" s="647"/>
      <c r="BC635" s="647"/>
      <c r="BD635" s="647"/>
      <c r="BE635" s="647"/>
      <c r="BF635" s="647"/>
      <c r="BG635" s="647"/>
    </row>
    <row r="636" spans="1:59" x14ac:dyDescent="0.25">
      <c r="A636" s="631"/>
      <c r="B636" s="634"/>
      <c r="C636" s="634"/>
      <c r="D636" s="634"/>
      <c r="E636" s="634"/>
      <c r="F636" s="634"/>
      <c r="G636" s="634"/>
      <c r="H636" s="634"/>
      <c r="I636" s="634"/>
      <c r="J636" s="634"/>
      <c r="K636" s="635"/>
      <c r="L636" s="635"/>
      <c r="M636" s="635"/>
      <c r="N636" s="635"/>
      <c r="O636" s="635"/>
      <c r="P636" s="635"/>
      <c r="Q636" s="635"/>
      <c r="R636" s="635"/>
      <c r="S636" s="635"/>
      <c r="T636" s="635"/>
      <c r="U636" s="635"/>
      <c r="V636" s="635"/>
      <c r="W636" s="635"/>
      <c r="X636" s="635"/>
      <c r="Y636" s="635"/>
      <c r="Z636" s="631"/>
      <c r="AA636" s="631"/>
      <c r="AB636" s="631"/>
      <c r="AK636" s="647"/>
      <c r="AL636" s="647"/>
      <c r="AM636" s="647"/>
      <c r="AN636" s="647"/>
      <c r="AO636" s="647"/>
      <c r="AP636" s="647"/>
      <c r="AQ636" s="647"/>
      <c r="AR636" s="647"/>
      <c r="AS636" s="647"/>
      <c r="AT636" s="647"/>
      <c r="AU636" s="647"/>
      <c r="AV636" s="647"/>
      <c r="AW636" s="647"/>
      <c r="AX636" s="647"/>
      <c r="AY636" s="647"/>
      <c r="AZ636" s="647"/>
      <c r="BA636" s="647"/>
      <c r="BB636" s="647"/>
      <c r="BC636" s="647"/>
      <c r="BD636" s="647"/>
      <c r="BE636" s="647"/>
      <c r="BF636" s="647"/>
      <c r="BG636" s="647"/>
    </row>
    <row r="637" spans="1:59" x14ac:dyDescent="0.25">
      <c r="A637" s="631"/>
      <c r="B637" s="634"/>
      <c r="C637" s="634"/>
      <c r="D637" s="634"/>
      <c r="E637" s="634"/>
      <c r="F637" s="634"/>
      <c r="G637" s="634"/>
      <c r="H637" s="634"/>
      <c r="I637" s="634"/>
      <c r="J637" s="634"/>
      <c r="K637" s="635"/>
      <c r="L637" s="635"/>
      <c r="M637" s="635"/>
      <c r="N637" s="635"/>
      <c r="O637" s="635"/>
      <c r="P637" s="635"/>
      <c r="Q637" s="635"/>
      <c r="R637" s="635"/>
      <c r="S637" s="635"/>
      <c r="T637" s="635"/>
      <c r="U637" s="635"/>
      <c r="V637" s="635"/>
      <c r="W637" s="635"/>
      <c r="X637" s="635"/>
      <c r="Y637" s="635"/>
      <c r="Z637" s="631"/>
      <c r="AA637" s="631"/>
      <c r="AB637" s="631"/>
      <c r="AK637" s="647"/>
      <c r="AL637" s="647"/>
      <c r="AM637" s="647"/>
      <c r="AN637" s="647"/>
      <c r="AO637" s="647"/>
      <c r="AP637" s="647"/>
      <c r="AQ637" s="647"/>
      <c r="AR637" s="647"/>
      <c r="AS637" s="647"/>
      <c r="AT637" s="647"/>
      <c r="AU637" s="647"/>
      <c r="AV637" s="647"/>
      <c r="AW637" s="647"/>
      <c r="AX637" s="647"/>
      <c r="AY637" s="647"/>
      <c r="AZ637" s="647"/>
      <c r="BA637" s="647"/>
      <c r="BB637" s="647"/>
      <c r="BC637" s="647"/>
      <c r="BD637" s="647"/>
      <c r="BE637" s="647"/>
      <c r="BF637" s="647"/>
      <c r="BG637" s="647"/>
    </row>
    <row r="638" spans="1:59" x14ac:dyDescent="0.25">
      <c r="A638" s="631"/>
      <c r="B638" s="634"/>
      <c r="C638" s="634"/>
      <c r="D638" s="634"/>
      <c r="E638" s="634"/>
      <c r="F638" s="634"/>
      <c r="G638" s="634"/>
      <c r="H638" s="634"/>
      <c r="I638" s="634"/>
      <c r="J638" s="634"/>
      <c r="K638" s="635"/>
      <c r="L638" s="635"/>
      <c r="M638" s="635"/>
      <c r="N638" s="635"/>
      <c r="O638" s="635"/>
      <c r="P638" s="635"/>
      <c r="Q638" s="635"/>
      <c r="R638" s="635"/>
      <c r="S638" s="635"/>
      <c r="T638" s="635"/>
      <c r="U638" s="635"/>
      <c r="V638" s="635"/>
      <c r="W638" s="635"/>
      <c r="X638" s="635"/>
      <c r="Y638" s="635"/>
      <c r="Z638" s="631"/>
      <c r="AA638" s="631"/>
      <c r="AB638" s="631"/>
      <c r="AK638" s="647"/>
      <c r="AL638" s="647"/>
      <c r="AM638" s="647"/>
      <c r="AN638" s="647"/>
      <c r="AO638" s="647"/>
      <c r="AP638" s="647"/>
      <c r="AQ638" s="647"/>
      <c r="AR638" s="647"/>
      <c r="AS638" s="647"/>
      <c r="AT638" s="647"/>
      <c r="AU638" s="647"/>
      <c r="AV638" s="647"/>
      <c r="AW638" s="647"/>
      <c r="AX638" s="647"/>
      <c r="AY638" s="647"/>
      <c r="AZ638" s="647"/>
      <c r="BA638" s="647"/>
      <c r="BB638" s="647"/>
      <c r="BC638" s="647"/>
      <c r="BD638" s="647"/>
      <c r="BE638" s="647"/>
      <c r="BF638" s="647"/>
      <c r="BG638" s="647"/>
    </row>
    <row r="639" spans="1:59" x14ac:dyDescent="0.25">
      <c r="A639" s="631"/>
      <c r="B639" s="634"/>
      <c r="C639" s="634"/>
      <c r="D639" s="634"/>
      <c r="E639" s="634"/>
      <c r="F639" s="634"/>
      <c r="G639" s="634"/>
      <c r="H639" s="634"/>
      <c r="I639" s="634"/>
      <c r="J639" s="634"/>
      <c r="K639" s="635"/>
      <c r="L639" s="635"/>
      <c r="M639" s="635"/>
      <c r="N639" s="635"/>
      <c r="O639" s="635"/>
      <c r="P639" s="635"/>
      <c r="Q639" s="635"/>
      <c r="R639" s="635"/>
      <c r="S639" s="635"/>
      <c r="T639" s="635"/>
      <c r="U639" s="635"/>
      <c r="V639" s="635"/>
      <c r="W639" s="635"/>
      <c r="X639" s="635"/>
      <c r="Y639" s="635"/>
      <c r="Z639" s="631"/>
      <c r="AA639" s="631"/>
      <c r="AB639" s="631"/>
      <c r="AK639" s="647"/>
      <c r="AL639" s="647"/>
      <c r="AM639" s="647"/>
      <c r="AN639" s="647"/>
      <c r="AO639" s="647"/>
      <c r="AP639" s="647"/>
      <c r="AQ639" s="647"/>
      <c r="AR639" s="647"/>
      <c r="AS639" s="647"/>
      <c r="AT639" s="647"/>
      <c r="AU639" s="647"/>
      <c r="AV639" s="647"/>
      <c r="AW639" s="647"/>
      <c r="AX639" s="647"/>
      <c r="AY639" s="647"/>
      <c r="AZ639" s="647"/>
      <c r="BA639" s="647"/>
      <c r="BB639" s="647"/>
      <c r="BC639" s="647"/>
      <c r="BD639" s="647"/>
      <c r="BE639" s="647"/>
      <c r="BF639" s="647"/>
      <c r="BG639" s="647"/>
    </row>
    <row r="640" spans="1:59" x14ac:dyDescent="0.25">
      <c r="A640" s="631"/>
      <c r="B640" s="634"/>
      <c r="C640" s="634"/>
      <c r="D640" s="634"/>
      <c r="E640" s="634"/>
      <c r="F640" s="634"/>
      <c r="G640" s="634"/>
      <c r="H640" s="634"/>
      <c r="I640" s="634"/>
      <c r="J640" s="634"/>
      <c r="K640" s="635"/>
      <c r="L640" s="635"/>
      <c r="M640" s="635"/>
      <c r="N640" s="635"/>
      <c r="O640" s="635"/>
      <c r="P640" s="635"/>
      <c r="Q640" s="635"/>
      <c r="R640" s="635"/>
      <c r="S640" s="635"/>
      <c r="T640" s="635"/>
      <c r="U640" s="635"/>
      <c r="V640" s="635"/>
      <c r="W640" s="635"/>
      <c r="X640" s="635"/>
      <c r="Y640" s="635"/>
      <c r="Z640" s="631"/>
      <c r="AA640" s="631"/>
      <c r="AB640" s="631"/>
      <c r="AK640" s="647"/>
      <c r="AL640" s="647"/>
      <c r="AM640" s="647"/>
      <c r="AN640" s="647"/>
      <c r="AO640" s="647"/>
      <c r="AP640" s="647"/>
      <c r="AQ640" s="647"/>
      <c r="AR640" s="647"/>
      <c r="AS640" s="647"/>
      <c r="AT640" s="647"/>
      <c r="AU640" s="647"/>
      <c r="AV640" s="647"/>
      <c r="AW640" s="647"/>
      <c r="AX640" s="647"/>
      <c r="AY640" s="647"/>
      <c r="AZ640" s="647"/>
      <c r="BA640" s="647"/>
      <c r="BB640" s="647"/>
      <c r="BC640" s="647"/>
      <c r="BD640" s="647"/>
      <c r="BE640" s="647"/>
      <c r="BF640" s="647"/>
      <c r="BG640" s="647"/>
    </row>
    <row r="641" spans="1:59" x14ac:dyDescent="0.25">
      <c r="A641" s="631"/>
      <c r="B641" s="634"/>
      <c r="C641" s="634"/>
      <c r="D641" s="634"/>
      <c r="E641" s="634"/>
      <c r="F641" s="634"/>
      <c r="G641" s="634"/>
      <c r="H641" s="634"/>
      <c r="I641" s="634"/>
      <c r="J641" s="634"/>
      <c r="K641" s="635"/>
      <c r="L641" s="635"/>
      <c r="M641" s="635"/>
      <c r="N641" s="635"/>
      <c r="O641" s="635"/>
      <c r="P641" s="635"/>
      <c r="Q641" s="635"/>
      <c r="R641" s="635"/>
      <c r="S641" s="635"/>
      <c r="T641" s="635"/>
      <c r="U641" s="635"/>
      <c r="V641" s="635"/>
      <c r="W641" s="635"/>
      <c r="X641" s="635"/>
      <c r="Y641" s="635"/>
      <c r="Z641" s="631"/>
      <c r="AA641" s="631"/>
      <c r="AB641" s="631"/>
      <c r="AK641" s="647"/>
      <c r="AL641" s="647"/>
      <c r="AM641" s="647"/>
      <c r="AN641" s="647"/>
      <c r="AO641" s="647"/>
      <c r="AP641" s="647"/>
      <c r="AQ641" s="647"/>
      <c r="AR641" s="647"/>
      <c r="AS641" s="647"/>
      <c r="AT641" s="647"/>
      <c r="AU641" s="647"/>
      <c r="AV641" s="647"/>
      <c r="AW641" s="647"/>
      <c r="AX641" s="647"/>
      <c r="AY641" s="647"/>
      <c r="AZ641" s="647"/>
      <c r="BA641" s="647"/>
      <c r="BB641" s="647"/>
      <c r="BC641" s="647"/>
      <c r="BD641" s="647"/>
      <c r="BE641" s="647"/>
      <c r="BF641" s="647"/>
      <c r="BG641" s="647"/>
    </row>
    <row r="642" spans="1:59" x14ac:dyDescent="0.25">
      <c r="A642" s="631"/>
      <c r="B642" s="634"/>
      <c r="C642" s="634"/>
      <c r="D642" s="634"/>
      <c r="E642" s="634"/>
      <c r="F642" s="634"/>
      <c r="G642" s="634"/>
      <c r="H642" s="634"/>
      <c r="I642" s="634"/>
      <c r="J642" s="634"/>
      <c r="K642" s="635"/>
      <c r="L642" s="635"/>
      <c r="M642" s="635"/>
      <c r="N642" s="635"/>
      <c r="O642" s="635"/>
      <c r="P642" s="635"/>
      <c r="Q642" s="635"/>
      <c r="R642" s="635"/>
      <c r="S642" s="635"/>
      <c r="T642" s="635"/>
      <c r="U642" s="635"/>
      <c r="V642" s="635"/>
      <c r="W642" s="635"/>
      <c r="X642" s="635"/>
      <c r="Y642" s="635"/>
      <c r="Z642" s="631"/>
      <c r="AA642" s="631"/>
      <c r="AB642" s="631"/>
      <c r="AK642" s="647"/>
      <c r="AL642" s="647"/>
      <c r="AM642" s="647"/>
      <c r="AN642" s="647"/>
      <c r="AO642" s="647"/>
      <c r="AP642" s="647"/>
      <c r="AQ642" s="647"/>
      <c r="AR642" s="647"/>
      <c r="AS642" s="647"/>
      <c r="AT642" s="647"/>
      <c r="AU642" s="647"/>
      <c r="AV642" s="647"/>
      <c r="AW642" s="647"/>
      <c r="AX642" s="647"/>
      <c r="AY642" s="647"/>
      <c r="AZ642" s="647"/>
      <c r="BA642" s="647"/>
      <c r="BB642" s="647"/>
      <c r="BC642" s="647"/>
      <c r="BD642" s="647"/>
      <c r="BE642" s="647"/>
      <c r="BF642" s="647"/>
      <c r="BG642" s="647"/>
    </row>
    <row r="643" spans="1:59" x14ac:dyDescent="0.25">
      <c r="A643" s="631"/>
      <c r="B643" s="634"/>
      <c r="C643" s="634"/>
      <c r="D643" s="634"/>
      <c r="E643" s="634"/>
      <c r="F643" s="634"/>
      <c r="G643" s="634"/>
      <c r="H643" s="634"/>
      <c r="I643" s="634"/>
      <c r="J643" s="634"/>
      <c r="K643" s="635"/>
      <c r="L643" s="635"/>
      <c r="M643" s="635"/>
      <c r="N643" s="635"/>
      <c r="O643" s="635"/>
      <c r="P643" s="635"/>
      <c r="Q643" s="635"/>
      <c r="R643" s="635"/>
      <c r="S643" s="635"/>
      <c r="T643" s="635"/>
      <c r="U643" s="635"/>
      <c r="V643" s="635"/>
      <c r="W643" s="635"/>
      <c r="X643" s="635"/>
      <c r="Y643" s="635"/>
      <c r="Z643" s="631"/>
      <c r="AA643" s="631"/>
      <c r="AB643" s="631"/>
      <c r="AK643" s="647"/>
      <c r="AL643" s="647"/>
      <c r="AM643" s="647"/>
      <c r="AN643" s="647"/>
      <c r="AO643" s="647"/>
      <c r="AP643" s="647"/>
      <c r="AQ643" s="647"/>
      <c r="AR643" s="647"/>
      <c r="AS643" s="647"/>
      <c r="AT643" s="647"/>
      <c r="AU643" s="647"/>
      <c r="AV643" s="647"/>
      <c r="AW643" s="647"/>
      <c r="AX643" s="647"/>
      <c r="AY643" s="647"/>
      <c r="AZ643" s="647"/>
      <c r="BA643" s="647"/>
      <c r="BB643" s="647"/>
      <c r="BC643" s="647"/>
      <c r="BD643" s="647"/>
      <c r="BE643" s="647"/>
      <c r="BF643" s="647"/>
      <c r="BG643" s="647"/>
    </row>
    <row r="644" spans="1:59" x14ac:dyDescent="0.25">
      <c r="A644" s="631"/>
      <c r="B644" s="634"/>
      <c r="C644" s="634"/>
      <c r="D644" s="634"/>
      <c r="E644" s="634"/>
      <c r="F644" s="634"/>
      <c r="G644" s="634"/>
      <c r="H644" s="634"/>
      <c r="I644" s="634"/>
      <c r="J644" s="634"/>
      <c r="K644" s="635"/>
      <c r="L644" s="635"/>
      <c r="M644" s="635"/>
      <c r="N644" s="635"/>
      <c r="O644" s="635"/>
      <c r="P644" s="635"/>
      <c r="Q644" s="635"/>
      <c r="R644" s="635"/>
      <c r="S644" s="635"/>
      <c r="T644" s="635"/>
      <c r="U644" s="635"/>
      <c r="V644" s="635"/>
      <c r="W644" s="635"/>
      <c r="X644" s="635"/>
      <c r="Y644" s="635"/>
      <c r="Z644" s="631"/>
      <c r="AA644" s="631"/>
      <c r="AB644" s="631"/>
      <c r="AK644" s="647"/>
      <c r="AL644" s="647"/>
      <c r="AM644" s="647"/>
      <c r="AN644" s="647"/>
      <c r="AO644" s="647"/>
      <c r="AP644" s="647"/>
      <c r="AQ644" s="647"/>
      <c r="AR644" s="647"/>
      <c r="AS644" s="647"/>
      <c r="AT644" s="647"/>
      <c r="AU644" s="647"/>
      <c r="AV644" s="647"/>
      <c r="AW644" s="647"/>
      <c r="AX644" s="647"/>
      <c r="AY644" s="647"/>
      <c r="AZ644" s="647"/>
      <c r="BA644" s="647"/>
      <c r="BB644" s="647"/>
      <c r="BC644" s="647"/>
      <c r="BD644" s="647"/>
      <c r="BE644" s="647"/>
      <c r="BF644" s="647"/>
      <c r="BG644" s="647"/>
    </row>
    <row r="645" spans="1:59" x14ac:dyDescent="0.25">
      <c r="A645" s="631"/>
      <c r="B645" s="634"/>
      <c r="C645" s="634"/>
      <c r="D645" s="634"/>
      <c r="E645" s="634"/>
      <c r="F645" s="634"/>
      <c r="G645" s="634"/>
      <c r="H645" s="634"/>
      <c r="I645" s="634"/>
      <c r="J645" s="634"/>
      <c r="K645" s="635"/>
      <c r="L645" s="635"/>
      <c r="M645" s="635"/>
      <c r="N645" s="635"/>
      <c r="O645" s="635"/>
      <c r="P645" s="635"/>
      <c r="Q645" s="635"/>
      <c r="R645" s="635"/>
      <c r="S645" s="635"/>
      <c r="T645" s="635"/>
      <c r="U645" s="635"/>
      <c r="V645" s="635"/>
      <c r="W645" s="635"/>
      <c r="X645" s="635"/>
      <c r="Y645" s="635"/>
      <c r="Z645" s="631"/>
      <c r="AA645" s="631"/>
      <c r="AB645" s="631"/>
      <c r="AK645" s="647"/>
      <c r="AL645" s="647"/>
      <c r="AM645" s="647"/>
      <c r="AN645" s="647"/>
      <c r="AO645" s="647"/>
      <c r="AP645" s="647"/>
      <c r="AQ645" s="647"/>
      <c r="AR645" s="647"/>
      <c r="AS645" s="647"/>
      <c r="AT645" s="647"/>
      <c r="AU645" s="647"/>
      <c r="AV645" s="647"/>
      <c r="AW645" s="647"/>
      <c r="AX645" s="647"/>
      <c r="AY645" s="647"/>
      <c r="AZ645" s="647"/>
      <c r="BA645" s="647"/>
      <c r="BB645" s="647"/>
      <c r="BC645" s="647"/>
      <c r="BD645" s="647"/>
      <c r="BE645" s="647"/>
      <c r="BF645" s="647"/>
      <c r="BG645" s="647"/>
    </row>
    <row r="646" spans="1:59" x14ac:dyDescent="0.25">
      <c r="A646" s="631"/>
      <c r="B646" s="634"/>
      <c r="C646" s="634"/>
      <c r="D646" s="634"/>
      <c r="E646" s="634"/>
      <c r="F646" s="634"/>
      <c r="G646" s="634"/>
      <c r="H646" s="634"/>
      <c r="I646" s="634"/>
      <c r="J646" s="634"/>
      <c r="K646" s="635"/>
      <c r="L646" s="635"/>
      <c r="M646" s="635"/>
      <c r="N646" s="635"/>
      <c r="O646" s="635"/>
      <c r="P646" s="635"/>
      <c r="Q646" s="635"/>
      <c r="R646" s="635"/>
      <c r="S646" s="635"/>
      <c r="T646" s="635"/>
      <c r="U646" s="635"/>
      <c r="V646" s="635"/>
      <c r="W646" s="635"/>
      <c r="X646" s="635"/>
      <c r="Y646" s="635"/>
      <c r="Z646" s="631"/>
      <c r="AA646" s="631"/>
      <c r="AB646" s="631"/>
      <c r="AK646" s="647"/>
      <c r="AL646" s="647"/>
      <c r="AM646" s="647"/>
      <c r="AN646" s="647"/>
      <c r="AO646" s="647"/>
      <c r="AP646" s="647"/>
      <c r="AQ646" s="647"/>
      <c r="AR646" s="647"/>
      <c r="AS646" s="647"/>
      <c r="AT646" s="647"/>
      <c r="AU646" s="647"/>
      <c r="AV646" s="647"/>
      <c r="AW646" s="647"/>
      <c r="AX646" s="647"/>
      <c r="AY646" s="647"/>
      <c r="AZ646" s="647"/>
      <c r="BA646" s="647"/>
      <c r="BB646" s="647"/>
      <c r="BC646" s="647"/>
      <c r="BD646" s="647"/>
      <c r="BE646" s="647"/>
      <c r="BF646" s="647"/>
      <c r="BG646" s="647"/>
    </row>
    <row r="647" spans="1:59" x14ac:dyDescent="0.25">
      <c r="A647" s="631"/>
      <c r="B647" s="634"/>
      <c r="C647" s="634"/>
      <c r="D647" s="634"/>
      <c r="E647" s="634"/>
      <c r="F647" s="634"/>
      <c r="G647" s="634"/>
      <c r="H647" s="634"/>
      <c r="I647" s="634"/>
      <c r="J647" s="634"/>
      <c r="K647" s="635"/>
      <c r="L647" s="635"/>
      <c r="M647" s="635"/>
      <c r="N647" s="635"/>
      <c r="O647" s="635"/>
      <c r="P647" s="635"/>
      <c r="Q647" s="635"/>
      <c r="R647" s="635"/>
      <c r="S647" s="635"/>
      <c r="T647" s="635"/>
      <c r="U647" s="635"/>
      <c r="V647" s="635"/>
      <c r="W647" s="635"/>
      <c r="X647" s="635"/>
      <c r="Y647" s="635"/>
      <c r="Z647" s="631"/>
      <c r="AA647" s="631"/>
      <c r="AB647" s="631"/>
      <c r="AK647" s="647"/>
      <c r="AL647" s="647"/>
      <c r="AM647" s="647"/>
      <c r="AN647" s="647"/>
      <c r="AO647" s="647"/>
      <c r="AP647" s="647"/>
      <c r="AQ647" s="647"/>
      <c r="AR647" s="647"/>
      <c r="AS647" s="647"/>
      <c r="AT647" s="647"/>
      <c r="AU647" s="647"/>
      <c r="AV647" s="647"/>
      <c r="AW647" s="647"/>
      <c r="AX647" s="647"/>
      <c r="AY647" s="647"/>
      <c r="AZ647" s="647"/>
      <c r="BA647" s="647"/>
      <c r="BB647" s="647"/>
      <c r="BC647" s="647"/>
      <c r="BD647" s="647"/>
      <c r="BE647" s="647"/>
      <c r="BF647" s="647"/>
      <c r="BG647" s="647"/>
    </row>
    <row r="648" spans="1:59" x14ac:dyDescent="0.25">
      <c r="A648" s="631"/>
      <c r="B648" s="634"/>
      <c r="C648" s="634"/>
      <c r="D648" s="634"/>
      <c r="E648" s="634"/>
      <c r="F648" s="634"/>
      <c r="G648" s="634"/>
      <c r="H648" s="634"/>
      <c r="I648" s="634"/>
      <c r="J648" s="634"/>
      <c r="K648" s="635"/>
      <c r="L648" s="635"/>
      <c r="M648" s="635"/>
      <c r="N648" s="635"/>
      <c r="O648" s="635"/>
      <c r="P648" s="635"/>
      <c r="Q648" s="635"/>
      <c r="R648" s="635"/>
      <c r="S648" s="635"/>
      <c r="T648" s="635"/>
      <c r="U648" s="635"/>
      <c r="V648" s="635"/>
      <c r="W648" s="635"/>
      <c r="X648" s="635"/>
      <c r="Y648" s="635"/>
      <c r="Z648" s="631"/>
      <c r="AA648" s="631"/>
      <c r="AB648" s="631"/>
      <c r="AK648" s="647"/>
      <c r="AL648" s="647"/>
      <c r="AM648" s="647"/>
      <c r="AN648" s="647"/>
      <c r="AO648" s="647"/>
      <c r="AP648" s="647"/>
      <c r="AQ648" s="647"/>
      <c r="AR648" s="647"/>
      <c r="AS648" s="647"/>
      <c r="AT648" s="647"/>
      <c r="AU648" s="647"/>
      <c r="AV648" s="647"/>
      <c r="AW648" s="647"/>
      <c r="AX648" s="647"/>
      <c r="AY648" s="647"/>
      <c r="AZ648" s="647"/>
      <c r="BA648" s="647"/>
      <c r="BB648" s="647"/>
      <c r="BC648" s="647"/>
      <c r="BD648" s="647"/>
      <c r="BE648" s="647"/>
      <c r="BF648" s="647"/>
      <c r="BG648" s="647"/>
    </row>
    <row r="649" spans="1:59" x14ac:dyDescent="0.25">
      <c r="A649" s="631"/>
      <c r="B649" s="634"/>
      <c r="C649" s="634"/>
      <c r="D649" s="634"/>
      <c r="E649" s="634"/>
      <c r="F649" s="634"/>
      <c r="G649" s="634"/>
      <c r="H649" s="634"/>
      <c r="I649" s="634"/>
      <c r="J649" s="634"/>
      <c r="K649" s="635"/>
      <c r="L649" s="635"/>
      <c r="M649" s="635"/>
      <c r="N649" s="635"/>
      <c r="O649" s="635"/>
      <c r="P649" s="635"/>
      <c r="Q649" s="635"/>
      <c r="R649" s="635"/>
      <c r="S649" s="635"/>
      <c r="T649" s="635"/>
      <c r="U649" s="635"/>
      <c r="V649" s="635"/>
      <c r="W649" s="635"/>
      <c r="X649" s="635"/>
      <c r="Y649" s="635"/>
      <c r="Z649" s="631"/>
      <c r="AA649" s="631"/>
      <c r="AB649" s="631"/>
      <c r="AK649" s="647"/>
      <c r="AL649" s="647"/>
      <c r="AM649" s="647"/>
      <c r="AN649" s="647"/>
      <c r="AO649" s="647"/>
      <c r="AP649" s="647"/>
      <c r="AQ649" s="647"/>
      <c r="AR649" s="647"/>
      <c r="AS649" s="647"/>
      <c r="AT649" s="647"/>
      <c r="AU649" s="647"/>
      <c r="AV649" s="647"/>
      <c r="AW649" s="647"/>
      <c r="AX649" s="647"/>
      <c r="AY649" s="647"/>
      <c r="AZ649" s="647"/>
      <c r="BA649" s="647"/>
      <c r="BB649" s="647"/>
      <c r="BC649" s="647"/>
      <c r="BD649" s="647"/>
      <c r="BE649" s="647"/>
      <c r="BF649" s="647"/>
      <c r="BG649" s="647"/>
    </row>
    <row r="650" spans="1:59" x14ac:dyDescent="0.25">
      <c r="A650" s="631"/>
      <c r="B650" s="634"/>
      <c r="C650" s="634"/>
      <c r="D650" s="634"/>
      <c r="E650" s="634"/>
      <c r="F650" s="634"/>
      <c r="G650" s="634"/>
      <c r="H650" s="634"/>
      <c r="I650" s="634"/>
      <c r="J650" s="634"/>
      <c r="K650" s="635"/>
      <c r="L650" s="635"/>
      <c r="M650" s="635"/>
      <c r="N650" s="635"/>
      <c r="O650" s="635"/>
      <c r="P650" s="635"/>
      <c r="Q650" s="635"/>
      <c r="R650" s="635"/>
      <c r="S650" s="635"/>
      <c r="T650" s="635"/>
      <c r="U650" s="635"/>
      <c r="V650" s="635"/>
      <c r="W650" s="635"/>
      <c r="X650" s="635"/>
      <c r="Y650" s="635"/>
      <c r="Z650" s="631"/>
      <c r="AA650" s="631"/>
      <c r="AB650" s="631"/>
      <c r="AK650" s="647"/>
      <c r="AL650" s="647"/>
      <c r="AM650" s="647"/>
      <c r="AN650" s="647"/>
      <c r="AO650" s="647"/>
      <c r="AP650" s="647"/>
      <c r="AQ650" s="647"/>
      <c r="AR650" s="647"/>
      <c r="AS650" s="647"/>
      <c r="AT650" s="647"/>
      <c r="AU650" s="647"/>
      <c r="AV650" s="647"/>
      <c r="AW650" s="647"/>
      <c r="AX650" s="647"/>
      <c r="AY650" s="647"/>
      <c r="AZ650" s="647"/>
      <c r="BA650" s="647"/>
      <c r="BB650" s="647"/>
      <c r="BC650" s="647"/>
      <c r="BD650" s="647"/>
      <c r="BE650" s="647"/>
      <c r="BF650" s="647"/>
      <c r="BG650" s="647"/>
    </row>
    <row r="651" spans="1:59" x14ac:dyDescent="0.25">
      <c r="A651" s="631"/>
      <c r="B651" s="634"/>
      <c r="C651" s="634"/>
      <c r="D651" s="634"/>
      <c r="E651" s="634"/>
      <c r="F651" s="634"/>
      <c r="G651" s="634"/>
      <c r="H651" s="634"/>
      <c r="I651" s="634"/>
      <c r="J651" s="634"/>
      <c r="K651" s="635"/>
      <c r="L651" s="635"/>
      <c r="M651" s="635"/>
      <c r="N651" s="635"/>
      <c r="O651" s="635"/>
      <c r="P651" s="635"/>
      <c r="Q651" s="635"/>
      <c r="R651" s="635"/>
      <c r="S651" s="635"/>
      <c r="T651" s="635"/>
      <c r="U651" s="635"/>
      <c r="V651" s="635"/>
      <c r="W651" s="635"/>
      <c r="X651" s="635"/>
      <c r="Y651" s="635"/>
      <c r="Z651" s="631"/>
      <c r="AA651" s="631"/>
      <c r="AB651" s="631"/>
      <c r="AK651" s="647"/>
      <c r="AL651" s="647"/>
      <c r="AM651" s="647"/>
      <c r="AN651" s="647"/>
      <c r="AO651" s="647"/>
      <c r="AP651" s="647"/>
      <c r="AQ651" s="647"/>
      <c r="AR651" s="647"/>
      <c r="AS651" s="647"/>
      <c r="AT651" s="647"/>
      <c r="AU651" s="647"/>
      <c r="AV651" s="647"/>
      <c r="AW651" s="647"/>
      <c r="AX651" s="647"/>
      <c r="AY651" s="647"/>
      <c r="AZ651" s="647"/>
      <c r="BA651" s="647"/>
      <c r="BB651" s="647"/>
      <c r="BC651" s="647"/>
      <c r="BD651" s="647"/>
      <c r="BE651" s="647"/>
      <c r="BF651" s="647"/>
      <c r="BG651" s="647"/>
    </row>
    <row r="652" spans="1:59" x14ac:dyDescent="0.25">
      <c r="A652" s="631"/>
      <c r="B652" s="634"/>
      <c r="C652" s="634"/>
      <c r="D652" s="634"/>
      <c r="E652" s="634"/>
      <c r="F652" s="634"/>
      <c r="G652" s="634"/>
      <c r="H652" s="634"/>
      <c r="I652" s="634"/>
      <c r="J652" s="634"/>
      <c r="K652" s="635"/>
      <c r="L652" s="635"/>
      <c r="M652" s="635"/>
      <c r="N652" s="635"/>
      <c r="O652" s="635"/>
      <c r="P652" s="635"/>
      <c r="Q652" s="635"/>
      <c r="R652" s="635"/>
      <c r="S652" s="635"/>
      <c r="T652" s="635"/>
      <c r="U652" s="635"/>
      <c r="V652" s="635"/>
      <c r="W652" s="635"/>
      <c r="X652" s="635"/>
      <c r="Y652" s="635"/>
      <c r="Z652" s="631"/>
      <c r="AA652" s="631"/>
      <c r="AB652" s="631"/>
      <c r="AK652" s="647"/>
      <c r="AL652" s="647"/>
      <c r="AM652" s="647"/>
      <c r="AN652" s="647"/>
      <c r="AO652" s="647"/>
      <c r="AP652" s="647"/>
      <c r="AQ652" s="647"/>
      <c r="AR652" s="647"/>
      <c r="AS652" s="647"/>
      <c r="AT652" s="647"/>
      <c r="AU652" s="647"/>
      <c r="AV652" s="647"/>
      <c r="AW652" s="647"/>
      <c r="AX652" s="647"/>
      <c r="AY652" s="647"/>
      <c r="AZ652" s="647"/>
      <c r="BA652" s="647"/>
      <c r="BB652" s="647"/>
      <c r="BC652" s="647"/>
      <c r="BD652" s="647"/>
      <c r="BE652" s="647"/>
      <c r="BF652" s="647"/>
      <c r="BG652" s="647"/>
    </row>
    <row r="653" spans="1:59" x14ac:dyDescent="0.25">
      <c r="A653" s="631"/>
      <c r="B653" s="634"/>
      <c r="C653" s="634"/>
      <c r="D653" s="634"/>
      <c r="E653" s="634"/>
      <c r="F653" s="634"/>
      <c r="G653" s="634"/>
      <c r="H653" s="634"/>
      <c r="I653" s="634"/>
      <c r="J653" s="634"/>
      <c r="K653" s="635"/>
      <c r="L653" s="635"/>
      <c r="M653" s="635"/>
      <c r="N653" s="635"/>
      <c r="O653" s="635"/>
      <c r="P653" s="635"/>
      <c r="Q653" s="635"/>
      <c r="R653" s="635"/>
      <c r="S653" s="635"/>
      <c r="T653" s="635"/>
      <c r="U653" s="635"/>
      <c r="V653" s="635"/>
      <c r="W653" s="635"/>
      <c r="X653" s="635"/>
      <c r="Y653" s="635"/>
      <c r="Z653" s="631"/>
      <c r="AA653" s="631"/>
      <c r="AB653" s="631"/>
      <c r="AK653" s="647"/>
      <c r="AL653" s="647"/>
      <c r="AM653" s="647"/>
      <c r="AN653" s="647"/>
      <c r="AO653" s="647"/>
      <c r="AP653" s="647"/>
      <c r="AQ653" s="647"/>
      <c r="AR653" s="647"/>
      <c r="AS653" s="647"/>
      <c r="AT653" s="647"/>
      <c r="AU653" s="647"/>
      <c r="AV653" s="647"/>
      <c r="AW653" s="647"/>
      <c r="AX653" s="647"/>
      <c r="AY653" s="647"/>
      <c r="AZ653" s="647"/>
      <c r="BA653" s="647"/>
      <c r="BB653" s="647"/>
      <c r="BC653" s="647"/>
      <c r="BD653" s="647"/>
      <c r="BE653" s="647"/>
      <c r="BF653" s="647"/>
      <c r="BG653" s="647"/>
    </row>
    <row r="654" spans="1:59" x14ac:dyDescent="0.25">
      <c r="A654" s="631"/>
      <c r="B654" s="634"/>
      <c r="C654" s="634"/>
      <c r="D654" s="634"/>
      <c r="E654" s="634"/>
      <c r="F654" s="634"/>
      <c r="G654" s="634"/>
      <c r="H654" s="634"/>
      <c r="I654" s="634"/>
      <c r="J654" s="634"/>
      <c r="K654" s="635"/>
      <c r="L654" s="635"/>
      <c r="M654" s="635"/>
      <c r="N654" s="635"/>
      <c r="O654" s="635"/>
      <c r="P654" s="635"/>
      <c r="Q654" s="635"/>
      <c r="R654" s="635"/>
      <c r="S654" s="635"/>
      <c r="T654" s="635"/>
      <c r="U654" s="635"/>
      <c r="V654" s="635"/>
      <c r="W654" s="635"/>
      <c r="X654" s="635"/>
      <c r="Y654" s="635"/>
      <c r="Z654" s="631"/>
      <c r="AA654" s="631"/>
      <c r="AB654" s="631"/>
      <c r="AK654" s="647"/>
      <c r="AL654" s="647"/>
      <c r="AM654" s="647"/>
      <c r="AN654" s="647"/>
      <c r="AO654" s="647"/>
      <c r="AP654" s="647"/>
      <c r="AQ654" s="647"/>
      <c r="AR654" s="647"/>
      <c r="AS654" s="647"/>
      <c r="AT654" s="647"/>
      <c r="AU654" s="647"/>
      <c r="AV654" s="647"/>
      <c r="AW654" s="647"/>
      <c r="AX654" s="647"/>
      <c r="AY654" s="647"/>
      <c r="AZ654" s="647"/>
      <c r="BA654" s="647"/>
      <c r="BB654" s="647"/>
      <c r="BC654" s="647"/>
      <c r="BD654" s="647"/>
      <c r="BE654" s="647"/>
      <c r="BF654" s="647"/>
      <c r="BG654" s="647"/>
    </row>
    <row r="655" spans="1:59" x14ac:dyDescent="0.25">
      <c r="A655" s="631"/>
      <c r="B655" s="634"/>
      <c r="C655" s="634"/>
      <c r="D655" s="634"/>
      <c r="E655" s="634"/>
      <c r="F655" s="634"/>
      <c r="G655" s="634"/>
      <c r="H655" s="634"/>
      <c r="I655" s="634"/>
      <c r="J655" s="634"/>
      <c r="K655" s="635"/>
      <c r="L655" s="635"/>
      <c r="M655" s="635"/>
      <c r="N655" s="635"/>
      <c r="O655" s="635"/>
      <c r="P655" s="635"/>
      <c r="Q655" s="635"/>
      <c r="R655" s="635"/>
      <c r="S655" s="635"/>
      <c r="T655" s="635"/>
      <c r="U655" s="635"/>
      <c r="V655" s="635"/>
      <c r="W655" s="635"/>
      <c r="X655" s="635"/>
      <c r="Y655" s="635"/>
      <c r="Z655" s="631"/>
      <c r="AA655" s="631"/>
      <c r="AB655" s="631"/>
      <c r="AK655" s="647"/>
      <c r="AL655" s="647"/>
      <c r="AM655" s="647"/>
      <c r="AN655" s="647"/>
      <c r="AO655" s="647"/>
      <c r="AP655" s="647"/>
      <c r="AQ655" s="647"/>
      <c r="AR655" s="647"/>
      <c r="AS655" s="647"/>
      <c r="AT655" s="647"/>
      <c r="AU655" s="647"/>
      <c r="AV655" s="647"/>
      <c r="AW655" s="647"/>
      <c r="AX655" s="647"/>
      <c r="AY655" s="647"/>
      <c r="AZ655" s="647"/>
      <c r="BA655" s="647"/>
      <c r="BB655" s="647"/>
      <c r="BC655" s="647"/>
      <c r="BD655" s="647"/>
      <c r="BE655" s="647"/>
      <c r="BF655" s="647"/>
      <c r="BG655" s="647"/>
    </row>
    <row r="656" spans="1:59" x14ac:dyDescent="0.25">
      <c r="A656" s="631"/>
      <c r="B656" s="634"/>
      <c r="C656" s="634"/>
      <c r="D656" s="634"/>
      <c r="E656" s="634"/>
      <c r="F656" s="634"/>
      <c r="G656" s="634"/>
      <c r="H656" s="634"/>
      <c r="I656" s="634"/>
      <c r="J656" s="634"/>
      <c r="K656" s="635"/>
      <c r="L656" s="635"/>
      <c r="M656" s="635"/>
      <c r="N656" s="635"/>
      <c r="O656" s="635"/>
      <c r="P656" s="635"/>
      <c r="Q656" s="635"/>
      <c r="R656" s="635"/>
      <c r="S656" s="635"/>
      <c r="T656" s="635"/>
      <c r="U656" s="635"/>
      <c r="V656" s="635"/>
      <c r="W656" s="635"/>
      <c r="X656" s="635"/>
      <c r="Y656" s="635"/>
      <c r="Z656" s="631"/>
      <c r="AA656" s="631"/>
      <c r="AB656" s="631"/>
      <c r="AK656" s="647"/>
      <c r="AL656" s="647"/>
      <c r="AM656" s="647"/>
      <c r="AN656" s="647"/>
      <c r="AO656" s="647"/>
      <c r="AP656" s="647"/>
      <c r="AQ656" s="647"/>
      <c r="AR656" s="647"/>
      <c r="AS656" s="647"/>
      <c r="AT656" s="647"/>
      <c r="AU656" s="647"/>
      <c r="AV656" s="647"/>
      <c r="AW656" s="647"/>
      <c r="AX656" s="647"/>
      <c r="AY656" s="647"/>
      <c r="AZ656" s="647"/>
      <c r="BA656" s="647"/>
      <c r="BB656" s="647"/>
      <c r="BC656" s="647"/>
      <c r="BD656" s="647"/>
      <c r="BE656" s="647"/>
      <c r="BF656" s="647"/>
      <c r="BG656" s="647"/>
    </row>
    <row r="657" spans="1:59" x14ac:dyDescent="0.25">
      <c r="A657" s="631"/>
      <c r="B657" s="634"/>
      <c r="C657" s="634"/>
      <c r="D657" s="634"/>
      <c r="E657" s="634"/>
      <c r="F657" s="634"/>
      <c r="G657" s="634"/>
      <c r="H657" s="634"/>
      <c r="I657" s="634"/>
      <c r="J657" s="634"/>
      <c r="K657" s="635"/>
      <c r="L657" s="635"/>
      <c r="M657" s="635"/>
      <c r="N657" s="635"/>
      <c r="O657" s="635"/>
      <c r="P657" s="635"/>
      <c r="Q657" s="635"/>
      <c r="R657" s="635"/>
      <c r="S657" s="635"/>
      <c r="T657" s="635"/>
      <c r="U657" s="635"/>
      <c r="V657" s="635"/>
      <c r="W657" s="635"/>
      <c r="X657" s="635"/>
      <c r="Y657" s="635"/>
      <c r="Z657" s="631"/>
      <c r="AA657" s="631"/>
      <c r="AB657" s="631"/>
      <c r="AK657" s="647"/>
      <c r="AL657" s="647"/>
      <c r="AM657" s="647"/>
      <c r="AN657" s="647"/>
      <c r="AO657" s="647"/>
      <c r="AP657" s="647"/>
      <c r="AQ657" s="647"/>
      <c r="AR657" s="647"/>
      <c r="AS657" s="647"/>
      <c r="AT657" s="647"/>
      <c r="AU657" s="647"/>
      <c r="AV657" s="647"/>
      <c r="AW657" s="647"/>
      <c r="AX657" s="647"/>
      <c r="AY657" s="647"/>
      <c r="AZ657" s="647"/>
      <c r="BA657" s="647"/>
      <c r="BB657" s="647"/>
      <c r="BC657" s="647"/>
      <c r="BD657" s="647"/>
      <c r="BE657" s="647"/>
      <c r="BF657" s="647"/>
      <c r="BG657" s="647"/>
    </row>
    <row r="658" spans="1:59" x14ac:dyDescent="0.25">
      <c r="A658" s="631"/>
      <c r="B658" s="634"/>
      <c r="C658" s="634"/>
      <c r="D658" s="634"/>
      <c r="E658" s="634"/>
      <c r="F658" s="634"/>
      <c r="G658" s="634"/>
      <c r="H658" s="634"/>
      <c r="I658" s="634"/>
      <c r="J658" s="634"/>
      <c r="K658" s="635"/>
      <c r="L658" s="635"/>
      <c r="M658" s="635"/>
      <c r="N658" s="635"/>
      <c r="O658" s="635"/>
      <c r="P658" s="635"/>
      <c r="Q658" s="635"/>
      <c r="R658" s="635"/>
      <c r="S658" s="635"/>
      <c r="T658" s="635"/>
      <c r="U658" s="635"/>
      <c r="V658" s="635"/>
      <c r="W658" s="635"/>
      <c r="X658" s="635"/>
      <c r="Y658" s="635"/>
      <c r="Z658" s="631"/>
      <c r="AA658" s="631"/>
      <c r="AB658" s="631"/>
      <c r="AK658" s="647"/>
      <c r="AL658" s="647"/>
      <c r="AM658" s="647"/>
      <c r="AN658" s="647"/>
      <c r="AO658" s="647"/>
      <c r="AP658" s="647"/>
      <c r="AQ658" s="647"/>
      <c r="AR658" s="647"/>
      <c r="AS658" s="647"/>
      <c r="AT658" s="647"/>
      <c r="AU658" s="647"/>
      <c r="AV658" s="647"/>
      <c r="AW658" s="647"/>
      <c r="AX658" s="647"/>
      <c r="AY658" s="647"/>
      <c r="AZ658" s="647"/>
      <c r="BA658" s="647"/>
      <c r="BB658" s="647"/>
      <c r="BC658" s="647"/>
      <c r="BD658" s="647"/>
      <c r="BE658" s="647"/>
      <c r="BF658" s="647"/>
      <c r="BG658" s="647"/>
    </row>
    <row r="659" spans="1:59" x14ac:dyDescent="0.25">
      <c r="A659" s="631"/>
      <c r="B659" s="634"/>
      <c r="C659" s="634"/>
      <c r="D659" s="634"/>
      <c r="E659" s="634"/>
      <c r="F659" s="634"/>
      <c r="G659" s="634"/>
      <c r="H659" s="634"/>
      <c r="I659" s="634"/>
      <c r="J659" s="634"/>
      <c r="K659" s="635"/>
      <c r="L659" s="635"/>
      <c r="M659" s="635"/>
      <c r="N659" s="635"/>
      <c r="O659" s="635"/>
      <c r="P659" s="635"/>
      <c r="Q659" s="635"/>
      <c r="R659" s="635"/>
      <c r="S659" s="635"/>
      <c r="T659" s="635"/>
      <c r="U659" s="635"/>
      <c r="V659" s="635"/>
      <c r="W659" s="635"/>
      <c r="X659" s="635"/>
      <c r="Y659" s="635"/>
      <c r="Z659" s="631"/>
      <c r="AA659" s="631"/>
      <c r="AB659" s="631"/>
      <c r="AK659" s="647"/>
      <c r="AL659" s="647"/>
      <c r="AM659" s="647"/>
      <c r="AN659" s="647"/>
      <c r="AO659" s="647"/>
      <c r="AP659" s="647"/>
      <c r="AQ659" s="647"/>
      <c r="AR659" s="647"/>
      <c r="AS659" s="647"/>
      <c r="AT659" s="647"/>
      <c r="AU659" s="647"/>
      <c r="AV659" s="647"/>
      <c r="AW659" s="647"/>
      <c r="AX659" s="647"/>
      <c r="AY659" s="647"/>
      <c r="AZ659" s="647"/>
      <c r="BA659" s="647"/>
      <c r="BB659" s="647"/>
      <c r="BC659" s="647"/>
      <c r="BD659" s="647"/>
      <c r="BE659" s="647"/>
      <c r="BF659" s="647"/>
      <c r="BG659" s="647"/>
    </row>
    <row r="660" spans="1:59" x14ac:dyDescent="0.25">
      <c r="A660" s="631"/>
      <c r="B660" s="634"/>
      <c r="C660" s="634"/>
      <c r="D660" s="634"/>
      <c r="E660" s="634"/>
      <c r="F660" s="634"/>
      <c r="G660" s="634"/>
      <c r="H660" s="634"/>
      <c r="I660" s="634"/>
      <c r="J660" s="634"/>
      <c r="K660" s="635"/>
      <c r="L660" s="635"/>
      <c r="M660" s="635"/>
      <c r="N660" s="635"/>
      <c r="O660" s="635"/>
      <c r="P660" s="635"/>
      <c r="Q660" s="635"/>
      <c r="R660" s="635"/>
      <c r="S660" s="635"/>
      <c r="T660" s="635"/>
      <c r="U660" s="635"/>
      <c r="V660" s="635"/>
      <c r="W660" s="635"/>
      <c r="X660" s="635"/>
      <c r="Y660" s="635"/>
      <c r="Z660" s="631"/>
      <c r="AA660" s="631"/>
      <c r="AB660" s="631"/>
      <c r="AK660" s="647"/>
      <c r="AL660" s="647"/>
      <c r="AM660" s="647"/>
      <c r="AN660" s="647"/>
      <c r="AO660" s="647"/>
      <c r="AP660" s="647"/>
      <c r="AQ660" s="647"/>
      <c r="AR660" s="647"/>
      <c r="AS660" s="647"/>
      <c r="AT660" s="647"/>
      <c r="AU660" s="647"/>
      <c r="AV660" s="647"/>
      <c r="AW660" s="647"/>
      <c r="AX660" s="647"/>
      <c r="AY660" s="647"/>
      <c r="AZ660" s="647"/>
      <c r="BA660" s="647"/>
      <c r="BB660" s="647"/>
      <c r="BC660" s="647"/>
      <c r="BD660" s="647"/>
      <c r="BE660" s="647"/>
      <c r="BF660" s="647"/>
      <c r="BG660" s="647"/>
    </row>
    <row r="661" spans="1:59" x14ac:dyDescent="0.25">
      <c r="A661" s="631"/>
      <c r="B661" s="634"/>
      <c r="C661" s="634"/>
      <c r="D661" s="634"/>
      <c r="E661" s="634"/>
      <c r="F661" s="634"/>
      <c r="G661" s="634"/>
      <c r="H661" s="634"/>
      <c r="I661" s="634"/>
      <c r="J661" s="634"/>
      <c r="K661" s="635"/>
      <c r="L661" s="635"/>
      <c r="M661" s="635"/>
      <c r="N661" s="635"/>
      <c r="O661" s="635"/>
      <c r="P661" s="635"/>
      <c r="Q661" s="635"/>
      <c r="R661" s="635"/>
      <c r="S661" s="635"/>
      <c r="T661" s="635"/>
      <c r="U661" s="635"/>
      <c r="V661" s="635"/>
      <c r="W661" s="635"/>
      <c r="X661" s="635"/>
      <c r="Y661" s="635"/>
      <c r="Z661" s="631"/>
      <c r="AA661" s="631"/>
      <c r="AB661" s="631"/>
      <c r="AK661" s="647"/>
      <c r="AL661" s="647"/>
      <c r="AM661" s="647"/>
      <c r="AN661" s="647"/>
      <c r="AO661" s="647"/>
      <c r="AP661" s="647"/>
      <c r="AQ661" s="647"/>
      <c r="AR661" s="647"/>
      <c r="AS661" s="647"/>
      <c r="AT661" s="647"/>
      <c r="AU661" s="647"/>
      <c r="AV661" s="647"/>
      <c r="AW661" s="647"/>
      <c r="AX661" s="647"/>
      <c r="AY661" s="647"/>
      <c r="AZ661" s="647"/>
      <c r="BA661" s="647"/>
      <c r="BB661" s="647"/>
      <c r="BC661" s="647"/>
      <c r="BD661" s="647"/>
      <c r="BE661" s="647"/>
      <c r="BF661" s="647"/>
      <c r="BG661" s="647"/>
    </row>
    <row r="662" spans="1:59" x14ac:dyDescent="0.25">
      <c r="A662" s="631"/>
      <c r="B662" s="634"/>
      <c r="C662" s="634"/>
      <c r="D662" s="634"/>
      <c r="E662" s="634"/>
      <c r="F662" s="634"/>
      <c r="G662" s="634"/>
      <c r="H662" s="634"/>
      <c r="I662" s="634"/>
      <c r="J662" s="634"/>
      <c r="K662" s="635"/>
      <c r="L662" s="635"/>
      <c r="M662" s="635"/>
      <c r="N662" s="635"/>
      <c r="O662" s="635"/>
      <c r="P662" s="635"/>
      <c r="Q662" s="635"/>
      <c r="R662" s="635"/>
      <c r="S662" s="635"/>
      <c r="T662" s="635"/>
      <c r="U662" s="635"/>
      <c r="V662" s="635"/>
      <c r="W662" s="635"/>
      <c r="X662" s="635"/>
      <c r="Y662" s="635"/>
      <c r="Z662" s="631"/>
      <c r="AA662" s="631"/>
      <c r="AB662" s="631"/>
      <c r="AK662" s="647"/>
      <c r="AL662" s="647"/>
      <c r="AM662" s="647"/>
      <c r="AN662" s="647"/>
      <c r="AO662" s="647"/>
      <c r="AP662" s="647"/>
      <c r="AQ662" s="647"/>
      <c r="AR662" s="647"/>
      <c r="AS662" s="647"/>
      <c r="AT662" s="647"/>
      <c r="AU662" s="647"/>
      <c r="AV662" s="647"/>
      <c r="AW662" s="647"/>
      <c r="AX662" s="647"/>
      <c r="AY662" s="647"/>
      <c r="AZ662" s="647"/>
      <c r="BA662" s="647"/>
      <c r="BB662" s="647"/>
      <c r="BC662" s="647"/>
      <c r="BD662" s="647"/>
      <c r="BE662" s="647"/>
      <c r="BF662" s="647"/>
      <c r="BG662" s="647"/>
    </row>
    <row r="663" spans="1:59" x14ac:dyDescent="0.25">
      <c r="A663" s="631"/>
      <c r="B663" s="634"/>
      <c r="C663" s="634"/>
      <c r="D663" s="634"/>
      <c r="E663" s="634"/>
      <c r="F663" s="634"/>
      <c r="G663" s="634"/>
      <c r="H663" s="634"/>
      <c r="I663" s="634"/>
      <c r="J663" s="634"/>
      <c r="K663" s="635"/>
      <c r="L663" s="635"/>
      <c r="M663" s="635"/>
      <c r="N663" s="635"/>
      <c r="O663" s="635"/>
      <c r="P663" s="635"/>
      <c r="Q663" s="635"/>
      <c r="R663" s="635"/>
      <c r="S663" s="635"/>
      <c r="T663" s="635"/>
      <c r="U663" s="635"/>
      <c r="V663" s="635"/>
      <c r="W663" s="635"/>
      <c r="X663" s="635"/>
      <c r="Y663" s="635"/>
      <c r="Z663" s="631"/>
      <c r="AA663" s="631"/>
      <c r="AB663" s="631"/>
      <c r="AK663" s="647"/>
      <c r="AL663" s="647"/>
      <c r="AM663" s="647"/>
      <c r="AN663" s="647"/>
      <c r="AO663" s="647"/>
      <c r="AP663" s="647"/>
      <c r="AQ663" s="647"/>
      <c r="AR663" s="647"/>
      <c r="AS663" s="647"/>
      <c r="AT663" s="647"/>
      <c r="AU663" s="647"/>
      <c r="AV663" s="647"/>
      <c r="AW663" s="647"/>
      <c r="AX663" s="647"/>
      <c r="AY663" s="647"/>
      <c r="AZ663" s="647"/>
      <c r="BA663" s="647"/>
      <c r="BB663" s="647"/>
      <c r="BC663" s="647"/>
      <c r="BD663" s="647"/>
      <c r="BE663" s="647"/>
      <c r="BF663" s="647"/>
      <c r="BG663" s="647"/>
    </row>
    <row r="664" spans="1:59" x14ac:dyDescent="0.25">
      <c r="A664" s="631"/>
      <c r="B664" s="634"/>
      <c r="C664" s="634"/>
      <c r="D664" s="634"/>
      <c r="E664" s="634"/>
      <c r="F664" s="634"/>
      <c r="G664" s="634"/>
      <c r="H664" s="634"/>
      <c r="I664" s="634"/>
      <c r="J664" s="634"/>
      <c r="K664" s="635"/>
      <c r="L664" s="635"/>
      <c r="M664" s="635"/>
      <c r="N664" s="635"/>
      <c r="O664" s="635"/>
      <c r="P664" s="635"/>
      <c r="Q664" s="635"/>
      <c r="R664" s="635"/>
      <c r="S664" s="635"/>
      <c r="T664" s="635"/>
      <c r="U664" s="635"/>
      <c r="V664" s="635"/>
      <c r="W664" s="635"/>
      <c r="X664" s="635"/>
      <c r="Y664" s="635"/>
      <c r="Z664" s="631"/>
      <c r="AA664" s="631"/>
      <c r="AB664" s="631"/>
      <c r="AK664" s="647"/>
      <c r="AL664" s="647"/>
      <c r="AM664" s="647"/>
      <c r="AN664" s="647"/>
      <c r="AO664" s="647"/>
      <c r="AP664" s="647"/>
      <c r="AQ664" s="647"/>
      <c r="AR664" s="647"/>
      <c r="AS664" s="647"/>
      <c r="AT664" s="647"/>
      <c r="AU664" s="647"/>
      <c r="AV664" s="647"/>
      <c r="AW664" s="647"/>
      <c r="AX664" s="647"/>
      <c r="AY664" s="647"/>
      <c r="AZ664" s="647"/>
      <c r="BA664" s="647"/>
      <c r="BB664" s="647"/>
      <c r="BC664" s="647"/>
      <c r="BD664" s="647"/>
      <c r="BE664" s="647"/>
      <c r="BF664" s="647"/>
      <c r="BG664" s="647"/>
    </row>
    <row r="665" spans="1:59" x14ac:dyDescent="0.25">
      <c r="A665" s="631"/>
      <c r="B665" s="634"/>
      <c r="C665" s="634"/>
      <c r="D665" s="634"/>
      <c r="E665" s="634"/>
      <c r="F665" s="634"/>
      <c r="G665" s="634"/>
      <c r="H665" s="634"/>
      <c r="I665" s="634"/>
      <c r="J665" s="634"/>
      <c r="K665" s="635"/>
      <c r="L665" s="635"/>
      <c r="M665" s="635"/>
      <c r="N665" s="635"/>
      <c r="O665" s="635"/>
      <c r="P665" s="635"/>
      <c r="Q665" s="635"/>
      <c r="R665" s="635"/>
      <c r="S665" s="635"/>
      <c r="T665" s="635"/>
      <c r="U665" s="635"/>
      <c r="V665" s="635"/>
      <c r="W665" s="635"/>
      <c r="X665" s="635"/>
      <c r="Y665" s="635"/>
      <c r="Z665" s="631"/>
      <c r="AA665" s="631"/>
      <c r="AB665" s="631"/>
      <c r="AK665" s="647"/>
      <c r="AL665" s="647"/>
      <c r="AM665" s="647"/>
      <c r="AN665" s="647"/>
      <c r="AO665" s="647"/>
      <c r="AP665" s="647"/>
      <c r="AQ665" s="647"/>
      <c r="AR665" s="647"/>
      <c r="AS665" s="647"/>
      <c r="AT665" s="647"/>
      <c r="AU665" s="647"/>
      <c r="AV665" s="647"/>
      <c r="AW665" s="647"/>
      <c r="AX665" s="647"/>
      <c r="AY665" s="647"/>
      <c r="AZ665" s="647"/>
      <c r="BA665" s="647"/>
      <c r="BB665" s="647"/>
      <c r="BC665" s="647"/>
      <c r="BD665" s="647"/>
      <c r="BE665" s="647"/>
      <c r="BF665" s="647"/>
      <c r="BG665" s="647"/>
    </row>
    <row r="666" spans="1:59" x14ac:dyDescent="0.25">
      <c r="A666" s="631"/>
      <c r="B666" s="634"/>
      <c r="C666" s="634"/>
      <c r="D666" s="634"/>
      <c r="E666" s="634"/>
      <c r="F666" s="634"/>
      <c r="G666" s="634"/>
      <c r="H666" s="634"/>
      <c r="I666" s="634"/>
      <c r="J666" s="634"/>
      <c r="K666" s="635"/>
      <c r="L666" s="635"/>
      <c r="M666" s="635"/>
      <c r="N666" s="635"/>
      <c r="O666" s="635"/>
      <c r="P666" s="635"/>
      <c r="Q666" s="635"/>
      <c r="R666" s="635"/>
      <c r="S666" s="635"/>
      <c r="T666" s="635"/>
      <c r="U666" s="635"/>
      <c r="V666" s="635"/>
      <c r="W666" s="635"/>
      <c r="X666" s="635"/>
      <c r="Y666" s="635"/>
      <c r="Z666" s="631"/>
      <c r="AA666" s="631"/>
      <c r="AB666" s="631"/>
      <c r="AK666" s="647"/>
      <c r="AL666" s="647"/>
      <c r="AM666" s="647"/>
      <c r="AN666" s="647"/>
      <c r="AO666" s="647"/>
      <c r="AP666" s="647"/>
      <c r="AQ666" s="647"/>
      <c r="AR666" s="647"/>
      <c r="AS666" s="647"/>
      <c r="AT666" s="647"/>
      <c r="AU666" s="647"/>
      <c r="AV666" s="647"/>
      <c r="AW666" s="647"/>
      <c r="AX666" s="647"/>
      <c r="AY666" s="647"/>
      <c r="AZ666" s="647"/>
      <c r="BA666" s="647"/>
      <c r="BB666" s="647"/>
      <c r="BC666" s="647"/>
      <c r="BD666" s="647"/>
      <c r="BE666" s="647"/>
      <c r="BF666" s="647"/>
      <c r="BG666" s="647"/>
    </row>
    <row r="667" spans="1:59" x14ac:dyDescent="0.25">
      <c r="A667" s="631"/>
      <c r="B667" s="634"/>
      <c r="C667" s="634"/>
      <c r="D667" s="634"/>
      <c r="E667" s="634"/>
      <c r="F667" s="634"/>
      <c r="G667" s="634"/>
      <c r="H667" s="634"/>
      <c r="I667" s="634"/>
      <c r="J667" s="634"/>
      <c r="K667" s="635"/>
      <c r="L667" s="635"/>
      <c r="M667" s="635"/>
      <c r="N667" s="635"/>
      <c r="O667" s="635"/>
      <c r="P667" s="635"/>
      <c r="Q667" s="635"/>
      <c r="R667" s="635"/>
      <c r="S667" s="635"/>
      <c r="T667" s="635"/>
      <c r="U667" s="635"/>
      <c r="V667" s="635"/>
      <c r="W667" s="635"/>
      <c r="X667" s="635"/>
      <c r="Y667" s="635"/>
      <c r="Z667" s="631"/>
      <c r="AA667" s="631"/>
      <c r="AB667" s="631"/>
      <c r="AK667" s="647"/>
      <c r="AL667" s="647"/>
      <c r="AM667" s="647"/>
      <c r="AN667" s="647"/>
      <c r="AO667" s="647"/>
      <c r="AP667" s="647"/>
      <c r="AQ667" s="647"/>
      <c r="AR667" s="647"/>
      <c r="AS667" s="647"/>
      <c r="AT667" s="647"/>
      <c r="AU667" s="647"/>
      <c r="AV667" s="647"/>
      <c r="AW667" s="647"/>
      <c r="AX667" s="647"/>
      <c r="AY667" s="647"/>
      <c r="AZ667" s="647"/>
      <c r="BA667" s="647"/>
      <c r="BB667" s="647"/>
      <c r="BC667" s="647"/>
      <c r="BD667" s="647"/>
      <c r="BE667" s="647"/>
      <c r="BF667" s="647"/>
      <c r="BG667" s="647"/>
    </row>
    <row r="668" spans="1:59" x14ac:dyDescent="0.25">
      <c r="A668" s="631"/>
      <c r="B668" s="634"/>
      <c r="C668" s="634"/>
      <c r="D668" s="634"/>
      <c r="E668" s="634"/>
      <c r="F668" s="634"/>
      <c r="G668" s="634"/>
      <c r="H668" s="634"/>
      <c r="I668" s="634"/>
      <c r="J668" s="634"/>
      <c r="K668" s="635"/>
      <c r="L668" s="635"/>
      <c r="M668" s="635"/>
      <c r="N668" s="635"/>
      <c r="O668" s="635"/>
      <c r="P668" s="635"/>
      <c r="Q668" s="635"/>
      <c r="R668" s="635"/>
      <c r="S668" s="635"/>
      <c r="T668" s="635"/>
      <c r="U668" s="635"/>
      <c r="V668" s="635"/>
      <c r="W668" s="635"/>
      <c r="X668" s="635"/>
      <c r="Y668" s="635"/>
      <c r="Z668" s="631"/>
      <c r="AA668" s="631"/>
      <c r="AB668" s="631"/>
      <c r="AK668" s="647"/>
      <c r="AL668" s="647"/>
      <c r="AM668" s="647"/>
      <c r="AN668" s="647"/>
      <c r="AO668" s="647"/>
      <c r="AP668" s="647"/>
      <c r="AQ668" s="647"/>
      <c r="AR668" s="647"/>
      <c r="AS668" s="647"/>
      <c r="AT668" s="647"/>
      <c r="AU668" s="647"/>
      <c r="AV668" s="647"/>
      <c r="AW668" s="647"/>
      <c r="AX668" s="647"/>
      <c r="AY668" s="647"/>
      <c r="AZ668" s="647"/>
      <c r="BA668" s="647"/>
      <c r="BB668" s="647"/>
      <c r="BC668" s="647"/>
      <c r="BD668" s="647"/>
      <c r="BE668" s="647"/>
      <c r="BF668" s="647"/>
      <c r="BG668" s="647"/>
    </row>
    <row r="669" spans="1:59" x14ac:dyDescent="0.25">
      <c r="A669" s="631"/>
      <c r="B669" s="634"/>
      <c r="C669" s="634"/>
      <c r="D669" s="634"/>
      <c r="E669" s="634"/>
      <c r="F669" s="634"/>
      <c r="G669" s="634"/>
      <c r="H669" s="634"/>
      <c r="I669" s="634"/>
      <c r="J669" s="634"/>
      <c r="K669" s="635"/>
      <c r="L669" s="635"/>
      <c r="M669" s="635"/>
      <c r="N669" s="635"/>
      <c r="O669" s="635"/>
      <c r="P669" s="635"/>
      <c r="Q669" s="635"/>
      <c r="R669" s="635"/>
      <c r="S669" s="635"/>
      <c r="T669" s="635"/>
      <c r="U669" s="635"/>
      <c r="V669" s="635"/>
      <c r="W669" s="635"/>
      <c r="X669" s="635"/>
      <c r="Y669" s="635"/>
      <c r="Z669" s="631"/>
      <c r="AA669" s="631"/>
      <c r="AB669" s="631"/>
      <c r="AK669" s="647"/>
      <c r="AL669" s="647"/>
      <c r="AM669" s="647"/>
      <c r="AN669" s="647"/>
      <c r="AO669" s="647"/>
      <c r="AP669" s="647"/>
      <c r="AQ669" s="647"/>
      <c r="AR669" s="647"/>
      <c r="AS669" s="647"/>
      <c r="AT669" s="647"/>
      <c r="AU669" s="647"/>
      <c r="AV669" s="647"/>
      <c r="AW669" s="647"/>
      <c r="AX669" s="647"/>
      <c r="AY669" s="647"/>
      <c r="AZ669" s="647"/>
      <c r="BA669" s="647"/>
      <c r="BB669" s="647"/>
      <c r="BC669" s="647"/>
      <c r="BD669" s="647"/>
      <c r="BE669" s="647"/>
      <c r="BF669" s="647"/>
      <c r="BG669" s="647"/>
    </row>
    <row r="670" spans="1:59" x14ac:dyDescent="0.25">
      <c r="A670" s="631"/>
      <c r="B670" s="634"/>
      <c r="C670" s="634"/>
      <c r="D670" s="634"/>
      <c r="E670" s="634"/>
      <c r="F670" s="634"/>
      <c r="G670" s="634"/>
      <c r="H670" s="634"/>
      <c r="I670" s="634"/>
      <c r="J670" s="634"/>
      <c r="K670" s="635"/>
      <c r="L670" s="635"/>
      <c r="M670" s="635"/>
      <c r="N670" s="635"/>
      <c r="O670" s="635"/>
      <c r="P670" s="635"/>
      <c r="Q670" s="635"/>
      <c r="R670" s="635"/>
      <c r="S670" s="635"/>
      <c r="T670" s="635"/>
      <c r="U670" s="635"/>
      <c r="V670" s="635"/>
      <c r="W670" s="635"/>
      <c r="X670" s="635"/>
      <c r="Y670" s="635"/>
      <c r="Z670" s="631"/>
      <c r="AA670" s="631"/>
      <c r="AB670" s="631"/>
      <c r="AK670" s="647"/>
      <c r="AL670" s="647"/>
      <c r="AM670" s="647"/>
      <c r="AN670" s="647"/>
      <c r="AO670" s="647"/>
      <c r="AP670" s="647"/>
      <c r="AQ670" s="647"/>
      <c r="AR670" s="647"/>
      <c r="AS670" s="647"/>
      <c r="AT670" s="647"/>
      <c r="AU670" s="647"/>
      <c r="AV670" s="647"/>
      <c r="AW670" s="647"/>
      <c r="AX670" s="647"/>
      <c r="AY670" s="647"/>
      <c r="AZ670" s="647"/>
      <c r="BA670" s="647"/>
      <c r="BB670" s="647"/>
      <c r="BC670" s="647"/>
      <c r="BD670" s="647"/>
      <c r="BE670" s="647"/>
      <c r="BF670" s="647"/>
      <c r="BG670" s="647"/>
    </row>
    <row r="671" spans="1:59" x14ac:dyDescent="0.25">
      <c r="A671" s="631"/>
      <c r="B671" s="634"/>
      <c r="C671" s="634"/>
      <c r="D671" s="634"/>
      <c r="E671" s="634"/>
      <c r="F671" s="634"/>
      <c r="G671" s="634"/>
      <c r="H671" s="634"/>
      <c r="I671" s="634"/>
      <c r="J671" s="634"/>
      <c r="K671" s="635"/>
      <c r="L671" s="635"/>
      <c r="M671" s="635"/>
      <c r="N671" s="635"/>
      <c r="O671" s="635"/>
      <c r="P671" s="635"/>
      <c r="Q671" s="635"/>
      <c r="R671" s="635"/>
      <c r="S671" s="635"/>
      <c r="T671" s="635"/>
      <c r="U671" s="635"/>
      <c r="V671" s="635"/>
      <c r="W671" s="635"/>
      <c r="X671" s="635"/>
      <c r="Y671" s="635"/>
      <c r="Z671" s="631"/>
      <c r="AA671" s="631"/>
      <c r="AB671" s="631"/>
      <c r="AK671" s="647"/>
      <c r="AL671" s="647"/>
      <c r="AM671" s="647"/>
      <c r="AN671" s="647"/>
      <c r="AO671" s="647"/>
      <c r="AP671" s="647"/>
      <c r="AQ671" s="647"/>
      <c r="AR671" s="647"/>
      <c r="AS671" s="647"/>
      <c r="AT671" s="647"/>
      <c r="AU671" s="647"/>
      <c r="AV671" s="647"/>
      <c r="AW671" s="647"/>
      <c r="AX671" s="647"/>
      <c r="AY671" s="647"/>
      <c r="AZ671" s="647"/>
      <c r="BA671" s="647"/>
      <c r="BB671" s="647"/>
      <c r="BC671" s="647"/>
      <c r="BD671" s="647"/>
      <c r="BE671" s="647"/>
      <c r="BF671" s="647"/>
      <c r="BG671" s="647"/>
    </row>
    <row r="672" spans="1:59" x14ac:dyDescent="0.25">
      <c r="A672" s="631"/>
      <c r="B672" s="634"/>
      <c r="C672" s="634"/>
      <c r="D672" s="634"/>
      <c r="E672" s="634"/>
      <c r="F672" s="634"/>
      <c r="G672" s="634"/>
      <c r="H672" s="634"/>
      <c r="I672" s="634"/>
      <c r="J672" s="634"/>
      <c r="K672" s="635"/>
      <c r="L672" s="635"/>
      <c r="M672" s="635"/>
      <c r="N672" s="635"/>
      <c r="O672" s="635"/>
      <c r="P672" s="635"/>
      <c r="Q672" s="635"/>
      <c r="R672" s="635"/>
      <c r="S672" s="635"/>
      <c r="T672" s="635"/>
      <c r="U672" s="635"/>
      <c r="V672" s="635"/>
      <c r="W672" s="635"/>
      <c r="X672" s="635"/>
      <c r="Y672" s="635"/>
      <c r="Z672" s="631"/>
      <c r="AA672" s="631"/>
      <c r="AB672" s="631"/>
      <c r="AK672" s="647"/>
      <c r="AL672" s="647"/>
      <c r="AM672" s="647"/>
      <c r="AN672" s="647"/>
      <c r="AO672" s="647"/>
      <c r="AP672" s="647"/>
      <c r="AQ672" s="647"/>
      <c r="AR672" s="647"/>
      <c r="AS672" s="647"/>
      <c r="AT672" s="647"/>
      <c r="AU672" s="647"/>
      <c r="AV672" s="647"/>
      <c r="AW672" s="647"/>
      <c r="AX672" s="647"/>
      <c r="AY672" s="647"/>
      <c r="AZ672" s="647"/>
      <c r="BA672" s="647"/>
      <c r="BB672" s="647"/>
      <c r="BC672" s="647"/>
      <c r="BD672" s="647"/>
      <c r="BE672" s="647"/>
      <c r="BF672" s="647"/>
      <c r="BG672" s="647"/>
    </row>
    <row r="673" spans="1:59" x14ac:dyDescent="0.25">
      <c r="A673" s="631"/>
      <c r="B673" s="634"/>
      <c r="C673" s="634"/>
      <c r="D673" s="634"/>
      <c r="E673" s="634"/>
      <c r="F673" s="634"/>
      <c r="G673" s="634"/>
      <c r="H673" s="634"/>
      <c r="I673" s="634"/>
      <c r="J673" s="634"/>
      <c r="K673" s="635"/>
      <c r="L673" s="635"/>
      <c r="M673" s="635"/>
      <c r="N673" s="635"/>
      <c r="O673" s="635"/>
      <c r="P673" s="635"/>
      <c r="Q673" s="635"/>
      <c r="R673" s="635"/>
      <c r="S673" s="635"/>
      <c r="T673" s="635"/>
      <c r="U673" s="635"/>
      <c r="V673" s="635"/>
      <c r="W673" s="635"/>
      <c r="X673" s="635"/>
      <c r="Y673" s="635"/>
      <c r="Z673" s="631"/>
      <c r="AA673" s="631"/>
      <c r="AB673" s="631"/>
      <c r="AK673" s="647"/>
      <c r="AL673" s="647"/>
      <c r="AM673" s="647"/>
      <c r="AN673" s="647"/>
      <c r="AO673" s="647"/>
      <c r="AP673" s="647"/>
      <c r="AQ673" s="647"/>
      <c r="AR673" s="647"/>
      <c r="AS673" s="647"/>
      <c r="AT673" s="647"/>
      <c r="AU673" s="647"/>
      <c r="AV673" s="647"/>
      <c r="AW673" s="647"/>
      <c r="AX673" s="647"/>
      <c r="AY673" s="647"/>
      <c r="AZ673" s="647"/>
      <c r="BA673" s="647"/>
      <c r="BB673" s="647"/>
      <c r="BC673" s="647"/>
      <c r="BD673" s="647"/>
      <c r="BE673" s="647"/>
      <c r="BF673" s="647"/>
      <c r="BG673" s="647"/>
    </row>
    <row r="674" spans="1:59" x14ac:dyDescent="0.25">
      <c r="A674" s="631"/>
      <c r="B674" s="634"/>
      <c r="C674" s="634"/>
      <c r="D674" s="634"/>
      <c r="E674" s="634"/>
      <c r="F674" s="634"/>
      <c r="G674" s="634"/>
      <c r="H674" s="634"/>
      <c r="I674" s="634"/>
      <c r="J674" s="634"/>
      <c r="K674" s="635"/>
      <c r="L674" s="635"/>
      <c r="M674" s="635"/>
      <c r="N674" s="635"/>
      <c r="O674" s="635"/>
      <c r="P674" s="635"/>
      <c r="Q674" s="635"/>
      <c r="R674" s="635"/>
      <c r="S674" s="635"/>
      <c r="T674" s="635"/>
      <c r="U674" s="635"/>
      <c r="V674" s="635"/>
      <c r="W674" s="635"/>
      <c r="X674" s="635"/>
      <c r="Y674" s="635"/>
      <c r="Z674" s="631"/>
      <c r="AA674" s="631"/>
      <c r="AB674" s="631"/>
      <c r="AK674" s="647"/>
      <c r="AL674" s="647"/>
      <c r="AM674" s="647"/>
      <c r="AN674" s="647"/>
      <c r="AO674" s="647"/>
      <c r="AP674" s="647"/>
      <c r="AQ674" s="647"/>
      <c r="AR674" s="647"/>
      <c r="AS674" s="647"/>
      <c r="AT674" s="647"/>
      <c r="AU674" s="647"/>
      <c r="AV674" s="647"/>
      <c r="AW674" s="647"/>
      <c r="AX674" s="647"/>
      <c r="AY674" s="647"/>
      <c r="AZ674" s="647"/>
      <c r="BA674" s="647"/>
      <c r="BB674" s="647"/>
      <c r="BC674" s="647"/>
      <c r="BD674" s="647"/>
      <c r="BE674" s="647"/>
      <c r="BF674" s="647"/>
      <c r="BG674" s="647"/>
    </row>
    <row r="675" spans="1:59" x14ac:dyDescent="0.25">
      <c r="A675" s="631"/>
      <c r="B675" s="634"/>
      <c r="C675" s="634"/>
      <c r="D675" s="634"/>
      <c r="E675" s="634"/>
      <c r="F675" s="634"/>
      <c r="G675" s="634"/>
      <c r="H675" s="634"/>
      <c r="I675" s="634"/>
      <c r="J675" s="634"/>
      <c r="K675" s="635"/>
      <c r="L675" s="635"/>
      <c r="M675" s="635"/>
      <c r="N675" s="635"/>
      <c r="O675" s="635"/>
      <c r="P675" s="635"/>
      <c r="Q675" s="635"/>
      <c r="R675" s="635"/>
      <c r="S675" s="635"/>
      <c r="T675" s="635"/>
      <c r="U675" s="635"/>
      <c r="V675" s="635"/>
      <c r="W675" s="635"/>
      <c r="X675" s="635"/>
      <c r="Y675" s="635"/>
      <c r="Z675" s="631"/>
      <c r="AA675" s="631"/>
      <c r="AB675" s="631"/>
      <c r="AK675" s="647"/>
      <c r="AL675" s="647"/>
      <c r="AM675" s="647"/>
      <c r="AN675" s="647"/>
      <c r="AO675" s="647"/>
      <c r="AP675" s="647"/>
      <c r="AQ675" s="647"/>
      <c r="AR675" s="647"/>
      <c r="AS675" s="647"/>
      <c r="AT675" s="647"/>
      <c r="AU675" s="647"/>
      <c r="AV675" s="647"/>
      <c r="AW675" s="647"/>
      <c r="AX675" s="647"/>
      <c r="AY675" s="647"/>
      <c r="AZ675" s="647"/>
      <c r="BA675" s="647"/>
      <c r="BB675" s="647"/>
      <c r="BC675" s="647"/>
      <c r="BD675" s="647"/>
      <c r="BE675" s="647"/>
      <c r="BF675" s="647"/>
      <c r="BG675" s="647"/>
    </row>
    <row r="676" spans="1:59" x14ac:dyDescent="0.25">
      <c r="A676" s="631"/>
      <c r="B676" s="634"/>
      <c r="C676" s="634"/>
      <c r="D676" s="634"/>
      <c r="E676" s="634"/>
      <c r="F676" s="634"/>
      <c r="G676" s="634"/>
      <c r="H676" s="634"/>
      <c r="I676" s="634"/>
      <c r="J676" s="634"/>
      <c r="K676" s="635"/>
      <c r="L676" s="635"/>
      <c r="M676" s="635"/>
      <c r="N676" s="635"/>
      <c r="O676" s="635"/>
      <c r="P676" s="635"/>
      <c r="Q676" s="635"/>
      <c r="R676" s="635"/>
      <c r="S676" s="635"/>
      <c r="T676" s="635"/>
      <c r="U676" s="635"/>
      <c r="V676" s="635"/>
      <c r="W676" s="635"/>
      <c r="X676" s="635"/>
      <c r="Y676" s="635"/>
      <c r="Z676" s="631"/>
      <c r="AA676" s="631"/>
      <c r="AB676" s="631"/>
      <c r="AK676" s="647"/>
      <c r="AL676" s="647"/>
      <c r="AM676" s="647"/>
      <c r="AN676" s="647"/>
      <c r="AO676" s="647"/>
      <c r="AP676" s="647"/>
      <c r="AQ676" s="647"/>
      <c r="AR676" s="647"/>
      <c r="AS676" s="647"/>
      <c r="AT676" s="647"/>
      <c r="AU676" s="647"/>
      <c r="AV676" s="647"/>
      <c r="AW676" s="647"/>
      <c r="AX676" s="647"/>
      <c r="AY676" s="647"/>
      <c r="AZ676" s="647"/>
      <c r="BA676" s="647"/>
      <c r="BB676" s="647"/>
      <c r="BC676" s="647"/>
      <c r="BD676" s="647"/>
      <c r="BE676" s="647"/>
      <c r="BF676" s="647"/>
      <c r="BG676" s="647"/>
    </row>
    <row r="677" spans="1:59" x14ac:dyDescent="0.25">
      <c r="A677" s="631"/>
      <c r="B677" s="634"/>
      <c r="C677" s="634"/>
      <c r="D677" s="634"/>
      <c r="E677" s="634"/>
      <c r="F677" s="634"/>
      <c r="G677" s="634"/>
      <c r="H677" s="634"/>
      <c r="I677" s="634"/>
      <c r="J677" s="634"/>
      <c r="K677" s="635"/>
      <c r="L677" s="635"/>
      <c r="M677" s="635"/>
      <c r="N677" s="635"/>
      <c r="O677" s="635"/>
      <c r="P677" s="635"/>
      <c r="Q677" s="635"/>
      <c r="R677" s="635"/>
      <c r="S677" s="635"/>
      <c r="T677" s="635"/>
      <c r="U677" s="635"/>
      <c r="V677" s="635"/>
      <c r="W677" s="635"/>
      <c r="X677" s="635"/>
      <c r="Y677" s="635"/>
      <c r="Z677" s="631"/>
      <c r="AA677" s="631"/>
      <c r="AB677" s="631"/>
      <c r="AK677" s="647"/>
      <c r="AL677" s="647"/>
      <c r="AM677" s="647"/>
      <c r="AN677" s="647"/>
      <c r="AO677" s="647"/>
      <c r="AP677" s="647"/>
      <c r="AQ677" s="647"/>
      <c r="AR677" s="647"/>
      <c r="AS677" s="647"/>
      <c r="AT677" s="647"/>
      <c r="AU677" s="647"/>
      <c r="AV677" s="647"/>
      <c r="AW677" s="647"/>
      <c r="AX677" s="647"/>
      <c r="AY677" s="647"/>
      <c r="AZ677" s="647"/>
      <c r="BA677" s="647"/>
      <c r="BB677" s="647"/>
      <c r="BC677" s="647"/>
      <c r="BD677" s="647"/>
      <c r="BE677" s="647"/>
      <c r="BF677" s="647"/>
      <c r="BG677" s="647"/>
    </row>
    <row r="678" spans="1:59" x14ac:dyDescent="0.25">
      <c r="A678" s="631"/>
      <c r="B678" s="634"/>
      <c r="C678" s="634"/>
      <c r="D678" s="634"/>
      <c r="E678" s="634"/>
      <c r="F678" s="634"/>
      <c r="G678" s="634"/>
      <c r="H678" s="634"/>
      <c r="I678" s="634"/>
      <c r="J678" s="634"/>
      <c r="K678" s="635"/>
      <c r="L678" s="635"/>
      <c r="M678" s="635"/>
      <c r="N678" s="635"/>
      <c r="O678" s="635"/>
      <c r="P678" s="635"/>
      <c r="Q678" s="635"/>
      <c r="R678" s="635"/>
      <c r="S678" s="635"/>
      <c r="T678" s="635"/>
      <c r="U678" s="635"/>
      <c r="V678" s="635"/>
      <c r="W678" s="635"/>
      <c r="X678" s="635"/>
      <c r="Y678" s="635"/>
      <c r="Z678" s="631"/>
      <c r="AA678" s="631"/>
      <c r="AB678" s="631"/>
      <c r="AK678" s="647"/>
      <c r="AL678" s="647"/>
      <c r="AM678" s="647"/>
      <c r="AN678" s="647"/>
      <c r="AO678" s="647"/>
      <c r="AP678" s="647"/>
      <c r="AQ678" s="647"/>
      <c r="AR678" s="647"/>
      <c r="AS678" s="647"/>
      <c r="AT678" s="647"/>
      <c r="AU678" s="647"/>
      <c r="AV678" s="647"/>
      <c r="AW678" s="647"/>
      <c r="AX678" s="647"/>
      <c r="AY678" s="647"/>
      <c r="AZ678" s="647"/>
      <c r="BA678" s="647"/>
      <c r="BB678" s="647"/>
      <c r="BC678" s="647"/>
      <c r="BD678" s="647"/>
      <c r="BE678" s="647"/>
      <c r="BF678" s="647"/>
      <c r="BG678" s="647"/>
    </row>
    <row r="679" spans="1:59" x14ac:dyDescent="0.25">
      <c r="A679" s="631"/>
      <c r="B679" s="634"/>
      <c r="C679" s="634"/>
      <c r="D679" s="634"/>
      <c r="E679" s="634"/>
      <c r="F679" s="634"/>
      <c r="G679" s="634"/>
      <c r="H679" s="634"/>
      <c r="I679" s="634"/>
      <c r="J679" s="634"/>
      <c r="K679" s="635"/>
      <c r="L679" s="635"/>
      <c r="M679" s="635"/>
      <c r="N679" s="635"/>
      <c r="O679" s="635"/>
      <c r="P679" s="635"/>
      <c r="Q679" s="635"/>
      <c r="R679" s="635"/>
      <c r="S679" s="635"/>
      <c r="T679" s="635"/>
      <c r="U679" s="635"/>
      <c r="V679" s="635"/>
      <c r="W679" s="635"/>
      <c r="X679" s="635"/>
      <c r="Y679" s="635"/>
      <c r="Z679" s="631"/>
      <c r="AA679" s="631"/>
      <c r="AB679" s="631"/>
      <c r="AK679" s="647"/>
      <c r="AL679" s="647"/>
      <c r="AM679" s="647"/>
      <c r="AN679" s="647"/>
      <c r="AO679" s="647"/>
      <c r="AP679" s="647"/>
      <c r="AQ679" s="647"/>
      <c r="AR679" s="647"/>
      <c r="AS679" s="647"/>
      <c r="AT679" s="647"/>
      <c r="AU679" s="647"/>
      <c r="AV679" s="647"/>
      <c r="AW679" s="647"/>
      <c r="AX679" s="647"/>
      <c r="AY679" s="647"/>
      <c r="AZ679" s="647"/>
      <c r="BA679" s="647"/>
      <c r="BB679" s="647"/>
      <c r="BC679" s="647"/>
      <c r="BD679" s="647"/>
      <c r="BE679" s="647"/>
      <c r="BF679" s="647"/>
      <c r="BG679" s="647"/>
    </row>
    <row r="680" spans="1:59" x14ac:dyDescent="0.25">
      <c r="A680" s="631"/>
      <c r="B680" s="634"/>
      <c r="C680" s="634"/>
      <c r="D680" s="634"/>
      <c r="E680" s="634"/>
      <c r="F680" s="634"/>
      <c r="G680" s="634"/>
      <c r="H680" s="634"/>
      <c r="I680" s="634"/>
      <c r="J680" s="634"/>
      <c r="K680" s="635"/>
      <c r="L680" s="635"/>
      <c r="M680" s="635"/>
      <c r="N680" s="635"/>
      <c r="O680" s="635"/>
      <c r="P680" s="635"/>
      <c r="Q680" s="635"/>
      <c r="R680" s="635"/>
      <c r="S680" s="635"/>
      <c r="T680" s="635"/>
      <c r="U680" s="635"/>
      <c r="V680" s="635"/>
      <c r="W680" s="635"/>
      <c r="X680" s="635"/>
      <c r="Y680" s="635"/>
      <c r="Z680" s="631"/>
      <c r="AA680" s="631"/>
      <c r="AB680" s="631"/>
      <c r="AK680" s="647"/>
      <c r="AL680" s="647"/>
      <c r="AM680" s="647"/>
      <c r="AN680" s="647"/>
      <c r="AO680" s="647"/>
      <c r="AP680" s="647"/>
      <c r="AQ680" s="647"/>
      <c r="AR680" s="647"/>
      <c r="AS680" s="647"/>
      <c r="AT680" s="647"/>
      <c r="AU680" s="647"/>
      <c r="AV680" s="647"/>
      <c r="AW680" s="647"/>
      <c r="AX680" s="647"/>
      <c r="AY680" s="647"/>
      <c r="AZ680" s="647"/>
      <c r="BA680" s="647"/>
      <c r="BB680" s="647"/>
      <c r="BC680" s="647"/>
      <c r="BD680" s="647"/>
      <c r="BE680" s="647"/>
      <c r="BF680" s="647"/>
      <c r="BG680" s="647"/>
    </row>
    <row r="681" spans="1:59" x14ac:dyDescent="0.25">
      <c r="A681" s="631"/>
      <c r="B681" s="634"/>
      <c r="C681" s="634"/>
      <c r="D681" s="634"/>
      <c r="E681" s="634"/>
      <c r="F681" s="634"/>
      <c r="G681" s="634"/>
      <c r="H681" s="634"/>
      <c r="I681" s="634"/>
      <c r="J681" s="634"/>
      <c r="K681" s="635"/>
      <c r="L681" s="635"/>
      <c r="M681" s="635"/>
      <c r="N681" s="635"/>
      <c r="O681" s="635"/>
      <c r="P681" s="635"/>
      <c r="Q681" s="635"/>
      <c r="R681" s="635"/>
      <c r="S681" s="635"/>
      <c r="T681" s="635"/>
      <c r="U681" s="635"/>
      <c r="V681" s="635"/>
      <c r="W681" s="635"/>
      <c r="X681" s="635"/>
      <c r="Y681" s="635"/>
      <c r="Z681" s="631"/>
      <c r="AA681" s="631"/>
      <c r="AB681" s="631"/>
      <c r="AK681" s="647"/>
      <c r="AL681" s="647"/>
      <c r="AM681" s="647"/>
      <c r="AN681" s="647"/>
      <c r="AO681" s="647"/>
      <c r="AP681" s="647"/>
      <c r="AQ681" s="647"/>
      <c r="AR681" s="647"/>
      <c r="AS681" s="647"/>
      <c r="AT681" s="647"/>
      <c r="AU681" s="647"/>
      <c r="AV681" s="647"/>
      <c r="AW681" s="647"/>
      <c r="AX681" s="647"/>
      <c r="AY681" s="647"/>
      <c r="AZ681" s="647"/>
      <c r="BA681" s="647"/>
      <c r="BB681" s="647"/>
      <c r="BC681" s="647"/>
      <c r="BD681" s="647"/>
      <c r="BE681" s="647"/>
      <c r="BF681" s="647"/>
      <c r="BG681" s="647"/>
    </row>
    <row r="682" spans="1:59" x14ac:dyDescent="0.25">
      <c r="A682" s="631"/>
      <c r="B682" s="634"/>
      <c r="C682" s="634"/>
      <c r="D682" s="634"/>
      <c r="E682" s="634"/>
      <c r="F682" s="634"/>
      <c r="G682" s="634"/>
      <c r="H682" s="634"/>
      <c r="I682" s="634"/>
      <c r="J682" s="634"/>
      <c r="K682" s="635"/>
      <c r="L682" s="635"/>
      <c r="M682" s="635"/>
      <c r="N682" s="635"/>
      <c r="O682" s="635"/>
      <c r="P682" s="635"/>
      <c r="Q682" s="635"/>
      <c r="R682" s="635"/>
      <c r="S682" s="635"/>
      <c r="T682" s="635"/>
      <c r="U682" s="635"/>
      <c r="V682" s="635"/>
      <c r="W682" s="635"/>
      <c r="X682" s="635"/>
      <c r="Y682" s="635"/>
      <c r="Z682" s="631"/>
      <c r="AA682" s="631"/>
      <c r="AB682" s="631"/>
      <c r="AK682" s="647"/>
      <c r="AL682" s="647"/>
      <c r="AM682" s="647"/>
      <c r="AN682" s="647"/>
      <c r="AO682" s="647"/>
      <c r="AP682" s="647"/>
      <c r="AQ682" s="647"/>
      <c r="AR682" s="647"/>
      <c r="AS682" s="647"/>
      <c r="AT682" s="647"/>
      <c r="AU682" s="647"/>
      <c r="AV682" s="647"/>
      <c r="AW682" s="647"/>
      <c r="AX682" s="647"/>
      <c r="AY682" s="647"/>
      <c r="AZ682" s="647"/>
      <c r="BA682" s="647"/>
      <c r="BB682" s="647"/>
      <c r="BC682" s="647"/>
      <c r="BD682" s="647"/>
      <c r="BE682" s="647"/>
      <c r="BF682" s="647"/>
      <c r="BG682" s="647"/>
    </row>
    <row r="683" spans="1:59" x14ac:dyDescent="0.25">
      <c r="A683" s="631"/>
      <c r="B683" s="634"/>
      <c r="C683" s="634"/>
      <c r="D683" s="634"/>
      <c r="E683" s="634"/>
      <c r="F683" s="634"/>
      <c r="G683" s="634"/>
      <c r="H683" s="634"/>
      <c r="I683" s="634"/>
      <c r="J683" s="634"/>
      <c r="K683" s="635"/>
      <c r="L683" s="635"/>
      <c r="M683" s="635"/>
      <c r="N683" s="635"/>
      <c r="O683" s="635"/>
      <c r="P683" s="635"/>
      <c r="Q683" s="635"/>
      <c r="R683" s="635"/>
      <c r="S683" s="635"/>
      <c r="T683" s="635"/>
      <c r="U683" s="635"/>
      <c r="V683" s="635"/>
      <c r="W683" s="635"/>
      <c r="X683" s="635"/>
      <c r="Y683" s="635"/>
      <c r="Z683" s="631"/>
      <c r="AA683" s="631"/>
      <c r="AB683" s="631"/>
      <c r="AK683" s="647"/>
      <c r="AL683" s="647"/>
      <c r="AM683" s="647"/>
      <c r="AN683" s="647"/>
      <c r="AO683" s="647"/>
      <c r="AP683" s="647"/>
      <c r="AQ683" s="647"/>
      <c r="AR683" s="647"/>
      <c r="AS683" s="647"/>
      <c r="AT683" s="647"/>
      <c r="AU683" s="647"/>
      <c r="AV683" s="647"/>
      <c r="AW683" s="647"/>
      <c r="AX683" s="647"/>
      <c r="AY683" s="647"/>
      <c r="AZ683" s="647"/>
      <c r="BA683" s="647"/>
      <c r="BB683" s="647"/>
      <c r="BC683" s="647"/>
      <c r="BD683" s="647"/>
      <c r="BE683" s="647"/>
      <c r="BF683" s="647"/>
      <c r="BG683" s="647"/>
    </row>
    <row r="684" spans="1:59" x14ac:dyDescent="0.25">
      <c r="A684" s="631"/>
      <c r="B684" s="634"/>
      <c r="C684" s="634"/>
      <c r="D684" s="634"/>
      <c r="E684" s="634"/>
      <c r="F684" s="634"/>
      <c r="G684" s="634"/>
      <c r="H684" s="634"/>
      <c r="I684" s="634"/>
      <c r="J684" s="634"/>
      <c r="K684" s="635"/>
      <c r="L684" s="635"/>
      <c r="M684" s="635"/>
      <c r="N684" s="635"/>
      <c r="O684" s="635"/>
      <c r="P684" s="635"/>
      <c r="Q684" s="635"/>
      <c r="R684" s="635"/>
      <c r="S684" s="635"/>
      <c r="T684" s="635"/>
      <c r="U684" s="635"/>
      <c r="V684" s="635"/>
      <c r="W684" s="635"/>
      <c r="X684" s="635"/>
      <c r="Y684" s="635"/>
      <c r="Z684" s="631"/>
      <c r="AA684" s="631"/>
      <c r="AB684" s="631"/>
      <c r="AK684" s="647"/>
      <c r="AL684" s="647"/>
      <c r="AM684" s="647"/>
      <c r="AN684" s="647"/>
      <c r="AO684" s="647"/>
      <c r="AP684" s="647"/>
      <c r="AQ684" s="647"/>
      <c r="AR684" s="647"/>
      <c r="AS684" s="647"/>
      <c r="AT684" s="647"/>
      <c r="AU684" s="647"/>
      <c r="AV684" s="647"/>
      <c r="AW684" s="647"/>
      <c r="AX684" s="647"/>
      <c r="AY684" s="647"/>
      <c r="AZ684" s="647"/>
      <c r="BA684" s="647"/>
      <c r="BB684" s="647"/>
      <c r="BC684" s="647"/>
      <c r="BD684" s="647"/>
      <c r="BE684" s="647"/>
      <c r="BF684" s="647"/>
      <c r="BG684" s="647"/>
    </row>
    <row r="685" spans="1:59" x14ac:dyDescent="0.25">
      <c r="A685" s="631"/>
      <c r="B685" s="634"/>
      <c r="C685" s="634"/>
      <c r="D685" s="634"/>
      <c r="E685" s="634"/>
      <c r="F685" s="634"/>
      <c r="G685" s="634"/>
      <c r="H685" s="634"/>
      <c r="I685" s="634"/>
      <c r="J685" s="634"/>
      <c r="K685" s="635"/>
      <c r="L685" s="635"/>
      <c r="M685" s="635"/>
      <c r="N685" s="635"/>
      <c r="O685" s="635"/>
      <c r="P685" s="635"/>
      <c r="Q685" s="635"/>
      <c r="R685" s="635"/>
      <c r="S685" s="635"/>
      <c r="T685" s="635"/>
      <c r="U685" s="635"/>
      <c r="V685" s="635"/>
      <c r="W685" s="635"/>
      <c r="X685" s="635"/>
      <c r="Y685" s="635"/>
      <c r="Z685" s="631"/>
      <c r="AA685" s="631"/>
      <c r="AB685" s="631"/>
      <c r="AK685" s="647"/>
      <c r="AL685" s="647"/>
      <c r="AM685" s="647"/>
      <c r="AN685" s="647"/>
      <c r="AO685" s="647"/>
      <c r="AP685" s="647"/>
      <c r="AQ685" s="647"/>
      <c r="AR685" s="647"/>
      <c r="AS685" s="647"/>
      <c r="AT685" s="647"/>
      <c r="AU685" s="647"/>
      <c r="AV685" s="647"/>
      <c r="AW685" s="647"/>
      <c r="AX685" s="647"/>
      <c r="AY685" s="647"/>
      <c r="AZ685" s="647"/>
      <c r="BA685" s="647"/>
      <c r="BB685" s="647"/>
      <c r="BC685" s="647"/>
      <c r="BD685" s="647"/>
      <c r="BE685" s="647"/>
      <c r="BF685" s="647"/>
      <c r="BG685" s="647"/>
    </row>
    <row r="686" spans="1:59" x14ac:dyDescent="0.25">
      <c r="A686" s="631"/>
      <c r="B686" s="634"/>
      <c r="C686" s="634"/>
      <c r="D686" s="634"/>
      <c r="E686" s="634"/>
      <c r="F686" s="634"/>
      <c r="G686" s="634"/>
      <c r="H686" s="634"/>
      <c r="I686" s="634"/>
      <c r="J686" s="634"/>
      <c r="K686" s="635"/>
      <c r="L686" s="635"/>
      <c r="M686" s="635"/>
      <c r="N686" s="635"/>
      <c r="O686" s="635"/>
      <c r="P686" s="635"/>
      <c r="Q686" s="635"/>
      <c r="R686" s="635"/>
      <c r="S686" s="635"/>
      <c r="T686" s="635"/>
      <c r="U686" s="635"/>
      <c r="V686" s="635"/>
      <c r="W686" s="635"/>
      <c r="X686" s="635"/>
      <c r="Y686" s="635"/>
      <c r="Z686" s="631"/>
      <c r="AA686" s="631"/>
      <c r="AB686" s="631"/>
      <c r="AK686" s="647"/>
      <c r="AL686" s="647"/>
      <c r="AM686" s="647"/>
      <c r="AN686" s="647"/>
      <c r="AO686" s="647"/>
      <c r="AP686" s="647"/>
      <c r="AQ686" s="647"/>
      <c r="AR686" s="647"/>
      <c r="AS686" s="647"/>
      <c r="AT686" s="647"/>
      <c r="AU686" s="647"/>
      <c r="AV686" s="647"/>
      <c r="AW686" s="647"/>
      <c r="AX686" s="647"/>
      <c r="AY686" s="647"/>
      <c r="AZ686" s="647"/>
      <c r="BA686" s="647"/>
      <c r="BB686" s="647"/>
      <c r="BC686" s="647"/>
      <c r="BD686" s="647"/>
      <c r="BE686" s="647"/>
      <c r="BF686" s="647"/>
      <c r="BG686" s="647"/>
    </row>
    <row r="687" spans="1:59" x14ac:dyDescent="0.25">
      <c r="A687" s="631"/>
      <c r="B687" s="634"/>
      <c r="C687" s="634"/>
      <c r="D687" s="634"/>
      <c r="E687" s="634"/>
      <c r="F687" s="634"/>
      <c r="G687" s="634"/>
      <c r="H687" s="634"/>
      <c r="I687" s="634"/>
      <c r="J687" s="634"/>
      <c r="K687" s="635"/>
      <c r="L687" s="635"/>
      <c r="M687" s="635"/>
      <c r="N687" s="635"/>
      <c r="O687" s="635"/>
      <c r="P687" s="635"/>
      <c r="Q687" s="635"/>
      <c r="R687" s="635"/>
      <c r="S687" s="635"/>
      <c r="T687" s="635"/>
      <c r="U687" s="635"/>
      <c r="V687" s="635"/>
      <c r="W687" s="635"/>
      <c r="X687" s="635"/>
      <c r="Y687" s="635"/>
      <c r="Z687" s="631"/>
      <c r="AA687" s="631"/>
      <c r="AB687" s="631"/>
      <c r="AK687" s="647"/>
      <c r="AL687" s="647"/>
      <c r="AM687" s="647"/>
      <c r="AN687" s="647"/>
      <c r="AO687" s="647"/>
      <c r="AP687" s="647"/>
      <c r="AQ687" s="647"/>
      <c r="AR687" s="647"/>
      <c r="AS687" s="647"/>
      <c r="AT687" s="647"/>
      <c r="AU687" s="647"/>
      <c r="AV687" s="647"/>
      <c r="AW687" s="647"/>
      <c r="AX687" s="647"/>
      <c r="AY687" s="647"/>
      <c r="AZ687" s="647"/>
      <c r="BA687" s="647"/>
      <c r="BB687" s="647"/>
      <c r="BC687" s="647"/>
      <c r="BD687" s="647"/>
      <c r="BE687" s="647"/>
      <c r="BF687" s="647"/>
      <c r="BG687" s="647"/>
    </row>
    <row r="688" spans="1:59" x14ac:dyDescent="0.25">
      <c r="A688" s="631"/>
      <c r="B688" s="634"/>
      <c r="C688" s="634"/>
      <c r="D688" s="634"/>
      <c r="E688" s="634"/>
      <c r="F688" s="634"/>
      <c r="G688" s="634"/>
      <c r="H688" s="634"/>
      <c r="I688" s="634"/>
      <c r="J688" s="634"/>
      <c r="K688" s="635"/>
      <c r="L688" s="635"/>
      <c r="M688" s="635"/>
      <c r="N688" s="635"/>
      <c r="O688" s="635"/>
      <c r="P688" s="635"/>
      <c r="Q688" s="635"/>
      <c r="R688" s="635"/>
      <c r="S688" s="635"/>
      <c r="T688" s="635"/>
      <c r="U688" s="635"/>
      <c r="V688" s="635"/>
      <c r="W688" s="635"/>
      <c r="X688" s="635"/>
      <c r="Y688" s="635"/>
      <c r="Z688" s="631"/>
      <c r="AA688" s="631"/>
      <c r="AB688" s="631"/>
      <c r="AK688" s="647"/>
      <c r="AL688" s="647"/>
      <c r="AM688" s="647"/>
      <c r="AN688" s="647"/>
      <c r="AO688" s="647"/>
      <c r="AP688" s="647"/>
      <c r="AQ688" s="647"/>
      <c r="AR688" s="647"/>
      <c r="AS688" s="647"/>
      <c r="AT688" s="647"/>
      <c r="AU688" s="647"/>
      <c r="AV688" s="647"/>
      <c r="AW688" s="647"/>
      <c r="AX688" s="647"/>
      <c r="AY688" s="647"/>
      <c r="AZ688" s="647"/>
      <c r="BA688" s="647"/>
      <c r="BB688" s="647"/>
      <c r="BC688" s="647"/>
      <c r="BD688" s="647"/>
      <c r="BE688" s="647"/>
      <c r="BF688" s="647"/>
      <c r="BG688" s="647"/>
    </row>
    <row r="689" spans="1:59" x14ac:dyDescent="0.25">
      <c r="A689" s="631"/>
      <c r="B689" s="634"/>
      <c r="C689" s="634"/>
      <c r="D689" s="634"/>
      <c r="E689" s="634"/>
      <c r="F689" s="634"/>
      <c r="G689" s="634"/>
      <c r="H689" s="634"/>
      <c r="I689" s="634"/>
      <c r="J689" s="634"/>
      <c r="K689" s="635"/>
      <c r="L689" s="635"/>
      <c r="M689" s="635"/>
      <c r="N689" s="635"/>
      <c r="O689" s="635"/>
      <c r="P689" s="635"/>
      <c r="Q689" s="635"/>
      <c r="R689" s="635"/>
      <c r="S689" s="635"/>
      <c r="T689" s="635"/>
      <c r="U689" s="635"/>
      <c r="V689" s="635"/>
      <c r="W689" s="635"/>
      <c r="X689" s="635"/>
      <c r="Y689" s="635"/>
      <c r="Z689" s="631"/>
      <c r="AA689" s="631"/>
      <c r="AB689" s="631"/>
      <c r="AK689" s="647"/>
      <c r="AL689" s="647"/>
      <c r="AM689" s="647"/>
      <c r="AN689" s="647"/>
      <c r="AO689" s="647"/>
      <c r="AP689" s="647"/>
      <c r="AQ689" s="647"/>
      <c r="AR689" s="647"/>
      <c r="AS689" s="647"/>
      <c r="AT689" s="647"/>
      <c r="AU689" s="647"/>
      <c r="AV689" s="647"/>
      <c r="AW689" s="647"/>
      <c r="AX689" s="647"/>
      <c r="AY689" s="647"/>
      <c r="AZ689" s="647"/>
      <c r="BA689" s="647"/>
      <c r="BB689" s="647"/>
      <c r="BC689" s="647"/>
      <c r="BD689" s="647"/>
      <c r="BE689" s="647"/>
      <c r="BF689" s="647"/>
      <c r="BG689" s="647"/>
    </row>
    <row r="690" spans="1:59" x14ac:dyDescent="0.25">
      <c r="A690" s="631"/>
      <c r="B690" s="634"/>
      <c r="C690" s="634"/>
      <c r="D690" s="634"/>
      <c r="E690" s="634"/>
      <c r="F690" s="634"/>
      <c r="G690" s="634"/>
      <c r="H690" s="634"/>
      <c r="I690" s="634"/>
      <c r="J690" s="634"/>
      <c r="K690" s="635"/>
      <c r="L690" s="635"/>
      <c r="M690" s="635"/>
      <c r="N690" s="635"/>
      <c r="O690" s="635"/>
      <c r="P690" s="635"/>
      <c r="Q690" s="635"/>
      <c r="R690" s="635"/>
      <c r="S690" s="635"/>
      <c r="T690" s="635"/>
      <c r="U690" s="635"/>
      <c r="V690" s="635"/>
      <c r="W690" s="635"/>
      <c r="X690" s="635"/>
      <c r="Y690" s="635"/>
      <c r="Z690" s="631"/>
      <c r="AA690" s="631"/>
      <c r="AB690" s="631"/>
      <c r="AK690" s="647"/>
      <c r="AL690" s="647"/>
      <c r="AM690" s="647"/>
      <c r="AN690" s="647"/>
      <c r="AO690" s="647"/>
      <c r="AP690" s="647"/>
      <c r="AQ690" s="647"/>
      <c r="AR690" s="647"/>
      <c r="AS690" s="647"/>
      <c r="AT690" s="647"/>
      <c r="AU690" s="647"/>
      <c r="AV690" s="647"/>
      <c r="AW690" s="647"/>
      <c r="AX690" s="647"/>
      <c r="AY690" s="647"/>
      <c r="AZ690" s="647"/>
      <c r="BA690" s="647"/>
      <c r="BB690" s="647"/>
      <c r="BC690" s="647"/>
      <c r="BD690" s="647"/>
      <c r="BE690" s="647"/>
      <c r="BF690" s="647"/>
      <c r="BG690" s="647"/>
    </row>
    <row r="691" spans="1:59" x14ac:dyDescent="0.25">
      <c r="A691" s="631"/>
      <c r="B691" s="634"/>
      <c r="C691" s="634"/>
      <c r="D691" s="634"/>
      <c r="E691" s="634"/>
      <c r="F691" s="634"/>
      <c r="G691" s="634"/>
      <c r="H691" s="634"/>
      <c r="I691" s="634"/>
      <c r="J691" s="634"/>
      <c r="K691" s="635"/>
      <c r="L691" s="635"/>
      <c r="M691" s="635"/>
      <c r="N691" s="635"/>
      <c r="O691" s="635"/>
      <c r="P691" s="635"/>
      <c r="Q691" s="635"/>
      <c r="R691" s="635"/>
      <c r="S691" s="635"/>
      <c r="T691" s="635"/>
      <c r="U691" s="635"/>
      <c r="V691" s="635"/>
      <c r="W691" s="635"/>
      <c r="X691" s="635"/>
      <c r="Y691" s="635"/>
      <c r="Z691" s="631"/>
      <c r="AA691" s="631"/>
      <c r="AB691" s="631"/>
      <c r="AK691" s="647"/>
      <c r="AL691" s="647"/>
      <c r="AM691" s="647"/>
      <c r="AN691" s="647"/>
      <c r="AO691" s="647"/>
      <c r="AP691" s="647"/>
      <c r="AQ691" s="647"/>
      <c r="AR691" s="647"/>
      <c r="AS691" s="647"/>
      <c r="AT691" s="647"/>
      <c r="AU691" s="647"/>
      <c r="AV691" s="647"/>
      <c r="AW691" s="647"/>
      <c r="AX691" s="647"/>
      <c r="AY691" s="647"/>
      <c r="AZ691" s="647"/>
      <c r="BA691" s="647"/>
      <c r="BB691" s="647"/>
      <c r="BC691" s="647"/>
      <c r="BD691" s="647"/>
      <c r="BE691" s="647"/>
      <c r="BF691" s="647"/>
      <c r="BG691" s="647"/>
    </row>
    <row r="692" spans="1:59" x14ac:dyDescent="0.25">
      <c r="A692" s="631"/>
      <c r="B692" s="634"/>
      <c r="C692" s="634"/>
      <c r="D692" s="634"/>
      <c r="E692" s="634"/>
      <c r="F692" s="634"/>
      <c r="G692" s="634"/>
      <c r="H692" s="634"/>
      <c r="I692" s="634"/>
      <c r="J692" s="634"/>
      <c r="K692" s="635"/>
      <c r="L692" s="635"/>
      <c r="M692" s="635"/>
      <c r="N692" s="635"/>
      <c r="O692" s="635"/>
      <c r="P692" s="635"/>
      <c r="Q692" s="635"/>
      <c r="R692" s="635"/>
      <c r="S692" s="635"/>
      <c r="T692" s="635"/>
      <c r="U692" s="635"/>
      <c r="V692" s="635"/>
      <c r="W692" s="635"/>
      <c r="X692" s="635"/>
      <c r="Y692" s="635"/>
      <c r="Z692" s="631"/>
      <c r="AA692" s="631"/>
      <c r="AB692" s="631"/>
      <c r="AK692" s="647"/>
      <c r="AL692" s="647"/>
      <c r="AM692" s="647"/>
      <c r="AN692" s="647"/>
      <c r="AO692" s="647"/>
      <c r="AP692" s="647"/>
      <c r="AQ692" s="647"/>
      <c r="AR692" s="647"/>
      <c r="AS692" s="647"/>
      <c r="AT692" s="647"/>
      <c r="AU692" s="647"/>
      <c r="AV692" s="647"/>
      <c r="AW692" s="647"/>
      <c r="AX692" s="647"/>
      <c r="AY692" s="647"/>
      <c r="AZ692" s="647"/>
      <c r="BA692" s="647"/>
      <c r="BB692" s="647"/>
      <c r="BC692" s="647"/>
      <c r="BD692" s="647"/>
      <c r="BE692" s="647"/>
      <c r="BF692" s="647"/>
      <c r="BG692" s="647"/>
    </row>
    <row r="693" spans="1:59" x14ac:dyDescent="0.25">
      <c r="A693" s="631"/>
      <c r="B693" s="634"/>
      <c r="C693" s="634"/>
      <c r="D693" s="634"/>
      <c r="E693" s="634"/>
      <c r="F693" s="634"/>
      <c r="G693" s="634"/>
      <c r="H693" s="634"/>
      <c r="I693" s="634"/>
      <c r="J693" s="634"/>
      <c r="K693" s="635"/>
      <c r="L693" s="635"/>
      <c r="M693" s="635"/>
      <c r="N693" s="635"/>
      <c r="O693" s="635"/>
      <c r="P693" s="635"/>
      <c r="Q693" s="635"/>
      <c r="R693" s="635"/>
      <c r="S693" s="635"/>
      <c r="T693" s="635"/>
      <c r="U693" s="635"/>
      <c r="V693" s="635"/>
      <c r="W693" s="635"/>
      <c r="X693" s="635"/>
      <c r="Y693" s="635"/>
      <c r="Z693" s="631"/>
      <c r="AA693" s="631"/>
      <c r="AB693" s="631"/>
      <c r="AK693" s="647"/>
      <c r="AL693" s="647"/>
      <c r="AM693" s="647"/>
      <c r="AN693" s="647"/>
      <c r="AO693" s="647"/>
      <c r="AP693" s="647"/>
      <c r="AQ693" s="647"/>
      <c r="AR693" s="647"/>
      <c r="AS693" s="647"/>
      <c r="AT693" s="647"/>
      <c r="AU693" s="647"/>
      <c r="AV693" s="647"/>
      <c r="AW693" s="647"/>
      <c r="AX693" s="647"/>
      <c r="AY693" s="647"/>
      <c r="AZ693" s="647"/>
      <c r="BA693" s="647"/>
      <c r="BB693" s="647"/>
      <c r="BC693" s="647"/>
      <c r="BD693" s="647"/>
      <c r="BE693" s="647"/>
      <c r="BF693" s="647"/>
      <c r="BG693" s="647"/>
    </row>
    <row r="694" spans="1:59" x14ac:dyDescent="0.25">
      <c r="A694" s="631"/>
      <c r="B694" s="634"/>
      <c r="C694" s="634"/>
      <c r="D694" s="634"/>
      <c r="E694" s="634"/>
      <c r="F694" s="634"/>
      <c r="G694" s="634"/>
      <c r="H694" s="634"/>
      <c r="I694" s="634"/>
      <c r="J694" s="634"/>
      <c r="K694" s="635"/>
      <c r="L694" s="635"/>
      <c r="M694" s="635"/>
      <c r="N694" s="635"/>
      <c r="O694" s="635"/>
      <c r="P694" s="635"/>
      <c r="Q694" s="635"/>
      <c r="R694" s="635"/>
      <c r="S694" s="635"/>
      <c r="T694" s="635"/>
      <c r="U694" s="635"/>
      <c r="V694" s="635"/>
      <c r="W694" s="635"/>
      <c r="X694" s="635"/>
      <c r="Y694" s="635"/>
      <c r="Z694" s="631"/>
      <c r="AA694" s="631"/>
      <c r="AB694" s="631"/>
      <c r="AK694" s="647"/>
      <c r="AL694" s="647"/>
      <c r="AM694" s="647"/>
      <c r="AN694" s="647"/>
      <c r="AO694" s="647"/>
      <c r="AP694" s="647"/>
      <c r="AQ694" s="647"/>
      <c r="AR694" s="647"/>
      <c r="AS694" s="647"/>
      <c r="AT694" s="647"/>
      <c r="AU694" s="647"/>
      <c r="AV694" s="647"/>
      <c r="AW694" s="647"/>
      <c r="AX694" s="647"/>
      <c r="AY694" s="647"/>
      <c r="AZ694" s="647"/>
      <c r="BA694" s="647"/>
      <c r="BB694" s="647"/>
      <c r="BC694" s="647"/>
      <c r="BD694" s="647"/>
      <c r="BE694" s="647"/>
      <c r="BF694" s="647"/>
      <c r="BG694" s="647"/>
    </row>
    <row r="695" spans="1:59" x14ac:dyDescent="0.25">
      <c r="A695" s="631"/>
      <c r="B695" s="634"/>
      <c r="C695" s="634"/>
      <c r="D695" s="634"/>
      <c r="E695" s="634"/>
      <c r="F695" s="634"/>
      <c r="G695" s="634"/>
      <c r="H695" s="634"/>
      <c r="I695" s="634"/>
      <c r="J695" s="634"/>
      <c r="K695" s="635"/>
      <c r="L695" s="635"/>
      <c r="M695" s="635"/>
      <c r="N695" s="635"/>
      <c r="O695" s="635"/>
      <c r="P695" s="635"/>
      <c r="Q695" s="635"/>
      <c r="R695" s="635"/>
      <c r="S695" s="635"/>
      <c r="T695" s="635"/>
      <c r="U695" s="635"/>
      <c r="V695" s="635"/>
      <c r="W695" s="635"/>
      <c r="X695" s="635"/>
      <c r="Y695" s="635"/>
      <c r="Z695" s="631"/>
      <c r="AA695" s="631"/>
      <c r="AB695" s="631"/>
      <c r="AK695" s="647"/>
      <c r="AL695" s="647"/>
      <c r="AM695" s="647"/>
      <c r="AN695" s="647"/>
      <c r="AO695" s="647"/>
      <c r="AP695" s="647"/>
      <c r="AQ695" s="647"/>
      <c r="AR695" s="647"/>
      <c r="AS695" s="647"/>
      <c r="AT695" s="647"/>
      <c r="AU695" s="647"/>
      <c r="AV695" s="647"/>
      <c r="AW695" s="647"/>
      <c r="AX695" s="647"/>
      <c r="AY695" s="647"/>
      <c r="AZ695" s="647"/>
      <c r="BA695" s="647"/>
      <c r="BB695" s="647"/>
      <c r="BC695" s="647"/>
      <c r="BD695" s="647"/>
      <c r="BE695" s="647"/>
      <c r="BF695" s="647"/>
      <c r="BG695" s="647"/>
    </row>
    <row r="696" spans="1:59" x14ac:dyDescent="0.25">
      <c r="A696" s="631"/>
      <c r="B696" s="634"/>
      <c r="C696" s="634"/>
      <c r="D696" s="634"/>
      <c r="E696" s="634"/>
      <c r="F696" s="634"/>
      <c r="G696" s="634"/>
      <c r="H696" s="634"/>
      <c r="I696" s="634"/>
      <c r="J696" s="634"/>
      <c r="K696" s="635"/>
      <c r="L696" s="635"/>
      <c r="M696" s="635"/>
      <c r="N696" s="635"/>
      <c r="O696" s="635"/>
      <c r="P696" s="635"/>
      <c r="Q696" s="635"/>
      <c r="R696" s="635"/>
      <c r="S696" s="635"/>
      <c r="T696" s="635"/>
      <c r="U696" s="635"/>
      <c r="V696" s="635"/>
      <c r="W696" s="635"/>
      <c r="X696" s="635"/>
      <c r="Y696" s="635"/>
      <c r="Z696" s="631"/>
      <c r="AA696" s="631"/>
      <c r="AB696" s="631"/>
      <c r="AK696" s="647"/>
      <c r="AL696" s="647"/>
      <c r="AM696" s="647"/>
      <c r="AN696" s="647"/>
      <c r="AO696" s="647"/>
      <c r="AP696" s="647"/>
      <c r="AQ696" s="647"/>
      <c r="AR696" s="647"/>
      <c r="AS696" s="647"/>
      <c r="AT696" s="647"/>
      <c r="AU696" s="647"/>
      <c r="AV696" s="647"/>
      <c r="AW696" s="647"/>
      <c r="AX696" s="647"/>
      <c r="AY696" s="647"/>
      <c r="AZ696" s="647"/>
      <c r="BA696" s="647"/>
      <c r="BB696" s="647"/>
      <c r="BC696" s="647"/>
      <c r="BD696" s="647"/>
      <c r="BE696" s="647"/>
      <c r="BF696" s="647"/>
      <c r="BG696" s="647"/>
    </row>
    <row r="697" spans="1:59" x14ac:dyDescent="0.25">
      <c r="A697" s="631"/>
      <c r="B697" s="634"/>
      <c r="C697" s="634"/>
      <c r="D697" s="634"/>
      <c r="E697" s="634"/>
      <c r="F697" s="634"/>
      <c r="G697" s="634"/>
      <c r="H697" s="634"/>
      <c r="I697" s="634"/>
      <c r="J697" s="634"/>
      <c r="K697" s="635"/>
      <c r="L697" s="635"/>
      <c r="M697" s="635"/>
      <c r="N697" s="635"/>
      <c r="O697" s="635"/>
      <c r="P697" s="635"/>
      <c r="Q697" s="635"/>
      <c r="R697" s="635"/>
      <c r="S697" s="635"/>
      <c r="T697" s="635"/>
      <c r="U697" s="635"/>
      <c r="V697" s="635"/>
      <c r="W697" s="635"/>
      <c r="X697" s="635"/>
      <c r="Y697" s="635"/>
      <c r="Z697" s="631"/>
      <c r="AA697" s="631"/>
      <c r="AB697" s="631"/>
      <c r="AK697" s="647"/>
      <c r="AL697" s="647"/>
      <c r="AM697" s="647"/>
      <c r="AN697" s="647"/>
      <c r="AO697" s="647"/>
      <c r="AP697" s="647"/>
      <c r="AQ697" s="647"/>
      <c r="AR697" s="647"/>
      <c r="AS697" s="647"/>
      <c r="AT697" s="647"/>
      <c r="AU697" s="647"/>
      <c r="AV697" s="647"/>
      <c r="AW697" s="647"/>
      <c r="AX697" s="647"/>
      <c r="AY697" s="647"/>
      <c r="AZ697" s="647"/>
      <c r="BA697" s="647"/>
      <c r="BB697" s="647"/>
      <c r="BC697" s="647"/>
      <c r="BD697" s="647"/>
      <c r="BE697" s="647"/>
      <c r="BF697" s="647"/>
      <c r="BG697" s="647"/>
    </row>
    <row r="698" spans="1:59" x14ac:dyDescent="0.25">
      <c r="A698" s="631"/>
      <c r="B698" s="634"/>
      <c r="C698" s="634"/>
      <c r="D698" s="634"/>
      <c r="E698" s="634"/>
      <c r="F698" s="634"/>
      <c r="G698" s="634"/>
      <c r="H698" s="634"/>
      <c r="I698" s="634"/>
      <c r="J698" s="634"/>
      <c r="K698" s="635"/>
      <c r="L698" s="635"/>
      <c r="M698" s="635"/>
      <c r="N698" s="635"/>
      <c r="O698" s="635"/>
      <c r="P698" s="635"/>
      <c r="Q698" s="635"/>
      <c r="R698" s="635"/>
      <c r="S698" s="635"/>
      <c r="T698" s="635"/>
      <c r="U698" s="635"/>
      <c r="V698" s="635"/>
      <c r="W698" s="635"/>
      <c r="X698" s="635"/>
      <c r="Y698" s="635"/>
      <c r="Z698" s="631"/>
      <c r="AA698" s="631"/>
      <c r="AB698" s="631"/>
      <c r="AK698" s="647"/>
      <c r="AL698" s="647"/>
      <c r="AM698" s="647"/>
      <c r="AN698" s="647"/>
      <c r="AO698" s="647"/>
      <c r="AP698" s="647"/>
      <c r="AQ698" s="647"/>
      <c r="AR698" s="647"/>
      <c r="AS698" s="647"/>
      <c r="AT698" s="647"/>
      <c r="AU698" s="647"/>
      <c r="AV698" s="647"/>
      <c r="AW698" s="647"/>
      <c r="AX698" s="647"/>
      <c r="AY698" s="647"/>
      <c r="AZ698" s="647"/>
      <c r="BA698" s="647"/>
      <c r="BB698" s="647"/>
      <c r="BC698" s="647"/>
      <c r="BD698" s="647"/>
      <c r="BE698" s="647"/>
      <c r="BF698" s="647"/>
      <c r="BG698" s="647"/>
    </row>
    <row r="699" spans="1:59" x14ac:dyDescent="0.25">
      <c r="A699" s="631"/>
      <c r="B699" s="634"/>
      <c r="C699" s="634"/>
      <c r="D699" s="634"/>
      <c r="E699" s="634"/>
      <c r="F699" s="634"/>
      <c r="G699" s="634"/>
      <c r="H699" s="634"/>
      <c r="I699" s="634"/>
      <c r="J699" s="634"/>
      <c r="K699" s="635"/>
      <c r="L699" s="635"/>
      <c r="M699" s="635"/>
      <c r="N699" s="635"/>
      <c r="O699" s="635"/>
      <c r="P699" s="635"/>
      <c r="Q699" s="635"/>
      <c r="R699" s="635"/>
      <c r="S699" s="635"/>
      <c r="T699" s="635"/>
      <c r="U699" s="635"/>
      <c r="V699" s="635"/>
      <c r="W699" s="635"/>
      <c r="X699" s="635"/>
      <c r="Y699" s="635"/>
      <c r="Z699" s="631"/>
      <c r="AA699" s="631"/>
      <c r="AB699" s="631"/>
      <c r="AK699" s="647"/>
      <c r="AL699" s="647"/>
      <c r="AM699" s="647"/>
      <c r="AN699" s="647"/>
      <c r="AO699" s="647"/>
      <c r="AP699" s="647"/>
      <c r="AQ699" s="647"/>
      <c r="AR699" s="647"/>
      <c r="AS699" s="647"/>
      <c r="AT699" s="647"/>
      <c r="AU699" s="647"/>
      <c r="AV699" s="647"/>
      <c r="AW699" s="647"/>
      <c r="AX699" s="647"/>
      <c r="AY699" s="647"/>
      <c r="AZ699" s="647"/>
      <c r="BA699" s="647"/>
      <c r="BB699" s="647"/>
      <c r="BC699" s="647"/>
      <c r="BD699" s="647"/>
      <c r="BE699" s="647"/>
      <c r="BF699" s="647"/>
      <c r="BG699" s="647"/>
    </row>
    <row r="700" spans="1:59" x14ac:dyDescent="0.25">
      <c r="A700" s="631"/>
      <c r="B700" s="634"/>
      <c r="C700" s="634"/>
      <c r="D700" s="634"/>
      <c r="E700" s="634"/>
      <c r="F700" s="634"/>
      <c r="G700" s="634"/>
      <c r="H700" s="634"/>
      <c r="I700" s="634"/>
      <c r="J700" s="634"/>
      <c r="K700" s="635"/>
      <c r="L700" s="635"/>
      <c r="M700" s="635"/>
      <c r="N700" s="635"/>
      <c r="O700" s="635"/>
      <c r="P700" s="635"/>
      <c r="Q700" s="635"/>
      <c r="R700" s="635"/>
      <c r="S700" s="635"/>
      <c r="T700" s="635"/>
      <c r="U700" s="635"/>
      <c r="V700" s="635"/>
      <c r="W700" s="635"/>
      <c r="X700" s="635"/>
      <c r="Y700" s="635"/>
      <c r="Z700" s="631"/>
      <c r="AA700" s="631"/>
      <c r="AB700" s="631"/>
      <c r="AK700" s="647"/>
      <c r="AL700" s="647"/>
      <c r="AM700" s="647"/>
      <c r="AN700" s="647"/>
      <c r="AO700" s="647"/>
      <c r="AP700" s="647"/>
      <c r="AQ700" s="647"/>
      <c r="AR700" s="647"/>
      <c r="AS700" s="647"/>
      <c r="AT700" s="647"/>
      <c r="AU700" s="647"/>
      <c r="AV700" s="647"/>
      <c r="AW700" s="647"/>
      <c r="AX700" s="647"/>
      <c r="AY700" s="647"/>
      <c r="AZ700" s="647"/>
      <c r="BA700" s="647"/>
      <c r="BB700" s="647"/>
      <c r="BC700" s="647"/>
      <c r="BD700" s="647"/>
      <c r="BE700" s="647"/>
      <c r="BF700" s="647"/>
      <c r="BG700" s="647"/>
    </row>
    <row r="701" spans="1:59" x14ac:dyDescent="0.25">
      <c r="A701" s="631"/>
      <c r="B701" s="634"/>
      <c r="C701" s="634"/>
      <c r="D701" s="634"/>
      <c r="E701" s="634"/>
      <c r="F701" s="634"/>
      <c r="G701" s="634"/>
      <c r="H701" s="634"/>
      <c r="I701" s="634"/>
      <c r="J701" s="634"/>
      <c r="K701" s="635"/>
      <c r="L701" s="635"/>
      <c r="M701" s="635"/>
      <c r="N701" s="635"/>
      <c r="O701" s="635"/>
      <c r="P701" s="635"/>
      <c r="Q701" s="635"/>
      <c r="R701" s="635"/>
      <c r="S701" s="635"/>
      <c r="T701" s="635"/>
      <c r="U701" s="635"/>
      <c r="V701" s="635"/>
      <c r="W701" s="635"/>
      <c r="X701" s="635"/>
      <c r="Y701" s="635"/>
      <c r="Z701" s="631"/>
      <c r="AA701" s="631"/>
      <c r="AB701" s="631"/>
      <c r="AK701" s="647"/>
      <c r="AL701" s="647"/>
      <c r="AM701" s="647"/>
      <c r="AN701" s="647"/>
      <c r="AO701" s="647"/>
      <c r="AP701" s="647"/>
      <c r="AQ701" s="647"/>
      <c r="AR701" s="647"/>
      <c r="AS701" s="647"/>
      <c r="AT701" s="647"/>
      <c r="AU701" s="647"/>
      <c r="AV701" s="647"/>
      <c r="AW701" s="647"/>
      <c r="AX701" s="647"/>
      <c r="AY701" s="647"/>
      <c r="AZ701" s="647"/>
      <c r="BA701" s="647"/>
      <c r="BB701" s="647"/>
      <c r="BC701" s="647"/>
      <c r="BD701" s="647"/>
      <c r="BE701" s="647"/>
      <c r="BF701" s="647"/>
      <c r="BG701" s="647"/>
    </row>
    <row r="702" spans="1:59" x14ac:dyDescent="0.25">
      <c r="A702" s="631"/>
      <c r="B702" s="634"/>
      <c r="C702" s="634"/>
      <c r="D702" s="634"/>
      <c r="E702" s="634"/>
      <c r="F702" s="634"/>
      <c r="G702" s="634"/>
      <c r="H702" s="634"/>
      <c r="I702" s="634"/>
      <c r="J702" s="634"/>
      <c r="K702" s="635"/>
      <c r="L702" s="635"/>
      <c r="M702" s="635"/>
      <c r="N702" s="635"/>
      <c r="O702" s="635"/>
      <c r="P702" s="635"/>
      <c r="Q702" s="635"/>
      <c r="R702" s="635"/>
      <c r="S702" s="635"/>
      <c r="T702" s="635"/>
      <c r="U702" s="635"/>
      <c r="V702" s="635"/>
      <c r="W702" s="635"/>
      <c r="X702" s="635"/>
      <c r="Y702" s="635"/>
      <c r="Z702" s="631"/>
      <c r="AA702" s="631"/>
      <c r="AB702" s="631"/>
      <c r="AK702" s="647"/>
      <c r="AL702" s="647"/>
      <c r="AM702" s="647"/>
      <c r="AN702" s="647"/>
      <c r="AO702" s="647"/>
      <c r="AP702" s="647"/>
      <c r="AQ702" s="647"/>
      <c r="AR702" s="647"/>
      <c r="AS702" s="647"/>
      <c r="AT702" s="647"/>
      <c r="AU702" s="647"/>
      <c r="AV702" s="647"/>
      <c r="AW702" s="647"/>
      <c r="AX702" s="647"/>
      <c r="AY702" s="647"/>
      <c r="AZ702" s="647"/>
      <c r="BA702" s="647"/>
      <c r="BB702" s="647"/>
      <c r="BC702" s="647"/>
      <c r="BD702" s="647"/>
      <c r="BE702" s="647"/>
      <c r="BF702" s="647"/>
      <c r="BG702" s="647"/>
    </row>
    <row r="703" spans="1:59" x14ac:dyDescent="0.25">
      <c r="A703" s="631"/>
      <c r="B703" s="634"/>
      <c r="C703" s="634"/>
      <c r="D703" s="634"/>
      <c r="E703" s="634"/>
      <c r="F703" s="634"/>
      <c r="G703" s="634"/>
      <c r="H703" s="634"/>
      <c r="I703" s="634"/>
      <c r="J703" s="634"/>
      <c r="K703" s="635"/>
      <c r="L703" s="635"/>
      <c r="M703" s="635"/>
      <c r="N703" s="635"/>
      <c r="O703" s="635"/>
      <c r="P703" s="635"/>
      <c r="Q703" s="635"/>
      <c r="R703" s="635"/>
      <c r="S703" s="635"/>
      <c r="T703" s="635"/>
      <c r="U703" s="635"/>
      <c r="V703" s="635"/>
      <c r="W703" s="635"/>
      <c r="X703" s="635"/>
      <c r="Y703" s="635"/>
      <c r="Z703" s="631"/>
      <c r="AA703" s="631"/>
      <c r="AB703" s="631"/>
      <c r="AK703" s="647"/>
      <c r="AL703" s="647"/>
      <c r="AM703" s="647"/>
      <c r="AN703" s="647"/>
      <c r="AO703" s="647"/>
      <c r="AP703" s="647"/>
      <c r="AQ703" s="647"/>
      <c r="AR703" s="647"/>
      <c r="AS703" s="647"/>
      <c r="AT703" s="647"/>
      <c r="AU703" s="647"/>
      <c r="AV703" s="647"/>
      <c r="AW703" s="647"/>
      <c r="AX703" s="647"/>
      <c r="AY703" s="647"/>
      <c r="AZ703" s="647"/>
      <c r="BA703" s="647"/>
      <c r="BB703" s="647"/>
      <c r="BC703" s="647"/>
      <c r="BD703" s="647"/>
      <c r="BE703" s="647"/>
      <c r="BF703" s="647"/>
      <c r="BG703" s="647"/>
    </row>
    <row r="704" spans="1:59" x14ac:dyDescent="0.25">
      <c r="A704" s="631"/>
      <c r="B704" s="634"/>
      <c r="C704" s="634"/>
      <c r="D704" s="634"/>
      <c r="E704" s="634"/>
      <c r="F704" s="634"/>
      <c r="G704" s="634"/>
      <c r="H704" s="634"/>
      <c r="I704" s="634"/>
      <c r="J704" s="634"/>
      <c r="K704" s="635"/>
      <c r="L704" s="635"/>
      <c r="M704" s="635"/>
      <c r="N704" s="635"/>
      <c r="O704" s="635"/>
      <c r="P704" s="635"/>
      <c r="Q704" s="635"/>
      <c r="R704" s="635"/>
      <c r="S704" s="635"/>
      <c r="T704" s="635"/>
      <c r="U704" s="635"/>
      <c r="V704" s="635"/>
      <c r="W704" s="635"/>
      <c r="X704" s="635"/>
      <c r="Y704" s="635"/>
      <c r="Z704" s="631"/>
      <c r="AA704" s="631"/>
      <c r="AB704" s="631"/>
      <c r="AK704" s="647"/>
      <c r="AL704" s="647"/>
      <c r="AM704" s="647"/>
      <c r="AN704" s="647"/>
      <c r="AO704" s="647"/>
      <c r="AP704" s="647"/>
      <c r="AQ704" s="647"/>
      <c r="AR704" s="647"/>
      <c r="AS704" s="647"/>
      <c r="AT704" s="647"/>
      <c r="AU704" s="647"/>
      <c r="AV704" s="647"/>
      <c r="AW704" s="647"/>
      <c r="AX704" s="647"/>
      <c r="AY704" s="647"/>
      <c r="AZ704" s="647"/>
      <c r="BA704" s="647"/>
      <c r="BB704" s="647"/>
      <c r="BC704" s="647"/>
      <c r="BD704" s="647"/>
      <c r="BE704" s="647"/>
      <c r="BF704" s="647"/>
      <c r="BG704" s="647"/>
    </row>
    <row r="705" spans="1:59" x14ac:dyDescent="0.25">
      <c r="A705" s="631"/>
      <c r="B705" s="634"/>
      <c r="C705" s="634"/>
      <c r="D705" s="634"/>
      <c r="E705" s="634"/>
      <c r="F705" s="634"/>
      <c r="G705" s="634"/>
      <c r="H705" s="634"/>
      <c r="I705" s="634"/>
      <c r="J705" s="634"/>
      <c r="K705" s="635"/>
      <c r="L705" s="635"/>
      <c r="M705" s="635"/>
      <c r="N705" s="635"/>
      <c r="O705" s="635"/>
      <c r="P705" s="635"/>
      <c r="Q705" s="635"/>
      <c r="R705" s="635"/>
      <c r="S705" s="635"/>
      <c r="T705" s="635"/>
      <c r="U705" s="635"/>
      <c r="V705" s="635"/>
      <c r="W705" s="635"/>
      <c r="X705" s="635"/>
      <c r="Y705" s="635"/>
      <c r="Z705" s="631"/>
      <c r="AA705" s="631"/>
      <c r="AB705" s="631"/>
      <c r="AK705" s="647"/>
      <c r="AL705" s="647"/>
      <c r="AM705" s="647"/>
      <c r="AN705" s="647"/>
      <c r="AO705" s="647"/>
      <c r="AP705" s="647"/>
      <c r="AQ705" s="647"/>
      <c r="AR705" s="647"/>
      <c r="AS705" s="647"/>
      <c r="AT705" s="647"/>
      <c r="AU705" s="647"/>
      <c r="AV705" s="647"/>
      <c r="AW705" s="647"/>
      <c r="AX705" s="647"/>
      <c r="AY705" s="647"/>
      <c r="AZ705" s="647"/>
      <c r="BA705" s="647"/>
      <c r="BB705" s="647"/>
      <c r="BC705" s="647"/>
      <c r="BD705" s="647"/>
      <c r="BE705" s="647"/>
      <c r="BF705" s="647"/>
      <c r="BG705" s="647"/>
    </row>
    <row r="706" spans="1:59" x14ac:dyDescent="0.25">
      <c r="A706" s="631"/>
      <c r="B706" s="634"/>
      <c r="C706" s="634"/>
      <c r="D706" s="634"/>
      <c r="E706" s="634"/>
      <c r="F706" s="634"/>
      <c r="G706" s="634"/>
      <c r="H706" s="634"/>
      <c r="I706" s="634"/>
      <c r="J706" s="634"/>
      <c r="K706" s="635"/>
      <c r="L706" s="635"/>
      <c r="M706" s="635"/>
      <c r="N706" s="635"/>
      <c r="O706" s="635"/>
      <c r="P706" s="635"/>
      <c r="Q706" s="635"/>
      <c r="R706" s="635"/>
      <c r="S706" s="635"/>
      <c r="T706" s="635"/>
      <c r="U706" s="635"/>
      <c r="V706" s="635"/>
      <c r="W706" s="635"/>
      <c r="X706" s="635"/>
      <c r="Y706" s="635"/>
      <c r="Z706" s="631"/>
      <c r="AA706" s="631"/>
      <c r="AB706" s="631"/>
      <c r="AK706" s="647"/>
      <c r="AL706" s="647"/>
      <c r="AM706" s="647"/>
      <c r="AN706" s="647"/>
      <c r="AO706" s="647"/>
      <c r="AP706" s="647"/>
      <c r="AQ706" s="647"/>
      <c r="AR706" s="647"/>
      <c r="AS706" s="647"/>
      <c r="AT706" s="647"/>
      <c r="AU706" s="647"/>
      <c r="AV706" s="647"/>
      <c r="AW706" s="647"/>
      <c r="AX706" s="647"/>
      <c r="AY706" s="647"/>
      <c r="AZ706" s="647"/>
      <c r="BA706" s="647"/>
      <c r="BB706" s="647"/>
      <c r="BC706" s="647"/>
      <c r="BD706" s="647"/>
      <c r="BE706" s="647"/>
      <c r="BF706" s="647"/>
      <c r="BG706" s="647"/>
    </row>
    <row r="707" spans="1:59" x14ac:dyDescent="0.25">
      <c r="A707" s="631"/>
      <c r="B707" s="634"/>
      <c r="C707" s="634"/>
      <c r="D707" s="634"/>
      <c r="E707" s="634"/>
      <c r="F707" s="634"/>
      <c r="G707" s="634"/>
      <c r="H707" s="634"/>
      <c r="I707" s="634"/>
      <c r="J707" s="634"/>
      <c r="K707" s="635"/>
      <c r="L707" s="635"/>
      <c r="M707" s="635"/>
      <c r="N707" s="635"/>
      <c r="O707" s="635"/>
      <c r="P707" s="635"/>
      <c r="Q707" s="635"/>
      <c r="R707" s="635"/>
      <c r="S707" s="635"/>
      <c r="T707" s="635"/>
      <c r="U707" s="635"/>
      <c r="V707" s="635"/>
      <c r="W707" s="635"/>
      <c r="X707" s="635"/>
      <c r="Y707" s="635"/>
      <c r="Z707" s="631"/>
      <c r="AA707" s="631"/>
      <c r="AB707" s="631"/>
      <c r="AK707" s="647"/>
      <c r="AL707" s="647"/>
      <c r="AM707" s="647"/>
      <c r="AN707" s="647"/>
      <c r="AO707" s="647"/>
      <c r="AP707" s="647"/>
      <c r="AQ707" s="647"/>
      <c r="AR707" s="647"/>
      <c r="AS707" s="647"/>
      <c r="AT707" s="647"/>
      <c r="AU707" s="647"/>
      <c r="AV707" s="647"/>
      <c r="AW707" s="647"/>
      <c r="AX707" s="647"/>
      <c r="AY707" s="647"/>
      <c r="AZ707" s="647"/>
      <c r="BA707" s="647"/>
      <c r="BB707" s="647"/>
      <c r="BC707" s="647"/>
      <c r="BD707" s="647"/>
      <c r="BE707" s="647"/>
      <c r="BF707" s="647"/>
      <c r="BG707" s="647"/>
    </row>
    <row r="708" spans="1:59" x14ac:dyDescent="0.25">
      <c r="A708" s="631"/>
      <c r="B708" s="634"/>
      <c r="C708" s="634"/>
      <c r="D708" s="634"/>
      <c r="E708" s="634"/>
      <c r="F708" s="634"/>
      <c r="G708" s="634"/>
      <c r="H708" s="634"/>
      <c r="I708" s="634"/>
      <c r="J708" s="634"/>
      <c r="K708" s="635"/>
      <c r="L708" s="635"/>
      <c r="M708" s="635"/>
      <c r="N708" s="635"/>
      <c r="O708" s="635"/>
      <c r="P708" s="635"/>
      <c r="Q708" s="635"/>
      <c r="R708" s="635"/>
      <c r="S708" s="635"/>
      <c r="T708" s="635"/>
      <c r="U708" s="635"/>
      <c r="V708" s="635"/>
      <c r="W708" s="635"/>
      <c r="X708" s="635"/>
      <c r="Y708" s="635"/>
      <c r="Z708" s="631"/>
      <c r="AA708" s="631"/>
      <c r="AB708" s="631"/>
      <c r="AK708" s="647"/>
      <c r="AL708" s="647"/>
      <c r="AM708" s="647"/>
      <c r="AN708" s="647"/>
      <c r="AO708" s="647"/>
      <c r="AP708" s="647"/>
      <c r="AQ708" s="647"/>
      <c r="AR708" s="647"/>
      <c r="AS708" s="647"/>
      <c r="AT708" s="647"/>
      <c r="AU708" s="647"/>
      <c r="AV708" s="647"/>
      <c r="AW708" s="647"/>
      <c r="AX708" s="647"/>
      <c r="AY708" s="647"/>
      <c r="AZ708" s="647"/>
      <c r="BA708" s="647"/>
      <c r="BB708" s="647"/>
      <c r="BC708" s="647"/>
      <c r="BD708" s="647"/>
      <c r="BE708" s="647"/>
      <c r="BF708" s="647"/>
      <c r="BG708" s="647"/>
    </row>
    <row r="709" spans="1:59" x14ac:dyDescent="0.25">
      <c r="A709" s="631"/>
      <c r="B709" s="634"/>
      <c r="C709" s="634"/>
      <c r="D709" s="634"/>
      <c r="E709" s="634"/>
      <c r="F709" s="634"/>
      <c r="G709" s="634"/>
      <c r="H709" s="634"/>
      <c r="I709" s="634"/>
      <c r="J709" s="634"/>
      <c r="K709" s="635"/>
      <c r="L709" s="635"/>
      <c r="M709" s="635"/>
      <c r="N709" s="635"/>
      <c r="O709" s="635"/>
      <c r="P709" s="635"/>
      <c r="Q709" s="635"/>
      <c r="R709" s="635"/>
      <c r="S709" s="635"/>
      <c r="T709" s="635"/>
      <c r="U709" s="635"/>
      <c r="V709" s="635"/>
      <c r="W709" s="635"/>
      <c r="X709" s="635"/>
      <c r="Y709" s="635"/>
      <c r="Z709" s="631"/>
      <c r="AA709" s="631"/>
      <c r="AB709" s="631"/>
      <c r="AK709" s="647"/>
      <c r="AL709" s="647"/>
      <c r="AM709" s="647"/>
      <c r="AN709" s="647"/>
      <c r="AO709" s="647"/>
      <c r="AP709" s="647"/>
      <c r="AQ709" s="647"/>
      <c r="AR709" s="647"/>
      <c r="AS709" s="647"/>
      <c r="AT709" s="647"/>
      <c r="AU709" s="647"/>
      <c r="AV709" s="647"/>
      <c r="AW709" s="647"/>
      <c r="AX709" s="647"/>
      <c r="AY709" s="647"/>
      <c r="AZ709" s="647"/>
      <c r="BA709" s="647"/>
      <c r="BB709" s="647"/>
      <c r="BC709" s="647"/>
      <c r="BD709" s="647"/>
      <c r="BE709" s="647"/>
      <c r="BF709" s="647"/>
      <c r="BG709" s="647"/>
    </row>
    <row r="710" spans="1:59" x14ac:dyDescent="0.25">
      <c r="A710" s="631"/>
      <c r="B710" s="634"/>
      <c r="C710" s="634"/>
      <c r="D710" s="634"/>
      <c r="E710" s="634"/>
      <c r="F710" s="634"/>
      <c r="G710" s="634"/>
      <c r="H710" s="634"/>
      <c r="I710" s="634"/>
      <c r="J710" s="634"/>
      <c r="K710" s="635"/>
      <c r="L710" s="635"/>
      <c r="M710" s="635"/>
      <c r="N710" s="635"/>
      <c r="O710" s="635"/>
      <c r="P710" s="635"/>
      <c r="Q710" s="635"/>
      <c r="R710" s="635"/>
      <c r="S710" s="635"/>
      <c r="T710" s="635"/>
      <c r="U710" s="635"/>
      <c r="V710" s="635"/>
      <c r="W710" s="635"/>
      <c r="X710" s="635"/>
      <c r="Y710" s="635"/>
      <c r="Z710" s="631"/>
      <c r="AA710" s="631"/>
      <c r="AB710" s="631"/>
      <c r="AK710" s="647"/>
      <c r="AL710" s="647"/>
      <c r="AM710" s="647"/>
      <c r="AN710" s="647"/>
      <c r="AO710" s="647"/>
      <c r="AP710" s="647"/>
      <c r="AQ710" s="647"/>
      <c r="AR710" s="647"/>
      <c r="AS710" s="647"/>
      <c r="AT710" s="647"/>
      <c r="AU710" s="647"/>
      <c r="AV710" s="647"/>
      <c r="AW710" s="647"/>
      <c r="AX710" s="647"/>
      <c r="AY710" s="647"/>
      <c r="AZ710" s="647"/>
      <c r="BA710" s="647"/>
      <c r="BB710" s="647"/>
      <c r="BC710" s="647"/>
      <c r="BD710" s="647"/>
      <c r="BE710" s="647"/>
      <c r="BF710" s="647"/>
      <c r="BG710" s="647"/>
    </row>
    <row r="711" spans="1:59" x14ac:dyDescent="0.25">
      <c r="A711" s="631"/>
      <c r="B711" s="634"/>
      <c r="C711" s="634"/>
      <c r="D711" s="634"/>
      <c r="E711" s="634"/>
      <c r="F711" s="634"/>
      <c r="G711" s="634"/>
      <c r="H711" s="634"/>
      <c r="I711" s="634"/>
      <c r="J711" s="634"/>
      <c r="K711" s="635"/>
      <c r="L711" s="635"/>
      <c r="M711" s="635"/>
      <c r="N711" s="635"/>
      <c r="O711" s="635"/>
      <c r="P711" s="635"/>
      <c r="Q711" s="635"/>
      <c r="R711" s="635"/>
      <c r="S711" s="635"/>
      <c r="T711" s="635"/>
      <c r="U711" s="635"/>
      <c r="V711" s="635"/>
      <c r="W711" s="635"/>
      <c r="X711" s="635"/>
      <c r="Y711" s="635"/>
      <c r="Z711" s="631"/>
      <c r="AA711" s="631"/>
      <c r="AB711" s="631"/>
      <c r="AK711" s="647"/>
      <c r="AL711" s="647"/>
      <c r="AM711" s="647"/>
      <c r="AN711" s="647"/>
      <c r="AO711" s="647"/>
      <c r="AP711" s="647"/>
      <c r="AQ711" s="647"/>
      <c r="AR711" s="647"/>
      <c r="AS711" s="647"/>
      <c r="AT711" s="647"/>
      <c r="AU711" s="647"/>
      <c r="AV711" s="647"/>
      <c r="AW711" s="647"/>
      <c r="AX711" s="647"/>
      <c r="AY711" s="647"/>
      <c r="AZ711" s="647"/>
      <c r="BA711" s="647"/>
      <c r="BB711" s="647"/>
      <c r="BC711" s="647"/>
      <c r="BD711" s="647"/>
      <c r="BE711" s="647"/>
      <c r="BF711" s="647"/>
      <c r="BG711" s="647"/>
    </row>
    <row r="712" spans="1:59" x14ac:dyDescent="0.25">
      <c r="A712" s="631"/>
      <c r="B712" s="634"/>
      <c r="C712" s="634"/>
      <c r="D712" s="634"/>
      <c r="E712" s="634"/>
      <c r="F712" s="634"/>
      <c r="G712" s="634"/>
      <c r="H712" s="634"/>
      <c r="I712" s="634"/>
      <c r="J712" s="634"/>
      <c r="K712" s="635"/>
      <c r="L712" s="635"/>
      <c r="M712" s="635"/>
      <c r="N712" s="635"/>
      <c r="O712" s="635"/>
      <c r="P712" s="635"/>
      <c r="Q712" s="635"/>
      <c r="R712" s="635"/>
      <c r="S712" s="635"/>
      <c r="T712" s="635"/>
      <c r="U712" s="635"/>
      <c r="V712" s="635"/>
      <c r="W712" s="635"/>
      <c r="X712" s="635"/>
      <c r="Y712" s="635"/>
      <c r="Z712" s="631"/>
      <c r="AA712" s="631"/>
      <c r="AB712" s="631"/>
      <c r="AK712" s="647"/>
      <c r="AL712" s="647"/>
      <c r="AM712" s="647"/>
      <c r="AN712" s="647"/>
      <c r="AO712" s="647"/>
      <c r="AP712" s="647"/>
      <c r="AQ712" s="647"/>
      <c r="AR712" s="647"/>
      <c r="AS712" s="647"/>
      <c r="AT712" s="647"/>
      <c r="AU712" s="647"/>
      <c r="AV712" s="647"/>
      <c r="AW712" s="647"/>
      <c r="AX712" s="647"/>
      <c r="AY712" s="647"/>
      <c r="AZ712" s="647"/>
      <c r="BA712" s="647"/>
      <c r="BB712" s="647"/>
      <c r="BC712" s="647"/>
      <c r="BD712" s="647"/>
      <c r="BE712" s="647"/>
      <c r="BF712" s="647"/>
      <c r="BG712" s="647"/>
    </row>
    <row r="713" spans="1:59" x14ac:dyDescent="0.25">
      <c r="A713" s="631"/>
      <c r="B713" s="634"/>
      <c r="C713" s="634"/>
      <c r="D713" s="634"/>
      <c r="E713" s="634"/>
      <c r="F713" s="634"/>
      <c r="G713" s="634"/>
      <c r="H713" s="634"/>
      <c r="I713" s="634"/>
      <c r="J713" s="634"/>
      <c r="K713" s="635"/>
      <c r="L713" s="635"/>
      <c r="M713" s="635"/>
      <c r="N713" s="635"/>
      <c r="O713" s="635"/>
      <c r="P713" s="635"/>
      <c r="Q713" s="635"/>
      <c r="R713" s="635"/>
      <c r="S713" s="635"/>
      <c r="T713" s="635"/>
      <c r="U713" s="635"/>
      <c r="V713" s="635"/>
      <c r="W713" s="635"/>
      <c r="X713" s="635"/>
      <c r="Y713" s="635"/>
      <c r="Z713" s="631"/>
      <c r="AA713" s="631"/>
      <c r="AB713" s="631"/>
      <c r="AK713" s="647"/>
      <c r="AL713" s="647"/>
      <c r="AM713" s="647"/>
      <c r="AN713" s="647"/>
      <c r="AO713" s="647"/>
      <c r="AP713" s="647"/>
      <c r="AQ713" s="647"/>
      <c r="AR713" s="647"/>
      <c r="AS713" s="647"/>
      <c r="AT713" s="647"/>
      <c r="AU713" s="647"/>
      <c r="AV713" s="647"/>
      <c r="AW713" s="647"/>
      <c r="AX713" s="647"/>
      <c r="AY713" s="647"/>
      <c r="AZ713" s="647"/>
      <c r="BA713" s="647"/>
      <c r="BB713" s="647"/>
      <c r="BC713" s="647"/>
      <c r="BD713" s="647"/>
      <c r="BE713" s="647"/>
      <c r="BF713" s="647"/>
      <c r="BG713" s="647"/>
    </row>
    <row r="714" spans="1:59" x14ac:dyDescent="0.25">
      <c r="A714" s="631"/>
      <c r="B714" s="634"/>
      <c r="C714" s="634"/>
      <c r="D714" s="634"/>
      <c r="E714" s="634"/>
      <c r="F714" s="634"/>
      <c r="G714" s="634"/>
      <c r="H714" s="634"/>
      <c r="I714" s="634"/>
      <c r="J714" s="634"/>
      <c r="K714" s="635"/>
      <c r="L714" s="635"/>
      <c r="M714" s="635"/>
      <c r="N714" s="635"/>
      <c r="O714" s="635"/>
      <c r="P714" s="635"/>
      <c r="Q714" s="635"/>
      <c r="R714" s="635"/>
      <c r="S714" s="635"/>
      <c r="T714" s="635"/>
      <c r="U714" s="635"/>
      <c r="V714" s="635"/>
      <c r="W714" s="635"/>
      <c r="X714" s="635"/>
      <c r="Y714" s="635"/>
      <c r="Z714" s="631"/>
      <c r="AA714" s="631"/>
      <c r="AB714" s="631"/>
      <c r="AK714" s="647"/>
      <c r="AL714" s="647"/>
      <c r="AM714" s="647"/>
      <c r="AN714" s="647"/>
      <c r="AO714" s="647"/>
      <c r="AP714" s="647"/>
      <c r="AQ714" s="647"/>
      <c r="AR714" s="647"/>
      <c r="AS714" s="647"/>
      <c r="AT714" s="647"/>
      <c r="AU714" s="647"/>
      <c r="AV714" s="647"/>
      <c r="AW714" s="647"/>
      <c r="AX714" s="647"/>
      <c r="AY714" s="647"/>
      <c r="AZ714" s="647"/>
      <c r="BA714" s="647"/>
      <c r="BB714" s="647"/>
      <c r="BC714" s="647"/>
      <c r="BD714" s="647"/>
      <c r="BE714" s="647"/>
      <c r="BF714" s="647"/>
      <c r="BG714" s="647"/>
    </row>
    <row r="715" spans="1:59" x14ac:dyDescent="0.25">
      <c r="A715" s="631"/>
      <c r="B715" s="634"/>
      <c r="C715" s="634"/>
      <c r="D715" s="634"/>
      <c r="E715" s="634"/>
      <c r="F715" s="634"/>
      <c r="G715" s="634"/>
      <c r="H715" s="634"/>
      <c r="I715" s="634"/>
      <c r="J715" s="634"/>
      <c r="K715" s="635"/>
      <c r="L715" s="635"/>
      <c r="M715" s="635"/>
      <c r="N715" s="635"/>
      <c r="O715" s="635"/>
      <c r="P715" s="635"/>
      <c r="Q715" s="635"/>
      <c r="R715" s="635"/>
      <c r="S715" s="635"/>
      <c r="T715" s="635"/>
      <c r="U715" s="635"/>
      <c r="V715" s="635"/>
      <c r="W715" s="635"/>
      <c r="X715" s="635"/>
      <c r="Y715" s="635"/>
      <c r="Z715" s="631"/>
      <c r="AA715" s="631"/>
      <c r="AB715" s="631"/>
      <c r="AK715" s="647"/>
      <c r="AL715" s="647"/>
      <c r="AM715" s="647"/>
      <c r="AN715" s="647"/>
      <c r="AO715" s="647"/>
      <c r="AP715" s="647"/>
      <c r="AQ715" s="647"/>
      <c r="AR715" s="647"/>
      <c r="AS715" s="647"/>
      <c r="AT715" s="647"/>
      <c r="AU715" s="647"/>
      <c r="AV715" s="647"/>
      <c r="AW715" s="647"/>
      <c r="AX715" s="647"/>
      <c r="AY715" s="647"/>
      <c r="AZ715" s="647"/>
      <c r="BA715" s="647"/>
      <c r="BB715" s="647"/>
      <c r="BC715" s="647"/>
      <c r="BD715" s="647"/>
      <c r="BE715" s="647"/>
      <c r="BF715" s="647"/>
      <c r="BG715" s="647"/>
    </row>
    <row r="716" spans="1:59" x14ac:dyDescent="0.25">
      <c r="A716" s="631"/>
      <c r="B716" s="634"/>
      <c r="C716" s="634"/>
      <c r="D716" s="634"/>
      <c r="E716" s="634"/>
      <c r="F716" s="634"/>
      <c r="G716" s="634"/>
      <c r="H716" s="634"/>
      <c r="I716" s="634"/>
      <c r="J716" s="634"/>
      <c r="K716" s="635"/>
      <c r="L716" s="635"/>
      <c r="M716" s="635"/>
      <c r="N716" s="635"/>
      <c r="O716" s="635"/>
      <c r="P716" s="635"/>
      <c r="Q716" s="635"/>
      <c r="R716" s="635"/>
      <c r="S716" s="635"/>
      <c r="T716" s="635"/>
      <c r="U716" s="635"/>
      <c r="V716" s="635"/>
      <c r="W716" s="635"/>
      <c r="X716" s="635"/>
      <c r="Y716" s="635"/>
      <c r="Z716" s="631"/>
      <c r="AA716" s="631"/>
      <c r="AB716" s="631"/>
      <c r="AK716" s="647"/>
      <c r="AL716" s="647"/>
      <c r="AM716" s="647"/>
      <c r="AN716" s="647"/>
      <c r="AO716" s="647"/>
      <c r="AP716" s="647"/>
      <c r="AQ716" s="647"/>
      <c r="AR716" s="647"/>
      <c r="AS716" s="647"/>
      <c r="AT716" s="647"/>
      <c r="AU716" s="647"/>
      <c r="AV716" s="647"/>
      <c r="AW716" s="647"/>
      <c r="AX716" s="647"/>
      <c r="AY716" s="647"/>
      <c r="AZ716" s="647"/>
      <c r="BA716" s="647"/>
      <c r="BB716" s="647"/>
      <c r="BC716" s="647"/>
      <c r="BD716" s="647"/>
      <c r="BE716" s="647"/>
      <c r="BF716" s="647"/>
      <c r="BG716" s="647"/>
    </row>
    <row r="717" spans="1:59" x14ac:dyDescent="0.25">
      <c r="A717" s="631"/>
      <c r="B717" s="634"/>
      <c r="C717" s="634"/>
      <c r="D717" s="634"/>
      <c r="E717" s="634"/>
      <c r="F717" s="634"/>
      <c r="G717" s="634"/>
      <c r="H717" s="634"/>
      <c r="I717" s="634"/>
      <c r="J717" s="634"/>
      <c r="K717" s="635"/>
      <c r="L717" s="635"/>
      <c r="M717" s="635"/>
      <c r="N717" s="635"/>
      <c r="O717" s="635"/>
      <c r="P717" s="635"/>
      <c r="Q717" s="635"/>
      <c r="R717" s="635"/>
      <c r="S717" s="635"/>
      <c r="T717" s="635"/>
      <c r="U717" s="635"/>
      <c r="V717" s="635"/>
      <c r="W717" s="635"/>
      <c r="X717" s="635"/>
      <c r="Y717" s="635"/>
      <c r="Z717" s="631"/>
      <c r="AA717" s="631"/>
      <c r="AB717" s="631"/>
      <c r="AK717" s="647"/>
      <c r="AL717" s="647"/>
      <c r="AM717" s="647"/>
      <c r="AN717" s="647"/>
      <c r="AO717" s="647"/>
      <c r="AP717" s="647"/>
      <c r="AQ717" s="647"/>
      <c r="AR717" s="647"/>
      <c r="AS717" s="647"/>
      <c r="AT717" s="647"/>
      <c r="AU717" s="647"/>
      <c r="AV717" s="647"/>
      <c r="AW717" s="647"/>
      <c r="AX717" s="647"/>
      <c r="AY717" s="647"/>
      <c r="AZ717" s="647"/>
      <c r="BA717" s="647"/>
      <c r="BB717" s="647"/>
      <c r="BC717" s="647"/>
      <c r="BD717" s="647"/>
      <c r="BE717" s="647"/>
      <c r="BF717" s="647"/>
      <c r="BG717" s="647"/>
    </row>
    <row r="718" spans="1:59" x14ac:dyDescent="0.25">
      <c r="A718" s="631"/>
      <c r="B718" s="634"/>
      <c r="C718" s="634"/>
      <c r="D718" s="634"/>
      <c r="E718" s="634"/>
      <c r="F718" s="634"/>
      <c r="G718" s="634"/>
      <c r="H718" s="634"/>
      <c r="I718" s="634"/>
      <c r="J718" s="634"/>
      <c r="K718" s="635"/>
      <c r="L718" s="635"/>
      <c r="M718" s="635"/>
      <c r="N718" s="635"/>
      <c r="O718" s="635"/>
      <c r="P718" s="635"/>
      <c r="Q718" s="635"/>
      <c r="R718" s="635"/>
      <c r="S718" s="635"/>
      <c r="T718" s="635"/>
      <c r="U718" s="635"/>
      <c r="V718" s="635"/>
      <c r="W718" s="635"/>
      <c r="X718" s="635"/>
      <c r="Y718" s="635"/>
      <c r="Z718" s="631"/>
      <c r="AA718" s="631"/>
      <c r="AB718" s="631"/>
      <c r="AK718" s="647"/>
      <c r="AL718" s="647"/>
      <c r="AM718" s="647"/>
      <c r="AN718" s="647"/>
      <c r="AO718" s="647"/>
      <c r="AP718" s="647"/>
      <c r="AQ718" s="647"/>
      <c r="AR718" s="647"/>
      <c r="AS718" s="647"/>
      <c r="AT718" s="647"/>
      <c r="AU718" s="647"/>
      <c r="AV718" s="647"/>
      <c r="AW718" s="647"/>
      <c r="AX718" s="647"/>
      <c r="AY718" s="647"/>
      <c r="AZ718" s="647"/>
      <c r="BA718" s="647"/>
      <c r="BB718" s="647"/>
      <c r="BC718" s="647"/>
      <c r="BD718" s="647"/>
      <c r="BE718" s="647"/>
      <c r="BF718" s="647"/>
      <c r="BG718" s="647"/>
    </row>
    <row r="719" spans="1:59" x14ac:dyDescent="0.25">
      <c r="A719" s="631"/>
      <c r="B719" s="634"/>
      <c r="C719" s="634"/>
      <c r="D719" s="634"/>
      <c r="E719" s="634"/>
      <c r="F719" s="634"/>
      <c r="G719" s="634"/>
      <c r="H719" s="634"/>
      <c r="I719" s="634"/>
      <c r="J719" s="634"/>
      <c r="K719" s="635"/>
      <c r="L719" s="635"/>
      <c r="M719" s="635"/>
      <c r="N719" s="635"/>
      <c r="O719" s="635"/>
      <c r="P719" s="635"/>
      <c r="Q719" s="635"/>
      <c r="R719" s="635"/>
      <c r="S719" s="635"/>
      <c r="T719" s="635"/>
      <c r="U719" s="635"/>
      <c r="V719" s="635"/>
      <c r="W719" s="635"/>
      <c r="X719" s="635"/>
      <c r="Y719" s="635"/>
      <c r="Z719" s="631"/>
      <c r="AA719" s="631"/>
      <c r="AB719" s="631"/>
      <c r="AK719" s="647"/>
      <c r="AL719" s="647"/>
      <c r="AM719" s="647"/>
      <c r="AN719" s="647"/>
      <c r="AO719" s="647"/>
      <c r="AP719" s="647"/>
      <c r="AQ719" s="647"/>
      <c r="AR719" s="647"/>
      <c r="AS719" s="647"/>
      <c r="AT719" s="647"/>
      <c r="AU719" s="647"/>
      <c r="AV719" s="647"/>
      <c r="AW719" s="647"/>
      <c r="AX719" s="647"/>
      <c r="AY719" s="647"/>
      <c r="AZ719" s="647"/>
      <c r="BA719" s="647"/>
      <c r="BB719" s="647"/>
      <c r="BC719" s="647"/>
      <c r="BD719" s="647"/>
      <c r="BE719" s="647"/>
      <c r="BF719" s="647"/>
      <c r="BG719" s="647"/>
    </row>
    <row r="720" spans="1:59" x14ac:dyDescent="0.25">
      <c r="A720" s="631"/>
      <c r="B720" s="634"/>
      <c r="C720" s="634"/>
      <c r="D720" s="634"/>
      <c r="E720" s="634"/>
      <c r="F720" s="634"/>
      <c r="G720" s="634"/>
      <c r="H720" s="634"/>
      <c r="I720" s="634"/>
      <c r="J720" s="634"/>
      <c r="K720" s="635"/>
      <c r="L720" s="635"/>
      <c r="M720" s="635"/>
      <c r="N720" s="635"/>
      <c r="O720" s="635"/>
      <c r="P720" s="635"/>
      <c r="Q720" s="635"/>
      <c r="R720" s="635"/>
      <c r="S720" s="635"/>
      <c r="T720" s="635"/>
      <c r="U720" s="635"/>
      <c r="V720" s="635"/>
      <c r="W720" s="635"/>
      <c r="X720" s="635"/>
      <c r="Y720" s="635"/>
      <c r="Z720" s="631"/>
      <c r="AA720" s="631"/>
      <c r="AB720" s="631"/>
      <c r="AK720" s="647"/>
      <c r="AL720" s="647"/>
      <c r="AM720" s="647"/>
      <c r="AN720" s="647"/>
      <c r="AO720" s="647"/>
      <c r="AP720" s="647"/>
      <c r="AQ720" s="647"/>
      <c r="AR720" s="647"/>
      <c r="AS720" s="647"/>
      <c r="AT720" s="647"/>
      <c r="AU720" s="647"/>
      <c r="AV720" s="647"/>
      <c r="AW720" s="647"/>
      <c r="AX720" s="647"/>
      <c r="AY720" s="647"/>
      <c r="AZ720" s="647"/>
      <c r="BA720" s="647"/>
      <c r="BB720" s="647"/>
      <c r="BC720" s="647"/>
      <c r="BD720" s="647"/>
      <c r="BE720" s="647"/>
      <c r="BF720" s="647"/>
      <c r="BG720" s="647"/>
    </row>
    <row r="721" spans="1:59" x14ac:dyDescent="0.25">
      <c r="A721" s="631"/>
      <c r="B721" s="634"/>
      <c r="C721" s="634"/>
      <c r="D721" s="634"/>
      <c r="E721" s="634"/>
      <c r="F721" s="634"/>
      <c r="G721" s="634"/>
      <c r="H721" s="634"/>
      <c r="I721" s="634"/>
      <c r="J721" s="634"/>
      <c r="K721" s="635"/>
      <c r="L721" s="635"/>
      <c r="M721" s="635"/>
      <c r="N721" s="635"/>
      <c r="O721" s="635"/>
      <c r="P721" s="635"/>
      <c r="Q721" s="635"/>
      <c r="R721" s="635"/>
      <c r="S721" s="635"/>
      <c r="T721" s="635"/>
      <c r="U721" s="635"/>
      <c r="V721" s="635"/>
      <c r="W721" s="635"/>
      <c r="X721" s="635"/>
      <c r="Y721" s="635"/>
      <c r="Z721" s="631"/>
      <c r="AA721" s="631"/>
      <c r="AB721" s="631"/>
      <c r="AK721" s="647"/>
      <c r="AL721" s="647"/>
      <c r="AM721" s="647"/>
      <c r="AN721" s="647"/>
      <c r="AO721" s="647"/>
      <c r="AP721" s="647"/>
      <c r="AQ721" s="647"/>
      <c r="AR721" s="647"/>
      <c r="AS721" s="647"/>
      <c r="AT721" s="647"/>
      <c r="AU721" s="647"/>
      <c r="AV721" s="647"/>
      <c r="AW721" s="647"/>
      <c r="AX721" s="647"/>
      <c r="AY721" s="647"/>
      <c r="AZ721" s="647"/>
      <c r="BA721" s="647"/>
      <c r="BB721" s="647"/>
      <c r="BC721" s="647"/>
      <c r="BD721" s="647"/>
      <c r="BE721" s="647"/>
      <c r="BF721" s="647"/>
      <c r="BG721" s="647"/>
    </row>
    <row r="722" spans="1:59" x14ac:dyDescent="0.25">
      <c r="A722" s="631"/>
      <c r="B722" s="634"/>
      <c r="C722" s="634"/>
      <c r="D722" s="634"/>
      <c r="E722" s="634"/>
      <c r="F722" s="634"/>
      <c r="G722" s="634"/>
      <c r="H722" s="634"/>
      <c r="I722" s="634"/>
      <c r="J722" s="634"/>
      <c r="K722" s="635"/>
      <c r="L722" s="635"/>
      <c r="M722" s="635"/>
      <c r="N722" s="635"/>
      <c r="O722" s="635"/>
      <c r="P722" s="635"/>
      <c r="Q722" s="635"/>
      <c r="R722" s="635"/>
      <c r="S722" s="635"/>
      <c r="T722" s="635"/>
      <c r="U722" s="635"/>
      <c r="V722" s="635"/>
      <c r="W722" s="635"/>
      <c r="X722" s="635"/>
      <c r="Y722" s="635"/>
      <c r="Z722" s="631"/>
      <c r="AA722" s="631"/>
      <c r="AB722" s="631"/>
      <c r="AK722" s="647"/>
      <c r="AL722" s="647"/>
      <c r="AM722" s="647"/>
      <c r="AN722" s="647"/>
      <c r="AO722" s="647"/>
      <c r="AP722" s="647"/>
      <c r="AQ722" s="647"/>
      <c r="AR722" s="647"/>
      <c r="AS722" s="647"/>
      <c r="AT722" s="647"/>
      <c r="AU722" s="647"/>
      <c r="AV722" s="647"/>
      <c r="AW722" s="647"/>
      <c r="AX722" s="647"/>
      <c r="AY722" s="647"/>
      <c r="AZ722" s="647"/>
      <c r="BA722" s="647"/>
      <c r="BB722" s="647"/>
      <c r="BC722" s="647"/>
      <c r="BD722" s="647"/>
      <c r="BE722" s="647"/>
      <c r="BF722" s="647"/>
      <c r="BG722" s="647"/>
    </row>
    <row r="723" spans="1:59" x14ac:dyDescent="0.25">
      <c r="A723" s="631"/>
      <c r="B723" s="634"/>
      <c r="C723" s="634"/>
      <c r="D723" s="634"/>
      <c r="E723" s="634"/>
      <c r="F723" s="634"/>
      <c r="G723" s="634"/>
      <c r="H723" s="634"/>
      <c r="I723" s="634"/>
      <c r="J723" s="634"/>
      <c r="K723" s="635"/>
      <c r="L723" s="635"/>
      <c r="M723" s="635"/>
      <c r="N723" s="635"/>
      <c r="O723" s="635"/>
      <c r="P723" s="635"/>
      <c r="Q723" s="635"/>
      <c r="R723" s="635"/>
      <c r="S723" s="635"/>
      <c r="T723" s="635"/>
      <c r="U723" s="635"/>
      <c r="V723" s="635"/>
      <c r="W723" s="635"/>
      <c r="X723" s="635"/>
      <c r="Y723" s="635"/>
      <c r="Z723" s="631"/>
      <c r="AA723" s="631"/>
      <c r="AB723" s="631"/>
      <c r="AK723" s="647"/>
      <c r="AL723" s="647"/>
      <c r="AM723" s="647"/>
      <c r="AN723" s="647"/>
      <c r="AO723" s="647"/>
      <c r="AP723" s="647"/>
      <c r="AQ723" s="647"/>
      <c r="AR723" s="647"/>
      <c r="AS723" s="647"/>
      <c r="AT723" s="647"/>
      <c r="AU723" s="647"/>
      <c r="AV723" s="647"/>
      <c r="AW723" s="647"/>
      <c r="AX723" s="647"/>
      <c r="AY723" s="647"/>
      <c r="AZ723" s="647"/>
      <c r="BA723" s="647"/>
      <c r="BB723" s="647"/>
      <c r="BC723" s="647"/>
      <c r="BD723" s="647"/>
      <c r="BE723" s="647"/>
      <c r="BF723" s="647"/>
      <c r="BG723" s="647"/>
    </row>
    <row r="724" spans="1:59" x14ac:dyDescent="0.25">
      <c r="A724" s="631"/>
      <c r="B724" s="634"/>
      <c r="C724" s="634"/>
      <c r="D724" s="634"/>
      <c r="E724" s="634"/>
      <c r="F724" s="634"/>
      <c r="G724" s="634"/>
      <c r="H724" s="634"/>
      <c r="I724" s="634"/>
      <c r="J724" s="634"/>
      <c r="K724" s="635"/>
      <c r="L724" s="635"/>
      <c r="M724" s="635"/>
      <c r="N724" s="635"/>
      <c r="O724" s="635"/>
      <c r="P724" s="635"/>
      <c r="Q724" s="635"/>
      <c r="R724" s="635"/>
      <c r="S724" s="635"/>
      <c r="T724" s="635"/>
      <c r="U724" s="635"/>
      <c r="V724" s="635"/>
      <c r="W724" s="635"/>
      <c r="X724" s="635"/>
      <c r="Y724" s="635"/>
      <c r="Z724" s="631"/>
      <c r="AA724" s="631"/>
      <c r="AB724" s="631"/>
      <c r="AK724" s="647"/>
      <c r="AL724" s="647"/>
      <c r="AM724" s="647"/>
      <c r="AN724" s="647"/>
      <c r="AO724" s="647"/>
      <c r="AP724" s="647"/>
      <c r="AQ724" s="647"/>
      <c r="AR724" s="647"/>
      <c r="AS724" s="647"/>
      <c r="AT724" s="647"/>
      <c r="AU724" s="647"/>
      <c r="AV724" s="647"/>
      <c r="AW724" s="647"/>
      <c r="AX724" s="647"/>
      <c r="AY724" s="647"/>
      <c r="AZ724" s="647"/>
      <c r="BA724" s="647"/>
      <c r="BB724" s="647"/>
      <c r="BC724" s="647"/>
      <c r="BD724" s="647"/>
      <c r="BE724" s="647"/>
      <c r="BF724" s="647"/>
      <c r="BG724" s="647"/>
    </row>
    <row r="725" spans="1:59" x14ac:dyDescent="0.25">
      <c r="A725" s="631"/>
      <c r="B725" s="634"/>
      <c r="C725" s="634"/>
      <c r="D725" s="634"/>
      <c r="E725" s="634"/>
      <c r="F725" s="634"/>
      <c r="G725" s="634"/>
      <c r="H725" s="634"/>
      <c r="I725" s="634"/>
      <c r="J725" s="634"/>
      <c r="K725" s="635"/>
      <c r="L725" s="635"/>
      <c r="M725" s="635"/>
      <c r="N725" s="635"/>
      <c r="O725" s="635"/>
      <c r="P725" s="635"/>
      <c r="Q725" s="635"/>
      <c r="R725" s="635"/>
      <c r="S725" s="635"/>
      <c r="T725" s="635"/>
      <c r="U725" s="635"/>
      <c r="V725" s="635"/>
      <c r="W725" s="635"/>
      <c r="X725" s="635"/>
      <c r="Y725" s="635"/>
      <c r="Z725" s="631"/>
      <c r="AA725" s="631"/>
      <c r="AB725" s="631"/>
      <c r="AK725" s="647"/>
      <c r="AL725" s="647"/>
      <c r="AM725" s="647"/>
      <c r="AN725" s="647"/>
      <c r="AO725" s="647"/>
      <c r="AP725" s="647"/>
      <c r="AQ725" s="647"/>
      <c r="AR725" s="647"/>
      <c r="AS725" s="647"/>
      <c r="AT725" s="647"/>
      <c r="AU725" s="647"/>
      <c r="AV725" s="647"/>
      <c r="AW725" s="647"/>
      <c r="AX725" s="647"/>
      <c r="AY725" s="647"/>
      <c r="AZ725" s="647"/>
      <c r="BA725" s="647"/>
      <c r="BB725" s="647"/>
      <c r="BC725" s="647"/>
      <c r="BD725" s="647"/>
      <c r="BE725" s="647"/>
      <c r="BF725" s="647"/>
      <c r="BG725" s="647"/>
    </row>
    <row r="726" spans="1:59" x14ac:dyDescent="0.25">
      <c r="A726" s="631"/>
      <c r="B726" s="634"/>
      <c r="C726" s="634"/>
      <c r="D726" s="634"/>
      <c r="E726" s="634"/>
      <c r="F726" s="634"/>
      <c r="G726" s="634"/>
      <c r="H726" s="634"/>
      <c r="I726" s="634"/>
      <c r="J726" s="634"/>
      <c r="K726" s="635"/>
      <c r="L726" s="635"/>
      <c r="M726" s="635"/>
      <c r="N726" s="635"/>
      <c r="O726" s="635"/>
      <c r="P726" s="635"/>
      <c r="Q726" s="635"/>
      <c r="R726" s="635"/>
      <c r="S726" s="635"/>
      <c r="T726" s="635"/>
      <c r="U726" s="635"/>
      <c r="V726" s="635"/>
      <c r="W726" s="635"/>
      <c r="X726" s="635"/>
      <c r="Y726" s="635"/>
      <c r="Z726" s="631"/>
      <c r="AA726" s="631"/>
      <c r="AB726" s="631"/>
      <c r="AK726" s="647"/>
      <c r="AL726" s="647"/>
      <c r="AM726" s="647"/>
      <c r="AN726" s="647"/>
      <c r="AO726" s="647"/>
      <c r="AP726" s="647"/>
      <c r="AQ726" s="647"/>
      <c r="AR726" s="647"/>
      <c r="AS726" s="647"/>
      <c r="AT726" s="647"/>
      <c r="AU726" s="647"/>
      <c r="AV726" s="647"/>
      <c r="AW726" s="647"/>
      <c r="AX726" s="647"/>
      <c r="AY726" s="647"/>
      <c r="AZ726" s="647"/>
      <c r="BA726" s="647"/>
      <c r="BB726" s="647"/>
      <c r="BC726" s="647"/>
      <c r="BD726" s="647"/>
      <c r="BE726" s="647"/>
      <c r="BF726" s="647"/>
      <c r="BG726" s="647"/>
    </row>
    <row r="727" spans="1:59" x14ac:dyDescent="0.25">
      <c r="A727" s="631"/>
      <c r="B727" s="634"/>
      <c r="C727" s="634"/>
      <c r="D727" s="634"/>
      <c r="E727" s="634"/>
      <c r="F727" s="634"/>
      <c r="G727" s="634"/>
      <c r="H727" s="634"/>
      <c r="I727" s="634"/>
      <c r="J727" s="634"/>
      <c r="K727" s="635"/>
      <c r="L727" s="635"/>
      <c r="M727" s="635"/>
      <c r="N727" s="635"/>
      <c r="O727" s="635"/>
      <c r="P727" s="635"/>
      <c r="Q727" s="635"/>
      <c r="R727" s="635"/>
      <c r="S727" s="635"/>
      <c r="T727" s="635"/>
      <c r="U727" s="635"/>
      <c r="V727" s="635"/>
      <c r="W727" s="635"/>
      <c r="X727" s="635"/>
      <c r="Y727" s="635"/>
      <c r="Z727" s="631"/>
      <c r="AA727" s="631"/>
      <c r="AB727" s="631"/>
      <c r="AK727" s="647"/>
      <c r="AL727" s="647"/>
      <c r="AM727" s="647"/>
      <c r="AN727" s="647"/>
      <c r="AO727" s="647"/>
      <c r="AP727" s="647"/>
      <c r="AQ727" s="647"/>
      <c r="AR727" s="647"/>
      <c r="AS727" s="647"/>
      <c r="AT727" s="647"/>
      <c r="AU727" s="647"/>
      <c r="AV727" s="647"/>
      <c r="AW727" s="647"/>
      <c r="AX727" s="647"/>
      <c r="AY727" s="647"/>
      <c r="AZ727" s="647"/>
      <c r="BA727" s="647"/>
      <c r="BB727" s="647"/>
      <c r="BC727" s="647"/>
      <c r="BD727" s="647"/>
      <c r="BE727" s="647"/>
      <c r="BF727" s="647"/>
      <c r="BG727" s="647"/>
    </row>
    <row r="728" spans="1:59" x14ac:dyDescent="0.25">
      <c r="A728" s="631"/>
      <c r="B728" s="634"/>
      <c r="C728" s="634"/>
      <c r="D728" s="634"/>
      <c r="E728" s="634"/>
      <c r="F728" s="634"/>
      <c r="G728" s="634"/>
      <c r="H728" s="634"/>
      <c r="I728" s="634"/>
      <c r="J728" s="634"/>
      <c r="K728" s="635"/>
      <c r="L728" s="635"/>
      <c r="M728" s="635"/>
      <c r="N728" s="635"/>
      <c r="O728" s="635"/>
      <c r="P728" s="635"/>
      <c r="Q728" s="635"/>
      <c r="R728" s="635"/>
      <c r="S728" s="635"/>
      <c r="T728" s="635"/>
      <c r="U728" s="635"/>
      <c r="V728" s="635"/>
      <c r="W728" s="635"/>
      <c r="X728" s="635"/>
      <c r="Y728" s="635"/>
      <c r="Z728" s="631"/>
      <c r="AA728" s="631"/>
      <c r="AB728" s="631"/>
      <c r="AK728" s="647"/>
      <c r="AL728" s="647"/>
      <c r="AM728" s="647"/>
      <c r="AN728" s="647"/>
      <c r="AO728" s="647"/>
      <c r="AP728" s="647"/>
      <c r="AQ728" s="647"/>
      <c r="AR728" s="647"/>
      <c r="AS728" s="647"/>
      <c r="AT728" s="647"/>
      <c r="AU728" s="647"/>
      <c r="AV728" s="647"/>
      <c r="AW728" s="647"/>
      <c r="AX728" s="647"/>
      <c r="AY728" s="647"/>
      <c r="AZ728" s="647"/>
      <c r="BA728" s="647"/>
      <c r="BB728" s="647"/>
      <c r="BC728" s="647"/>
      <c r="BD728" s="647"/>
      <c r="BE728" s="647"/>
      <c r="BF728" s="647"/>
      <c r="BG728" s="647"/>
    </row>
    <row r="729" spans="1:59" x14ac:dyDescent="0.25">
      <c r="A729" s="631"/>
      <c r="B729" s="634"/>
      <c r="C729" s="634"/>
      <c r="D729" s="634"/>
      <c r="E729" s="634"/>
      <c r="F729" s="634"/>
      <c r="G729" s="634"/>
      <c r="H729" s="634"/>
      <c r="I729" s="634"/>
      <c r="J729" s="634"/>
      <c r="K729" s="635"/>
      <c r="L729" s="635"/>
      <c r="M729" s="635"/>
      <c r="N729" s="635"/>
      <c r="O729" s="635"/>
      <c r="P729" s="635"/>
      <c r="Q729" s="635"/>
      <c r="R729" s="635"/>
      <c r="S729" s="635"/>
      <c r="T729" s="635"/>
      <c r="U729" s="635"/>
      <c r="V729" s="635"/>
      <c r="W729" s="635"/>
      <c r="X729" s="635"/>
      <c r="Y729" s="635"/>
      <c r="Z729" s="631"/>
      <c r="AA729" s="631"/>
      <c r="AB729" s="631"/>
      <c r="AK729" s="647"/>
      <c r="AL729" s="647"/>
      <c r="AM729" s="647"/>
      <c r="AN729" s="647"/>
      <c r="AO729" s="647"/>
      <c r="AP729" s="647"/>
      <c r="AQ729" s="647"/>
      <c r="AR729" s="647"/>
      <c r="AS729" s="647"/>
      <c r="AT729" s="647"/>
      <c r="AU729" s="647"/>
      <c r="AV729" s="647"/>
      <c r="AW729" s="647"/>
      <c r="AX729" s="647"/>
      <c r="AY729" s="647"/>
      <c r="AZ729" s="647"/>
      <c r="BA729" s="647"/>
      <c r="BB729" s="647"/>
      <c r="BC729" s="647"/>
      <c r="BD729" s="647"/>
      <c r="BE729" s="647"/>
      <c r="BF729" s="647"/>
      <c r="BG729" s="647"/>
    </row>
    <row r="730" spans="1:59" x14ac:dyDescent="0.25">
      <c r="A730" s="631"/>
      <c r="B730" s="634"/>
      <c r="C730" s="634"/>
      <c r="D730" s="634"/>
      <c r="E730" s="634"/>
      <c r="F730" s="634"/>
      <c r="G730" s="634"/>
      <c r="H730" s="634"/>
      <c r="I730" s="634"/>
      <c r="J730" s="634"/>
      <c r="K730" s="635"/>
      <c r="L730" s="635"/>
      <c r="M730" s="635"/>
      <c r="N730" s="635"/>
      <c r="O730" s="635"/>
      <c r="P730" s="635"/>
      <c r="Q730" s="635"/>
      <c r="R730" s="635"/>
      <c r="S730" s="635"/>
      <c r="T730" s="635"/>
      <c r="U730" s="635"/>
      <c r="V730" s="635"/>
      <c r="W730" s="635"/>
      <c r="X730" s="635"/>
      <c r="Y730" s="635"/>
      <c r="Z730" s="631"/>
      <c r="AA730" s="631"/>
      <c r="AB730" s="631"/>
      <c r="AK730" s="647"/>
      <c r="AL730" s="647"/>
      <c r="AM730" s="647"/>
      <c r="AN730" s="647"/>
      <c r="AO730" s="647"/>
      <c r="AP730" s="647"/>
      <c r="AQ730" s="647"/>
      <c r="AR730" s="647"/>
      <c r="AS730" s="647"/>
      <c r="AT730" s="647"/>
      <c r="AU730" s="647"/>
      <c r="AV730" s="647"/>
      <c r="AW730" s="647"/>
      <c r="AX730" s="647"/>
      <c r="AY730" s="647"/>
      <c r="AZ730" s="647"/>
      <c r="BA730" s="647"/>
      <c r="BB730" s="647"/>
      <c r="BC730" s="647"/>
      <c r="BD730" s="647"/>
      <c r="BE730" s="647"/>
      <c r="BF730" s="647"/>
      <c r="BG730" s="647"/>
    </row>
    <row r="731" spans="1:59" x14ac:dyDescent="0.25">
      <c r="A731" s="631"/>
      <c r="B731" s="634"/>
      <c r="C731" s="634"/>
      <c r="D731" s="634"/>
      <c r="E731" s="634"/>
      <c r="F731" s="634"/>
      <c r="G731" s="634"/>
      <c r="H731" s="634"/>
      <c r="I731" s="634"/>
      <c r="J731" s="634"/>
      <c r="K731" s="635"/>
      <c r="L731" s="635"/>
      <c r="M731" s="635"/>
      <c r="N731" s="635"/>
      <c r="O731" s="635"/>
      <c r="P731" s="635"/>
      <c r="Q731" s="635"/>
      <c r="R731" s="635"/>
      <c r="S731" s="635"/>
      <c r="T731" s="635"/>
      <c r="U731" s="635"/>
      <c r="V731" s="635"/>
      <c r="W731" s="635"/>
      <c r="X731" s="635"/>
      <c r="Y731" s="635"/>
      <c r="Z731" s="631"/>
      <c r="AA731" s="631"/>
      <c r="AB731" s="631"/>
      <c r="AK731" s="647"/>
      <c r="AL731" s="647"/>
      <c r="AM731" s="647"/>
      <c r="AN731" s="647"/>
      <c r="AO731" s="647"/>
      <c r="AP731" s="647"/>
      <c r="AQ731" s="647"/>
      <c r="AR731" s="647"/>
      <c r="AS731" s="647"/>
      <c r="AT731" s="647"/>
      <c r="AU731" s="647"/>
      <c r="AV731" s="647"/>
      <c r="AW731" s="647"/>
      <c r="AX731" s="647"/>
      <c r="AY731" s="647"/>
      <c r="AZ731" s="647"/>
      <c r="BA731" s="647"/>
      <c r="BB731" s="647"/>
      <c r="BC731" s="647"/>
      <c r="BD731" s="647"/>
      <c r="BE731" s="647"/>
      <c r="BF731" s="647"/>
      <c r="BG731" s="647"/>
    </row>
    <row r="732" spans="1:59" x14ac:dyDescent="0.25">
      <c r="A732" s="631"/>
      <c r="B732" s="634"/>
      <c r="C732" s="634"/>
      <c r="D732" s="634"/>
      <c r="E732" s="634"/>
      <c r="F732" s="634"/>
      <c r="G732" s="634"/>
      <c r="H732" s="634"/>
      <c r="I732" s="634"/>
      <c r="J732" s="634"/>
      <c r="K732" s="635"/>
      <c r="L732" s="635"/>
      <c r="M732" s="635"/>
      <c r="N732" s="635"/>
      <c r="O732" s="635"/>
      <c r="P732" s="635"/>
      <c r="Q732" s="635"/>
      <c r="R732" s="635"/>
      <c r="S732" s="635"/>
      <c r="T732" s="635"/>
      <c r="U732" s="635"/>
      <c r="V732" s="635"/>
      <c r="W732" s="635"/>
      <c r="X732" s="635"/>
      <c r="Y732" s="635"/>
      <c r="Z732" s="631"/>
      <c r="AA732" s="631"/>
      <c r="AB732" s="631"/>
      <c r="AK732" s="647"/>
      <c r="AL732" s="647"/>
      <c r="AM732" s="647"/>
      <c r="AN732" s="647"/>
      <c r="AO732" s="647"/>
      <c r="AP732" s="647"/>
      <c r="AQ732" s="647"/>
      <c r="AR732" s="647"/>
      <c r="AS732" s="647"/>
      <c r="AT732" s="647"/>
      <c r="AU732" s="647"/>
      <c r="AV732" s="647"/>
      <c r="AW732" s="647"/>
      <c r="AX732" s="647"/>
      <c r="AY732" s="647"/>
      <c r="AZ732" s="647"/>
      <c r="BA732" s="647"/>
      <c r="BB732" s="647"/>
      <c r="BC732" s="647"/>
      <c r="BD732" s="647"/>
      <c r="BE732" s="647"/>
      <c r="BF732" s="647"/>
      <c r="BG732" s="647"/>
    </row>
    <row r="733" spans="1:59" x14ac:dyDescent="0.25">
      <c r="A733" s="631"/>
      <c r="B733" s="634"/>
      <c r="C733" s="634"/>
      <c r="D733" s="634"/>
      <c r="E733" s="634"/>
      <c r="F733" s="634"/>
      <c r="G733" s="634"/>
      <c r="H733" s="634"/>
      <c r="I733" s="634"/>
      <c r="J733" s="634"/>
      <c r="K733" s="635"/>
      <c r="L733" s="635"/>
      <c r="M733" s="635"/>
      <c r="N733" s="635"/>
      <c r="O733" s="635"/>
      <c r="P733" s="635"/>
      <c r="Q733" s="635"/>
      <c r="R733" s="635"/>
      <c r="S733" s="635"/>
      <c r="T733" s="635"/>
      <c r="U733" s="635"/>
      <c r="V733" s="635"/>
      <c r="W733" s="635"/>
      <c r="X733" s="635"/>
      <c r="Y733" s="635"/>
      <c r="Z733" s="631"/>
      <c r="AA733" s="631"/>
      <c r="AB733" s="631"/>
      <c r="AK733" s="647"/>
      <c r="AL733" s="647"/>
      <c r="AM733" s="647"/>
      <c r="AN733" s="647"/>
      <c r="AO733" s="647"/>
      <c r="AP733" s="647"/>
      <c r="AQ733" s="647"/>
      <c r="AR733" s="647"/>
      <c r="AS733" s="647"/>
      <c r="AT733" s="647"/>
      <c r="AU733" s="647"/>
      <c r="AV733" s="647"/>
      <c r="AW733" s="647"/>
      <c r="AX733" s="647"/>
      <c r="AY733" s="647"/>
      <c r="AZ733" s="647"/>
      <c r="BA733" s="647"/>
      <c r="BB733" s="647"/>
      <c r="BC733" s="647"/>
      <c r="BD733" s="647"/>
      <c r="BE733" s="647"/>
      <c r="BF733" s="647"/>
      <c r="BG733" s="647"/>
    </row>
    <row r="734" spans="1:59" x14ac:dyDescent="0.25">
      <c r="A734" s="631"/>
      <c r="B734" s="634"/>
      <c r="C734" s="634"/>
      <c r="D734" s="634"/>
      <c r="E734" s="634"/>
      <c r="F734" s="634"/>
      <c r="G734" s="634"/>
      <c r="H734" s="634"/>
      <c r="I734" s="634"/>
      <c r="J734" s="634"/>
      <c r="K734" s="635"/>
      <c r="L734" s="635"/>
      <c r="M734" s="635"/>
      <c r="N734" s="635"/>
      <c r="O734" s="635"/>
      <c r="P734" s="635"/>
      <c r="Q734" s="635"/>
      <c r="R734" s="635"/>
      <c r="S734" s="635"/>
      <c r="T734" s="635"/>
      <c r="U734" s="635"/>
      <c r="V734" s="635"/>
      <c r="W734" s="635"/>
      <c r="X734" s="635"/>
      <c r="Y734" s="635"/>
      <c r="Z734" s="631"/>
      <c r="AA734" s="631"/>
      <c r="AB734" s="631"/>
      <c r="AK734" s="647"/>
      <c r="AL734" s="647"/>
      <c r="AM734" s="647"/>
      <c r="AN734" s="647"/>
      <c r="AO734" s="647"/>
      <c r="AP734" s="647"/>
      <c r="AQ734" s="647"/>
      <c r="AR734" s="647"/>
      <c r="AS734" s="647"/>
      <c r="AT734" s="647"/>
      <c r="AU734" s="647"/>
      <c r="AV734" s="647"/>
      <c r="AW734" s="647"/>
      <c r="AX734" s="647"/>
      <c r="AY734" s="647"/>
      <c r="AZ734" s="647"/>
      <c r="BA734" s="647"/>
      <c r="BB734" s="647"/>
      <c r="BC734" s="647"/>
      <c r="BD734" s="647"/>
      <c r="BE734" s="647"/>
      <c r="BF734" s="647"/>
      <c r="BG734" s="647"/>
    </row>
    <row r="735" spans="1:59" x14ac:dyDescent="0.25">
      <c r="A735" s="631"/>
      <c r="B735" s="634"/>
      <c r="C735" s="634"/>
      <c r="D735" s="634"/>
      <c r="E735" s="634"/>
      <c r="F735" s="634"/>
      <c r="G735" s="634"/>
      <c r="H735" s="634"/>
      <c r="I735" s="634"/>
      <c r="J735" s="634"/>
      <c r="K735" s="635"/>
      <c r="L735" s="635"/>
      <c r="M735" s="635"/>
      <c r="N735" s="635"/>
      <c r="O735" s="635"/>
      <c r="P735" s="635"/>
      <c r="Q735" s="635"/>
      <c r="R735" s="635"/>
      <c r="S735" s="635"/>
      <c r="T735" s="635"/>
      <c r="U735" s="635"/>
      <c r="V735" s="635"/>
      <c r="W735" s="635"/>
      <c r="X735" s="635"/>
      <c r="Y735" s="635"/>
      <c r="Z735" s="631"/>
      <c r="AA735" s="631"/>
      <c r="AB735" s="631"/>
      <c r="AK735" s="647"/>
      <c r="AL735" s="647"/>
      <c r="AM735" s="647"/>
      <c r="AN735" s="647"/>
      <c r="AO735" s="647"/>
      <c r="AP735" s="647"/>
      <c r="AQ735" s="647"/>
      <c r="AR735" s="647"/>
      <c r="AS735" s="647"/>
      <c r="AT735" s="647"/>
      <c r="AU735" s="647"/>
      <c r="AV735" s="647"/>
      <c r="AW735" s="647"/>
      <c r="AX735" s="647"/>
      <c r="AY735" s="647"/>
      <c r="AZ735" s="647"/>
      <c r="BA735" s="647"/>
      <c r="BB735" s="647"/>
      <c r="BC735" s="647"/>
      <c r="BD735" s="647"/>
      <c r="BE735" s="647"/>
      <c r="BF735" s="647"/>
      <c r="BG735" s="647"/>
    </row>
    <row r="736" spans="1:59" x14ac:dyDescent="0.25">
      <c r="A736" s="631"/>
      <c r="B736" s="634"/>
      <c r="C736" s="634"/>
      <c r="D736" s="634"/>
      <c r="E736" s="634"/>
      <c r="F736" s="634"/>
      <c r="G736" s="634"/>
      <c r="H736" s="634"/>
      <c r="I736" s="634"/>
      <c r="J736" s="634"/>
      <c r="K736" s="635"/>
      <c r="L736" s="635"/>
      <c r="M736" s="635"/>
      <c r="N736" s="635"/>
      <c r="O736" s="635"/>
      <c r="P736" s="635"/>
      <c r="Q736" s="635"/>
      <c r="R736" s="635"/>
      <c r="S736" s="635"/>
      <c r="T736" s="635"/>
      <c r="U736" s="635"/>
      <c r="V736" s="635"/>
      <c r="W736" s="635"/>
      <c r="X736" s="635"/>
      <c r="Y736" s="635"/>
      <c r="Z736" s="631"/>
      <c r="AA736" s="631"/>
      <c r="AB736" s="631"/>
      <c r="AK736" s="647"/>
      <c r="AL736" s="647"/>
      <c r="AM736" s="647"/>
      <c r="AN736" s="647"/>
      <c r="AO736" s="647"/>
      <c r="AP736" s="647"/>
      <c r="AQ736" s="647"/>
      <c r="AR736" s="647"/>
      <c r="AS736" s="647"/>
      <c r="AT736" s="647"/>
      <c r="AU736" s="647"/>
      <c r="AV736" s="647"/>
      <c r="AW736" s="647"/>
      <c r="AX736" s="647"/>
      <c r="AY736" s="647"/>
      <c r="AZ736" s="647"/>
      <c r="BA736" s="647"/>
      <c r="BB736" s="647"/>
      <c r="BC736" s="647"/>
      <c r="BD736" s="647"/>
      <c r="BE736" s="647"/>
      <c r="BF736" s="647"/>
      <c r="BG736" s="647"/>
    </row>
    <row r="737" spans="1:59" x14ac:dyDescent="0.25">
      <c r="A737" s="631"/>
      <c r="B737" s="634"/>
      <c r="C737" s="634"/>
      <c r="D737" s="634"/>
      <c r="E737" s="634"/>
      <c r="F737" s="634"/>
      <c r="G737" s="634"/>
      <c r="H737" s="634"/>
      <c r="I737" s="634"/>
      <c r="J737" s="634"/>
      <c r="K737" s="635"/>
      <c r="L737" s="635"/>
      <c r="M737" s="635"/>
      <c r="N737" s="635"/>
      <c r="O737" s="635"/>
      <c r="P737" s="635"/>
      <c r="Q737" s="635"/>
      <c r="R737" s="635"/>
      <c r="S737" s="635"/>
      <c r="T737" s="635"/>
      <c r="U737" s="635"/>
      <c r="V737" s="635"/>
      <c r="W737" s="635"/>
      <c r="X737" s="635"/>
      <c r="Y737" s="635"/>
      <c r="Z737" s="631"/>
      <c r="AA737" s="631"/>
      <c r="AB737" s="631"/>
      <c r="AK737" s="647"/>
      <c r="AL737" s="647"/>
      <c r="AM737" s="647"/>
      <c r="AN737" s="647"/>
      <c r="AO737" s="647"/>
      <c r="AP737" s="647"/>
      <c r="AQ737" s="647"/>
      <c r="AR737" s="647"/>
      <c r="AS737" s="647"/>
      <c r="AT737" s="647"/>
      <c r="AU737" s="647"/>
      <c r="AV737" s="647"/>
      <c r="AW737" s="647"/>
      <c r="AX737" s="647"/>
      <c r="AY737" s="647"/>
      <c r="AZ737" s="647"/>
      <c r="BA737" s="647"/>
      <c r="BB737" s="647"/>
      <c r="BC737" s="647"/>
      <c r="BD737" s="647"/>
      <c r="BE737" s="647"/>
      <c r="BF737" s="647"/>
      <c r="BG737" s="647"/>
    </row>
    <row r="738" spans="1:59" x14ac:dyDescent="0.25">
      <c r="A738" s="631"/>
      <c r="B738" s="634"/>
      <c r="C738" s="634"/>
      <c r="D738" s="634"/>
      <c r="E738" s="634"/>
      <c r="F738" s="634"/>
      <c r="G738" s="634"/>
      <c r="H738" s="634"/>
      <c r="I738" s="634"/>
      <c r="J738" s="634"/>
      <c r="K738" s="635"/>
      <c r="L738" s="635"/>
      <c r="M738" s="635"/>
      <c r="N738" s="635"/>
      <c r="O738" s="635"/>
      <c r="P738" s="635"/>
      <c r="Q738" s="635"/>
      <c r="R738" s="635"/>
      <c r="S738" s="635"/>
      <c r="T738" s="635"/>
      <c r="U738" s="635"/>
      <c r="V738" s="635"/>
      <c r="W738" s="635"/>
      <c r="X738" s="635"/>
      <c r="Y738" s="635"/>
      <c r="Z738" s="631"/>
      <c r="AA738" s="631"/>
      <c r="AB738" s="631"/>
      <c r="AK738" s="647"/>
      <c r="AL738" s="647"/>
      <c r="AM738" s="647"/>
      <c r="AN738" s="647"/>
      <c r="AO738" s="647"/>
      <c r="AP738" s="647"/>
      <c r="AQ738" s="647"/>
      <c r="AR738" s="647"/>
      <c r="AS738" s="647"/>
      <c r="AT738" s="647"/>
      <c r="AU738" s="647"/>
      <c r="AV738" s="647"/>
      <c r="AW738" s="647"/>
      <c r="AX738" s="647"/>
      <c r="AY738" s="647"/>
      <c r="AZ738" s="647"/>
      <c r="BA738" s="647"/>
      <c r="BB738" s="647"/>
      <c r="BC738" s="647"/>
      <c r="BD738" s="647"/>
      <c r="BE738" s="647"/>
      <c r="BF738" s="647"/>
      <c r="BG738" s="647"/>
    </row>
    <row r="739" spans="1:59" x14ac:dyDescent="0.25">
      <c r="A739" s="631"/>
      <c r="B739" s="634"/>
      <c r="C739" s="634"/>
      <c r="D739" s="634"/>
      <c r="E739" s="634"/>
      <c r="F739" s="634"/>
      <c r="G739" s="634"/>
      <c r="H739" s="634"/>
      <c r="I739" s="634"/>
      <c r="J739" s="634"/>
      <c r="K739" s="635"/>
      <c r="L739" s="635"/>
      <c r="M739" s="635"/>
      <c r="N739" s="635"/>
      <c r="O739" s="635"/>
      <c r="P739" s="635"/>
      <c r="Q739" s="635"/>
      <c r="R739" s="635"/>
      <c r="S739" s="635"/>
      <c r="T739" s="635"/>
      <c r="U739" s="635"/>
      <c r="V739" s="635"/>
      <c r="W739" s="635"/>
      <c r="X739" s="635"/>
      <c r="Y739" s="635"/>
      <c r="Z739" s="631"/>
      <c r="AA739" s="631"/>
      <c r="AB739" s="631"/>
      <c r="AK739" s="647"/>
      <c r="AL739" s="647"/>
      <c r="AM739" s="647"/>
      <c r="AN739" s="647"/>
      <c r="AO739" s="647"/>
      <c r="AP739" s="647"/>
      <c r="AQ739" s="647"/>
      <c r="AR739" s="647"/>
      <c r="AS739" s="647"/>
      <c r="AT739" s="647"/>
      <c r="AU739" s="647"/>
      <c r="AV739" s="647"/>
      <c r="AW739" s="647"/>
      <c r="AX739" s="647"/>
      <c r="AY739" s="647"/>
      <c r="AZ739" s="647"/>
      <c r="BA739" s="647"/>
      <c r="BB739" s="647"/>
      <c r="BC739" s="647"/>
      <c r="BD739" s="647"/>
      <c r="BE739" s="647"/>
      <c r="BF739" s="647"/>
      <c r="BG739" s="647"/>
    </row>
    <row r="740" spans="1:59" x14ac:dyDescent="0.25">
      <c r="A740" s="631"/>
      <c r="B740" s="634"/>
      <c r="C740" s="634"/>
      <c r="D740" s="634"/>
      <c r="E740" s="634"/>
      <c r="F740" s="634"/>
      <c r="G740" s="634"/>
      <c r="H740" s="634"/>
      <c r="I740" s="634"/>
      <c r="J740" s="634"/>
      <c r="K740" s="635"/>
      <c r="L740" s="635"/>
      <c r="M740" s="635"/>
      <c r="N740" s="635"/>
      <c r="O740" s="635"/>
      <c r="P740" s="635"/>
      <c r="Q740" s="635"/>
      <c r="R740" s="635"/>
      <c r="S740" s="635"/>
      <c r="T740" s="635"/>
      <c r="U740" s="635"/>
      <c r="V740" s="635"/>
      <c r="W740" s="635"/>
      <c r="X740" s="635"/>
      <c r="Y740" s="635"/>
      <c r="Z740" s="631"/>
      <c r="AA740" s="631"/>
      <c r="AB740" s="631"/>
      <c r="AK740" s="647"/>
      <c r="AL740" s="647"/>
      <c r="AM740" s="647"/>
      <c r="AN740" s="647"/>
      <c r="AO740" s="647"/>
      <c r="AP740" s="647"/>
      <c r="AQ740" s="647"/>
      <c r="AR740" s="647"/>
      <c r="AS740" s="647"/>
      <c r="AT740" s="647"/>
      <c r="AU740" s="647"/>
      <c r="AV740" s="647"/>
      <c r="AW740" s="647"/>
      <c r="AX740" s="647"/>
      <c r="AY740" s="647"/>
      <c r="AZ740" s="647"/>
      <c r="BA740" s="647"/>
      <c r="BB740" s="647"/>
      <c r="BC740" s="647"/>
      <c r="BD740" s="647"/>
      <c r="BE740" s="647"/>
      <c r="BF740" s="647"/>
      <c r="BG740" s="647"/>
    </row>
    <row r="741" spans="1:59" x14ac:dyDescent="0.25">
      <c r="A741" s="631"/>
      <c r="B741" s="634"/>
      <c r="C741" s="634"/>
      <c r="D741" s="634"/>
      <c r="E741" s="634"/>
      <c r="F741" s="634"/>
      <c r="G741" s="634"/>
      <c r="H741" s="634"/>
      <c r="I741" s="634"/>
      <c r="J741" s="634"/>
      <c r="K741" s="635"/>
      <c r="L741" s="635"/>
      <c r="M741" s="635"/>
      <c r="N741" s="635"/>
      <c r="O741" s="635"/>
      <c r="P741" s="635"/>
      <c r="Q741" s="635"/>
      <c r="R741" s="635"/>
      <c r="S741" s="635"/>
      <c r="T741" s="635"/>
      <c r="U741" s="635"/>
      <c r="V741" s="635"/>
      <c r="W741" s="635"/>
      <c r="X741" s="635"/>
      <c r="Y741" s="635"/>
      <c r="Z741" s="631"/>
      <c r="AA741" s="631"/>
      <c r="AB741" s="631"/>
      <c r="AK741" s="647"/>
      <c r="AL741" s="647"/>
      <c r="AM741" s="647"/>
      <c r="AN741" s="647"/>
      <c r="AO741" s="647"/>
      <c r="AP741" s="647"/>
      <c r="AQ741" s="647"/>
      <c r="AR741" s="647"/>
      <c r="AS741" s="647"/>
      <c r="AT741" s="647"/>
      <c r="AU741" s="647"/>
      <c r="AV741" s="647"/>
      <c r="AW741" s="647"/>
      <c r="AX741" s="647"/>
      <c r="AY741" s="647"/>
      <c r="AZ741" s="647"/>
      <c r="BA741" s="647"/>
      <c r="BB741" s="647"/>
      <c r="BC741" s="647"/>
      <c r="BD741" s="647"/>
      <c r="BE741" s="647"/>
      <c r="BF741" s="647"/>
      <c r="BG741" s="647"/>
    </row>
    <row r="742" spans="1:59" x14ac:dyDescent="0.25">
      <c r="A742" s="631"/>
      <c r="B742" s="634"/>
      <c r="C742" s="634"/>
      <c r="D742" s="634"/>
      <c r="E742" s="634"/>
      <c r="F742" s="634"/>
      <c r="G742" s="634"/>
      <c r="H742" s="634"/>
      <c r="I742" s="634"/>
      <c r="J742" s="634"/>
      <c r="K742" s="635"/>
      <c r="L742" s="635"/>
      <c r="M742" s="635"/>
      <c r="N742" s="635"/>
      <c r="O742" s="635"/>
      <c r="P742" s="635"/>
      <c r="Q742" s="635"/>
      <c r="R742" s="635"/>
      <c r="S742" s="635"/>
      <c r="T742" s="635"/>
      <c r="U742" s="635"/>
      <c r="V742" s="635"/>
      <c r="W742" s="635"/>
      <c r="X742" s="635"/>
      <c r="Y742" s="635"/>
      <c r="Z742" s="631"/>
      <c r="AA742" s="631"/>
      <c r="AB742" s="631"/>
      <c r="AK742" s="647"/>
      <c r="AL742" s="647"/>
      <c r="AM742" s="647"/>
      <c r="AN742" s="647"/>
      <c r="AO742" s="647"/>
      <c r="AP742" s="647"/>
      <c r="AQ742" s="647"/>
      <c r="AR742" s="647"/>
      <c r="AS742" s="647"/>
      <c r="AT742" s="647"/>
      <c r="AU742" s="647"/>
      <c r="AV742" s="647"/>
      <c r="AW742" s="647"/>
      <c r="AX742" s="647"/>
      <c r="AY742" s="647"/>
      <c r="AZ742" s="647"/>
      <c r="BA742" s="647"/>
      <c r="BB742" s="647"/>
      <c r="BC742" s="647"/>
      <c r="BD742" s="647"/>
      <c r="BE742" s="647"/>
      <c r="BF742" s="647"/>
      <c r="BG742" s="647"/>
    </row>
    <row r="743" spans="1:59" x14ac:dyDescent="0.25">
      <c r="A743" s="631"/>
      <c r="B743" s="634"/>
      <c r="C743" s="634"/>
      <c r="D743" s="634"/>
      <c r="E743" s="634"/>
      <c r="F743" s="634"/>
      <c r="G743" s="634"/>
      <c r="H743" s="634"/>
      <c r="I743" s="634"/>
      <c r="J743" s="634"/>
      <c r="K743" s="635"/>
      <c r="L743" s="635"/>
      <c r="M743" s="635"/>
      <c r="N743" s="635"/>
      <c r="O743" s="635"/>
      <c r="P743" s="635"/>
      <c r="Q743" s="635"/>
      <c r="R743" s="635"/>
      <c r="S743" s="635"/>
      <c r="T743" s="635"/>
      <c r="U743" s="635"/>
      <c r="V743" s="635"/>
      <c r="W743" s="635"/>
      <c r="X743" s="635"/>
      <c r="Y743" s="635"/>
      <c r="Z743" s="631"/>
      <c r="AA743" s="631"/>
      <c r="AB743" s="631"/>
      <c r="AK743" s="647"/>
      <c r="AL743" s="647"/>
      <c r="AM743" s="647"/>
      <c r="AN743" s="647"/>
      <c r="AO743" s="647"/>
      <c r="AP743" s="647"/>
      <c r="AQ743" s="647"/>
      <c r="AR743" s="647"/>
      <c r="AS743" s="647"/>
      <c r="AT743" s="647"/>
      <c r="AU743" s="647"/>
      <c r="AV743" s="647"/>
      <c r="AW743" s="647"/>
      <c r="AX743" s="647"/>
      <c r="AY743" s="647"/>
      <c r="AZ743" s="647"/>
      <c r="BA743" s="647"/>
      <c r="BB743" s="647"/>
      <c r="BC743" s="647"/>
      <c r="BD743" s="647"/>
      <c r="BE743" s="647"/>
      <c r="BF743" s="647"/>
      <c r="BG743" s="647"/>
    </row>
    <row r="744" spans="1:59" x14ac:dyDescent="0.25">
      <c r="A744" s="631"/>
      <c r="B744" s="634"/>
      <c r="C744" s="634"/>
      <c r="D744" s="634"/>
      <c r="E744" s="634"/>
      <c r="F744" s="634"/>
      <c r="G744" s="634"/>
      <c r="H744" s="634"/>
      <c r="I744" s="634"/>
      <c r="J744" s="634"/>
      <c r="K744" s="635"/>
      <c r="L744" s="635"/>
      <c r="M744" s="635"/>
      <c r="N744" s="635"/>
      <c r="O744" s="635"/>
      <c r="P744" s="635"/>
      <c r="Q744" s="635"/>
      <c r="R744" s="635"/>
      <c r="S744" s="635"/>
      <c r="T744" s="635"/>
      <c r="U744" s="635"/>
      <c r="V744" s="635"/>
      <c r="W744" s="635"/>
      <c r="X744" s="635"/>
      <c r="Y744" s="635"/>
      <c r="Z744" s="631"/>
      <c r="AA744" s="631"/>
      <c r="AB744" s="631"/>
      <c r="AK744" s="647"/>
      <c r="AL744" s="647"/>
      <c r="AM744" s="647"/>
      <c r="AN744" s="647"/>
      <c r="AO744" s="647"/>
      <c r="AP744" s="647"/>
      <c r="AQ744" s="647"/>
      <c r="AR744" s="647"/>
      <c r="AS744" s="647"/>
      <c r="AT744" s="647"/>
      <c r="AU744" s="647"/>
      <c r="AV744" s="647"/>
      <c r="AW744" s="647"/>
      <c r="AX744" s="647"/>
      <c r="AY744" s="647"/>
      <c r="AZ744" s="647"/>
      <c r="BA744" s="647"/>
      <c r="BB744" s="647"/>
      <c r="BC744" s="647"/>
      <c r="BD744" s="647"/>
      <c r="BE744" s="647"/>
      <c r="BF744" s="647"/>
      <c r="BG744" s="647"/>
    </row>
    <row r="745" spans="1:59" x14ac:dyDescent="0.25">
      <c r="A745" s="631"/>
      <c r="B745" s="634"/>
      <c r="C745" s="634"/>
      <c r="D745" s="634"/>
      <c r="E745" s="634"/>
      <c r="F745" s="634"/>
      <c r="G745" s="634"/>
      <c r="H745" s="634"/>
      <c r="I745" s="634"/>
      <c r="J745" s="634"/>
      <c r="K745" s="635"/>
      <c r="L745" s="635"/>
      <c r="M745" s="635"/>
      <c r="N745" s="635"/>
      <c r="O745" s="635"/>
      <c r="P745" s="635"/>
      <c r="Q745" s="635"/>
      <c r="R745" s="635"/>
      <c r="S745" s="635"/>
      <c r="T745" s="635"/>
      <c r="U745" s="635"/>
      <c r="V745" s="635"/>
      <c r="W745" s="635"/>
      <c r="X745" s="635"/>
      <c r="Y745" s="635"/>
      <c r="Z745" s="631"/>
      <c r="AA745" s="631"/>
      <c r="AB745" s="631"/>
      <c r="AK745" s="647"/>
      <c r="AL745" s="647"/>
      <c r="AM745" s="647"/>
      <c r="AN745" s="647"/>
      <c r="AO745" s="647"/>
      <c r="AP745" s="647"/>
      <c r="AQ745" s="647"/>
      <c r="AR745" s="647"/>
      <c r="AS745" s="647"/>
      <c r="AT745" s="647"/>
      <c r="AU745" s="647"/>
      <c r="AV745" s="647"/>
      <c r="AW745" s="647"/>
      <c r="AX745" s="647"/>
      <c r="AY745" s="647"/>
      <c r="AZ745" s="647"/>
      <c r="BA745" s="647"/>
      <c r="BB745" s="647"/>
      <c r="BC745" s="647"/>
      <c r="BD745" s="647"/>
      <c r="BE745" s="647"/>
      <c r="BF745" s="647"/>
      <c r="BG745" s="647"/>
    </row>
    <row r="746" spans="1:59" x14ac:dyDescent="0.25">
      <c r="A746" s="631"/>
      <c r="B746" s="634"/>
      <c r="C746" s="634"/>
      <c r="D746" s="634"/>
      <c r="E746" s="634"/>
      <c r="F746" s="634"/>
      <c r="G746" s="634"/>
      <c r="H746" s="634"/>
      <c r="I746" s="634"/>
      <c r="J746" s="634"/>
      <c r="K746" s="635"/>
      <c r="L746" s="635"/>
      <c r="M746" s="635"/>
      <c r="N746" s="635"/>
      <c r="O746" s="635"/>
      <c r="P746" s="635"/>
      <c r="Q746" s="635"/>
      <c r="R746" s="635"/>
      <c r="S746" s="635"/>
      <c r="T746" s="635"/>
      <c r="U746" s="635"/>
      <c r="V746" s="635"/>
      <c r="W746" s="635"/>
      <c r="X746" s="635"/>
      <c r="Y746" s="635"/>
      <c r="Z746" s="631"/>
      <c r="AA746" s="631"/>
      <c r="AB746" s="631"/>
      <c r="AK746" s="647"/>
      <c r="AL746" s="647"/>
      <c r="AM746" s="647"/>
      <c r="AN746" s="647"/>
      <c r="AO746" s="647"/>
      <c r="AP746" s="647"/>
      <c r="AQ746" s="647"/>
      <c r="AR746" s="647"/>
      <c r="AS746" s="647"/>
      <c r="AT746" s="647"/>
      <c r="AU746" s="647"/>
      <c r="AV746" s="647"/>
      <c r="AW746" s="647"/>
      <c r="AX746" s="647"/>
      <c r="AY746" s="647"/>
      <c r="AZ746" s="647"/>
      <c r="BA746" s="647"/>
      <c r="BB746" s="647"/>
      <c r="BC746" s="647"/>
      <c r="BD746" s="647"/>
      <c r="BE746" s="647"/>
      <c r="BF746" s="647"/>
      <c r="BG746" s="647"/>
    </row>
    <row r="747" spans="1:59" x14ac:dyDescent="0.25">
      <c r="A747" s="631"/>
      <c r="B747" s="634"/>
      <c r="C747" s="634"/>
      <c r="D747" s="634"/>
      <c r="E747" s="634"/>
      <c r="F747" s="634"/>
      <c r="G747" s="634"/>
      <c r="H747" s="634"/>
      <c r="I747" s="634"/>
      <c r="J747" s="634"/>
      <c r="K747" s="635"/>
      <c r="L747" s="635"/>
      <c r="M747" s="635"/>
      <c r="N747" s="635"/>
      <c r="O747" s="635"/>
      <c r="P747" s="635"/>
      <c r="Q747" s="635"/>
      <c r="R747" s="635"/>
      <c r="S747" s="635"/>
      <c r="T747" s="635"/>
      <c r="U747" s="635"/>
      <c r="V747" s="635"/>
      <c r="W747" s="635"/>
      <c r="X747" s="635"/>
      <c r="Y747" s="635"/>
      <c r="Z747" s="631"/>
      <c r="AA747" s="631"/>
      <c r="AB747" s="631"/>
      <c r="AK747" s="647"/>
      <c r="AL747" s="647"/>
      <c r="AM747" s="647"/>
      <c r="AN747" s="647"/>
      <c r="AO747" s="647"/>
      <c r="AP747" s="647"/>
      <c r="AQ747" s="647"/>
      <c r="AR747" s="647"/>
      <c r="AS747" s="647"/>
      <c r="AT747" s="647"/>
      <c r="AU747" s="647"/>
      <c r="AV747" s="647"/>
      <c r="AW747" s="647"/>
      <c r="AX747" s="647"/>
      <c r="AY747" s="647"/>
      <c r="AZ747" s="647"/>
      <c r="BA747" s="647"/>
      <c r="BB747" s="647"/>
      <c r="BC747" s="647"/>
      <c r="BD747" s="647"/>
      <c r="BE747" s="647"/>
      <c r="BF747" s="647"/>
      <c r="BG747" s="647"/>
    </row>
    <row r="748" spans="1:59" x14ac:dyDescent="0.25">
      <c r="A748" s="631"/>
      <c r="B748" s="634"/>
      <c r="C748" s="634"/>
      <c r="D748" s="634"/>
      <c r="E748" s="634"/>
      <c r="F748" s="634"/>
      <c r="G748" s="634"/>
      <c r="H748" s="634"/>
      <c r="I748" s="634"/>
      <c r="J748" s="634"/>
      <c r="K748" s="635"/>
      <c r="L748" s="635"/>
      <c r="M748" s="635"/>
      <c r="N748" s="635"/>
      <c r="O748" s="635"/>
      <c r="P748" s="635"/>
      <c r="Q748" s="635"/>
      <c r="R748" s="635"/>
      <c r="S748" s="635"/>
      <c r="T748" s="635"/>
      <c r="U748" s="635"/>
      <c r="V748" s="635"/>
      <c r="W748" s="635"/>
      <c r="X748" s="635"/>
      <c r="Y748" s="635"/>
      <c r="Z748" s="631"/>
      <c r="AA748" s="631"/>
      <c r="AB748" s="631"/>
      <c r="AK748" s="647"/>
      <c r="AL748" s="647"/>
      <c r="AM748" s="647"/>
      <c r="AN748" s="647"/>
      <c r="AO748" s="647"/>
      <c r="AP748" s="647"/>
      <c r="AQ748" s="647"/>
      <c r="AR748" s="647"/>
      <c r="AS748" s="647"/>
      <c r="AT748" s="647"/>
      <c r="AU748" s="647"/>
      <c r="AV748" s="647"/>
      <c r="AW748" s="647"/>
      <c r="AX748" s="647"/>
      <c r="AY748" s="647"/>
      <c r="AZ748" s="647"/>
      <c r="BA748" s="647"/>
      <c r="BB748" s="647"/>
      <c r="BC748" s="647"/>
      <c r="BD748" s="647"/>
      <c r="BE748" s="647"/>
      <c r="BF748" s="647"/>
      <c r="BG748" s="647"/>
    </row>
    <row r="749" spans="1:59" x14ac:dyDescent="0.25">
      <c r="A749" s="631"/>
      <c r="B749" s="634"/>
      <c r="C749" s="634"/>
      <c r="D749" s="634"/>
      <c r="E749" s="634"/>
      <c r="F749" s="634"/>
      <c r="G749" s="634"/>
      <c r="H749" s="634"/>
      <c r="I749" s="634"/>
      <c r="J749" s="634"/>
      <c r="K749" s="635"/>
      <c r="L749" s="635"/>
      <c r="M749" s="635"/>
      <c r="N749" s="635"/>
      <c r="O749" s="635"/>
      <c r="P749" s="635"/>
      <c r="Q749" s="635"/>
      <c r="R749" s="635"/>
      <c r="S749" s="635"/>
      <c r="T749" s="635"/>
      <c r="U749" s="635"/>
      <c r="V749" s="635"/>
      <c r="W749" s="635"/>
      <c r="X749" s="635"/>
      <c r="Y749" s="635"/>
      <c r="Z749" s="631"/>
      <c r="AA749" s="631"/>
      <c r="AB749" s="631"/>
      <c r="AK749" s="647"/>
      <c r="AL749" s="647"/>
      <c r="AM749" s="647"/>
      <c r="AN749" s="647"/>
      <c r="AO749" s="647"/>
      <c r="AP749" s="647"/>
      <c r="AQ749" s="647"/>
      <c r="AR749" s="647"/>
      <c r="AS749" s="647"/>
      <c r="AT749" s="647"/>
      <c r="AU749" s="647"/>
      <c r="AV749" s="647"/>
      <c r="AW749" s="647"/>
      <c r="AX749" s="647"/>
      <c r="AY749" s="647"/>
      <c r="AZ749" s="647"/>
      <c r="BA749" s="647"/>
      <c r="BB749" s="647"/>
      <c r="BC749" s="647"/>
      <c r="BD749" s="647"/>
      <c r="BE749" s="647"/>
      <c r="BF749" s="647"/>
      <c r="BG749" s="647"/>
    </row>
    <row r="750" spans="1:59" x14ac:dyDescent="0.25">
      <c r="A750" s="631"/>
      <c r="B750" s="634"/>
      <c r="C750" s="634"/>
      <c r="D750" s="634"/>
      <c r="E750" s="634"/>
      <c r="F750" s="634"/>
      <c r="G750" s="634"/>
      <c r="H750" s="634"/>
      <c r="I750" s="634"/>
      <c r="J750" s="634"/>
      <c r="K750" s="635"/>
      <c r="L750" s="635"/>
      <c r="M750" s="635"/>
      <c r="N750" s="635"/>
      <c r="O750" s="635"/>
      <c r="P750" s="635"/>
      <c r="Q750" s="635"/>
      <c r="R750" s="635"/>
      <c r="S750" s="635"/>
      <c r="T750" s="635"/>
      <c r="U750" s="635"/>
      <c r="V750" s="635"/>
      <c r="W750" s="635"/>
      <c r="X750" s="635"/>
      <c r="Y750" s="635"/>
      <c r="Z750" s="631"/>
      <c r="AA750" s="631"/>
      <c r="AB750" s="631"/>
      <c r="AK750" s="647"/>
      <c r="AL750" s="647"/>
      <c r="AM750" s="647"/>
      <c r="AN750" s="647"/>
      <c r="AO750" s="647"/>
      <c r="AP750" s="647"/>
      <c r="AQ750" s="647"/>
      <c r="AR750" s="647"/>
      <c r="AS750" s="647"/>
      <c r="AT750" s="647"/>
      <c r="AU750" s="647"/>
      <c r="AV750" s="647"/>
      <c r="AW750" s="647"/>
      <c r="AX750" s="647"/>
      <c r="AY750" s="647"/>
      <c r="AZ750" s="647"/>
      <c r="BA750" s="647"/>
      <c r="BB750" s="647"/>
      <c r="BC750" s="647"/>
      <c r="BD750" s="647"/>
      <c r="BE750" s="647"/>
      <c r="BF750" s="647"/>
      <c r="BG750" s="647"/>
    </row>
    <row r="751" spans="1:59" x14ac:dyDescent="0.25">
      <c r="A751" s="631"/>
      <c r="B751" s="634"/>
      <c r="C751" s="634"/>
      <c r="D751" s="634"/>
      <c r="E751" s="634"/>
      <c r="F751" s="634"/>
      <c r="G751" s="634"/>
      <c r="H751" s="634"/>
      <c r="I751" s="634"/>
      <c r="J751" s="634"/>
      <c r="K751" s="635"/>
      <c r="L751" s="635"/>
      <c r="M751" s="635"/>
      <c r="N751" s="635"/>
      <c r="O751" s="635"/>
      <c r="P751" s="635"/>
      <c r="Q751" s="635"/>
      <c r="R751" s="635"/>
      <c r="S751" s="635"/>
      <c r="T751" s="635"/>
      <c r="U751" s="635"/>
      <c r="V751" s="635"/>
      <c r="W751" s="635"/>
      <c r="X751" s="635"/>
      <c r="Y751" s="635"/>
      <c r="Z751" s="631"/>
      <c r="AA751" s="631"/>
      <c r="AB751" s="631"/>
      <c r="AK751" s="647"/>
      <c r="AL751" s="647"/>
      <c r="AM751" s="647"/>
      <c r="AN751" s="647"/>
      <c r="AO751" s="647"/>
      <c r="AP751" s="647"/>
      <c r="AQ751" s="647"/>
      <c r="AR751" s="647"/>
      <c r="AS751" s="647"/>
      <c r="AT751" s="647"/>
      <c r="AU751" s="647"/>
      <c r="AV751" s="647"/>
      <c r="AW751" s="647"/>
      <c r="AX751" s="647"/>
      <c r="AY751" s="647"/>
      <c r="AZ751" s="647"/>
      <c r="BA751" s="647"/>
      <c r="BB751" s="647"/>
      <c r="BC751" s="647"/>
      <c r="BD751" s="647"/>
      <c r="BE751" s="647"/>
      <c r="BF751" s="647"/>
      <c r="BG751" s="647"/>
    </row>
    <row r="752" spans="1:59" x14ac:dyDescent="0.25">
      <c r="A752" s="631"/>
      <c r="B752" s="634"/>
      <c r="C752" s="634"/>
      <c r="D752" s="634"/>
      <c r="E752" s="634"/>
      <c r="F752" s="634"/>
      <c r="G752" s="634"/>
      <c r="H752" s="634"/>
      <c r="I752" s="634"/>
      <c r="J752" s="634"/>
      <c r="K752" s="635"/>
      <c r="L752" s="635"/>
      <c r="M752" s="635"/>
      <c r="N752" s="635"/>
      <c r="O752" s="635"/>
      <c r="P752" s="635"/>
      <c r="Q752" s="635"/>
      <c r="R752" s="635"/>
      <c r="S752" s="635"/>
      <c r="T752" s="635"/>
      <c r="U752" s="635"/>
      <c r="V752" s="635"/>
      <c r="W752" s="635"/>
      <c r="X752" s="635"/>
      <c r="Y752" s="635"/>
      <c r="Z752" s="631"/>
      <c r="AA752" s="631"/>
      <c r="AB752" s="631"/>
      <c r="AK752" s="647"/>
      <c r="AL752" s="647"/>
      <c r="AM752" s="647"/>
      <c r="AN752" s="647"/>
      <c r="AO752" s="647"/>
      <c r="AP752" s="647"/>
      <c r="AQ752" s="647"/>
      <c r="AR752" s="647"/>
      <c r="AS752" s="647"/>
      <c r="AT752" s="647"/>
      <c r="AU752" s="647"/>
      <c r="AV752" s="647"/>
      <c r="AW752" s="647"/>
      <c r="AX752" s="647"/>
      <c r="AY752" s="647"/>
      <c r="AZ752" s="647"/>
      <c r="BA752" s="647"/>
      <c r="BB752" s="647"/>
      <c r="BC752" s="647"/>
      <c r="BD752" s="647"/>
      <c r="BE752" s="647"/>
      <c r="BF752" s="647"/>
      <c r="BG752" s="647"/>
    </row>
    <row r="753" spans="1:59" x14ac:dyDescent="0.25">
      <c r="A753" s="631"/>
      <c r="B753" s="634"/>
      <c r="C753" s="634"/>
      <c r="D753" s="634"/>
      <c r="E753" s="634"/>
      <c r="F753" s="634"/>
      <c r="G753" s="634"/>
      <c r="H753" s="634"/>
      <c r="I753" s="634"/>
      <c r="J753" s="634"/>
      <c r="K753" s="635"/>
      <c r="L753" s="635"/>
      <c r="M753" s="635"/>
      <c r="N753" s="635"/>
      <c r="O753" s="635"/>
      <c r="P753" s="635"/>
      <c r="Q753" s="635"/>
      <c r="R753" s="635"/>
      <c r="S753" s="635"/>
      <c r="T753" s="635"/>
      <c r="U753" s="635"/>
      <c r="V753" s="635"/>
      <c r="W753" s="635"/>
      <c r="X753" s="635"/>
      <c r="Y753" s="635"/>
      <c r="Z753" s="631"/>
      <c r="AA753" s="631"/>
      <c r="AB753" s="631"/>
      <c r="AK753" s="647"/>
      <c r="AL753" s="647"/>
      <c r="AM753" s="647"/>
      <c r="AN753" s="647"/>
      <c r="AO753" s="647"/>
      <c r="AP753" s="647"/>
      <c r="AQ753" s="647"/>
      <c r="AR753" s="647"/>
      <c r="AS753" s="647"/>
      <c r="AT753" s="647"/>
      <c r="AU753" s="647"/>
      <c r="AV753" s="647"/>
      <c r="AW753" s="647"/>
      <c r="AX753" s="647"/>
      <c r="AY753" s="647"/>
      <c r="AZ753" s="647"/>
      <c r="BA753" s="647"/>
      <c r="BB753" s="647"/>
      <c r="BC753" s="647"/>
      <c r="BD753" s="647"/>
      <c r="BE753" s="647"/>
      <c r="BF753" s="647"/>
      <c r="BG753" s="647"/>
    </row>
    <row r="754" spans="1:59" x14ac:dyDescent="0.25">
      <c r="A754" s="631"/>
      <c r="B754" s="634"/>
      <c r="C754" s="634"/>
      <c r="D754" s="634"/>
      <c r="E754" s="634"/>
      <c r="F754" s="634"/>
      <c r="G754" s="634"/>
      <c r="H754" s="634"/>
      <c r="I754" s="634"/>
      <c r="J754" s="634"/>
      <c r="K754" s="635"/>
      <c r="L754" s="635"/>
      <c r="M754" s="635"/>
      <c r="N754" s="635"/>
      <c r="O754" s="635"/>
      <c r="P754" s="635"/>
      <c r="Q754" s="635"/>
      <c r="R754" s="635"/>
      <c r="S754" s="635"/>
      <c r="T754" s="635"/>
      <c r="U754" s="635"/>
      <c r="V754" s="635"/>
      <c r="W754" s="635"/>
      <c r="X754" s="635"/>
      <c r="Y754" s="635"/>
      <c r="Z754" s="631"/>
      <c r="AA754" s="631"/>
      <c r="AB754" s="631"/>
      <c r="AK754" s="647"/>
      <c r="AL754" s="647"/>
      <c r="AM754" s="647"/>
      <c r="AN754" s="647"/>
      <c r="AO754" s="647"/>
      <c r="AP754" s="647"/>
      <c r="AQ754" s="647"/>
      <c r="AR754" s="647"/>
      <c r="AS754" s="647"/>
      <c r="AT754" s="647"/>
      <c r="AU754" s="647"/>
      <c r="AV754" s="647"/>
      <c r="AW754" s="647"/>
      <c r="AX754" s="647"/>
      <c r="AY754" s="647"/>
      <c r="AZ754" s="647"/>
      <c r="BA754" s="647"/>
      <c r="BB754" s="647"/>
      <c r="BC754" s="647"/>
      <c r="BD754" s="647"/>
      <c r="BE754" s="647"/>
      <c r="BF754" s="647"/>
      <c r="BG754" s="647"/>
    </row>
    <row r="755" spans="1:59" x14ac:dyDescent="0.25">
      <c r="A755" s="631"/>
      <c r="B755" s="634"/>
      <c r="C755" s="634"/>
      <c r="D755" s="634"/>
      <c r="E755" s="634"/>
      <c r="F755" s="634"/>
      <c r="G755" s="634"/>
      <c r="H755" s="634"/>
      <c r="I755" s="634"/>
      <c r="J755" s="634"/>
      <c r="K755" s="635"/>
      <c r="L755" s="635"/>
      <c r="M755" s="635"/>
      <c r="N755" s="635"/>
      <c r="O755" s="635"/>
      <c r="P755" s="635"/>
      <c r="Q755" s="635"/>
      <c r="R755" s="635"/>
      <c r="S755" s="635"/>
      <c r="T755" s="635"/>
      <c r="U755" s="635"/>
      <c r="V755" s="635"/>
      <c r="W755" s="635"/>
      <c r="X755" s="635"/>
      <c r="Y755" s="635"/>
      <c r="Z755" s="631"/>
      <c r="AA755" s="631"/>
      <c r="AB755" s="631"/>
      <c r="AK755" s="647"/>
      <c r="AL755" s="647"/>
      <c r="AM755" s="647"/>
      <c r="AN755" s="647"/>
      <c r="AO755" s="647"/>
      <c r="AP755" s="647"/>
      <c r="AQ755" s="647"/>
      <c r="AR755" s="647"/>
      <c r="AS755" s="647"/>
      <c r="AT755" s="647"/>
      <c r="AU755" s="647"/>
      <c r="AV755" s="647"/>
      <c r="AW755" s="647"/>
      <c r="AX755" s="647"/>
      <c r="AY755" s="647"/>
      <c r="AZ755" s="647"/>
      <c r="BA755" s="647"/>
      <c r="BB755" s="647"/>
      <c r="BC755" s="647"/>
      <c r="BD755" s="647"/>
      <c r="BE755" s="647"/>
      <c r="BF755" s="647"/>
      <c r="BG755" s="647"/>
    </row>
    <row r="756" spans="1:59" x14ac:dyDescent="0.25">
      <c r="A756" s="631"/>
      <c r="B756" s="634"/>
      <c r="C756" s="634"/>
      <c r="D756" s="634"/>
      <c r="E756" s="634"/>
      <c r="F756" s="634"/>
      <c r="G756" s="634"/>
      <c r="H756" s="634"/>
      <c r="I756" s="634"/>
      <c r="J756" s="634"/>
      <c r="K756" s="635"/>
      <c r="L756" s="635"/>
      <c r="M756" s="635"/>
      <c r="N756" s="635"/>
      <c r="O756" s="635"/>
      <c r="P756" s="635"/>
      <c r="Q756" s="635"/>
      <c r="R756" s="635"/>
      <c r="S756" s="635"/>
      <c r="T756" s="635"/>
      <c r="U756" s="635"/>
      <c r="V756" s="635"/>
      <c r="W756" s="635"/>
      <c r="X756" s="635"/>
      <c r="Y756" s="635"/>
      <c r="Z756" s="631"/>
      <c r="AA756" s="631"/>
      <c r="AB756" s="631"/>
      <c r="AK756" s="647"/>
      <c r="AL756" s="647"/>
      <c r="AM756" s="647"/>
      <c r="AN756" s="647"/>
      <c r="AO756" s="647"/>
      <c r="AP756" s="647"/>
      <c r="AQ756" s="647"/>
      <c r="AR756" s="647"/>
      <c r="AS756" s="647"/>
      <c r="AT756" s="647"/>
      <c r="AU756" s="647"/>
      <c r="AV756" s="647"/>
      <c r="AW756" s="647"/>
      <c r="AX756" s="647"/>
      <c r="AY756" s="647"/>
      <c r="AZ756" s="647"/>
      <c r="BA756" s="647"/>
      <c r="BB756" s="647"/>
      <c r="BC756" s="647"/>
      <c r="BD756" s="647"/>
      <c r="BE756" s="647"/>
      <c r="BF756" s="647"/>
      <c r="BG756" s="647"/>
    </row>
    <row r="757" spans="1:59" x14ac:dyDescent="0.25">
      <c r="A757" s="631"/>
      <c r="B757" s="634"/>
      <c r="C757" s="634"/>
      <c r="D757" s="634"/>
      <c r="E757" s="634"/>
      <c r="F757" s="634"/>
      <c r="G757" s="634"/>
      <c r="H757" s="634"/>
      <c r="I757" s="634"/>
      <c r="J757" s="634"/>
      <c r="K757" s="635"/>
      <c r="L757" s="635"/>
      <c r="M757" s="635"/>
      <c r="N757" s="635"/>
      <c r="O757" s="635"/>
      <c r="P757" s="635"/>
      <c r="Q757" s="635"/>
      <c r="R757" s="635"/>
      <c r="S757" s="635"/>
      <c r="T757" s="635"/>
      <c r="U757" s="635"/>
      <c r="V757" s="635"/>
      <c r="W757" s="635"/>
      <c r="X757" s="635"/>
      <c r="Y757" s="635"/>
      <c r="Z757" s="631"/>
      <c r="AA757" s="631"/>
      <c r="AB757" s="631"/>
      <c r="AK757" s="647"/>
      <c r="AL757" s="647"/>
      <c r="AM757" s="647"/>
      <c r="AN757" s="647"/>
      <c r="AO757" s="647"/>
      <c r="AP757" s="647"/>
      <c r="AQ757" s="647"/>
      <c r="AR757" s="647"/>
      <c r="AS757" s="647"/>
      <c r="AT757" s="647"/>
      <c r="AU757" s="647"/>
      <c r="AV757" s="647"/>
      <c r="AW757" s="647"/>
      <c r="AX757" s="647"/>
      <c r="AY757" s="647"/>
      <c r="AZ757" s="647"/>
      <c r="BA757" s="647"/>
      <c r="BB757" s="647"/>
      <c r="BC757" s="647"/>
      <c r="BD757" s="647"/>
      <c r="BE757" s="647"/>
      <c r="BF757" s="647"/>
      <c r="BG757" s="647"/>
    </row>
    <row r="758" spans="1:59" x14ac:dyDescent="0.25">
      <c r="A758" s="631"/>
      <c r="B758" s="634"/>
      <c r="C758" s="634"/>
      <c r="D758" s="634"/>
      <c r="E758" s="634"/>
      <c r="F758" s="634"/>
      <c r="G758" s="634"/>
      <c r="H758" s="634"/>
      <c r="I758" s="634"/>
      <c r="J758" s="634"/>
      <c r="K758" s="635"/>
      <c r="L758" s="635"/>
      <c r="M758" s="635"/>
      <c r="N758" s="635"/>
      <c r="O758" s="635"/>
      <c r="P758" s="635"/>
      <c r="Q758" s="635"/>
      <c r="R758" s="635"/>
      <c r="S758" s="635"/>
      <c r="T758" s="635"/>
      <c r="U758" s="635"/>
      <c r="V758" s="635"/>
      <c r="W758" s="635"/>
      <c r="X758" s="635"/>
      <c r="Y758" s="635"/>
      <c r="Z758" s="631"/>
      <c r="AA758" s="631"/>
      <c r="AB758" s="631"/>
      <c r="AK758" s="647"/>
      <c r="AL758" s="647"/>
      <c r="AM758" s="647"/>
      <c r="AN758" s="647"/>
      <c r="AO758" s="647"/>
      <c r="AP758" s="647"/>
      <c r="AQ758" s="647"/>
      <c r="AR758" s="647"/>
      <c r="AS758" s="647"/>
      <c r="AT758" s="647"/>
      <c r="AU758" s="647"/>
      <c r="AV758" s="647"/>
      <c r="AW758" s="647"/>
      <c r="AX758" s="647"/>
      <c r="AY758" s="647"/>
      <c r="AZ758" s="647"/>
      <c r="BA758" s="647"/>
      <c r="BB758" s="647"/>
      <c r="BC758" s="647"/>
      <c r="BD758" s="647"/>
      <c r="BE758" s="647"/>
      <c r="BF758" s="647"/>
      <c r="BG758" s="647"/>
    </row>
    <row r="759" spans="1:59" x14ac:dyDescent="0.25">
      <c r="A759" s="631"/>
      <c r="B759" s="634"/>
      <c r="C759" s="634"/>
      <c r="D759" s="634"/>
      <c r="E759" s="634"/>
      <c r="F759" s="634"/>
      <c r="G759" s="634"/>
      <c r="H759" s="634"/>
      <c r="I759" s="634"/>
      <c r="J759" s="634"/>
      <c r="K759" s="635"/>
      <c r="L759" s="635"/>
      <c r="M759" s="635"/>
      <c r="N759" s="635"/>
      <c r="O759" s="635"/>
      <c r="P759" s="635"/>
      <c r="Q759" s="635"/>
      <c r="R759" s="635"/>
      <c r="S759" s="635"/>
      <c r="T759" s="635"/>
      <c r="U759" s="635"/>
      <c r="V759" s="635"/>
      <c r="W759" s="635"/>
      <c r="X759" s="635"/>
      <c r="Y759" s="635"/>
      <c r="Z759" s="631"/>
      <c r="AA759" s="631"/>
      <c r="AB759" s="631"/>
      <c r="AK759" s="647"/>
      <c r="AL759" s="647"/>
      <c r="AM759" s="647"/>
      <c r="AN759" s="647"/>
      <c r="AO759" s="647"/>
      <c r="AP759" s="647"/>
      <c r="AQ759" s="647"/>
      <c r="AR759" s="647"/>
      <c r="AS759" s="647"/>
      <c r="AT759" s="647"/>
      <c r="AU759" s="647"/>
      <c r="AV759" s="647"/>
      <c r="AW759" s="647"/>
      <c r="AX759" s="647"/>
      <c r="AY759" s="647"/>
      <c r="AZ759" s="647"/>
      <c r="BA759" s="647"/>
      <c r="BB759" s="647"/>
      <c r="BC759" s="647"/>
      <c r="BD759" s="647"/>
      <c r="BE759" s="647"/>
      <c r="BF759" s="647"/>
      <c r="BG759" s="647"/>
    </row>
    <row r="760" spans="1:59" x14ac:dyDescent="0.25">
      <c r="A760" s="631"/>
      <c r="B760" s="634"/>
      <c r="C760" s="634"/>
      <c r="D760" s="634"/>
      <c r="E760" s="634"/>
      <c r="F760" s="634"/>
      <c r="G760" s="634"/>
      <c r="H760" s="634"/>
      <c r="I760" s="634"/>
      <c r="J760" s="634"/>
      <c r="K760" s="635"/>
      <c r="L760" s="635"/>
      <c r="M760" s="635"/>
      <c r="N760" s="635"/>
      <c r="O760" s="635"/>
      <c r="P760" s="635"/>
      <c r="Q760" s="635"/>
      <c r="R760" s="635"/>
      <c r="S760" s="635"/>
      <c r="T760" s="635"/>
      <c r="U760" s="635"/>
      <c r="V760" s="635"/>
      <c r="W760" s="635"/>
      <c r="X760" s="635"/>
      <c r="Y760" s="635"/>
      <c r="Z760" s="631"/>
      <c r="AA760" s="631"/>
      <c r="AB760" s="631"/>
      <c r="AK760" s="647"/>
      <c r="AL760" s="647"/>
      <c r="AM760" s="647"/>
      <c r="AN760" s="647"/>
      <c r="AO760" s="647"/>
      <c r="AP760" s="647"/>
      <c r="AQ760" s="647"/>
      <c r="AR760" s="647"/>
      <c r="AS760" s="647"/>
      <c r="AT760" s="647"/>
      <c r="AU760" s="647"/>
      <c r="AV760" s="647"/>
      <c r="AW760" s="647"/>
      <c r="AX760" s="647"/>
      <c r="AY760" s="647"/>
      <c r="AZ760" s="647"/>
      <c r="BA760" s="647"/>
      <c r="BB760" s="647"/>
      <c r="BC760" s="647"/>
      <c r="BD760" s="647"/>
      <c r="BE760" s="647"/>
      <c r="BF760" s="647"/>
      <c r="BG760" s="647"/>
    </row>
    <row r="761" spans="1:59" x14ac:dyDescent="0.25">
      <c r="A761" s="631"/>
      <c r="B761" s="634"/>
      <c r="C761" s="634"/>
      <c r="D761" s="634"/>
      <c r="E761" s="634"/>
      <c r="F761" s="634"/>
      <c r="G761" s="634"/>
      <c r="H761" s="634"/>
      <c r="I761" s="634"/>
      <c r="J761" s="634"/>
      <c r="K761" s="635"/>
      <c r="L761" s="635"/>
      <c r="M761" s="635"/>
      <c r="N761" s="635"/>
      <c r="O761" s="635"/>
      <c r="P761" s="635"/>
      <c r="Q761" s="635"/>
      <c r="R761" s="635"/>
      <c r="S761" s="635"/>
      <c r="T761" s="635"/>
      <c r="U761" s="635"/>
      <c r="V761" s="635"/>
      <c r="W761" s="635"/>
      <c r="X761" s="635"/>
      <c r="Y761" s="635"/>
      <c r="Z761" s="631"/>
      <c r="AA761" s="631"/>
      <c r="AB761" s="631"/>
      <c r="AK761" s="647"/>
      <c r="AL761" s="647"/>
      <c r="AM761" s="647"/>
      <c r="AN761" s="647"/>
      <c r="AO761" s="647"/>
      <c r="AP761" s="647"/>
      <c r="AQ761" s="647"/>
      <c r="AR761" s="647"/>
      <c r="AS761" s="647"/>
      <c r="AT761" s="647"/>
      <c r="AU761" s="647"/>
      <c r="AV761" s="647"/>
      <c r="AW761" s="647"/>
      <c r="AX761" s="647"/>
      <c r="AY761" s="647"/>
      <c r="AZ761" s="647"/>
      <c r="BA761" s="647"/>
      <c r="BB761" s="647"/>
      <c r="BC761" s="647"/>
      <c r="BD761" s="647"/>
      <c r="BE761" s="647"/>
      <c r="BF761" s="647"/>
      <c r="BG761" s="647"/>
    </row>
    <row r="762" spans="1:59" x14ac:dyDescent="0.25">
      <c r="A762" s="631"/>
      <c r="B762" s="634"/>
      <c r="C762" s="634"/>
      <c r="D762" s="634"/>
      <c r="E762" s="634"/>
      <c r="F762" s="634"/>
      <c r="G762" s="634"/>
      <c r="H762" s="634"/>
      <c r="I762" s="634"/>
      <c r="J762" s="634"/>
      <c r="K762" s="635"/>
      <c r="L762" s="635"/>
      <c r="M762" s="635"/>
      <c r="N762" s="635"/>
      <c r="O762" s="635"/>
      <c r="P762" s="635"/>
      <c r="Q762" s="635"/>
      <c r="R762" s="635"/>
      <c r="S762" s="635"/>
      <c r="T762" s="635"/>
      <c r="U762" s="635"/>
      <c r="V762" s="635"/>
      <c r="W762" s="635"/>
      <c r="X762" s="635"/>
      <c r="Y762" s="635"/>
      <c r="Z762" s="631"/>
      <c r="AA762" s="631"/>
      <c r="AB762" s="631"/>
      <c r="AK762" s="647"/>
      <c r="AL762" s="647"/>
      <c r="AM762" s="647"/>
      <c r="AN762" s="647"/>
      <c r="AO762" s="647"/>
      <c r="AP762" s="647"/>
      <c r="AQ762" s="647"/>
      <c r="AR762" s="647"/>
      <c r="AS762" s="647"/>
      <c r="AT762" s="647"/>
      <c r="AU762" s="647"/>
      <c r="AV762" s="647"/>
      <c r="AW762" s="647"/>
      <c r="AX762" s="647"/>
      <c r="AY762" s="647"/>
      <c r="AZ762" s="647"/>
      <c r="BA762" s="647"/>
      <c r="BB762" s="647"/>
      <c r="BC762" s="647"/>
      <c r="BD762" s="647"/>
      <c r="BE762" s="647"/>
      <c r="BF762" s="647"/>
      <c r="BG762" s="647"/>
    </row>
    <row r="763" spans="1:59" x14ac:dyDescent="0.25">
      <c r="A763" s="631"/>
      <c r="B763" s="634"/>
      <c r="C763" s="634"/>
      <c r="D763" s="634"/>
      <c r="E763" s="634"/>
      <c r="F763" s="634"/>
      <c r="G763" s="634"/>
      <c r="H763" s="634"/>
      <c r="I763" s="634"/>
      <c r="J763" s="634"/>
      <c r="K763" s="635"/>
      <c r="L763" s="635"/>
      <c r="M763" s="635"/>
      <c r="N763" s="635"/>
      <c r="O763" s="635"/>
      <c r="P763" s="635"/>
      <c r="Q763" s="635"/>
      <c r="R763" s="635"/>
      <c r="S763" s="635"/>
      <c r="T763" s="635"/>
      <c r="U763" s="635"/>
      <c r="V763" s="635"/>
      <c r="W763" s="635"/>
      <c r="X763" s="635"/>
      <c r="Y763" s="635"/>
      <c r="Z763" s="631"/>
      <c r="AA763" s="631"/>
      <c r="AB763" s="631"/>
      <c r="AK763" s="647"/>
      <c r="AL763" s="647"/>
      <c r="AM763" s="647"/>
      <c r="AN763" s="647"/>
      <c r="AO763" s="647"/>
      <c r="AP763" s="647"/>
      <c r="AQ763" s="647"/>
      <c r="AR763" s="647"/>
      <c r="AS763" s="647"/>
      <c r="AT763" s="647"/>
      <c r="AU763" s="647"/>
      <c r="AV763" s="647"/>
      <c r="AW763" s="647"/>
      <c r="AX763" s="647"/>
      <c r="AY763" s="647"/>
      <c r="AZ763" s="647"/>
      <c r="BA763" s="647"/>
      <c r="BB763" s="647"/>
      <c r="BC763" s="647"/>
      <c r="BD763" s="647"/>
      <c r="BE763" s="647"/>
      <c r="BF763" s="647"/>
      <c r="BG763" s="647"/>
    </row>
    <row r="764" spans="1:59" x14ac:dyDescent="0.25">
      <c r="A764" s="631"/>
      <c r="B764" s="634"/>
      <c r="C764" s="634"/>
      <c r="D764" s="634"/>
      <c r="E764" s="634"/>
      <c r="F764" s="634"/>
      <c r="G764" s="634"/>
      <c r="H764" s="634"/>
      <c r="I764" s="634"/>
      <c r="J764" s="634"/>
      <c r="K764" s="635"/>
      <c r="L764" s="635"/>
      <c r="M764" s="635"/>
      <c r="N764" s="635"/>
      <c r="O764" s="635"/>
      <c r="P764" s="635"/>
      <c r="Q764" s="635"/>
      <c r="R764" s="635"/>
      <c r="S764" s="635"/>
      <c r="T764" s="635"/>
      <c r="U764" s="635"/>
      <c r="V764" s="635"/>
      <c r="W764" s="635"/>
      <c r="X764" s="635"/>
      <c r="Y764" s="635"/>
      <c r="Z764" s="631"/>
      <c r="AA764" s="631"/>
      <c r="AB764" s="631"/>
      <c r="AK764" s="647"/>
      <c r="AL764" s="647"/>
      <c r="AM764" s="647"/>
      <c r="AN764" s="647"/>
      <c r="AO764" s="647"/>
      <c r="AP764" s="647"/>
      <c r="AQ764" s="647"/>
      <c r="AR764" s="647"/>
      <c r="AS764" s="647"/>
      <c r="AT764" s="647"/>
      <c r="AU764" s="647"/>
      <c r="AV764" s="647"/>
      <c r="AW764" s="647"/>
      <c r="AX764" s="647"/>
      <c r="AY764" s="647"/>
      <c r="AZ764" s="647"/>
      <c r="BA764" s="647"/>
      <c r="BB764" s="647"/>
      <c r="BC764" s="647"/>
      <c r="BD764" s="647"/>
      <c r="BE764" s="647"/>
      <c r="BF764" s="647"/>
      <c r="BG764" s="647"/>
    </row>
    <row r="765" spans="1:59" x14ac:dyDescent="0.25">
      <c r="A765" s="631"/>
      <c r="B765" s="634"/>
      <c r="C765" s="634"/>
      <c r="D765" s="634"/>
      <c r="E765" s="634"/>
      <c r="F765" s="634"/>
      <c r="G765" s="634"/>
      <c r="H765" s="634"/>
      <c r="I765" s="634"/>
      <c r="J765" s="634"/>
      <c r="K765" s="635"/>
      <c r="L765" s="635"/>
      <c r="M765" s="635"/>
      <c r="N765" s="635"/>
      <c r="O765" s="635"/>
      <c r="P765" s="635"/>
      <c r="Q765" s="635"/>
      <c r="R765" s="635"/>
      <c r="S765" s="635"/>
      <c r="T765" s="635"/>
      <c r="U765" s="635"/>
      <c r="V765" s="635"/>
      <c r="W765" s="635"/>
      <c r="X765" s="635"/>
      <c r="Y765" s="635"/>
      <c r="Z765" s="631"/>
      <c r="AA765" s="631"/>
      <c r="AB765" s="631"/>
      <c r="AK765" s="647"/>
      <c r="AL765" s="647"/>
      <c r="AM765" s="647"/>
      <c r="AN765" s="647"/>
      <c r="AO765" s="647"/>
      <c r="AP765" s="647"/>
      <c r="AQ765" s="647"/>
      <c r="AR765" s="647"/>
      <c r="AS765" s="647"/>
      <c r="AT765" s="647"/>
      <c r="AU765" s="647"/>
      <c r="AV765" s="647"/>
      <c r="AW765" s="647"/>
      <c r="AX765" s="647"/>
      <c r="AY765" s="647"/>
      <c r="AZ765" s="647"/>
      <c r="BA765" s="647"/>
      <c r="BB765" s="647"/>
      <c r="BC765" s="647"/>
      <c r="BD765" s="647"/>
      <c r="BE765" s="647"/>
      <c r="BF765" s="647"/>
      <c r="BG765" s="647"/>
    </row>
    <row r="766" spans="1:59" x14ac:dyDescent="0.25">
      <c r="A766" s="631"/>
      <c r="B766" s="634"/>
      <c r="C766" s="634"/>
      <c r="D766" s="634"/>
      <c r="E766" s="634"/>
      <c r="F766" s="634"/>
      <c r="G766" s="634"/>
      <c r="H766" s="634"/>
      <c r="I766" s="634"/>
      <c r="J766" s="634"/>
      <c r="K766" s="635"/>
      <c r="L766" s="635"/>
      <c r="M766" s="635"/>
      <c r="N766" s="635"/>
      <c r="O766" s="635"/>
      <c r="P766" s="635"/>
      <c r="Q766" s="635"/>
      <c r="R766" s="635"/>
      <c r="S766" s="635"/>
      <c r="T766" s="635"/>
      <c r="U766" s="635"/>
      <c r="V766" s="635"/>
      <c r="W766" s="635"/>
      <c r="X766" s="635"/>
      <c r="Y766" s="635"/>
      <c r="Z766" s="631"/>
      <c r="AA766" s="631"/>
      <c r="AB766" s="631"/>
      <c r="AK766" s="647"/>
      <c r="AL766" s="647"/>
      <c r="AM766" s="647"/>
      <c r="AN766" s="647"/>
      <c r="AO766" s="647"/>
      <c r="AP766" s="647"/>
      <c r="AQ766" s="647"/>
      <c r="AR766" s="647"/>
      <c r="AS766" s="647"/>
      <c r="AT766" s="647"/>
      <c r="AU766" s="647"/>
      <c r="AV766" s="647"/>
      <c r="AW766" s="647"/>
      <c r="AX766" s="647"/>
      <c r="AY766" s="647"/>
      <c r="AZ766" s="647"/>
      <c r="BA766" s="647"/>
      <c r="BB766" s="647"/>
      <c r="BC766" s="647"/>
      <c r="BD766" s="647"/>
      <c r="BE766" s="647"/>
      <c r="BF766" s="647"/>
      <c r="BG766" s="647"/>
    </row>
    <row r="767" spans="1:59" x14ac:dyDescent="0.25">
      <c r="A767" s="631"/>
      <c r="B767" s="634"/>
      <c r="C767" s="634"/>
      <c r="D767" s="634"/>
      <c r="E767" s="634"/>
      <c r="F767" s="634"/>
      <c r="G767" s="634"/>
      <c r="H767" s="634"/>
      <c r="I767" s="634"/>
      <c r="J767" s="634"/>
      <c r="K767" s="635"/>
      <c r="L767" s="635"/>
      <c r="M767" s="635"/>
      <c r="N767" s="635"/>
      <c r="O767" s="635"/>
      <c r="P767" s="635"/>
      <c r="Q767" s="635"/>
      <c r="R767" s="635"/>
      <c r="S767" s="635"/>
      <c r="T767" s="635"/>
      <c r="U767" s="635"/>
      <c r="V767" s="635"/>
      <c r="W767" s="635"/>
      <c r="X767" s="635"/>
      <c r="Y767" s="635"/>
      <c r="Z767" s="631"/>
      <c r="AA767" s="631"/>
      <c r="AB767" s="631"/>
      <c r="AK767" s="647"/>
      <c r="AL767" s="647"/>
      <c r="AM767" s="647"/>
      <c r="AN767" s="647"/>
      <c r="AO767" s="647"/>
      <c r="AP767" s="647"/>
      <c r="AQ767" s="647"/>
      <c r="AR767" s="647"/>
      <c r="AS767" s="647"/>
      <c r="AT767" s="647"/>
      <c r="AU767" s="647"/>
      <c r="AV767" s="647"/>
      <c r="AW767" s="647"/>
      <c r="AX767" s="647"/>
      <c r="AY767" s="647"/>
      <c r="AZ767" s="647"/>
      <c r="BA767" s="647"/>
      <c r="BB767" s="647"/>
      <c r="BC767" s="647"/>
      <c r="BD767" s="647"/>
      <c r="BE767" s="647"/>
      <c r="BF767" s="647"/>
      <c r="BG767" s="647"/>
    </row>
    <row r="768" spans="1:59" x14ac:dyDescent="0.25">
      <c r="A768" s="631"/>
      <c r="B768" s="634"/>
      <c r="C768" s="634"/>
      <c r="D768" s="634"/>
      <c r="E768" s="634"/>
      <c r="F768" s="634"/>
      <c r="G768" s="634"/>
      <c r="H768" s="634"/>
      <c r="I768" s="634"/>
      <c r="J768" s="634"/>
      <c r="K768" s="635"/>
      <c r="L768" s="635"/>
      <c r="M768" s="635"/>
      <c r="N768" s="635"/>
      <c r="O768" s="635"/>
      <c r="P768" s="635"/>
      <c r="Q768" s="635"/>
      <c r="R768" s="635"/>
      <c r="S768" s="635"/>
      <c r="T768" s="635"/>
      <c r="U768" s="635"/>
      <c r="V768" s="635"/>
      <c r="W768" s="635"/>
      <c r="X768" s="635"/>
      <c r="Y768" s="635"/>
      <c r="Z768" s="631"/>
      <c r="AA768" s="631"/>
      <c r="AB768" s="631"/>
      <c r="AK768" s="647"/>
      <c r="AL768" s="647"/>
      <c r="AM768" s="647"/>
      <c r="AN768" s="647"/>
      <c r="AO768" s="647"/>
      <c r="AP768" s="647"/>
      <c r="AQ768" s="647"/>
      <c r="AR768" s="647"/>
      <c r="AS768" s="647"/>
      <c r="AT768" s="647"/>
      <c r="AU768" s="647"/>
      <c r="AV768" s="647"/>
      <c r="AW768" s="647"/>
      <c r="AX768" s="647"/>
      <c r="AY768" s="647"/>
      <c r="AZ768" s="647"/>
      <c r="BA768" s="647"/>
      <c r="BB768" s="647"/>
      <c r="BC768" s="647"/>
      <c r="BD768" s="647"/>
      <c r="BE768" s="647"/>
      <c r="BF768" s="647"/>
      <c r="BG768" s="647"/>
    </row>
    <row r="769" spans="1:59" x14ac:dyDescent="0.25">
      <c r="A769" s="631"/>
      <c r="B769" s="634"/>
      <c r="C769" s="634"/>
      <c r="D769" s="634"/>
      <c r="E769" s="634"/>
      <c r="F769" s="634"/>
      <c r="G769" s="634"/>
      <c r="H769" s="634"/>
      <c r="I769" s="634"/>
      <c r="J769" s="634"/>
      <c r="K769" s="635"/>
      <c r="L769" s="635"/>
      <c r="M769" s="635"/>
      <c r="N769" s="635"/>
      <c r="O769" s="635"/>
      <c r="P769" s="635"/>
      <c r="Q769" s="635"/>
      <c r="R769" s="635"/>
      <c r="S769" s="635"/>
      <c r="T769" s="635"/>
      <c r="U769" s="635"/>
      <c r="V769" s="635"/>
      <c r="W769" s="635"/>
      <c r="X769" s="635"/>
      <c r="Y769" s="635"/>
      <c r="Z769" s="631"/>
      <c r="AA769" s="631"/>
      <c r="AB769" s="631"/>
      <c r="AK769" s="647"/>
      <c r="AL769" s="647"/>
      <c r="AM769" s="647"/>
      <c r="AN769" s="647"/>
      <c r="AO769" s="647"/>
      <c r="AP769" s="647"/>
      <c r="AQ769" s="647"/>
      <c r="AR769" s="647"/>
      <c r="AS769" s="647"/>
      <c r="AT769" s="647"/>
      <c r="AU769" s="647"/>
      <c r="AV769" s="647"/>
      <c r="AW769" s="647"/>
      <c r="AX769" s="647"/>
      <c r="AY769" s="647"/>
      <c r="AZ769" s="647"/>
      <c r="BA769" s="647"/>
      <c r="BB769" s="647"/>
      <c r="BC769" s="647"/>
      <c r="BD769" s="647"/>
      <c r="BE769" s="647"/>
      <c r="BF769" s="647"/>
      <c r="BG769" s="647"/>
    </row>
    <row r="770" spans="1:59" x14ac:dyDescent="0.25">
      <c r="A770" s="631"/>
      <c r="B770" s="634"/>
      <c r="C770" s="634"/>
      <c r="D770" s="634"/>
      <c r="E770" s="634"/>
      <c r="F770" s="634"/>
      <c r="G770" s="634"/>
      <c r="H770" s="634"/>
      <c r="I770" s="634"/>
      <c r="J770" s="634"/>
      <c r="K770" s="635"/>
      <c r="L770" s="635"/>
      <c r="M770" s="635"/>
      <c r="N770" s="635"/>
      <c r="O770" s="635"/>
      <c r="P770" s="635"/>
      <c r="Q770" s="635"/>
      <c r="R770" s="635"/>
      <c r="S770" s="635"/>
      <c r="T770" s="635"/>
      <c r="U770" s="635"/>
      <c r="V770" s="635"/>
      <c r="W770" s="635"/>
      <c r="X770" s="635"/>
      <c r="Y770" s="635"/>
      <c r="Z770" s="631"/>
      <c r="AA770" s="631"/>
      <c r="AB770" s="631"/>
      <c r="AK770" s="647"/>
      <c r="AL770" s="647"/>
      <c r="AM770" s="647"/>
      <c r="AN770" s="647"/>
      <c r="AO770" s="647"/>
      <c r="AP770" s="647"/>
      <c r="AQ770" s="647"/>
      <c r="AR770" s="647"/>
      <c r="AS770" s="647"/>
      <c r="AT770" s="647"/>
      <c r="AU770" s="647"/>
      <c r="AV770" s="647"/>
      <c r="AW770" s="647"/>
      <c r="AX770" s="647"/>
      <c r="AY770" s="647"/>
      <c r="AZ770" s="647"/>
      <c r="BA770" s="647"/>
      <c r="BB770" s="647"/>
      <c r="BC770" s="647"/>
      <c r="BD770" s="647"/>
      <c r="BE770" s="647"/>
      <c r="BF770" s="647"/>
      <c r="BG770" s="647"/>
    </row>
    <row r="771" spans="1:59" x14ac:dyDescent="0.25">
      <c r="A771" s="631"/>
      <c r="B771" s="634"/>
      <c r="C771" s="634"/>
      <c r="D771" s="634"/>
      <c r="E771" s="634"/>
      <c r="F771" s="634"/>
      <c r="G771" s="634"/>
      <c r="H771" s="634"/>
      <c r="I771" s="634"/>
      <c r="J771" s="634"/>
      <c r="K771" s="635"/>
      <c r="L771" s="635"/>
      <c r="M771" s="635"/>
      <c r="N771" s="635"/>
      <c r="O771" s="635"/>
      <c r="P771" s="635"/>
      <c r="Q771" s="635"/>
      <c r="R771" s="635"/>
      <c r="S771" s="635"/>
      <c r="T771" s="635"/>
      <c r="U771" s="635"/>
      <c r="V771" s="635"/>
      <c r="W771" s="635"/>
      <c r="X771" s="635"/>
      <c r="Y771" s="635"/>
      <c r="Z771" s="631"/>
      <c r="AA771" s="631"/>
      <c r="AB771" s="631"/>
      <c r="AK771" s="647"/>
      <c r="AL771" s="647"/>
      <c r="AM771" s="647"/>
      <c r="AN771" s="647"/>
      <c r="AO771" s="647"/>
      <c r="AP771" s="647"/>
      <c r="AQ771" s="647"/>
      <c r="AR771" s="647"/>
      <c r="AS771" s="647"/>
      <c r="AT771" s="647"/>
      <c r="AU771" s="647"/>
      <c r="AV771" s="647"/>
      <c r="AW771" s="647"/>
      <c r="AX771" s="647"/>
      <c r="AY771" s="647"/>
      <c r="AZ771" s="647"/>
      <c r="BA771" s="647"/>
      <c r="BB771" s="647"/>
      <c r="BC771" s="647"/>
      <c r="BD771" s="647"/>
      <c r="BE771" s="647"/>
      <c r="BF771" s="647"/>
      <c r="BG771" s="647"/>
    </row>
    <row r="772" spans="1:59" x14ac:dyDescent="0.25">
      <c r="A772" s="631"/>
      <c r="B772" s="634"/>
      <c r="C772" s="634"/>
      <c r="D772" s="634"/>
      <c r="E772" s="634"/>
      <c r="F772" s="634"/>
      <c r="G772" s="634"/>
      <c r="H772" s="634"/>
      <c r="I772" s="634"/>
      <c r="J772" s="634"/>
      <c r="K772" s="635"/>
      <c r="L772" s="635"/>
      <c r="M772" s="635"/>
      <c r="N772" s="635"/>
      <c r="O772" s="635"/>
      <c r="P772" s="635"/>
      <c r="Q772" s="635"/>
      <c r="R772" s="635"/>
      <c r="S772" s="635"/>
      <c r="T772" s="635"/>
      <c r="U772" s="635"/>
      <c r="V772" s="635"/>
      <c r="W772" s="635"/>
      <c r="X772" s="635"/>
      <c r="Y772" s="635"/>
      <c r="Z772" s="631"/>
      <c r="AA772" s="631"/>
      <c r="AB772" s="631"/>
      <c r="AK772" s="647"/>
      <c r="AL772" s="647"/>
      <c r="AM772" s="647"/>
      <c r="AN772" s="647"/>
      <c r="AO772" s="647"/>
      <c r="AP772" s="647"/>
      <c r="AQ772" s="647"/>
      <c r="AR772" s="647"/>
      <c r="AS772" s="647"/>
      <c r="AT772" s="647"/>
      <c r="AU772" s="647"/>
      <c r="AV772" s="647"/>
      <c r="AW772" s="647"/>
      <c r="AX772" s="647"/>
      <c r="AY772" s="647"/>
      <c r="AZ772" s="647"/>
      <c r="BA772" s="647"/>
      <c r="BB772" s="647"/>
      <c r="BC772" s="647"/>
      <c r="BD772" s="647"/>
      <c r="BE772" s="647"/>
      <c r="BF772" s="647"/>
      <c r="BG772" s="647"/>
    </row>
    <row r="773" spans="1:59" x14ac:dyDescent="0.25">
      <c r="A773" s="631"/>
      <c r="B773" s="634"/>
      <c r="C773" s="634"/>
      <c r="D773" s="634"/>
      <c r="E773" s="634"/>
      <c r="F773" s="634"/>
      <c r="G773" s="634"/>
      <c r="H773" s="634"/>
      <c r="I773" s="634"/>
      <c r="J773" s="634"/>
      <c r="K773" s="635"/>
      <c r="L773" s="635"/>
      <c r="M773" s="635"/>
      <c r="N773" s="635"/>
      <c r="O773" s="635"/>
      <c r="P773" s="635"/>
      <c r="Q773" s="635"/>
      <c r="R773" s="635"/>
      <c r="S773" s="635"/>
      <c r="T773" s="635"/>
      <c r="U773" s="635"/>
      <c r="V773" s="635"/>
      <c r="W773" s="635"/>
      <c r="X773" s="635"/>
      <c r="Y773" s="635"/>
      <c r="Z773" s="631"/>
      <c r="AA773" s="631"/>
      <c r="AB773" s="631"/>
      <c r="AK773" s="647"/>
      <c r="AL773" s="647"/>
      <c r="AM773" s="647"/>
      <c r="AN773" s="647"/>
      <c r="AO773" s="647"/>
      <c r="AP773" s="647"/>
      <c r="AQ773" s="647"/>
      <c r="AR773" s="647"/>
      <c r="AS773" s="647"/>
      <c r="AT773" s="647"/>
      <c r="AU773" s="647"/>
      <c r="AV773" s="647"/>
      <c r="AW773" s="647"/>
      <c r="AX773" s="647"/>
      <c r="AY773" s="647"/>
      <c r="AZ773" s="647"/>
      <c r="BA773" s="647"/>
      <c r="BB773" s="647"/>
      <c r="BC773" s="647"/>
      <c r="BD773" s="647"/>
      <c r="BE773" s="647"/>
      <c r="BF773" s="647"/>
      <c r="BG773" s="647"/>
    </row>
    <row r="774" spans="1:59" x14ac:dyDescent="0.25">
      <c r="A774" s="631"/>
      <c r="B774" s="634"/>
      <c r="C774" s="634"/>
      <c r="D774" s="634"/>
      <c r="E774" s="634"/>
      <c r="F774" s="634"/>
      <c r="G774" s="634"/>
      <c r="H774" s="634"/>
      <c r="I774" s="634"/>
      <c r="J774" s="634"/>
      <c r="K774" s="635"/>
      <c r="L774" s="635"/>
      <c r="M774" s="635"/>
      <c r="N774" s="635"/>
      <c r="O774" s="635"/>
      <c r="P774" s="635"/>
      <c r="Q774" s="635"/>
      <c r="R774" s="635"/>
      <c r="S774" s="635"/>
      <c r="T774" s="635"/>
      <c r="U774" s="635"/>
      <c r="V774" s="635"/>
      <c r="W774" s="635"/>
      <c r="X774" s="635"/>
      <c r="Y774" s="635"/>
      <c r="Z774" s="631"/>
      <c r="AA774" s="631"/>
      <c r="AB774" s="631"/>
      <c r="AK774" s="647"/>
      <c r="AL774" s="647"/>
      <c r="AM774" s="647"/>
      <c r="AN774" s="647"/>
      <c r="AO774" s="647"/>
      <c r="AP774" s="647"/>
      <c r="AQ774" s="647"/>
      <c r="AR774" s="647"/>
      <c r="AS774" s="647"/>
      <c r="AT774" s="647"/>
      <c r="AU774" s="647"/>
      <c r="AV774" s="647"/>
      <c r="AW774" s="647"/>
      <c r="AX774" s="647"/>
      <c r="AY774" s="647"/>
      <c r="AZ774" s="647"/>
      <c r="BA774" s="647"/>
      <c r="BB774" s="647"/>
      <c r="BC774" s="647"/>
      <c r="BD774" s="647"/>
      <c r="BE774" s="647"/>
      <c r="BF774" s="647"/>
      <c r="BG774" s="647"/>
    </row>
    <row r="775" spans="1:59" x14ac:dyDescent="0.25">
      <c r="A775" s="631"/>
      <c r="B775" s="634"/>
      <c r="C775" s="634"/>
      <c r="D775" s="634"/>
      <c r="E775" s="634"/>
      <c r="F775" s="634"/>
      <c r="G775" s="634"/>
      <c r="H775" s="634"/>
      <c r="I775" s="634"/>
      <c r="J775" s="634"/>
      <c r="K775" s="635"/>
      <c r="L775" s="635"/>
      <c r="M775" s="635"/>
      <c r="N775" s="635"/>
      <c r="O775" s="635"/>
      <c r="P775" s="635"/>
      <c r="Q775" s="635"/>
      <c r="R775" s="635"/>
      <c r="S775" s="635"/>
      <c r="T775" s="635"/>
      <c r="U775" s="635"/>
      <c r="V775" s="635"/>
      <c r="W775" s="635"/>
      <c r="X775" s="635"/>
      <c r="Y775" s="635"/>
      <c r="Z775" s="631"/>
      <c r="AA775" s="631"/>
      <c r="AB775" s="631"/>
      <c r="AK775" s="647"/>
      <c r="AL775" s="647"/>
      <c r="AM775" s="647"/>
      <c r="AN775" s="647"/>
      <c r="AO775" s="647"/>
      <c r="AP775" s="647"/>
      <c r="AQ775" s="647"/>
      <c r="AR775" s="647"/>
      <c r="AS775" s="647"/>
      <c r="AT775" s="647"/>
      <c r="AU775" s="647"/>
      <c r="AV775" s="647"/>
      <c r="AW775" s="647"/>
      <c r="AX775" s="647"/>
      <c r="AY775" s="647"/>
      <c r="AZ775" s="647"/>
      <c r="BA775" s="647"/>
      <c r="BB775" s="647"/>
      <c r="BC775" s="647"/>
      <c r="BD775" s="647"/>
      <c r="BE775" s="647"/>
      <c r="BF775" s="647"/>
      <c r="BG775" s="647"/>
    </row>
    <row r="776" spans="1:59" x14ac:dyDescent="0.25">
      <c r="A776" s="631"/>
      <c r="B776" s="634"/>
      <c r="C776" s="634"/>
      <c r="D776" s="634"/>
      <c r="E776" s="634"/>
      <c r="F776" s="634"/>
      <c r="G776" s="634"/>
      <c r="H776" s="634"/>
      <c r="I776" s="634"/>
      <c r="J776" s="634"/>
      <c r="K776" s="635"/>
      <c r="L776" s="635"/>
      <c r="M776" s="635"/>
      <c r="N776" s="635"/>
      <c r="O776" s="635"/>
      <c r="P776" s="635"/>
      <c r="Q776" s="635"/>
      <c r="R776" s="635"/>
      <c r="S776" s="635"/>
      <c r="T776" s="635"/>
      <c r="U776" s="635"/>
      <c r="V776" s="635"/>
      <c r="W776" s="635"/>
      <c r="X776" s="635"/>
      <c r="Y776" s="635"/>
      <c r="Z776" s="631"/>
      <c r="AA776" s="631"/>
      <c r="AB776" s="631"/>
      <c r="AK776" s="647"/>
      <c r="AL776" s="647"/>
      <c r="AM776" s="647"/>
      <c r="AN776" s="647"/>
      <c r="AO776" s="647"/>
      <c r="AP776" s="647"/>
      <c r="AQ776" s="647"/>
      <c r="AR776" s="647"/>
      <c r="AS776" s="647"/>
      <c r="AT776" s="647"/>
      <c r="AU776" s="647"/>
      <c r="AV776" s="647"/>
      <c r="AW776" s="647"/>
      <c r="AX776" s="647"/>
      <c r="AY776" s="647"/>
      <c r="AZ776" s="647"/>
      <c r="BA776" s="647"/>
      <c r="BB776" s="647"/>
      <c r="BC776" s="647"/>
      <c r="BD776" s="647"/>
      <c r="BE776" s="647"/>
      <c r="BF776" s="647"/>
      <c r="BG776" s="647"/>
    </row>
    <row r="777" spans="1:59" x14ac:dyDescent="0.25">
      <c r="A777" s="631"/>
      <c r="B777" s="634"/>
      <c r="C777" s="634"/>
      <c r="D777" s="634"/>
      <c r="E777" s="634"/>
      <c r="F777" s="634"/>
      <c r="G777" s="634"/>
      <c r="H777" s="634"/>
      <c r="I777" s="634"/>
      <c r="J777" s="634"/>
      <c r="K777" s="635"/>
      <c r="L777" s="635"/>
      <c r="M777" s="635"/>
      <c r="N777" s="635"/>
      <c r="O777" s="635"/>
      <c r="P777" s="635"/>
      <c r="Q777" s="635"/>
      <c r="R777" s="635"/>
      <c r="S777" s="635"/>
      <c r="T777" s="635"/>
      <c r="U777" s="635"/>
      <c r="V777" s="635"/>
      <c r="W777" s="635"/>
      <c r="X777" s="635"/>
      <c r="Y777" s="635"/>
      <c r="Z777" s="631"/>
      <c r="AA777" s="631"/>
      <c r="AB777" s="631"/>
      <c r="AK777" s="647"/>
      <c r="AL777" s="647"/>
      <c r="AM777" s="647"/>
      <c r="AN777" s="647"/>
      <c r="AO777" s="647"/>
      <c r="AP777" s="647"/>
      <c r="AQ777" s="647"/>
      <c r="AR777" s="647"/>
      <c r="AS777" s="647"/>
      <c r="AT777" s="647"/>
      <c r="AU777" s="647"/>
      <c r="AV777" s="647"/>
      <c r="AW777" s="647"/>
      <c r="AX777" s="647"/>
      <c r="AY777" s="647"/>
      <c r="AZ777" s="647"/>
      <c r="BA777" s="647"/>
      <c r="BB777" s="647"/>
      <c r="BC777" s="647"/>
      <c r="BD777" s="647"/>
      <c r="BE777" s="647"/>
      <c r="BF777" s="647"/>
      <c r="BG777" s="647"/>
    </row>
    <row r="778" spans="1:59" x14ac:dyDescent="0.25">
      <c r="A778" s="631"/>
      <c r="B778" s="634"/>
      <c r="C778" s="634"/>
      <c r="D778" s="634"/>
      <c r="E778" s="634"/>
      <c r="F778" s="634"/>
      <c r="G778" s="634"/>
      <c r="H778" s="634"/>
      <c r="I778" s="634"/>
      <c r="J778" s="634"/>
      <c r="K778" s="635"/>
      <c r="L778" s="635"/>
      <c r="M778" s="635"/>
      <c r="N778" s="635"/>
      <c r="O778" s="635"/>
      <c r="P778" s="635"/>
      <c r="Q778" s="635"/>
      <c r="R778" s="635"/>
      <c r="S778" s="635"/>
      <c r="T778" s="635"/>
      <c r="U778" s="635"/>
      <c r="V778" s="635"/>
      <c r="W778" s="635"/>
      <c r="X778" s="635"/>
      <c r="Y778" s="635"/>
      <c r="Z778" s="631"/>
      <c r="AA778" s="631"/>
      <c r="AB778" s="631"/>
      <c r="AK778" s="647"/>
      <c r="AL778" s="647"/>
      <c r="AM778" s="647"/>
      <c r="AN778" s="647"/>
      <c r="AO778" s="647"/>
      <c r="AP778" s="647"/>
      <c r="AQ778" s="647"/>
      <c r="AR778" s="647"/>
      <c r="AS778" s="647"/>
      <c r="AT778" s="647"/>
      <c r="AU778" s="647"/>
      <c r="AV778" s="647"/>
      <c r="AW778" s="647"/>
      <c r="AX778" s="647"/>
      <c r="AY778" s="647"/>
      <c r="AZ778" s="647"/>
      <c r="BA778" s="647"/>
      <c r="BB778" s="647"/>
      <c r="BC778" s="647"/>
      <c r="BD778" s="647"/>
      <c r="BE778" s="647"/>
      <c r="BF778" s="647"/>
      <c r="BG778" s="647"/>
    </row>
    <row r="779" spans="1:59" x14ac:dyDescent="0.25">
      <c r="A779" s="631"/>
      <c r="B779" s="634"/>
      <c r="C779" s="634"/>
      <c r="D779" s="634"/>
      <c r="E779" s="634"/>
      <c r="F779" s="634"/>
      <c r="G779" s="634"/>
      <c r="H779" s="634"/>
      <c r="I779" s="634"/>
      <c r="J779" s="634"/>
      <c r="K779" s="635"/>
      <c r="L779" s="635"/>
      <c r="M779" s="635"/>
      <c r="N779" s="635"/>
      <c r="O779" s="635"/>
      <c r="P779" s="635"/>
      <c r="Q779" s="635"/>
      <c r="R779" s="635"/>
      <c r="S779" s="635"/>
      <c r="T779" s="635"/>
      <c r="U779" s="635"/>
      <c r="V779" s="635"/>
      <c r="W779" s="635"/>
      <c r="X779" s="635"/>
      <c r="Y779" s="635"/>
      <c r="Z779" s="631"/>
      <c r="AA779" s="631"/>
      <c r="AB779" s="631"/>
      <c r="AK779" s="647"/>
      <c r="AL779" s="647"/>
      <c r="AM779" s="647"/>
      <c r="AN779" s="647"/>
      <c r="AO779" s="647"/>
      <c r="AP779" s="647"/>
      <c r="AQ779" s="647"/>
      <c r="AR779" s="647"/>
      <c r="AS779" s="647"/>
      <c r="AT779" s="647"/>
      <c r="AU779" s="647"/>
      <c r="AV779" s="647"/>
      <c r="AW779" s="647"/>
      <c r="AX779" s="647"/>
      <c r="AY779" s="647"/>
      <c r="AZ779" s="647"/>
      <c r="BA779" s="647"/>
      <c r="BB779" s="647"/>
      <c r="BC779" s="647"/>
      <c r="BD779" s="647"/>
      <c r="BE779" s="647"/>
      <c r="BF779" s="647"/>
      <c r="BG779" s="647"/>
    </row>
    <row r="780" spans="1:59" x14ac:dyDescent="0.25">
      <c r="A780" s="631"/>
      <c r="B780" s="634"/>
      <c r="C780" s="634"/>
      <c r="D780" s="634"/>
      <c r="E780" s="634"/>
      <c r="F780" s="634"/>
      <c r="G780" s="634"/>
      <c r="H780" s="634"/>
      <c r="I780" s="634"/>
      <c r="J780" s="634"/>
      <c r="K780" s="635"/>
      <c r="L780" s="635"/>
      <c r="M780" s="635"/>
      <c r="N780" s="635"/>
      <c r="O780" s="635"/>
      <c r="P780" s="635"/>
      <c r="Q780" s="635"/>
      <c r="R780" s="635"/>
      <c r="S780" s="635"/>
      <c r="T780" s="635"/>
      <c r="U780" s="635"/>
      <c r="V780" s="635"/>
      <c r="W780" s="635"/>
      <c r="X780" s="635"/>
      <c r="Y780" s="635"/>
      <c r="Z780" s="631"/>
      <c r="AA780" s="631"/>
      <c r="AB780" s="631"/>
      <c r="AK780" s="647"/>
      <c r="AL780" s="647"/>
      <c r="AM780" s="647"/>
      <c r="AN780" s="647"/>
      <c r="AO780" s="647"/>
      <c r="AP780" s="647"/>
      <c r="AQ780" s="647"/>
      <c r="AR780" s="647"/>
      <c r="AS780" s="647"/>
      <c r="AT780" s="647"/>
      <c r="AU780" s="647"/>
      <c r="AV780" s="647"/>
      <c r="AW780" s="647"/>
      <c r="AX780" s="647"/>
      <c r="AY780" s="647"/>
      <c r="AZ780" s="647"/>
      <c r="BA780" s="647"/>
      <c r="BB780" s="647"/>
      <c r="BC780" s="647"/>
      <c r="BD780" s="647"/>
      <c r="BE780" s="647"/>
      <c r="BF780" s="647"/>
      <c r="BG780" s="647"/>
    </row>
    <row r="781" spans="1:59" x14ac:dyDescent="0.25">
      <c r="A781" s="631"/>
      <c r="B781" s="634"/>
      <c r="C781" s="634"/>
      <c r="D781" s="634"/>
      <c r="E781" s="634"/>
      <c r="F781" s="634"/>
      <c r="G781" s="634"/>
      <c r="H781" s="634"/>
      <c r="I781" s="634"/>
      <c r="J781" s="634"/>
      <c r="K781" s="635"/>
      <c r="L781" s="635"/>
      <c r="M781" s="635"/>
      <c r="N781" s="635"/>
      <c r="O781" s="635"/>
      <c r="P781" s="635"/>
      <c r="Q781" s="635"/>
      <c r="R781" s="635"/>
      <c r="S781" s="635"/>
      <c r="T781" s="635"/>
      <c r="U781" s="635"/>
      <c r="V781" s="635"/>
      <c r="W781" s="635"/>
      <c r="X781" s="635"/>
      <c r="Y781" s="635"/>
      <c r="Z781" s="631"/>
      <c r="AA781" s="631"/>
      <c r="AB781" s="631"/>
      <c r="AK781" s="647"/>
      <c r="AL781" s="647"/>
      <c r="AM781" s="647"/>
      <c r="AN781" s="647"/>
      <c r="AO781" s="647"/>
      <c r="AP781" s="647"/>
      <c r="AQ781" s="647"/>
      <c r="AR781" s="647"/>
      <c r="AS781" s="647"/>
      <c r="AT781" s="647"/>
      <c r="AU781" s="647"/>
      <c r="AV781" s="647"/>
      <c r="AW781" s="647"/>
      <c r="AX781" s="647"/>
      <c r="AY781" s="647"/>
      <c r="AZ781" s="647"/>
      <c r="BA781" s="647"/>
      <c r="BB781" s="647"/>
      <c r="BC781" s="647"/>
      <c r="BD781" s="647"/>
      <c r="BE781" s="647"/>
      <c r="BF781" s="647"/>
      <c r="BG781" s="647"/>
    </row>
    <row r="782" spans="1:59" x14ac:dyDescent="0.25">
      <c r="A782" s="631"/>
      <c r="B782" s="634"/>
      <c r="C782" s="634"/>
      <c r="D782" s="634"/>
      <c r="E782" s="634"/>
      <c r="F782" s="634"/>
      <c r="G782" s="634"/>
      <c r="H782" s="634"/>
      <c r="I782" s="634"/>
      <c r="J782" s="634"/>
      <c r="K782" s="635"/>
      <c r="L782" s="635"/>
      <c r="M782" s="635"/>
      <c r="N782" s="635"/>
      <c r="O782" s="635"/>
      <c r="P782" s="635"/>
      <c r="Q782" s="635"/>
      <c r="R782" s="635"/>
      <c r="S782" s="635"/>
      <c r="T782" s="635"/>
      <c r="U782" s="635"/>
      <c r="V782" s="635"/>
      <c r="W782" s="635"/>
      <c r="X782" s="635"/>
      <c r="Y782" s="635"/>
      <c r="Z782" s="631"/>
      <c r="AA782" s="631"/>
      <c r="AB782" s="631"/>
      <c r="AK782" s="647"/>
      <c r="AL782" s="647"/>
      <c r="AM782" s="647"/>
      <c r="AN782" s="647"/>
      <c r="AO782" s="647"/>
      <c r="AP782" s="647"/>
      <c r="AQ782" s="647"/>
      <c r="AR782" s="647"/>
      <c r="AS782" s="647"/>
      <c r="AT782" s="647"/>
      <c r="AU782" s="647"/>
      <c r="AV782" s="647"/>
      <c r="AW782" s="647"/>
      <c r="AX782" s="647"/>
      <c r="AY782" s="647"/>
      <c r="AZ782" s="647"/>
      <c r="BA782" s="647"/>
      <c r="BB782" s="647"/>
      <c r="BC782" s="647"/>
      <c r="BD782" s="647"/>
      <c r="BE782" s="647"/>
      <c r="BF782" s="647"/>
      <c r="BG782" s="647"/>
    </row>
    <row r="783" spans="1:59" x14ac:dyDescent="0.25">
      <c r="A783" s="631"/>
      <c r="B783" s="634"/>
      <c r="C783" s="634"/>
      <c r="D783" s="634"/>
      <c r="E783" s="634"/>
      <c r="F783" s="634"/>
      <c r="G783" s="634"/>
      <c r="H783" s="634"/>
      <c r="I783" s="634"/>
      <c r="J783" s="634"/>
      <c r="K783" s="635"/>
      <c r="L783" s="635"/>
      <c r="M783" s="635"/>
      <c r="N783" s="635"/>
      <c r="O783" s="635"/>
      <c r="P783" s="635"/>
      <c r="Q783" s="635"/>
      <c r="R783" s="635"/>
      <c r="S783" s="635"/>
      <c r="T783" s="635"/>
      <c r="U783" s="635"/>
      <c r="V783" s="635"/>
      <c r="W783" s="635"/>
      <c r="X783" s="635"/>
      <c r="Y783" s="635"/>
      <c r="Z783" s="631"/>
      <c r="AA783" s="631"/>
      <c r="AB783" s="631"/>
      <c r="AK783" s="647"/>
      <c r="AL783" s="647"/>
      <c r="AM783" s="647"/>
      <c r="AN783" s="647"/>
      <c r="AO783" s="647"/>
      <c r="AP783" s="647"/>
      <c r="AQ783" s="647"/>
      <c r="AR783" s="647"/>
      <c r="AS783" s="647"/>
      <c r="AT783" s="647"/>
      <c r="AU783" s="647"/>
      <c r="AV783" s="647"/>
      <c r="AW783" s="647"/>
      <c r="AX783" s="647"/>
      <c r="AY783" s="647"/>
      <c r="AZ783" s="647"/>
      <c r="BA783" s="647"/>
      <c r="BB783" s="647"/>
      <c r="BC783" s="647"/>
      <c r="BD783" s="647"/>
      <c r="BE783" s="647"/>
      <c r="BF783" s="647"/>
      <c r="BG783" s="647"/>
    </row>
    <row r="784" spans="1:59" x14ac:dyDescent="0.25">
      <c r="A784" s="631"/>
      <c r="B784" s="634"/>
      <c r="C784" s="634"/>
      <c r="D784" s="634"/>
      <c r="E784" s="634"/>
      <c r="F784" s="634"/>
      <c r="G784" s="634"/>
      <c r="H784" s="634"/>
      <c r="I784" s="634"/>
      <c r="J784" s="634"/>
      <c r="K784" s="635"/>
      <c r="L784" s="635"/>
      <c r="M784" s="635"/>
      <c r="N784" s="635"/>
      <c r="O784" s="635"/>
      <c r="P784" s="635"/>
      <c r="Q784" s="635"/>
      <c r="R784" s="635"/>
      <c r="S784" s="635"/>
      <c r="T784" s="635"/>
      <c r="U784" s="635"/>
      <c r="V784" s="635"/>
      <c r="W784" s="635"/>
      <c r="X784" s="635"/>
      <c r="Y784" s="635"/>
      <c r="Z784" s="631"/>
      <c r="AA784" s="631"/>
      <c r="AB784" s="631"/>
      <c r="AK784" s="647"/>
      <c r="AL784" s="647"/>
      <c r="AM784" s="647"/>
      <c r="AN784" s="647"/>
      <c r="AO784" s="647"/>
      <c r="AP784" s="647"/>
      <c r="AQ784" s="647"/>
      <c r="AR784" s="647"/>
      <c r="AS784" s="647"/>
      <c r="AT784" s="647"/>
      <c r="AU784" s="647"/>
      <c r="AV784" s="647"/>
      <c r="AW784" s="647"/>
      <c r="AX784" s="647"/>
      <c r="AY784" s="647"/>
      <c r="AZ784" s="647"/>
      <c r="BA784" s="647"/>
      <c r="BB784" s="647"/>
      <c r="BC784" s="647"/>
      <c r="BD784" s="647"/>
      <c r="BE784" s="647"/>
      <c r="BF784" s="647"/>
      <c r="BG784" s="647"/>
    </row>
    <row r="785" spans="1:59" x14ac:dyDescent="0.25">
      <c r="A785" s="631"/>
      <c r="B785" s="634"/>
      <c r="C785" s="634"/>
      <c r="D785" s="634"/>
      <c r="E785" s="634"/>
      <c r="F785" s="634"/>
      <c r="G785" s="634"/>
      <c r="H785" s="634"/>
      <c r="I785" s="634"/>
      <c r="J785" s="634"/>
      <c r="K785" s="635"/>
      <c r="L785" s="635"/>
      <c r="M785" s="635"/>
      <c r="N785" s="635"/>
      <c r="O785" s="635"/>
      <c r="P785" s="635"/>
      <c r="Q785" s="635"/>
      <c r="R785" s="635"/>
      <c r="S785" s="635"/>
      <c r="T785" s="635"/>
      <c r="U785" s="635"/>
      <c r="V785" s="635"/>
      <c r="W785" s="635"/>
      <c r="X785" s="635"/>
      <c r="Y785" s="635"/>
      <c r="Z785" s="631"/>
      <c r="AA785" s="631"/>
      <c r="AB785" s="631"/>
      <c r="AK785" s="647"/>
      <c r="AL785" s="647"/>
      <c r="AM785" s="647"/>
      <c r="AN785" s="647"/>
      <c r="AO785" s="647"/>
      <c r="AP785" s="647"/>
      <c r="AQ785" s="647"/>
      <c r="AR785" s="647"/>
      <c r="AS785" s="647"/>
      <c r="AT785" s="647"/>
      <c r="AU785" s="647"/>
      <c r="AV785" s="647"/>
      <c r="AW785" s="647"/>
      <c r="AX785" s="647"/>
      <c r="AY785" s="647"/>
      <c r="AZ785" s="647"/>
      <c r="BA785" s="647"/>
      <c r="BB785" s="647"/>
      <c r="BC785" s="647"/>
      <c r="BD785" s="647"/>
      <c r="BE785" s="647"/>
      <c r="BF785" s="647"/>
      <c r="BG785" s="647"/>
    </row>
    <row r="786" spans="1:59" x14ac:dyDescent="0.25">
      <c r="A786" s="631"/>
      <c r="B786" s="634"/>
      <c r="C786" s="634"/>
      <c r="D786" s="634"/>
      <c r="E786" s="634"/>
      <c r="F786" s="634"/>
      <c r="G786" s="634"/>
      <c r="H786" s="634"/>
      <c r="I786" s="634"/>
      <c r="J786" s="634"/>
      <c r="K786" s="635"/>
      <c r="L786" s="635"/>
      <c r="M786" s="635"/>
      <c r="N786" s="635"/>
      <c r="O786" s="635"/>
      <c r="P786" s="635"/>
      <c r="Q786" s="635"/>
      <c r="R786" s="635"/>
      <c r="S786" s="635"/>
      <c r="T786" s="635"/>
      <c r="U786" s="635"/>
      <c r="V786" s="635"/>
      <c r="W786" s="635"/>
      <c r="X786" s="635"/>
      <c r="Y786" s="635"/>
      <c r="Z786" s="631"/>
      <c r="AA786" s="631"/>
      <c r="AB786" s="631"/>
      <c r="AK786" s="647"/>
      <c r="AL786" s="647"/>
      <c r="AM786" s="647"/>
      <c r="AN786" s="647"/>
      <c r="AO786" s="647"/>
      <c r="AP786" s="647"/>
      <c r="AQ786" s="647"/>
      <c r="AR786" s="647"/>
      <c r="AS786" s="647"/>
      <c r="AT786" s="647"/>
      <c r="AU786" s="647"/>
      <c r="AV786" s="647"/>
      <c r="AW786" s="647"/>
      <c r="AX786" s="647"/>
      <c r="AY786" s="647"/>
      <c r="AZ786" s="647"/>
      <c r="BA786" s="647"/>
      <c r="BB786" s="647"/>
      <c r="BC786" s="647"/>
      <c r="BD786" s="647"/>
      <c r="BE786" s="647"/>
      <c r="BF786" s="647"/>
      <c r="BG786" s="647"/>
    </row>
    <row r="787" spans="1:59" x14ac:dyDescent="0.25">
      <c r="A787" s="631"/>
      <c r="B787" s="634"/>
      <c r="C787" s="634"/>
      <c r="D787" s="634"/>
      <c r="E787" s="634"/>
      <c r="F787" s="634"/>
      <c r="G787" s="634"/>
      <c r="H787" s="634"/>
      <c r="I787" s="634"/>
      <c r="J787" s="634"/>
      <c r="K787" s="635"/>
      <c r="L787" s="635"/>
      <c r="M787" s="635"/>
      <c r="N787" s="635"/>
      <c r="O787" s="635"/>
      <c r="P787" s="635"/>
      <c r="Q787" s="635"/>
      <c r="R787" s="635"/>
      <c r="S787" s="635"/>
      <c r="T787" s="635"/>
      <c r="U787" s="635"/>
      <c r="V787" s="635"/>
      <c r="W787" s="635"/>
      <c r="X787" s="635"/>
      <c r="Y787" s="635"/>
      <c r="Z787" s="631"/>
      <c r="AA787" s="631"/>
      <c r="AB787" s="631"/>
      <c r="AK787" s="647"/>
      <c r="AL787" s="647"/>
      <c r="AM787" s="647"/>
      <c r="AN787" s="647"/>
      <c r="AO787" s="647"/>
      <c r="AP787" s="647"/>
      <c r="AQ787" s="647"/>
      <c r="AR787" s="647"/>
      <c r="AS787" s="647"/>
      <c r="AT787" s="647"/>
      <c r="AU787" s="647"/>
      <c r="AV787" s="647"/>
      <c r="AW787" s="647"/>
      <c r="AX787" s="647"/>
      <c r="AY787" s="647"/>
      <c r="AZ787" s="647"/>
      <c r="BA787" s="647"/>
      <c r="BB787" s="647"/>
      <c r="BC787" s="647"/>
      <c r="BD787" s="647"/>
      <c r="BE787" s="647"/>
      <c r="BF787" s="647"/>
      <c r="BG787" s="647"/>
    </row>
    <row r="788" spans="1:59" x14ac:dyDescent="0.25">
      <c r="A788" s="631"/>
      <c r="B788" s="634"/>
      <c r="C788" s="634"/>
      <c r="D788" s="634"/>
      <c r="E788" s="634"/>
      <c r="F788" s="634"/>
      <c r="G788" s="634"/>
      <c r="H788" s="634"/>
      <c r="I788" s="634"/>
      <c r="J788" s="634"/>
      <c r="K788" s="635"/>
      <c r="L788" s="635"/>
      <c r="M788" s="635"/>
      <c r="N788" s="635"/>
      <c r="O788" s="635"/>
      <c r="P788" s="635"/>
      <c r="Q788" s="635"/>
      <c r="R788" s="635"/>
      <c r="S788" s="635"/>
      <c r="T788" s="635"/>
      <c r="U788" s="635"/>
      <c r="V788" s="635"/>
      <c r="W788" s="635"/>
      <c r="X788" s="635"/>
      <c r="Y788" s="635"/>
      <c r="Z788" s="631"/>
      <c r="AA788" s="631"/>
      <c r="AB788" s="631"/>
      <c r="AK788" s="647"/>
      <c r="AL788" s="647"/>
      <c r="AM788" s="647"/>
      <c r="AN788" s="647"/>
      <c r="AO788" s="647"/>
      <c r="AP788" s="647"/>
      <c r="AQ788" s="647"/>
      <c r="AR788" s="647"/>
      <c r="AS788" s="647"/>
      <c r="AT788" s="647"/>
      <c r="AU788" s="647"/>
      <c r="AV788" s="647"/>
      <c r="AW788" s="647"/>
      <c r="AX788" s="647"/>
      <c r="AY788" s="647"/>
      <c r="AZ788" s="647"/>
      <c r="BA788" s="647"/>
      <c r="BB788" s="647"/>
      <c r="BC788" s="647"/>
      <c r="BD788" s="647"/>
      <c r="BE788" s="647"/>
      <c r="BF788" s="647"/>
      <c r="BG788" s="647"/>
    </row>
    <row r="789" spans="1:59" x14ac:dyDescent="0.25">
      <c r="A789" s="631"/>
      <c r="B789" s="634"/>
      <c r="C789" s="634"/>
      <c r="D789" s="634"/>
      <c r="E789" s="634"/>
      <c r="F789" s="634"/>
      <c r="G789" s="634"/>
      <c r="H789" s="634"/>
      <c r="I789" s="634"/>
      <c r="J789" s="634"/>
      <c r="K789" s="635"/>
      <c r="L789" s="635"/>
      <c r="M789" s="635"/>
      <c r="N789" s="635"/>
      <c r="O789" s="635"/>
      <c r="P789" s="635"/>
      <c r="Q789" s="635"/>
      <c r="R789" s="635"/>
      <c r="S789" s="635"/>
      <c r="T789" s="635"/>
      <c r="U789" s="635"/>
      <c r="V789" s="635"/>
      <c r="W789" s="635"/>
      <c r="X789" s="635"/>
      <c r="Y789" s="635"/>
      <c r="Z789" s="631"/>
      <c r="AA789" s="631"/>
      <c r="AB789" s="631"/>
      <c r="AK789" s="647"/>
      <c r="AL789" s="647"/>
      <c r="AM789" s="647"/>
      <c r="AN789" s="647"/>
      <c r="AO789" s="647"/>
      <c r="AP789" s="647"/>
      <c r="AQ789" s="647"/>
      <c r="AR789" s="647"/>
      <c r="AS789" s="647"/>
      <c r="AT789" s="647"/>
      <c r="AU789" s="647"/>
      <c r="AV789" s="647"/>
      <c r="AW789" s="647"/>
      <c r="AX789" s="647"/>
      <c r="AY789" s="647"/>
      <c r="AZ789" s="647"/>
      <c r="BA789" s="647"/>
      <c r="BB789" s="647"/>
      <c r="BC789" s="647"/>
      <c r="BD789" s="647"/>
      <c r="BE789" s="647"/>
      <c r="BF789" s="647"/>
      <c r="BG789" s="647"/>
    </row>
    <row r="790" spans="1:59" x14ac:dyDescent="0.25">
      <c r="A790" s="631"/>
      <c r="B790" s="634"/>
      <c r="C790" s="634"/>
      <c r="D790" s="634"/>
      <c r="E790" s="634"/>
      <c r="F790" s="634"/>
      <c r="G790" s="634"/>
      <c r="H790" s="634"/>
      <c r="I790" s="634"/>
      <c r="J790" s="634"/>
      <c r="K790" s="635"/>
      <c r="L790" s="635"/>
      <c r="M790" s="635"/>
      <c r="N790" s="635"/>
      <c r="O790" s="635"/>
      <c r="P790" s="635"/>
      <c r="Q790" s="635"/>
      <c r="R790" s="635"/>
      <c r="S790" s="635"/>
      <c r="T790" s="635"/>
      <c r="U790" s="635"/>
      <c r="V790" s="635"/>
      <c r="W790" s="635"/>
      <c r="X790" s="635"/>
      <c r="Y790" s="635"/>
      <c r="Z790" s="631"/>
      <c r="AA790" s="631"/>
      <c r="AB790" s="631"/>
      <c r="AK790" s="647"/>
      <c r="AL790" s="647"/>
      <c r="AM790" s="647"/>
      <c r="AN790" s="647"/>
      <c r="AO790" s="647"/>
      <c r="AP790" s="647"/>
      <c r="AQ790" s="647"/>
      <c r="AR790" s="647"/>
      <c r="AS790" s="647"/>
      <c r="AT790" s="647"/>
      <c r="AU790" s="647"/>
      <c r="AV790" s="647"/>
      <c r="AW790" s="647"/>
      <c r="AX790" s="647"/>
      <c r="AY790" s="647"/>
      <c r="AZ790" s="647"/>
      <c r="BA790" s="647"/>
      <c r="BB790" s="647"/>
      <c r="BC790" s="647"/>
      <c r="BD790" s="647"/>
      <c r="BE790" s="647"/>
      <c r="BF790" s="647"/>
      <c r="BG790" s="647"/>
    </row>
    <row r="791" spans="1:59" x14ac:dyDescent="0.25">
      <c r="A791" s="631"/>
      <c r="B791" s="634"/>
      <c r="C791" s="634"/>
      <c r="D791" s="634"/>
      <c r="E791" s="634"/>
      <c r="F791" s="634"/>
      <c r="G791" s="634"/>
      <c r="H791" s="634"/>
      <c r="I791" s="634"/>
      <c r="J791" s="634"/>
      <c r="K791" s="635"/>
      <c r="L791" s="635"/>
      <c r="M791" s="635"/>
      <c r="N791" s="635"/>
      <c r="O791" s="635"/>
      <c r="P791" s="635"/>
      <c r="Q791" s="635"/>
      <c r="R791" s="635"/>
      <c r="S791" s="635"/>
      <c r="T791" s="635"/>
      <c r="U791" s="635"/>
      <c r="V791" s="635"/>
      <c r="W791" s="635"/>
      <c r="X791" s="635"/>
      <c r="Y791" s="635"/>
      <c r="Z791" s="631"/>
      <c r="AA791" s="631"/>
      <c r="AB791" s="631"/>
      <c r="AK791" s="647"/>
      <c r="AL791" s="647"/>
      <c r="AM791" s="647"/>
      <c r="AN791" s="647"/>
      <c r="AO791" s="647"/>
      <c r="AP791" s="647"/>
      <c r="AQ791" s="647"/>
      <c r="AR791" s="647"/>
      <c r="AS791" s="647"/>
      <c r="AT791" s="647"/>
      <c r="AU791" s="647"/>
      <c r="AV791" s="647"/>
      <c r="AW791" s="647"/>
      <c r="AX791" s="647"/>
      <c r="AY791" s="647"/>
      <c r="AZ791" s="647"/>
      <c r="BA791" s="647"/>
      <c r="BB791" s="647"/>
      <c r="BC791" s="647"/>
      <c r="BD791" s="647"/>
      <c r="BE791" s="647"/>
      <c r="BF791" s="647"/>
      <c r="BG791" s="647"/>
    </row>
    <row r="792" spans="1:59" x14ac:dyDescent="0.25">
      <c r="A792" s="631"/>
      <c r="B792" s="634"/>
      <c r="C792" s="634"/>
      <c r="D792" s="634"/>
      <c r="E792" s="634"/>
      <c r="F792" s="634"/>
      <c r="G792" s="634"/>
      <c r="H792" s="634"/>
      <c r="I792" s="634"/>
      <c r="J792" s="634"/>
      <c r="K792" s="635"/>
      <c r="L792" s="635"/>
      <c r="M792" s="635"/>
      <c r="N792" s="635"/>
      <c r="O792" s="635"/>
      <c r="P792" s="635"/>
      <c r="Q792" s="635"/>
      <c r="R792" s="635"/>
      <c r="S792" s="635"/>
      <c r="T792" s="635"/>
      <c r="U792" s="635"/>
      <c r="V792" s="635"/>
      <c r="W792" s="635"/>
      <c r="X792" s="635"/>
      <c r="Y792" s="635"/>
      <c r="Z792" s="631"/>
      <c r="AA792" s="631"/>
      <c r="AB792" s="631"/>
      <c r="AK792" s="647"/>
      <c r="AL792" s="647"/>
      <c r="AM792" s="647"/>
      <c r="AN792" s="647"/>
      <c r="AO792" s="647"/>
      <c r="AP792" s="647"/>
      <c r="AQ792" s="647"/>
      <c r="AR792" s="647"/>
      <c r="AS792" s="647"/>
      <c r="AT792" s="647"/>
      <c r="AU792" s="647"/>
      <c r="AV792" s="647"/>
      <c r="AW792" s="647"/>
      <c r="AX792" s="647"/>
      <c r="AY792" s="647"/>
      <c r="AZ792" s="647"/>
      <c r="BA792" s="647"/>
      <c r="BB792" s="647"/>
      <c r="BC792" s="647"/>
      <c r="BD792" s="647"/>
      <c r="BE792" s="647"/>
      <c r="BF792" s="647"/>
      <c r="BG792" s="647"/>
    </row>
    <row r="793" spans="1:59" x14ac:dyDescent="0.25">
      <c r="A793" s="631"/>
      <c r="B793" s="634"/>
      <c r="C793" s="634"/>
      <c r="D793" s="634"/>
      <c r="E793" s="634"/>
      <c r="F793" s="634"/>
      <c r="G793" s="634"/>
      <c r="H793" s="634"/>
      <c r="I793" s="634"/>
      <c r="J793" s="634"/>
      <c r="K793" s="635"/>
      <c r="L793" s="635"/>
      <c r="M793" s="635"/>
      <c r="N793" s="635"/>
      <c r="O793" s="635"/>
      <c r="P793" s="635"/>
      <c r="Q793" s="635"/>
      <c r="R793" s="635"/>
      <c r="S793" s="635"/>
      <c r="T793" s="635"/>
      <c r="U793" s="635"/>
      <c r="V793" s="635"/>
      <c r="W793" s="635"/>
      <c r="X793" s="635"/>
      <c r="Y793" s="635"/>
      <c r="Z793" s="631"/>
      <c r="AA793" s="631"/>
      <c r="AB793" s="631"/>
      <c r="AK793" s="647"/>
      <c r="AL793" s="647"/>
      <c r="AM793" s="647"/>
      <c r="AN793" s="647"/>
      <c r="AO793" s="647"/>
      <c r="AP793" s="647"/>
      <c r="AQ793" s="647"/>
      <c r="AR793" s="647"/>
      <c r="AS793" s="647"/>
      <c r="AT793" s="647"/>
      <c r="AU793" s="647"/>
      <c r="AV793" s="647"/>
      <c r="AW793" s="647"/>
      <c r="AX793" s="647"/>
      <c r="AY793" s="647"/>
      <c r="AZ793" s="647"/>
      <c r="BA793" s="647"/>
      <c r="BB793" s="647"/>
      <c r="BC793" s="647"/>
      <c r="BD793" s="647"/>
      <c r="BE793" s="647"/>
      <c r="BF793" s="647"/>
      <c r="BG793" s="647"/>
    </row>
    <row r="794" spans="1:59" x14ac:dyDescent="0.25">
      <c r="A794" s="631"/>
      <c r="B794" s="634"/>
      <c r="C794" s="634"/>
      <c r="D794" s="634"/>
      <c r="E794" s="634"/>
      <c r="F794" s="634"/>
      <c r="G794" s="634"/>
      <c r="H794" s="634"/>
      <c r="I794" s="634"/>
      <c r="J794" s="634"/>
      <c r="K794" s="635"/>
      <c r="L794" s="635"/>
      <c r="M794" s="635"/>
      <c r="N794" s="635"/>
      <c r="O794" s="635"/>
      <c r="P794" s="635"/>
      <c r="Q794" s="635"/>
      <c r="R794" s="635"/>
      <c r="S794" s="635"/>
      <c r="T794" s="635"/>
      <c r="U794" s="635"/>
      <c r="V794" s="635"/>
      <c r="W794" s="635"/>
      <c r="X794" s="635"/>
      <c r="Y794" s="635"/>
      <c r="Z794" s="631"/>
      <c r="AA794" s="631"/>
      <c r="AB794" s="631"/>
      <c r="AK794" s="647"/>
      <c r="AL794" s="647"/>
      <c r="AM794" s="647"/>
      <c r="AN794" s="647"/>
      <c r="AO794" s="647"/>
      <c r="AP794" s="647"/>
      <c r="AQ794" s="647"/>
      <c r="AR794" s="647"/>
      <c r="AS794" s="647"/>
      <c r="AT794" s="647"/>
      <c r="AU794" s="647"/>
      <c r="AV794" s="647"/>
      <c r="AW794" s="647"/>
      <c r="AX794" s="647"/>
      <c r="AY794" s="647"/>
      <c r="AZ794" s="647"/>
      <c r="BA794" s="647"/>
      <c r="BB794" s="647"/>
      <c r="BC794" s="647"/>
      <c r="BD794" s="647"/>
      <c r="BE794" s="647"/>
      <c r="BF794" s="647"/>
      <c r="BG794" s="647"/>
    </row>
    <row r="795" spans="1:59" x14ac:dyDescent="0.25">
      <c r="A795" s="631"/>
      <c r="B795" s="634"/>
      <c r="C795" s="634"/>
      <c r="D795" s="634"/>
      <c r="E795" s="634"/>
      <c r="F795" s="634"/>
      <c r="G795" s="634"/>
      <c r="H795" s="634"/>
      <c r="I795" s="634"/>
      <c r="J795" s="634"/>
      <c r="K795" s="635"/>
      <c r="L795" s="635"/>
      <c r="M795" s="635"/>
      <c r="N795" s="635"/>
      <c r="O795" s="635"/>
      <c r="P795" s="635"/>
      <c r="Q795" s="635"/>
      <c r="R795" s="635"/>
      <c r="S795" s="635"/>
      <c r="T795" s="635"/>
      <c r="U795" s="635"/>
      <c r="V795" s="635"/>
      <c r="W795" s="635"/>
      <c r="X795" s="635"/>
      <c r="Y795" s="635"/>
      <c r="Z795" s="631"/>
      <c r="AA795" s="631"/>
      <c r="AB795" s="631"/>
      <c r="AK795" s="647"/>
      <c r="AL795" s="647"/>
      <c r="AM795" s="647"/>
      <c r="AN795" s="647"/>
      <c r="AO795" s="647"/>
      <c r="AP795" s="647"/>
      <c r="AQ795" s="647"/>
      <c r="AR795" s="647"/>
      <c r="AS795" s="647"/>
      <c r="AT795" s="647"/>
      <c r="AU795" s="647"/>
      <c r="AV795" s="647"/>
      <c r="AW795" s="647"/>
      <c r="AX795" s="647"/>
      <c r="AY795" s="647"/>
      <c r="AZ795" s="647"/>
      <c r="BA795" s="647"/>
      <c r="BB795" s="647"/>
      <c r="BC795" s="647"/>
      <c r="BD795" s="647"/>
      <c r="BE795" s="647"/>
      <c r="BF795" s="647"/>
      <c r="BG795" s="647"/>
    </row>
    <row r="796" spans="1:59" x14ac:dyDescent="0.25">
      <c r="A796" s="631"/>
      <c r="B796" s="634"/>
      <c r="C796" s="634"/>
      <c r="D796" s="634"/>
      <c r="E796" s="634"/>
      <c r="F796" s="634"/>
      <c r="G796" s="634"/>
      <c r="H796" s="634"/>
      <c r="I796" s="634"/>
      <c r="J796" s="634"/>
      <c r="K796" s="635"/>
      <c r="L796" s="635"/>
      <c r="M796" s="635"/>
      <c r="N796" s="635"/>
      <c r="O796" s="635"/>
      <c r="P796" s="635"/>
      <c r="Q796" s="635"/>
      <c r="R796" s="635"/>
      <c r="S796" s="635"/>
      <c r="T796" s="635"/>
      <c r="U796" s="635"/>
      <c r="V796" s="635"/>
      <c r="W796" s="635"/>
      <c r="X796" s="635"/>
      <c r="Y796" s="635"/>
      <c r="Z796" s="631"/>
      <c r="AA796" s="631"/>
      <c r="AB796" s="631"/>
      <c r="AK796" s="647"/>
      <c r="AL796" s="647"/>
      <c r="AM796" s="647"/>
      <c r="AN796" s="647"/>
      <c r="AO796" s="647"/>
      <c r="AP796" s="647"/>
      <c r="AQ796" s="647"/>
      <c r="AR796" s="647"/>
      <c r="AS796" s="647"/>
      <c r="AT796" s="647"/>
      <c r="AU796" s="647"/>
      <c r="AV796" s="647"/>
      <c r="AW796" s="647"/>
      <c r="AX796" s="647"/>
      <c r="AY796" s="647"/>
      <c r="AZ796" s="647"/>
      <c r="BA796" s="647"/>
      <c r="BB796" s="647"/>
      <c r="BC796" s="647"/>
      <c r="BD796" s="647"/>
      <c r="BE796" s="647"/>
      <c r="BF796" s="647"/>
      <c r="BG796" s="647"/>
    </row>
    <row r="797" spans="1:59" x14ac:dyDescent="0.25">
      <c r="A797" s="631"/>
      <c r="B797" s="634"/>
      <c r="C797" s="634"/>
      <c r="D797" s="634"/>
      <c r="E797" s="634"/>
      <c r="F797" s="634"/>
      <c r="G797" s="634"/>
      <c r="H797" s="634"/>
      <c r="I797" s="634"/>
      <c r="J797" s="634"/>
      <c r="K797" s="635"/>
      <c r="L797" s="635"/>
      <c r="M797" s="635"/>
      <c r="N797" s="635"/>
      <c r="O797" s="635"/>
      <c r="P797" s="635"/>
      <c r="Q797" s="635"/>
      <c r="R797" s="635"/>
      <c r="S797" s="635"/>
      <c r="T797" s="635"/>
      <c r="U797" s="635"/>
      <c r="V797" s="635"/>
      <c r="W797" s="635"/>
      <c r="X797" s="635"/>
      <c r="Y797" s="635"/>
      <c r="Z797" s="631"/>
      <c r="AA797" s="631"/>
      <c r="AB797" s="631"/>
      <c r="AK797" s="647"/>
      <c r="AL797" s="647"/>
      <c r="AM797" s="647"/>
      <c r="AN797" s="647"/>
      <c r="AO797" s="647"/>
      <c r="AP797" s="647"/>
      <c r="AQ797" s="647"/>
      <c r="AR797" s="647"/>
      <c r="AS797" s="647"/>
      <c r="AT797" s="647"/>
      <c r="AU797" s="647"/>
      <c r="AV797" s="647"/>
      <c r="AW797" s="647"/>
      <c r="AX797" s="647"/>
      <c r="AY797" s="647"/>
      <c r="AZ797" s="647"/>
      <c r="BA797" s="647"/>
      <c r="BB797" s="647"/>
      <c r="BC797" s="647"/>
      <c r="BD797" s="647"/>
      <c r="BE797" s="647"/>
      <c r="BF797" s="647"/>
      <c r="BG797" s="647"/>
    </row>
    <row r="798" spans="1:59" x14ac:dyDescent="0.25">
      <c r="A798" s="631"/>
      <c r="B798" s="634"/>
      <c r="C798" s="634"/>
      <c r="D798" s="634"/>
      <c r="E798" s="634"/>
      <c r="F798" s="634"/>
      <c r="G798" s="634"/>
      <c r="H798" s="634"/>
      <c r="I798" s="634"/>
      <c r="J798" s="634"/>
      <c r="K798" s="635"/>
      <c r="L798" s="635"/>
      <c r="M798" s="635"/>
      <c r="N798" s="635"/>
      <c r="O798" s="635"/>
      <c r="P798" s="635"/>
      <c r="Q798" s="635"/>
      <c r="R798" s="635"/>
      <c r="S798" s="635"/>
      <c r="T798" s="635"/>
      <c r="U798" s="635"/>
      <c r="V798" s="635"/>
      <c r="W798" s="635"/>
      <c r="X798" s="635"/>
      <c r="Y798" s="635"/>
      <c r="Z798" s="631"/>
      <c r="AA798" s="631"/>
      <c r="AB798" s="631"/>
      <c r="AK798" s="647"/>
      <c r="AL798" s="647"/>
      <c r="AM798" s="647"/>
      <c r="AN798" s="647"/>
      <c r="AO798" s="647"/>
      <c r="AP798" s="647"/>
      <c r="AQ798" s="647"/>
      <c r="AR798" s="647"/>
      <c r="AS798" s="647"/>
      <c r="AT798" s="647"/>
      <c r="AU798" s="647"/>
      <c r="AV798" s="647"/>
      <c r="AW798" s="647"/>
      <c r="AX798" s="647"/>
      <c r="AY798" s="647"/>
      <c r="AZ798" s="647"/>
      <c r="BA798" s="647"/>
      <c r="BB798" s="647"/>
      <c r="BC798" s="647"/>
      <c r="BD798" s="647"/>
      <c r="BE798" s="647"/>
      <c r="BF798" s="647"/>
      <c r="BG798" s="647"/>
    </row>
    <row r="799" spans="1:59" x14ac:dyDescent="0.25">
      <c r="A799" s="631"/>
      <c r="B799" s="634"/>
      <c r="C799" s="634"/>
      <c r="D799" s="634"/>
      <c r="E799" s="634"/>
      <c r="F799" s="634"/>
      <c r="G799" s="634"/>
      <c r="H799" s="634"/>
      <c r="I799" s="634"/>
      <c r="J799" s="634"/>
      <c r="K799" s="635"/>
      <c r="L799" s="635"/>
      <c r="M799" s="635"/>
      <c r="N799" s="635"/>
      <c r="O799" s="635"/>
      <c r="P799" s="635"/>
      <c r="Q799" s="635"/>
      <c r="R799" s="635"/>
      <c r="S799" s="635"/>
      <c r="T799" s="635"/>
      <c r="U799" s="635"/>
      <c r="V799" s="635"/>
      <c r="W799" s="635"/>
      <c r="X799" s="635"/>
      <c r="Y799" s="635"/>
      <c r="Z799" s="631"/>
      <c r="AA799" s="631"/>
      <c r="AB799" s="631"/>
      <c r="AK799" s="647"/>
      <c r="AL799" s="647"/>
      <c r="AM799" s="647"/>
      <c r="AN799" s="647"/>
      <c r="AO799" s="647"/>
      <c r="AP799" s="647"/>
      <c r="AQ799" s="647"/>
      <c r="AR799" s="647"/>
      <c r="AS799" s="647"/>
      <c r="AT799" s="647"/>
      <c r="AU799" s="647"/>
      <c r="AV799" s="647"/>
      <c r="AW799" s="647"/>
      <c r="AX799" s="647"/>
      <c r="AY799" s="647"/>
      <c r="AZ799" s="647"/>
      <c r="BA799" s="647"/>
      <c r="BB799" s="647"/>
      <c r="BC799" s="647"/>
      <c r="BD799" s="647"/>
      <c r="BE799" s="647"/>
      <c r="BF799" s="647"/>
      <c r="BG799" s="647"/>
    </row>
    <row r="800" spans="1:59" x14ac:dyDescent="0.25">
      <c r="A800" s="631"/>
      <c r="B800" s="634"/>
      <c r="C800" s="634"/>
      <c r="D800" s="634"/>
      <c r="E800" s="634"/>
      <c r="F800" s="634"/>
      <c r="G800" s="634"/>
      <c r="H800" s="634"/>
      <c r="I800" s="634"/>
      <c r="J800" s="634"/>
      <c r="K800" s="635"/>
      <c r="L800" s="635"/>
      <c r="M800" s="635"/>
      <c r="N800" s="635"/>
      <c r="O800" s="635"/>
      <c r="P800" s="635"/>
      <c r="Q800" s="635"/>
      <c r="R800" s="635"/>
      <c r="S800" s="635"/>
      <c r="T800" s="635"/>
      <c r="U800" s="635"/>
      <c r="V800" s="635"/>
      <c r="W800" s="635"/>
      <c r="X800" s="635"/>
      <c r="Y800" s="635"/>
      <c r="Z800" s="631"/>
      <c r="AA800" s="631"/>
      <c r="AB800" s="631"/>
      <c r="AK800" s="647"/>
      <c r="AL800" s="647"/>
      <c r="AM800" s="647"/>
      <c r="AN800" s="647"/>
      <c r="AO800" s="647"/>
      <c r="AP800" s="647"/>
      <c r="AQ800" s="647"/>
      <c r="AR800" s="647"/>
      <c r="AS800" s="647"/>
      <c r="AT800" s="647"/>
      <c r="AU800" s="647"/>
      <c r="AV800" s="647"/>
      <c r="AW800" s="647"/>
      <c r="AX800" s="647"/>
      <c r="AY800" s="647"/>
      <c r="AZ800" s="647"/>
      <c r="BA800" s="647"/>
      <c r="BB800" s="647"/>
      <c r="BC800" s="647"/>
      <c r="BD800" s="647"/>
      <c r="BE800" s="647"/>
      <c r="BF800" s="647"/>
      <c r="BG800" s="647"/>
    </row>
    <row r="801" spans="1:59" x14ac:dyDescent="0.25">
      <c r="A801" s="631"/>
      <c r="B801" s="634"/>
      <c r="C801" s="634"/>
      <c r="D801" s="634"/>
      <c r="E801" s="634"/>
      <c r="F801" s="634"/>
      <c r="G801" s="634"/>
      <c r="H801" s="634"/>
      <c r="I801" s="634"/>
      <c r="J801" s="634"/>
      <c r="K801" s="635"/>
      <c r="L801" s="635"/>
      <c r="M801" s="635"/>
      <c r="N801" s="635"/>
      <c r="O801" s="635"/>
      <c r="P801" s="635"/>
      <c r="Q801" s="635"/>
      <c r="R801" s="635"/>
      <c r="S801" s="635"/>
      <c r="T801" s="635"/>
      <c r="U801" s="635"/>
      <c r="V801" s="635"/>
      <c r="W801" s="635"/>
      <c r="X801" s="635"/>
      <c r="Y801" s="635"/>
      <c r="Z801" s="631"/>
      <c r="AA801" s="631"/>
      <c r="AB801" s="631"/>
      <c r="AK801" s="647"/>
      <c r="AL801" s="647"/>
      <c r="AM801" s="647"/>
      <c r="AN801" s="647"/>
      <c r="AO801" s="647"/>
      <c r="AP801" s="647"/>
      <c r="AQ801" s="647"/>
      <c r="AR801" s="647"/>
      <c r="AS801" s="647"/>
      <c r="AT801" s="647"/>
      <c r="AU801" s="647"/>
      <c r="AV801" s="647"/>
      <c r="AW801" s="647"/>
      <c r="AX801" s="647"/>
      <c r="AY801" s="647"/>
      <c r="AZ801" s="647"/>
      <c r="BA801" s="647"/>
      <c r="BB801" s="647"/>
      <c r="BC801" s="647"/>
      <c r="BD801" s="647"/>
      <c r="BE801" s="647"/>
      <c r="BF801" s="647"/>
      <c r="BG801" s="647"/>
    </row>
    <row r="802" spans="1:59" x14ac:dyDescent="0.25">
      <c r="A802" s="631"/>
      <c r="B802" s="634"/>
      <c r="C802" s="634"/>
      <c r="D802" s="634"/>
      <c r="E802" s="634"/>
      <c r="F802" s="634"/>
      <c r="G802" s="634"/>
      <c r="H802" s="634"/>
      <c r="I802" s="634"/>
      <c r="J802" s="634"/>
      <c r="K802" s="635"/>
      <c r="L802" s="635"/>
      <c r="M802" s="635"/>
      <c r="N802" s="635"/>
      <c r="O802" s="635"/>
      <c r="P802" s="635"/>
      <c r="Q802" s="635"/>
      <c r="R802" s="635"/>
      <c r="S802" s="635"/>
      <c r="T802" s="635"/>
      <c r="U802" s="635"/>
      <c r="V802" s="635"/>
      <c r="W802" s="635"/>
      <c r="X802" s="635"/>
      <c r="Y802" s="635"/>
      <c r="Z802" s="631"/>
      <c r="AA802" s="631"/>
      <c r="AB802" s="631"/>
      <c r="AK802" s="647"/>
      <c r="AL802" s="647"/>
      <c r="AM802" s="647"/>
      <c r="AN802" s="647"/>
      <c r="AO802" s="647"/>
      <c r="AP802" s="647"/>
      <c r="AQ802" s="647"/>
      <c r="AR802" s="647"/>
      <c r="AS802" s="647"/>
      <c r="AT802" s="647"/>
      <c r="AU802" s="647"/>
      <c r="AV802" s="647"/>
      <c r="AW802" s="647"/>
      <c r="AX802" s="647"/>
      <c r="AY802" s="647"/>
      <c r="AZ802" s="647"/>
      <c r="BA802" s="647"/>
      <c r="BB802" s="647"/>
      <c r="BC802" s="647"/>
      <c r="BD802" s="647"/>
      <c r="BE802" s="647"/>
      <c r="BF802" s="647"/>
      <c r="BG802" s="647"/>
    </row>
    <row r="803" spans="1:59" x14ac:dyDescent="0.25">
      <c r="A803" s="631"/>
      <c r="B803" s="634"/>
      <c r="C803" s="634"/>
      <c r="D803" s="634"/>
      <c r="E803" s="634"/>
      <c r="F803" s="634"/>
      <c r="G803" s="634"/>
      <c r="H803" s="634"/>
      <c r="I803" s="634"/>
      <c r="J803" s="634"/>
      <c r="K803" s="635"/>
      <c r="L803" s="635"/>
      <c r="M803" s="635"/>
      <c r="N803" s="635"/>
      <c r="O803" s="635"/>
      <c r="P803" s="635"/>
      <c r="Q803" s="635"/>
      <c r="R803" s="635"/>
      <c r="S803" s="635"/>
      <c r="T803" s="635"/>
      <c r="U803" s="635"/>
      <c r="V803" s="635"/>
      <c r="W803" s="635"/>
      <c r="X803" s="635"/>
      <c r="Y803" s="635"/>
      <c r="Z803" s="631"/>
      <c r="AA803" s="631"/>
      <c r="AB803" s="631"/>
      <c r="AK803" s="647"/>
      <c r="AL803" s="647"/>
      <c r="AM803" s="647"/>
      <c r="AN803" s="647"/>
      <c r="AO803" s="647"/>
      <c r="AP803" s="647"/>
      <c r="AQ803" s="647"/>
      <c r="AR803" s="647"/>
      <c r="AS803" s="647"/>
      <c r="AT803" s="647"/>
      <c r="AU803" s="647"/>
      <c r="AV803" s="647"/>
      <c r="AW803" s="647"/>
      <c r="AX803" s="647"/>
      <c r="AY803" s="647"/>
      <c r="AZ803" s="647"/>
      <c r="BA803" s="647"/>
      <c r="BB803" s="647"/>
      <c r="BC803" s="647"/>
      <c r="BD803" s="647"/>
      <c r="BE803" s="647"/>
      <c r="BF803" s="647"/>
      <c r="BG803" s="647"/>
    </row>
    <row r="804" spans="1:59" x14ac:dyDescent="0.25">
      <c r="A804" s="631"/>
      <c r="B804" s="634"/>
      <c r="C804" s="634"/>
      <c r="D804" s="634"/>
      <c r="E804" s="634"/>
      <c r="F804" s="634"/>
      <c r="G804" s="634"/>
      <c r="H804" s="634"/>
      <c r="I804" s="634"/>
      <c r="J804" s="634"/>
      <c r="K804" s="635"/>
      <c r="L804" s="635"/>
      <c r="M804" s="635"/>
      <c r="N804" s="635"/>
      <c r="O804" s="635"/>
      <c r="P804" s="635"/>
      <c r="Q804" s="635"/>
      <c r="R804" s="635"/>
      <c r="S804" s="635"/>
      <c r="T804" s="635"/>
      <c r="U804" s="635"/>
      <c r="V804" s="635"/>
      <c r="W804" s="635"/>
      <c r="X804" s="635"/>
      <c r="Y804" s="635"/>
      <c r="Z804" s="631"/>
      <c r="AA804" s="631"/>
      <c r="AB804" s="631"/>
      <c r="AK804" s="647"/>
      <c r="AL804" s="647"/>
      <c r="AM804" s="647"/>
      <c r="AN804" s="647"/>
      <c r="AO804" s="647"/>
      <c r="AP804" s="647"/>
      <c r="AQ804" s="647"/>
      <c r="AR804" s="647"/>
      <c r="AS804" s="647"/>
      <c r="AT804" s="647"/>
      <c r="AU804" s="647"/>
      <c r="AV804" s="647"/>
      <c r="AW804" s="647"/>
      <c r="AX804" s="647"/>
      <c r="AY804" s="647"/>
      <c r="AZ804" s="647"/>
      <c r="BA804" s="647"/>
      <c r="BB804" s="647"/>
      <c r="BC804" s="647"/>
      <c r="BD804" s="647"/>
      <c r="BE804" s="647"/>
      <c r="BF804" s="647"/>
      <c r="BG804" s="647"/>
    </row>
    <row r="805" spans="1:59" x14ac:dyDescent="0.25">
      <c r="A805" s="631"/>
      <c r="B805" s="634"/>
      <c r="C805" s="634"/>
      <c r="D805" s="634"/>
      <c r="E805" s="634"/>
      <c r="F805" s="634"/>
      <c r="G805" s="634"/>
      <c r="H805" s="634"/>
      <c r="I805" s="634"/>
      <c r="J805" s="634"/>
      <c r="K805" s="635"/>
      <c r="L805" s="635"/>
      <c r="M805" s="635"/>
      <c r="N805" s="635"/>
      <c r="O805" s="635"/>
      <c r="P805" s="635"/>
      <c r="Q805" s="635"/>
      <c r="R805" s="635"/>
      <c r="S805" s="635"/>
      <c r="T805" s="635"/>
      <c r="U805" s="635"/>
      <c r="V805" s="635"/>
      <c r="W805" s="635"/>
      <c r="X805" s="635"/>
      <c r="Y805" s="635"/>
      <c r="Z805" s="631"/>
      <c r="AA805" s="631"/>
      <c r="AB805" s="631"/>
      <c r="AK805" s="647"/>
      <c r="AL805" s="647"/>
      <c r="AM805" s="647"/>
      <c r="AN805" s="647"/>
      <c r="AO805" s="647"/>
      <c r="AP805" s="647"/>
      <c r="AQ805" s="647"/>
      <c r="AR805" s="647"/>
      <c r="AS805" s="647"/>
      <c r="AT805" s="647"/>
      <c r="AU805" s="647"/>
      <c r="AV805" s="647"/>
      <c r="AW805" s="647"/>
      <c r="AX805" s="647"/>
      <c r="AY805" s="647"/>
      <c r="AZ805" s="647"/>
      <c r="BA805" s="647"/>
      <c r="BB805" s="647"/>
      <c r="BC805" s="647"/>
      <c r="BD805" s="647"/>
      <c r="BE805" s="647"/>
      <c r="BF805" s="647"/>
      <c r="BG805" s="647"/>
    </row>
    <row r="806" spans="1:59" x14ac:dyDescent="0.25">
      <c r="A806" s="631"/>
      <c r="B806" s="634"/>
      <c r="C806" s="634"/>
      <c r="D806" s="634"/>
      <c r="E806" s="634"/>
      <c r="F806" s="634"/>
      <c r="G806" s="634"/>
      <c r="H806" s="634"/>
      <c r="I806" s="634"/>
      <c r="J806" s="634"/>
      <c r="K806" s="635"/>
      <c r="L806" s="635"/>
      <c r="M806" s="635"/>
      <c r="N806" s="635"/>
      <c r="O806" s="635"/>
      <c r="P806" s="635"/>
      <c r="Q806" s="635"/>
      <c r="R806" s="635"/>
      <c r="S806" s="635"/>
      <c r="T806" s="635"/>
      <c r="U806" s="635"/>
      <c r="V806" s="635"/>
      <c r="W806" s="635"/>
      <c r="X806" s="635"/>
      <c r="Y806" s="635"/>
      <c r="Z806" s="631"/>
      <c r="AA806" s="631"/>
      <c r="AB806" s="631"/>
      <c r="AK806" s="647"/>
      <c r="AL806" s="647"/>
      <c r="AM806" s="647"/>
      <c r="AN806" s="647"/>
      <c r="AO806" s="647"/>
      <c r="AP806" s="647"/>
      <c r="AQ806" s="647"/>
      <c r="AR806" s="647"/>
      <c r="AS806" s="647"/>
      <c r="AT806" s="647"/>
      <c r="AU806" s="647"/>
      <c r="AV806" s="647"/>
      <c r="AW806" s="647"/>
      <c r="AX806" s="647"/>
      <c r="AY806" s="647"/>
      <c r="AZ806" s="647"/>
      <c r="BA806" s="647"/>
      <c r="BB806" s="647"/>
      <c r="BC806" s="647"/>
      <c r="BD806" s="647"/>
      <c r="BE806" s="647"/>
      <c r="BF806" s="647"/>
      <c r="BG806" s="647"/>
    </row>
    <row r="807" spans="1:59" x14ac:dyDescent="0.25">
      <c r="A807" s="631"/>
      <c r="B807" s="634"/>
      <c r="C807" s="634"/>
      <c r="D807" s="634"/>
      <c r="E807" s="634"/>
      <c r="F807" s="634"/>
      <c r="G807" s="634"/>
      <c r="H807" s="634"/>
      <c r="I807" s="634"/>
      <c r="J807" s="634"/>
      <c r="K807" s="635"/>
      <c r="L807" s="635"/>
      <c r="M807" s="635"/>
      <c r="N807" s="635"/>
      <c r="O807" s="635"/>
      <c r="P807" s="635"/>
      <c r="Q807" s="635"/>
      <c r="R807" s="635"/>
      <c r="S807" s="635"/>
      <c r="T807" s="635"/>
      <c r="U807" s="635"/>
      <c r="V807" s="635"/>
      <c r="W807" s="635"/>
      <c r="X807" s="635"/>
      <c r="Y807" s="635"/>
      <c r="Z807" s="631"/>
      <c r="AA807" s="631"/>
      <c r="AB807" s="631"/>
      <c r="AK807" s="647"/>
      <c r="AL807" s="647"/>
      <c r="AM807" s="647"/>
      <c r="AN807" s="647"/>
      <c r="AO807" s="647"/>
      <c r="AP807" s="647"/>
      <c r="AQ807" s="647"/>
      <c r="AR807" s="647"/>
      <c r="AS807" s="647"/>
      <c r="AT807" s="647"/>
      <c r="AU807" s="647"/>
      <c r="AV807" s="647"/>
      <c r="AW807" s="647"/>
      <c r="AX807" s="647"/>
      <c r="AY807" s="647"/>
      <c r="AZ807" s="647"/>
      <c r="BA807" s="647"/>
      <c r="BB807" s="647"/>
      <c r="BC807" s="647"/>
      <c r="BD807" s="647"/>
      <c r="BE807" s="647"/>
      <c r="BF807" s="647"/>
      <c r="BG807" s="647"/>
    </row>
    <row r="808" spans="1:59" x14ac:dyDescent="0.25">
      <c r="A808" s="631"/>
      <c r="B808" s="634"/>
      <c r="C808" s="634"/>
      <c r="D808" s="634"/>
      <c r="E808" s="634"/>
      <c r="F808" s="634"/>
      <c r="G808" s="634"/>
      <c r="H808" s="634"/>
      <c r="I808" s="634"/>
      <c r="J808" s="634"/>
      <c r="K808" s="635"/>
      <c r="L808" s="635"/>
      <c r="M808" s="635"/>
      <c r="N808" s="635"/>
      <c r="O808" s="635"/>
      <c r="P808" s="635"/>
      <c r="Q808" s="635"/>
      <c r="R808" s="635"/>
      <c r="S808" s="635"/>
      <c r="T808" s="635"/>
      <c r="U808" s="635"/>
      <c r="V808" s="635"/>
      <c r="W808" s="635"/>
      <c r="X808" s="635"/>
      <c r="Y808" s="635"/>
      <c r="Z808" s="631"/>
      <c r="AA808" s="631"/>
      <c r="AB808" s="631"/>
      <c r="AK808" s="647"/>
      <c r="AL808" s="647"/>
      <c r="AM808" s="647"/>
      <c r="AN808" s="647"/>
      <c r="AO808" s="647"/>
      <c r="AP808" s="647"/>
      <c r="AQ808" s="647"/>
      <c r="AR808" s="647"/>
      <c r="AS808" s="647"/>
      <c r="AT808" s="647"/>
      <c r="AU808" s="647"/>
      <c r="AV808" s="647"/>
      <c r="AW808" s="647"/>
      <c r="AX808" s="647"/>
      <c r="AY808" s="647"/>
      <c r="AZ808" s="647"/>
      <c r="BA808" s="647"/>
      <c r="BB808" s="647"/>
      <c r="BC808" s="647"/>
      <c r="BD808" s="647"/>
      <c r="BE808" s="647"/>
      <c r="BF808" s="647"/>
      <c r="BG808" s="647"/>
    </row>
    <row r="809" spans="1:59" x14ac:dyDescent="0.25">
      <c r="A809" s="631"/>
      <c r="B809" s="634"/>
      <c r="C809" s="634"/>
      <c r="D809" s="634"/>
      <c r="E809" s="634"/>
      <c r="F809" s="634"/>
      <c r="G809" s="634"/>
      <c r="H809" s="634"/>
      <c r="I809" s="634"/>
      <c r="J809" s="634"/>
      <c r="K809" s="635"/>
      <c r="L809" s="635"/>
      <c r="M809" s="635"/>
      <c r="N809" s="635"/>
      <c r="O809" s="635"/>
      <c r="P809" s="635"/>
      <c r="Q809" s="635"/>
      <c r="R809" s="635"/>
      <c r="S809" s="635"/>
      <c r="T809" s="635"/>
      <c r="U809" s="635"/>
      <c r="V809" s="635"/>
      <c r="W809" s="635"/>
      <c r="X809" s="635"/>
      <c r="Y809" s="635"/>
      <c r="Z809" s="631"/>
      <c r="AA809" s="631"/>
      <c r="AB809" s="631"/>
      <c r="AK809" s="647"/>
      <c r="AL809" s="647"/>
      <c r="AM809" s="647"/>
      <c r="AN809" s="647"/>
      <c r="AO809" s="647"/>
      <c r="AP809" s="647"/>
      <c r="AQ809" s="647"/>
      <c r="AR809" s="647"/>
      <c r="AS809" s="647"/>
      <c r="AT809" s="647"/>
      <c r="AU809" s="647"/>
      <c r="AV809" s="647"/>
      <c r="AW809" s="647"/>
      <c r="AX809" s="647"/>
      <c r="AY809" s="647"/>
      <c r="AZ809" s="647"/>
      <c r="BA809" s="647"/>
      <c r="BB809" s="647"/>
      <c r="BC809" s="647"/>
      <c r="BD809" s="647"/>
      <c r="BE809" s="647"/>
      <c r="BF809" s="647"/>
      <c r="BG809" s="647"/>
    </row>
    <row r="810" spans="1:59" x14ac:dyDescent="0.25">
      <c r="A810" s="631"/>
      <c r="B810" s="634"/>
      <c r="C810" s="634"/>
      <c r="D810" s="634"/>
      <c r="E810" s="634"/>
      <c r="F810" s="634"/>
      <c r="G810" s="634"/>
      <c r="H810" s="634"/>
      <c r="I810" s="634"/>
      <c r="J810" s="634"/>
      <c r="K810" s="635"/>
      <c r="L810" s="635"/>
      <c r="M810" s="635"/>
      <c r="N810" s="635"/>
      <c r="O810" s="635"/>
      <c r="P810" s="635"/>
      <c r="Q810" s="635"/>
      <c r="R810" s="635"/>
      <c r="S810" s="635"/>
      <c r="T810" s="635"/>
      <c r="U810" s="635"/>
      <c r="V810" s="635"/>
      <c r="W810" s="635"/>
      <c r="X810" s="635"/>
      <c r="Y810" s="635"/>
      <c r="Z810" s="631"/>
      <c r="AA810" s="631"/>
      <c r="AB810" s="631"/>
      <c r="AK810" s="647"/>
      <c r="AL810" s="647"/>
      <c r="AM810" s="647"/>
      <c r="AN810" s="647"/>
      <c r="AO810" s="647"/>
      <c r="AP810" s="647"/>
      <c r="AQ810" s="647"/>
      <c r="AR810" s="647"/>
      <c r="AS810" s="647"/>
      <c r="AT810" s="647"/>
      <c r="AU810" s="647"/>
      <c r="AV810" s="647"/>
      <c r="AW810" s="647"/>
      <c r="AX810" s="647"/>
      <c r="AY810" s="647"/>
      <c r="AZ810" s="647"/>
      <c r="BA810" s="647"/>
      <c r="BB810" s="647"/>
      <c r="BC810" s="647"/>
      <c r="BD810" s="647"/>
      <c r="BE810" s="647"/>
      <c r="BF810" s="647"/>
      <c r="BG810" s="647"/>
    </row>
    <row r="811" spans="1:59" x14ac:dyDescent="0.25">
      <c r="A811" s="631"/>
      <c r="B811" s="634"/>
      <c r="C811" s="634"/>
      <c r="D811" s="634"/>
      <c r="E811" s="634"/>
      <c r="F811" s="634"/>
      <c r="G811" s="634"/>
      <c r="H811" s="634"/>
      <c r="I811" s="634"/>
      <c r="J811" s="634"/>
      <c r="K811" s="635"/>
      <c r="L811" s="635"/>
      <c r="M811" s="635"/>
      <c r="N811" s="635"/>
      <c r="O811" s="635"/>
      <c r="P811" s="635"/>
      <c r="Q811" s="635"/>
      <c r="R811" s="635"/>
      <c r="S811" s="635"/>
      <c r="T811" s="635"/>
      <c r="U811" s="635"/>
      <c r="V811" s="635"/>
      <c r="W811" s="635"/>
      <c r="X811" s="635"/>
      <c r="Y811" s="635"/>
      <c r="Z811" s="631"/>
      <c r="AA811" s="631"/>
      <c r="AB811" s="631"/>
      <c r="AK811" s="647"/>
      <c r="AL811" s="647"/>
      <c r="AM811" s="647"/>
      <c r="AN811" s="647"/>
      <c r="AO811" s="647"/>
      <c r="AP811" s="647"/>
      <c r="AQ811" s="647"/>
      <c r="AR811" s="647"/>
      <c r="AS811" s="647"/>
      <c r="AT811" s="647"/>
      <c r="AU811" s="647"/>
      <c r="AV811" s="647"/>
      <c r="AW811" s="647"/>
      <c r="AX811" s="647"/>
      <c r="AY811" s="647"/>
      <c r="AZ811" s="647"/>
      <c r="BA811" s="647"/>
      <c r="BB811" s="647"/>
      <c r="BC811" s="647"/>
      <c r="BD811" s="647"/>
      <c r="BE811" s="647"/>
      <c r="BF811" s="647"/>
      <c r="BG811" s="647"/>
    </row>
    <row r="812" spans="1:59" x14ac:dyDescent="0.25">
      <c r="A812" s="631"/>
      <c r="B812" s="634"/>
      <c r="C812" s="634"/>
      <c r="D812" s="634"/>
      <c r="E812" s="634"/>
      <c r="F812" s="634"/>
      <c r="G812" s="634"/>
      <c r="H812" s="634"/>
      <c r="I812" s="634"/>
      <c r="J812" s="634"/>
      <c r="K812" s="635"/>
      <c r="L812" s="635"/>
      <c r="M812" s="635"/>
      <c r="N812" s="635"/>
      <c r="O812" s="635"/>
      <c r="P812" s="635"/>
      <c r="Q812" s="635"/>
      <c r="R812" s="635"/>
      <c r="S812" s="635"/>
      <c r="T812" s="635"/>
      <c r="U812" s="635"/>
      <c r="V812" s="635"/>
      <c r="W812" s="635"/>
      <c r="X812" s="635"/>
      <c r="Y812" s="635"/>
      <c r="Z812" s="631"/>
      <c r="AA812" s="631"/>
      <c r="AB812" s="631"/>
      <c r="AK812" s="647"/>
      <c r="AL812" s="647"/>
      <c r="AM812" s="647"/>
      <c r="AN812" s="647"/>
      <c r="AO812" s="647"/>
      <c r="AP812" s="647"/>
      <c r="AQ812" s="647"/>
      <c r="AR812" s="647"/>
      <c r="AS812" s="647"/>
      <c r="AT812" s="647"/>
      <c r="AU812" s="647"/>
      <c r="AV812" s="647"/>
      <c r="AW812" s="647"/>
      <c r="AX812" s="647"/>
      <c r="AY812" s="647"/>
      <c r="AZ812" s="647"/>
      <c r="BA812" s="647"/>
      <c r="BB812" s="647"/>
      <c r="BC812" s="647"/>
      <c r="BD812" s="647"/>
      <c r="BE812" s="647"/>
      <c r="BF812" s="647"/>
      <c r="BG812" s="647"/>
    </row>
    <row r="813" spans="1:59" x14ac:dyDescent="0.25">
      <c r="A813" s="631"/>
      <c r="B813" s="634"/>
      <c r="C813" s="634"/>
      <c r="D813" s="634"/>
      <c r="E813" s="634"/>
      <c r="F813" s="634"/>
      <c r="G813" s="634"/>
      <c r="H813" s="634"/>
      <c r="I813" s="634"/>
      <c r="J813" s="634"/>
      <c r="K813" s="635"/>
      <c r="L813" s="635"/>
      <c r="M813" s="635"/>
      <c r="N813" s="635"/>
      <c r="O813" s="635"/>
      <c r="P813" s="635"/>
      <c r="Q813" s="635"/>
      <c r="R813" s="635"/>
      <c r="S813" s="635"/>
      <c r="T813" s="635"/>
      <c r="U813" s="635"/>
      <c r="V813" s="635"/>
      <c r="W813" s="635"/>
      <c r="X813" s="635"/>
      <c r="Y813" s="635"/>
      <c r="Z813" s="631"/>
      <c r="AA813" s="631"/>
      <c r="AB813" s="631"/>
      <c r="AK813" s="647"/>
      <c r="AL813" s="647"/>
      <c r="AM813" s="647"/>
      <c r="AN813" s="647"/>
      <c r="AO813" s="647"/>
      <c r="AP813" s="647"/>
      <c r="AQ813" s="647"/>
      <c r="AR813" s="647"/>
      <c r="AS813" s="647"/>
      <c r="AT813" s="647"/>
      <c r="AU813" s="647"/>
      <c r="AV813" s="647"/>
      <c r="AW813" s="647"/>
      <c r="AX813" s="647"/>
      <c r="AY813" s="647"/>
      <c r="AZ813" s="647"/>
      <c r="BA813" s="647"/>
      <c r="BB813" s="647"/>
      <c r="BC813" s="647"/>
      <c r="BD813" s="647"/>
      <c r="BE813" s="647"/>
      <c r="BF813" s="647"/>
      <c r="BG813" s="647"/>
    </row>
    <row r="814" spans="1:59" x14ac:dyDescent="0.25">
      <c r="A814" s="631"/>
      <c r="B814" s="634"/>
      <c r="C814" s="634"/>
      <c r="D814" s="634"/>
      <c r="E814" s="634"/>
      <c r="F814" s="634"/>
      <c r="G814" s="634"/>
      <c r="H814" s="634"/>
      <c r="I814" s="634"/>
      <c r="J814" s="634"/>
      <c r="K814" s="635"/>
      <c r="L814" s="635"/>
      <c r="M814" s="635"/>
      <c r="N814" s="635"/>
      <c r="O814" s="635"/>
      <c r="P814" s="635"/>
      <c r="Q814" s="635"/>
      <c r="R814" s="635"/>
      <c r="S814" s="635"/>
      <c r="T814" s="635"/>
      <c r="U814" s="635"/>
      <c r="V814" s="635"/>
      <c r="W814" s="635"/>
      <c r="X814" s="635"/>
      <c r="Y814" s="635"/>
      <c r="Z814" s="631"/>
      <c r="AA814" s="631"/>
      <c r="AB814" s="631"/>
      <c r="AK814" s="647"/>
      <c r="AL814" s="647"/>
      <c r="AM814" s="647"/>
      <c r="AN814" s="647"/>
      <c r="AO814" s="647"/>
      <c r="AP814" s="647"/>
      <c r="AQ814" s="647"/>
      <c r="AR814" s="647"/>
      <c r="AS814" s="647"/>
      <c r="AT814" s="647"/>
      <c r="AU814" s="647"/>
      <c r="AV814" s="647"/>
      <c r="AW814" s="647"/>
      <c r="AX814" s="647"/>
      <c r="AY814" s="647"/>
      <c r="AZ814" s="647"/>
      <c r="BA814" s="647"/>
      <c r="BB814" s="647"/>
      <c r="BC814" s="647"/>
      <c r="BD814" s="647"/>
      <c r="BE814" s="647"/>
      <c r="BF814" s="647"/>
      <c r="BG814" s="647"/>
    </row>
    <row r="815" spans="1:59" x14ac:dyDescent="0.25">
      <c r="A815" s="631"/>
      <c r="B815" s="634"/>
      <c r="C815" s="634"/>
      <c r="D815" s="634"/>
      <c r="E815" s="634"/>
      <c r="F815" s="634"/>
      <c r="G815" s="634"/>
      <c r="H815" s="634"/>
      <c r="I815" s="634"/>
      <c r="J815" s="634"/>
      <c r="K815" s="635"/>
      <c r="L815" s="635"/>
      <c r="M815" s="635"/>
      <c r="N815" s="635"/>
      <c r="O815" s="635"/>
      <c r="P815" s="635"/>
      <c r="Q815" s="635"/>
      <c r="R815" s="635"/>
      <c r="S815" s="635"/>
      <c r="T815" s="635"/>
      <c r="U815" s="635"/>
      <c r="V815" s="635"/>
      <c r="W815" s="635"/>
      <c r="X815" s="635"/>
      <c r="Y815" s="635"/>
      <c r="Z815" s="631"/>
      <c r="AA815" s="631"/>
      <c r="AB815" s="631"/>
      <c r="AK815" s="647"/>
      <c r="AL815" s="647"/>
      <c r="AM815" s="647"/>
      <c r="AN815" s="647"/>
      <c r="AO815" s="647"/>
      <c r="AP815" s="647"/>
      <c r="AQ815" s="647"/>
      <c r="AR815" s="647"/>
      <c r="AS815" s="647"/>
      <c r="AT815" s="647"/>
      <c r="AU815" s="647"/>
      <c r="AV815" s="647"/>
      <c r="AW815" s="647"/>
      <c r="AX815" s="647"/>
      <c r="AY815" s="647"/>
      <c r="AZ815" s="647"/>
      <c r="BA815" s="647"/>
      <c r="BB815" s="647"/>
      <c r="BC815" s="647"/>
      <c r="BD815" s="647"/>
      <c r="BE815" s="647"/>
      <c r="BF815" s="647"/>
      <c r="BG815" s="647"/>
    </row>
    <row r="816" spans="1:59" x14ac:dyDescent="0.25">
      <c r="A816" s="631"/>
      <c r="B816" s="634"/>
      <c r="C816" s="634"/>
      <c r="D816" s="634"/>
      <c r="E816" s="634"/>
      <c r="F816" s="634"/>
      <c r="G816" s="634"/>
      <c r="H816" s="634"/>
      <c r="I816" s="634"/>
      <c r="J816" s="634"/>
      <c r="K816" s="635"/>
      <c r="L816" s="635"/>
      <c r="M816" s="635"/>
      <c r="N816" s="635"/>
      <c r="O816" s="635"/>
      <c r="P816" s="635"/>
      <c r="Q816" s="635"/>
      <c r="R816" s="635"/>
      <c r="S816" s="635"/>
      <c r="T816" s="635"/>
      <c r="U816" s="635"/>
      <c r="V816" s="635"/>
      <c r="W816" s="635"/>
      <c r="X816" s="635"/>
      <c r="Y816" s="635"/>
      <c r="Z816" s="631"/>
      <c r="AA816" s="631"/>
      <c r="AB816" s="631"/>
      <c r="AK816" s="647"/>
      <c r="AL816" s="647"/>
      <c r="AM816" s="647"/>
      <c r="AN816" s="647"/>
      <c r="AO816" s="647"/>
      <c r="AP816" s="647"/>
      <c r="AQ816" s="647"/>
      <c r="AR816" s="647"/>
      <c r="AS816" s="647"/>
      <c r="AT816" s="647"/>
      <c r="AU816" s="647"/>
      <c r="AV816" s="647"/>
      <c r="AW816" s="647"/>
      <c r="AX816" s="647"/>
      <c r="AY816" s="647"/>
      <c r="AZ816" s="647"/>
      <c r="BA816" s="647"/>
      <c r="BB816" s="647"/>
      <c r="BC816" s="647"/>
      <c r="BD816" s="647"/>
      <c r="BE816" s="647"/>
      <c r="BF816" s="647"/>
      <c r="BG816" s="647"/>
    </row>
    <row r="817" spans="1:59" x14ac:dyDescent="0.25">
      <c r="A817" s="631"/>
      <c r="B817" s="634"/>
      <c r="C817" s="634"/>
      <c r="D817" s="634"/>
      <c r="E817" s="634"/>
      <c r="F817" s="634"/>
      <c r="G817" s="634"/>
      <c r="H817" s="634"/>
      <c r="I817" s="634"/>
      <c r="J817" s="634"/>
      <c r="K817" s="635"/>
      <c r="L817" s="635"/>
      <c r="M817" s="635"/>
      <c r="N817" s="635"/>
      <c r="O817" s="635"/>
      <c r="P817" s="635"/>
      <c r="Q817" s="635"/>
      <c r="R817" s="635"/>
      <c r="S817" s="635"/>
      <c r="T817" s="635"/>
      <c r="U817" s="635"/>
      <c r="V817" s="635"/>
      <c r="W817" s="635"/>
      <c r="X817" s="635"/>
      <c r="Y817" s="635"/>
      <c r="Z817" s="631"/>
      <c r="AA817" s="631"/>
      <c r="AB817" s="631"/>
      <c r="AK817" s="647"/>
      <c r="AL817" s="647"/>
      <c r="AM817" s="647"/>
      <c r="AN817" s="647"/>
      <c r="AO817" s="647"/>
      <c r="AP817" s="647"/>
      <c r="AQ817" s="647"/>
      <c r="AR817" s="647"/>
      <c r="AS817" s="647"/>
      <c r="AT817" s="647"/>
      <c r="AU817" s="647"/>
      <c r="AV817" s="647"/>
      <c r="AW817" s="647"/>
      <c r="AX817" s="647"/>
      <c r="AY817" s="647"/>
      <c r="AZ817" s="647"/>
      <c r="BA817" s="647"/>
      <c r="BB817" s="647"/>
      <c r="BC817" s="647"/>
      <c r="BD817" s="647"/>
      <c r="BE817" s="647"/>
      <c r="BF817" s="647"/>
      <c r="BG817" s="647"/>
    </row>
    <row r="818" spans="1:59" x14ac:dyDescent="0.25">
      <c r="A818" s="631"/>
      <c r="B818" s="634"/>
      <c r="C818" s="634"/>
      <c r="D818" s="634"/>
      <c r="E818" s="634"/>
      <c r="F818" s="634"/>
      <c r="G818" s="634"/>
      <c r="H818" s="634"/>
      <c r="I818" s="634"/>
      <c r="J818" s="634"/>
      <c r="K818" s="635"/>
      <c r="L818" s="635"/>
      <c r="M818" s="635"/>
      <c r="N818" s="635"/>
      <c r="O818" s="635"/>
      <c r="P818" s="635"/>
      <c r="Q818" s="635"/>
      <c r="R818" s="635"/>
      <c r="S818" s="635"/>
      <c r="T818" s="635"/>
      <c r="U818" s="635"/>
      <c r="V818" s="635"/>
      <c r="W818" s="635"/>
      <c r="X818" s="635"/>
      <c r="Y818" s="635"/>
      <c r="Z818" s="631"/>
      <c r="AA818" s="631"/>
      <c r="AB818" s="631"/>
      <c r="AK818" s="647"/>
      <c r="AL818" s="647"/>
      <c r="AM818" s="647"/>
      <c r="AN818" s="647"/>
      <c r="AO818" s="647"/>
      <c r="AP818" s="647"/>
      <c r="AQ818" s="647"/>
      <c r="AR818" s="647"/>
      <c r="AS818" s="647"/>
      <c r="AT818" s="647"/>
      <c r="AU818" s="647"/>
      <c r="AV818" s="647"/>
      <c r="AW818" s="647"/>
      <c r="AX818" s="647"/>
      <c r="AY818" s="647"/>
      <c r="AZ818" s="647"/>
      <c r="BA818" s="647"/>
      <c r="BB818" s="647"/>
      <c r="BC818" s="647"/>
      <c r="BD818" s="647"/>
      <c r="BE818" s="647"/>
      <c r="BF818" s="647"/>
      <c r="BG818" s="647"/>
    </row>
    <row r="819" spans="1:59" x14ac:dyDescent="0.25">
      <c r="A819" s="631"/>
      <c r="B819" s="634"/>
      <c r="C819" s="634"/>
      <c r="D819" s="634"/>
      <c r="E819" s="634"/>
      <c r="F819" s="634"/>
      <c r="G819" s="634"/>
      <c r="H819" s="634"/>
      <c r="I819" s="634"/>
      <c r="J819" s="634"/>
      <c r="K819" s="635"/>
      <c r="L819" s="635"/>
      <c r="M819" s="635"/>
      <c r="N819" s="635"/>
      <c r="O819" s="635"/>
      <c r="P819" s="635"/>
      <c r="Q819" s="635"/>
      <c r="R819" s="635"/>
      <c r="S819" s="635"/>
      <c r="T819" s="635"/>
      <c r="U819" s="635"/>
      <c r="V819" s="635"/>
      <c r="W819" s="635"/>
      <c r="X819" s="635"/>
      <c r="Y819" s="635"/>
      <c r="Z819" s="631"/>
      <c r="AA819" s="631"/>
      <c r="AB819" s="631"/>
      <c r="AK819" s="647"/>
      <c r="AL819" s="647"/>
      <c r="AM819" s="647"/>
      <c r="AN819" s="647"/>
      <c r="AO819" s="647"/>
      <c r="AP819" s="647"/>
      <c r="AQ819" s="647"/>
      <c r="AR819" s="647"/>
      <c r="AS819" s="647"/>
      <c r="AT819" s="647"/>
      <c r="AU819" s="647"/>
      <c r="AV819" s="647"/>
      <c r="AW819" s="647"/>
      <c r="AX819" s="647"/>
      <c r="AY819" s="647"/>
      <c r="AZ819" s="647"/>
      <c r="BA819" s="647"/>
      <c r="BB819" s="647"/>
      <c r="BC819" s="647"/>
      <c r="BD819" s="647"/>
      <c r="BE819" s="647"/>
      <c r="BF819" s="647"/>
      <c r="BG819" s="647"/>
    </row>
    <row r="820" spans="1:59" x14ac:dyDescent="0.25">
      <c r="A820" s="631"/>
      <c r="B820" s="634"/>
      <c r="C820" s="634"/>
      <c r="D820" s="634"/>
      <c r="E820" s="634"/>
      <c r="F820" s="634"/>
      <c r="G820" s="634"/>
      <c r="H820" s="634"/>
      <c r="I820" s="634"/>
      <c r="J820" s="634"/>
      <c r="K820" s="635"/>
      <c r="L820" s="635"/>
      <c r="M820" s="635"/>
      <c r="N820" s="635"/>
      <c r="O820" s="635"/>
      <c r="P820" s="635"/>
      <c r="Q820" s="635"/>
      <c r="R820" s="635"/>
      <c r="S820" s="635"/>
      <c r="T820" s="635"/>
      <c r="U820" s="635"/>
      <c r="V820" s="635"/>
      <c r="W820" s="635"/>
      <c r="X820" s="635"/>
      <c r="Y820" s="635"/>
      <c r="Z820" s="631"/>
      <c r="AA820" s="631"/>
      <c r="AB820" s="631"/>
      <c r="AK820" s="647"/>
      <c r="AL820" s="647"/>
      <c r="AM820" s="647"/>
      <c r="AN820" s="647"/>
      <c r="AO820" s="647"/>
      <c r="AP820" s="647"/>
      <c r="AQ820" s="647"/>
      <c r="AR820" s="647"/>
      <c r="AS820" s="647"/>
      <c r="AT820" s="647"/>
      <c r="AU820" s="647"/>
      <c r="AV820" s="647"/>
      <c r="AW820" s="647"/>
      <c r="AX820" s="647"/>
      <c r="AY820" s="647"/>
      <c r="AZ820" s="647"/>
      <c r="BA820" s="647"/>
      <c r="BB820" s="647"/>
      <c r="BC820" s="647"/>
      <c r="BD820" s="647"/>
      <c r="BE820" s="647"/>
      <c r="BF820" s="647"/>
      <c r="BG820" s="647"/>
    </row>
    <row r="821" spans="1:59" x14ac:dyDescent="0.25">
      <c r="A821" s="631"/>
      <c r="B821" s="634"/>
      <c r="C821" s="634"/>
      <c r="D821" s="634"/>
      <c r="E821" s="634"/>
      <c r="F821" s="634"/>
      <c r="G821" s="634"/>
      <c r="H821" s="634"/>
      <c r="I821" s="634"/>
      <c r="J821" s="634"/>
      <c r="K821" s="635"/>
      <c r="L821" s="635"/>
      <c r="M821" s="635"/>
      <c r="N821" s="635"/>
      <c r="O821" s="635"/>
      <c r="P821" s="635"/>
      <c r="Q821" s="635"/>
      <c r="R821" s="635"/>
      <c r="S821" s="635"/>
      <c r="T821" s="635"/>
      <c r="U821" s="635"/>
      <c r="V821" s="635"/>
      <c r="W821" s="635"/>
      <c r="X821" s="635"/>
      <c r="Y821" s="635"/>
      <c r="Z821" s="631"/>
      <c r="AA821" s="631"/>
      <c r="AB821" s="631"/>
      <c r="AK821" s="647"/>
      <c r="AL821" s="647"/>
      <c r="AM821" s="647"/>
      <c r="AN821" s="647"/>
      <c r="AO821" s="647"/>
      <c r="AP821" s="647"/>
      <c r="AQ821" s="647"/>
      <c r="AR821" s="647"/>
      <c r="AS821" s="647"/>
      <c r="AT821" s="647"/>
      <c r="AU821" s="647"/>
      <c r="AV821" s="647"/>
      <c r="AW821" s="647"/>
      <c r="AX821" s="647"/>
      <c r="AY821" s="647"/>
      <c r="AZ821" s="647"/>
      <c r="BA821" s="647"/>
      <c r="BB821" s="647"/>
      <c r="BC821" s="647"/>
      <c r="BD821" s="647"/>
      <c r="BE821" s="647"/>
      <c r="BF821" s="647"/>
      <c r="BG821" s="647"/>
    </row>
    <row r="822" spans="1:59" x14ac:dyDescent="0.25">
      <c r="A822" s="631"/>
      <c r="B822" s="634"/>
      <c r="C822" s="634"/>
      <c r="D822" s="634"/>
      <c r="E822" s="634"/>
      <c r="F822" s="634"/>
      <c r="G822" s="634"/>
      <c r="H822" s="634"/>
      <c r="I822" s="634"/>
      <c r="J822" s="634"/>
      <c r="K822" s="635"/>
      <c r="L822" s="635"/>
      <c r="M822" s="635"/>
      <c r="N822" s="635"/>
      <c r="O822" s="635"/>
      <c r="P822" s="635"/>
      <c r="Q822" s="635"/>
      <c r="R822" s="635"/>
      <c r="S822" s="635"/>
      <c r="T822" s="635"/>
      <c r="U822" s="635"/>
      <c r="V822" s="635"/>
      <c r="W822" s="635"/>
      <c r="X822" s="635"/>
      <c r="Y822" s="635"/>
      <c r="Z822" s="631"/>
      <c r="AA822" s="631"/>
      <c r="AB822" s="631"/>
      <c r="AK822" s="647"/>
      <c r="AL822" s="647"/>
      <c r="AM822" s="647"/>
      <c r="AN822" s="647"/>
      <c r="AO822" s="647"/>
      <c r="AP822" s="647"/>
      <c r="AQ822" s="647"/>
      <c r="AR822" s="647"/>
      <c r="AS822" s="647"/>
      <c r="AT822" s="647"/>
      <c r="AU822" s="647"/>
      <c r="AV822" s="647"/>
      <c r="AW822" s="647"/>
      <c r="AX822" s="647"/>
      <c r="AY822" s="647"/>
      <c r="AZ822" s="647"/>
      <c r="BA822" s="647"/>
      <c r="BB822" s="647"/>
      <c r="BC822" s="647"/>
      <c r="BD822" s="647"/>
      <c r="BE822" s="647"/>
      <c r="BF822" s="647"/>
      <c r="BG822" s="647"/>
    </row>
    <row r="823" spans="1:59" x14ac:dyDescent="0.25">
      <c r="A823" s="631"/>
      <c r="B823" s="634"/>
      <c r="C823" s="634"/>
      <c r="D823" s="634"/>
      <c r="E823" s="634"/>
      <c r="F823" s="634"/>
      <c r="G823" s="634"/>
      <c r="H823" s="634"/>
      <c r="I823" s="634"/>
      <c r="J823" s="634"/>
      <c r="K823" s="635"/>
      <c r="L823" s="635"/>
      <c r="M823" s="635"/>
      <c r="N823" s="635"/>
      <c r="O823" s="635"/>
      <c r="P823" s="635"/>
      <c r="Q823" s="635"/>
      <c r="R823" s="635"/>
      <c r="S823" s="635"/>
      <c r="T823" s="635"/>
      <c r="U823" s="635"/>
      <c r="V823" s="635"/>
      <c r="W823" s="635"/>
      <c r="X823" s="635"/>
      <c r="Y823" s="635"/>
      <c r="Z823" s="631"/>
      <c r="AA823" s="631"/>
      <c r="AB823" s="631"/>
      <c r="AK823" s="647"/>
      <c r="AL823" s="647"/>
      <c r="AM823" s="647"/>
      <c r="AN823" s="647"/>
      <c r="AO823" s="647"/>
      <c r="AP823" s="647"/>
      <c r="AQ823" s="647"/>
      <c r="AR823" s="647"/>
      <c r="AS823" s="647"/>
      <c r="AT823" s="647"/>
      <c r="AU823" s="647"/>
      <c r="AV823" s="647"/>
      <c r="AW823" s="647"/>
      <c r="AX823" s="647"/>
      <c r="AY823" s="647"/>
      <c r="AZ823" s="647"/>
      <c r="BA823" s="647"/>
      <c r="BB823" s="647"/>
      <c r="BC823" s="647"/>
      <c r="BD823" s="647"/>
      <c r="BE823" s="647"/>
      <c r="BF823" s="647"/>
      <c r="BG823" s="647"/>
    </row>
    <row r="824" spans="1:59" x14ac:dyDescent="0.25">
      <c r="A824" s="631"/>
      <c r="B824" s="634"/>
      <c r="C824" s="634"/>
      <c r="D824" s="634"/>
      <c r="E824" s="634"/>
      <c r="F824" s="634"/>
      <c r="G824" s="634"/>
      <c r="H824" s="634"/>
      <c r="I824" s="634"/>
      <c r="J824" s="634"/>
      <c r="K824" s="635"/>
      <c r="L824" s="635"/>
      <c r="M824" s="635"/>
      <c r="N824" s="635"/>
      <c r="O824" s="635"/>
      <c r="P824" s="635"/>
      <c r="Q824" s="635"/>
      <c r="R824" s="635"/>
      <c r="S824" s="635"/>
      <c r="T824" s="635"/>
      <c r="U824" s="635"/>
      <c r="V824" s="635"/>
      <c r="W824" s="635"/>
      <c r="X824" s="635"/>
      <c r="Y824" s="635"/>
      <c r="Z824" s="631"/>
      <c r="AA824" s="631"/>
      <c r="AB824" s="631"/>
      <c r="AK824" s="647"/>
      <c r="AL824" s="647"/>
      <c r="AM824" s="647"/>
      <c r="AN824" s="647"/>
      <c r="AO824" s="647"/>
      <c r="AP824" s="647"/>
      <c r="AQ824" s="647"/>
      <c r="AR824" s="647"/>
      <c r="AS824" s="647"/>
      <c r="AT824" s="647"/>
      <c r="AU824" s="647"/>
      <c r="AV824" s="647"/>
      <c r="AW824" s="647"/>
      <c r="AX824" s="647"/>
      <c r="AY824" s="647"/>
      <c r="AZ824" s="647"/>
      <c r="BA824" s="647"/>
      <c r="BB824" s="647"/>
      <c r="BC824" s="647"/>
      <c r="BD824" s="647"/>
      <c r="BE824" s="647"/>
      <c r="BF824" s="647"/>
      <c r="BG824" s="647"/>
    </row>
    <row r="825" spans="1:59" x14ac:dyDescent="0.25">
      <c r="A825" s="631"/>
      <c r="B825" s="634"/>
      <c r="C825" s="634"/>
      <c r="D825" s="634"/>
      <c r="E825" s="634"/>
      <c r="F825" s="634"/>
      <c r="G825" s="634"/>
      <c r="H825" s="634"/>
      <c r="I825" s="634"/>
      <c r="J825" s="634"/>
      <c r="K825" s="635"/>
      <c r="L825" s="635"/>
      <c r="M825" s="635"/>
      <c r="N825" s="635"/>
      <c r="O825" s="635"/>
      <c r="P825" s="635"/>
      <c r="Q825" s="635"/>
      <c r="R825" s="635"/>
      <c r="S825" s="635"/>
      <c r="T825" s="635"/>
      <c r="U825" s="635"/>
      <c r="V825" s="635"/>
      <c r="W825" s="635"/>
      <c r="X825" s="635"/>
      <c r="Y825" s="635"/>
      <c r="Z825" s="631"/>
      <c r="AA825" s="631"/>
      <c r="AB825" s="631"/>
      <c r="AK825" s="647"/>
      <c r="AL825" s="647"/>
      <c r="AM825" s="647"/>
      <c r="AN825" s="647"/>
      <c r="AO825" s="647"/>
      <c r="AP825" s="647"/>
      <c r="AQ825" s="647"/>
      <c r="AR825" s="647"/>
      <c r="AS825" s="647"/>
      <c r="AT825" s="647"/>
      <c r="AU825" s="647"/>
      <c r="AV825" s="647"/>
      <c r="AW825" s="647"/>
      <c r="AX825" s="647"/>
      <c r="AY825" s="647"/>
      <c r="AZ825" s="647"/>
      <c r="BA825" s="647"/>
      <c r="BB825" s="647"/>
      <c r="BC825" s="647"/>
      <c r="BD825" s="647"/>
      <c r="BE825" s="647"/>
      <c r="BF825" s="647"/>
      <c r="BG825" s="647"/>
    </row>
    <row r="826" spans="1:59" x14ac:dyDescent="0.25">
      <c r="A826" s="631"/>
      <c r="B826" s="634"/>
      <c r="C826" s="634"/>
      <c r="D826" s="634"/>
      <c r="E826" s="634"/>
      <c r="F826" s="634"/>
      <c r="G826" s="634"/>
      <c r="H826" s="634"/>
      <c r="I826" s="634"/>
      <c r="J826" s="634"/>
      <c r="K826" s="635"/>
      <c r="L826" s="635"/>
      <c r="M826" s="635"/>
      <c r="N826" s="635"/>
      <c r="O826" s="635"/>
      <c r="P826" s="635"/>
      <c r="Q826" s="635"/>
      <c r="R826" s="635"/>
      <c r="S826" s="635"/>
      <c r="T826" s="635"/>
      <c r="U826" s="635"/>
      <c r="V826" s="635"/>
      <c r="W826" s="635"/>
      <c r="X826" s="635"/>
      <c r="Y826" s="635"/>
      <c r="Z826" s="631"/>
      <c r="AA826" s="631"/>
      <c r="AB826" s="631"/>
      <c r="AK826" s="647"/>
      <c r="AL826" s="647"/>
      <c r="AM826" s="647"/>
      <c r="AN826" s="647"/>
      <c r="AO826" s="647"/>
      <c r="AP826" s="647"/>
      <c r="AQ826" s="647"/>
      <c r="AR826" s="647"/>
      <c r="AS826" s="647"/>
      <c r="AT826" s="647"/>
      <c r="AU826" s="647"/>
      <c r="AV826" s="647"/>
      <c r="AW826" s="647"/>
      <c r="AX826" s="647"/>
      <c r="AY826" s="647"/>
      <c r="AZ826" s="647"/>
      <c r="BA826" s="647"/>
      <c r="BB826" s="647"/>
      <c r="BC826" s="647"/>
      <c r="BD826" s="647"/>
      <c r="BE826" s="647"/>
      <c r="BF826" s="647"/>
      <c r="BG826" s="647"/>
    </row>
    <row r="827" spans="1:59" x14ac:dyDescent="0.25">
      <c r="A827" s="631"/>
      <c r="B827" s="634"/>
      <c r="C827" s="634"/>
      <c r="D827" s="634"/>
      <c r="E827" s="634"/>
      <c r="F827" s="634"/>
      <c r="G827" s="634"/>
      <c r="H827" s="634"/>
      <c r="I827" s="634"/>
      <c r="J827" s="634"/>
      <c r="K827" s="635"/>
      <c r="L827" s="635"/>
      <c r="M827" s="635"/>
      <c r="N827" s="635"/>
      <c r="O827" s="635"/>
      <c r="P827" s="635"/>
      <c r="Q827" s="635"/>
      <c r="R827" s="635"/>
      <c r="S827" s="635"/>
      <c r="T827" s="635"/>
      <c r="U827" s="635"/>
      <c r="V827" s="635"/>
      <c r="W827" s="635"/>
      <c r="X827" s="635"/>
      <c r="Y827" s="635"/>
      <c r="Z827" s="631"/>
      <c r="AA827" s="631"/>
      <c r="AB827" s="631"/>
      <c r="AK827" s="647"/>
      <c r="AL827" s="647"/>
      <c r="AM827" s="647"/>
      <c r="AN827" s="647"/>
      <c r="AO827" s="647"/>
      <c r="AP827" s="647"/>
      <c r="AQ827" s="647"/>
      <c r="AR827" s="647"/>
      <c r="AS827" s="647"/>
      <c r="AT827" s="647"/>
      <c r="AU827" s="647"/>
      <c r="AV827" s="647"/>
      <c r="AW827" s="647"/>
      <c r="AX827" s="647"/>
      <c r="AY827" s="647"/>
      <c r="AZ827" s="647"/>
      <c r="BA827" s="647"/>
      <c r="BB827" s="647"/>
      <c r="BC827" s="647"/>
      <c r="BD827" s="647"/>
      <c r="BE827" s="647"/>
      <c r="BF827" s="647"/>
      <c r="BG827" s="647"/>
    </row>
    <row r="828" spans="1:59" x14ac:dyDescent="0.25">
      <c r="A828" s="631"/>
      <c r="B828" s="634"/>
      <c r="C828" s="634"/>
      <c r="D828" s="634"/>
      <c r="E828" s="634"/>
      <c r="F828" s="634"/>
      <c r="G828" s="634"/>
      <c r="H828" s="634"/>
      <c r="I828" s="634"/>
      <c r="J828" s="634"/>
      <c r="K828" s="635"/>
      <c r="L828" s="635"/>
      <c r="M828" s="635"/>
      <c r="N828" s="635"/>
      <c r="O828" s="635"/>
      <c r="P828" s="635"/>
      <c r="Q828" s="635"/>
      <c r="R828" s="635"/>
      <c r="S828" s="635"/>
      <c r="T828" s="635"/>
      <c r="U828" s="635"/>
      <c r="V828" s="635"/>
      <c r="W828" s="635"/>
      <c r="X828" s="635"/>
      <c r="Y828" s="635"/>
      <c r="Z828" s="631"/>
      <c r="AA828" s="631"/>
      <c r="AB828" s="631"/>
      <c r="AK828" s="647"/>
      <c r="AL828" s="647"/>
      <c r="AM828" s="647"/>
      <c r="AN828" s="647"/>
      <c r="AO828" s="647"/>
      <c r="AP828" s="647"/>
      <c r="AQ828" s="647"/>
      <c r="AR828" s="647"/>
      <c r="AS828" s="647"/>
      <c r="AT828" s="647"/>
      <c r="AU828" s="647"/>
      <c r="AV828" s="647"/>
      <c r="AW828" s="647"/>
      <c r="AX828" s="647"/>
      <c r="AY828" s="647"/>
      <c r="AZ828" s="647"/>
      <c r="BA828" s="647"/>
      <c r="BB828" s="647"/>
      <c r="BC828" s="647"/>
      <c r="BD828" s="647"/>
      <c r="BE828" s="647"/>
      <c r="BF828" s="647"/>
      <c r="BG828" s="647"/>
    </row>
    <row r="829" spans="1:59" x14ac:dyDescent="0.25">
      <c r="A829" s="631"/>
      <c r="B829" s="634"/>
      <c r="C829" s="634"/>
      <c r="D829" s="634"/>
      <c r="E829" s="634"/>
      <c r="F829" s="634"/>
      <c r="G829" s="634"/>
      <c r="H829" s="634"/>
      <c r="I829" s="634"/>
      <c r="J829" s="634"/>
      <c r="K829" s="635"/>
      <c r="L829" s="635"/>
      <c r="M829" s="635"/>
      <c r="N829" s="635"/>
      <c r="O829" s="635"/>
      <c r="P829" s="635"/>
      <c r="Q829" s="635"/>
      <c r="R829" s="635"/>
      <c r="S829" s="635"/>
      <c r="T829" s="635"/>
      <c r="U829" s="635"/>
      <c r="V829" s="635"/>
      <c r="W829" s="635"/>
      <c r="X829" s="635"/>
      <c r="Y829" s="635"/>
      <c r="Z829" s="631"/>
      <c r="AA829" s="631"/>
      <c r="AB829" s="631"/>
      <c r="AK829" s="647"/>
      <c r="AL829" s="647"/>
      <c r="AM829" s="647"/>
      <c r="AN829" s="647"/>
      <c r="AO829" s="647"/>
      <c r="AP829" s="647"/>
      <c r="AQ829" s="647"/>
      <c r="AR829" s="647"/>
      <c r="AS829" s="647"/>
      <c r="AT829" s="647"/>
      <c r="AU829" s="647"/>
      <c r="AV829" s="647"/>
      <c r="AW829" s="647"/>
      <c r="AX829" s="647"/>
      <c r="AY829" s="647"/>
      <c r="AZ829" s="647"/>
      <c r="BA829" s="647"/>
      <c r="BB829" s="647"/>
      <c r="BC829" s="647"/>
      <c r="BD829" s="647"/>
      <c r="BE829" s="647"/>
      <c r="BF829" s="647"/>
      <c r="BG829" s="647"/>
    </row>
    <row r="830" spans="1:59" x14ac:dyDescent="0.25">
      <c r="A830" s="631"/>
      <c r="B830" s="634"/>
      <c r="C830" s="634"/>
      <c r="D830" s="634"/>
      <c r="E830" s="634"/>
      <c r="F830" s="634"/>
      <c r="G830" s="634"/>
      <c r="H830" s="634"/>
      <c r="I830" s="634"/>
      <c r="J830" s="634"/>
      <c r="K830" s="635"/>
      <c r="L830" s="635"/>
      <c r="M830" s="635"/>
      <c r="N830" s="635"/>
      <c r="O830" s="635"/>
      <c r="P830" s="635"/>
      <c r="Q830" s="635"/>
      <c r="R830" s="635"/>
      <c r="S830" s="635"/>
      <c r="T830" s="635"/>
      <c r="U830" s="635"/>
      <c r="V830" s="635"/>
      <c r="W830" s="635"/>
      <c r="X830" s="635"/>
      <c r="Y830" s="635"/>
      <c r="Z830" s="631"/>
      <c r="AA830" s="631"/>
      <c r="AB830" s="631"/>
      <c r="AK830" s="647"/>
      <c r="AL830" s="647"/>
      <c r="AM830" s="647"/>
      <c r="AN830" s="647"/>
      <c r="AO830" s="647"/>
      <c r="AP830" s="647"/>
      <c r="AQ830" s="647"/>
      <c r="AR830" s="647"/>
      <c r="AS830" s="647"/>
      <c r="AT830" s="647"/>
      <c r="AU830" s="647"/>
      <c r="AV830" s="647"/>
      <c r="AW830" s="647"/>
      <c r="AX830" s="647"/>
      <c r="AY830" s="647"/>
      <c r="AZ830" s="647"/>
      <c r="BA830" s="647"/>
      <c r="BB830" s="647"/>
      <c r="BC830" s="647"/>
      <c r="BD830" s="647"/>
      <c r="BE830" s="647"/>
      <c r="BF830" s="647"/>
      <c r="BG830" s="647"/>
    </row>
    <row r="831" spans="1:59" x14ac:dyDescent="0.25">
      <c r="A831" s="631"/>
      <c r="B831" s="634"/>
      <c r="C831" s="634"/>
      <c r="D831" s="634"/>
      <c r="E831" s="634"/>
      <c r="F831" s="634"/>
      <c r="G831" s="634"/>
      <c r="H831" s="634"/>
      <c r="I831" s="634"/>
      <c r="J831" s="634"/>
      <c r="K831" s="635"/>
      <c r="L831" s="635"/>
      <c r="M831" s="635"/>
      <c r="N831" s="635"/>
      <c r="O831" s="635"/>
      <c r="P831" s="635"/>
      <c r="Q831" s="635"/>
      <c r="R831" s="635"/>
      <c r="S831" s="635"/>
      <c r="T831" s="635"/>
      <c r="U831" s="635"/>
      <c r="V831" s="635"/>
      <c r="W831" s="635"/>
      <c r="X831" s="635"/>
      <c r="Y831" s="635"/>
      <c r="Z831" s="631"/>
      <c r="AA831" s="631"/>
      <c r="AB831" s="631"/>
      <c r="AK831" s="647"/>
      <c r="AL831" s="647"/>
      <c r="AM831" s="647"/>
      <c r="AN831" s="647"/>
      <c r="AO831" s="647"/>
      <c r="AP831" s="647"/>
      <c r="AQ831" s="647"/>
      <c r="AR831" s="647"/>
      <c r="AS831" s="647"/>
      <c r="AT831" s="647"/>
      <c r="AU831" s="647"/>
      <c r="AV831" s="647"/>
      <c r="AW831" s="647"/>
      <c r="AX831" s="647"/>
      <c r="AY831" s="647"/>
      <c r="AZ831" s="647"/>
      <c r="BA831" s="647"/>
      <c r="BB831" s="647"/>
      <c r="BC831" s="647"/>
      <c r="BD831" s="647"/>
      <c r="BE831" s="647"/>
      <c r="BF831" s="647"/>
      <c r="BG831" s="647"/>
    </row>
    <row r="832" spans="1:59" x14ac:dyDescent="0.25">
      <c r="A832" s="631"/>
      <c r="B832" s="634"/>
      <c r="C832" s="634"/>
      <c r="D832" s="634"/>
      <c r="E832" s="634"/>
      <c r="F832" s="634"/>
      <c r="G832" s="634"/>
      <c r="H832" s="634"/>
      <c r="I832" s="634"/>
      <c r="J832" s="634"/>
      <c r="K832" s="635"/>
      <c r="L832" s="635"/>
      <c r="M832" s="635"/>
      <c r="N832" s="635"/>
      <c r="O832" s="635"/>
      <c r="P832" s="635"/>
      <c r="Q832" s="635"/>
      <c r="R832" s="635"/>
      <c r="S832" s="635"/>
      <c r="T832" s="635"/>
      <c r="U832" s="635"/>
      <c r="V832" s="635"/>
      <c r="W832" s="635"/>
      <c r="X832" s="635"/>
      <c r="Y832" s="635"/>
      <c r="Z832" s="631"/>
      <c r="AA832" s="631"/>
      <c r="AB832" s="631"/>
      <c r="AK832" s="647"/>
      <c r="AL832" s="647"/>
      <c r="AM832" s="647"/>
      <c r="AN832" s="647"/>
      <c r="AO832" s="647"/>
      <c r="AP832" s="647"/>
      <c r="AQ832" s="647"/>
      <c r="AR832" s="647"/>
      <c r="AS832" s="647"/>
      <c r="AT832" s="647"/>
      <c r="AU832" s="647"/>
      <c r="AV832" s="647"/>
      <c r="AW832" s="647"/>
      <c r="AX832" s="647"/>
      <c r="AY832" s="647"/>
      <c r="AZ832" s="647"/>
      <c r="BA832" s="647"/>
      <c r="BB832" s="647"/>
      <c r="BC832" s="647"/>
      <c r="BD832" s="647"/>
      <c r="BE832" s="647"/>
      <c r="BF832" s="647"/>
      <c r="BG832" s="647"/>
    </row>
    <row r="833" spans="1:59" x14ac:dyDescent="0.25">
      <c r="A833" s="631"/>
      <c r="B833" s="634"/>
      <c r="C833" s="634"/>
      <c r="D833" s="634"/>
      <c r="E833" s="634"/>
      <c r="F833" s="634"/>
      <c r="G833" s="634"/>
      <c r="H833" s="634"/>
      <c r="I833" s="634"/>
      <c r="J833" s="634"/>
      <c r="K833" s="635"/>
      <c r="L833" s="635"/>
      <c r="M833" s="635"/>
      <c r="N833" s="635"/>
      <c r="O833" s="635"/>
      <c r="P833" s="635"/>
      <c r="Q833" s="635"/>
      <c r="R833" s="635"/>
      <c r="S833" s="635"/>
      <c r="T833" s="635"/>
      <c r="U833" s="635"/>
      <c r="V833" s="635"/>
      <c r="W833" s="635"/>
      <c r="X833" s="635"/>
      <c r="Y833" s="635"/>
      <c r="Z833" s="631"/>
      <c r="AA833" s="631"/>
      <c r="AB833" s="631"/>
      <c r="AK833" s="647"/>
      <c r="AL833" s="647"/>
      <c r="AM833" s="647"/>
      <c r="AN833" s="647"/>
      <c r="AO833" s="647"/>
      <c r="AP833" s="647"/>
      <c r="AQ833" s="647"/>
      <c r="AR833" s="647"/>
      <c r="AS833" s="647"/>
      <c r="AT833" s="647"/>
      <c r="AU833" s="647"/>
      <c r="AV833" s="647"/>
      <c r="AW833" s="647"/>
      <c r="AX833" s="647"/>
      <c r="AY833" s="647"/>
      <c r="AZ833" s="647"/>
      <c r="BA833" s="647"/>
      <c r="BB833" s="647"/>
      <c r="BC833" s="647"/>
      <c r="BD833" s="647"/>
      <c r="BE833" s="647"/>
      <c r="BF833" s="647"/>
      <c r="BG833" s="647"/>
    </row>
    <row r="834" spans="1:59" x14ac:dyDescent="0.25">
      <c r="A834" s="631"/>
      <c r="B834" s="634"/>
      <c r="C834" s="634"/>
      <c r="D834" s="634"/>
      <c r="E834" s="634"/>
      <c r="F834" s="634"/>
      <c r="G834" s="634"/>
      <c r="H834" s="634"/>
      <c r="I834" s="634"/>
      <c r="J834" s="634"/>
      <c r="K834" s="635"/>
      <c r="L834" s="635"/>
      <c r="M834" s="635"/>
      <c r="N834" s="635"/>
      <c r="O834" s="635"/>
      <c r="P834" s="635"/>
      <c r="Q834" s="635"/>
      <c r="R834" s="635"/>
      <c r="S834" s="635"/>
      <c r="T834" s="635"/>
      <c r="U834" s="635"/>
      <c r="V834" s="635"/>
      <c r="W834" s="635"/>
      <c r="X834" s="635"/>
      <c r="Y834" s="635"/>
      <c r="Z834" s="631"/>
      <c r="AA834" s="631"/>
      <c r="AB834" s="631"/>
      <c r="AK834" s="647"/>
      <c r="AL834" s="647"/>
      <c r="AM834" s="647"/>
      <c r="AN834" s="647"/>
      <c r="AO834" s="647"/>
      <c r="AP834" s="647"/>
      <c r="AQ834" s="647"/>
      <c r="AR834" s="647"/>
      <c r="AS834" s="647"/>
      <c r="AT834" s="647"/>
      <c r="AU834" s="647"/>
      <c r="AV834" s="647"/>
      <c r="AW834" s="647"/>
      <c r="AX834" s="647"/>
      <c r="AY834" s="647"/>
      <c r="AZ834" s="647"/>
      <c r="BA834" s="647"/>
      <c r="BB834" s="647"/>
      <c r="BC834" s="647"/>
      <c r="BD834" s="647"/>
      <c r="BE834" s="647"/>
      <c r="BF834" s="647"/>
      <c r="BG834" s="647"/>
    </row>
    <row r="835" spans="1:59" x14ac:dyDescent="0.25">
      <c r="A835" s="631"/>
      <c r="B835" s="634"/>
      <c r="C835" s="634"/>
      <c r="D835" s="634"/>
      <c r="E835" s="634"/>
      <c r="F835" s="634"/>
      <c r="G835" s="634"/>
      <c r="H835" s="634"/>
      <c r="I835" s="634"/>
      <c r="J835" s="634"/>
      <c r="K835" s="635"/>
      <c r="L835" s="635"/>
      <c r="M835" s="635"/>
      <c r="N835" s="635"/>
      <c r="O835" s="635"/>
      <c r="P835" s="635"/>
      <c r="Q835" s="635"/>
      <c r="R835" s="635"/>
      <c r="S835" s="635"/>
      <c r="T835" s="635"/>
      <c r="U835" s="635"/>
      <c r="V835" s="635"/>
      <c r="W835" s="635"/>
      <c r="X835" s="635"/>
      <c r="Y835" s="635"/>
      <c r="Z835" s="631"/>
      <c r="AA835" s="631"/>
      <c r="AB835" s="631"/>
      <c r="AK835" s="647"/>
      <c r="AL835" s="647"/>
      <c r="AM835" s="647"/>
      <c r="AN835" s="647"/>
      <c r="AO835" s="647"/>
      <c r="AP835" s="647"/>
      <c r="AQ835" s="647"/>
      <c r="AR835" s="647"/>
      <c r="AS835" s="647"/>
      <c r="AT835" s="647"/>
      <c r="AU835" s="647"/>
      <c r="AV835" s="647"/>
      <c r="AW835" s="647"/>
      <c r="AX835" s="647"/>
      <c r="AY835" s="647"/>
      <c r="AZ835" s="647"/>
      <c r="BA835" s="647"/>
      <c r="BB835" s="647"/>
      <c r="BC835" s="647"/>
      <c r="BD835" s="647"/>
      <c r="BE835" s="647"/>
      <c r="BF835" s="647"/>
      <c r="BG835" s="647"/>
    </row>
    <row r="836" spans="1:59" x14ac:dyDescent="0.25">
      <c r="A836" s="631"/>
      <c r="B836" s="634"/>
      <c r="C836" s="634"/>
      <c r="D836" s="634"/>
      <c r="E836" s="634"/>
      <c r="F836" s="634"/>
      <c r="G836" s="634"/>
      <c r="H836" s="634"/>
      <c r="I836" s="634"/>
      <c r="J836" s="634"/>
      <c r="K836" s="635"/>
      <c r="L836" s="635"/>
      <c r="M836" s="635"/>
      <c r="N836" s="635"/>
      <c r="O836" s="635"/>
      <c r="P836" s="635"/>
      <c r="Q836" s="635"/>
      <c r="R836" s="635"/>
      <c r="S836" s="635"/>
      <c r="T836" s="635"/>
      <c r="U836" s="635"/>
      <c r="V836" s="635"/>
      <c r="W836" s="635"/>
      <c r="X836" s="635"/>
      <c r="Y836" s="635"/>
      <c r="Z836" s="631"/>
      <c r="AA836" s="631"/>
      <c r="AB836" s="631"/>
      <c r="AK836" s="647"/>
      <c r="AL836" s="647"/>
      <c r="AM836" s="647"/>
      <c r="AN836" s="647"/>
      <c r="AO836" s="647"/>
      <c r="AP836" s="647"/>
      <c r="AQ836" s="647"/>
      <c r="AR836" s="647"/>
      <c r="AS836" s="647"/>
      <c r="AT836" s="647"/>
      <c r="AU836" s="647"/>
      <c r="AV836" s="647"/>
      <c r="AW836" s="647"/>
      <c r="AX836" s="647"/>
      <c r="AY836" s="647"/>
      <c r="AZ836" s="647"/>
      <c r="BA836" s="647"/>
      <c r="BB836" s="647"/>
      <c r="BC836" s="647"/>
      <c r="BD836" s="647"/>
      <c r="BE836" s="647"/>
      <c r="BF836" s="647"/>
      <c r="BG836" s="647"/>
    </row>
    <row r="837" spans="1:59" x14ac:dyDescent="0.25">
      <c r="A837" s="631"/>
      <c r="B837" s="634"/>
      <c r="C837" s="634"/>
      <c r="D837" s="634"/>
      <c r="E837" s="634"/>
      <c r="F837" s="634"/>
      <c r="G837" s="634"/>
      <c r="H837" s="634"/>
      <c r="I837" s="634"/>
      <c r="J837" s="634"/>
      <c r="K837" s="635"/>
      <c r="L837" s="635"/>
      <c r="M837" s="635"/>
      <c r="N837" s="635"/>
      <c r="O837" s="635"/>
      <c r="P837" s="635"/>
      <c r="Q837" s="635"/>
      <c r="R837" s="635"/>
      <c r="S837" s="635"/>
      <c r="T837" s="635"/>
      <c r="U837" s="635"/>
      <c r="V837" s="635"/>
      <c r="W837" s="635"/>
      <c r="X837" s="635"/>
      <c r="Y837" s="635"/>
      <c r="Z837" s="631"/>
      <c r="AA837" s="631"/>
      <c r="AB837" s="631"/>
      <c r="AK837" s="647"/>
      <c r="AL837" s="647"/>
      <c r="AM837" s="647"/>
      <c r="AN837" s="647"/>
      <c r="AO837" s="647"/>
      <c r="AP837" s="647"/>
      <c r="AQ837" s="647"/>
      <c r="AR837" s="647"/>
      <c r="AS837" s="647"/>
      <c r="AT837" s="647"/>
      <c r="AU837" s="647"/>
      <c r="AV837" s="647"/>
      <c r="AW837" s="647"/>
      <c r="AX837" s="647"/>
      <c r="AY837" s="647"/>
      <c r="AZ837" s="647"/>
      <c r="BA837" s="647"/>
      <c r="BB837" s="647"/>
      <c r="BC837" s="647"/>
      <c r="BD837" s="647"/>
      <c r="BE837" s="647"/>
      <c r="BF837" s="647"/>
      <c r="BG837" s="647"/>
    </row>
    <row r="838" spans="1:59" x14ac:dyDescent="0.25">
      <c r="A838" s="631"/>
      <c r="B838" s="634"/>
      <c r="C838" s="634"/>
      <c r="D838" s="634"/>
      <c r="E838" s="634"/>
      <c r="F838" s="634"/>
      <c r="G838" s="634"/>
      <c r="H838" s="634"/>
      <c r="I838" s="634"/>
      <c r="J838" s="634"/>
      <c r="K838" s="635"/>
      <c r="L838" s="635"/>
      <c r="M838" s="635"/>
      <c r="N838" s="635"/>
      <c r="O838" s="635"/>
      <c r="P838" s="635"/>
      <c r="Q838" s="635"/>
      <c r="R838" s="635"/>
      <c r="S838" s="635"/>
      <c r="T838" s="635"/>
      <c r="U838" s="635"/>
      <c r="V838" s="635"/>
      <c r="W838" s="635"/>
      <c r="X838" s="635"/>
      <c r="Y838" s="635"/>
      <c r="Z838" s="631"/>
      <c r="AA838" s="631"/>
      <c r="AB838" s="631"/>
      <c r="AK838" s="647"/>
      <c r="AL838" s="647"/>
      <c r="AM838" s="647"/>
      <c r="AN838" s="647"/>
      <c r="AO838" s="647"/>
      <c r="AP838" s="647"/>
      <c r="AQ838" s="647"/>
      <c r="AR838" s="647"/>
      <c r="AS838" s="647"/>
      <c r="AT838" s="647"/>
      <c r="AU838" s="647"/>
      <c r="AV838" s="647"/>
      <c r="AW838" s="647"/>
      <c r="AX838" s="647"/>
      <c r="AY838" s="647"/>
      <c r="AZ838" s="647"/>
      <c r="BA838" s="647"/>
      <c r="BB838" s="647"/>
      <c r="BC838" s="647"/>
      <c r="BD838" s="647"/>
      <c r="BE838" s="647"/>
      <c r="BF838" s="647"/>
      <c r="BG838" s="647"/>
    </row>
    <row r="839" spans="1:59" x14ac:dyDescent="0.25">
      <c r="A839" s="631"/>
      <c r="B839" s="634"/>
      <c r="C839" s="634"/>
      <c r="D839" s="634"/>
      <c r="E839" s="634"/>
      <c r="F839" s="634"/>
      <c r="G839" s="634"/>
      <c r="H839" s="634"/>
      <c r="I839" s="634"/>
      <c r="J839" s="634"/>
      <c r="K839" s="635"/>
      <c r="L839" s="635"/>
      <c r="M839" s="635"/>
      <c r="N839" s="635"/>
      <c r="O839" s="635"/>
      <c r="P839" s="635"/>
      <c r="Q839" s="635"/>
      <c r="R839" s="635"/>
      <c r="S839" s="635"/>
      <c r="T839" s="635"/>
      <c r="U839" s="635"/>
      <c r="V839" s="635"/>
      <c r="W839" s="635"/>
      <c r="X839" s="635"/>
      <c r="Y839" s="635"/>
      <c r="Z839" s="631"/>
      <c r="AA839" s="631"/>
      <c r="AB839" s="631"/>
      <c r="AK839" s="647"/>
      <c r="AL839" s="647"/>
      <c r="AM839" s="647"/>
      <c r="AN839" s="647"/>
      <c r="AO839" s="647"/>
      <c r="AP839" s="647"/>
      <c r="AQ839" s="647"/>
      <c r="AR839" s="647"/>
      <c r="AS839" s="647"/>
      <c r="AT839" s="647"/>
      <c r="AU839" s="647"/>
      <c r="AV839" s="647"/>
      <c r="AW839" s="647"/>
      <c r="AX839" s="647"/>
      <c r="AY839" s="647"/>
      <c r="AZ839" s="647"/>
      <c r="BA839" s="647"/>
      <c r="BB839" s="647"/>
      <c r="BC839" s="647"/>
      <c r="BD839" s="647"/>
      <c r="BE839" s="647"/>
      <c r="BF839" s="647"/>
      <c r="BG839" s="647"/>
    </row>
    <row r="840" spans="1:59" x14ac:dyDescent="0.25">
      <c r="A840" s="631"/>
      <c r="B840" s="634"/>
      <c r="C840" s="634"/>
      <c r="D840" s="634"/>
      <c r="E840" s="634"/>
      <c r="F840" s="634"/>
      <c r="G840" s="634"/>
      <c r="H840" s="634"/>
      <c r="I840" s="634"/>
      <c r="J840" s="634"/>
      <c r="K840" s="635"/>
      <c r="L840" s="635"/>
      <c r="M840" s="635"/>
      <c r="N840" s="635"/>
      <c r="O840" s="635"/>
      <c r="P840" s="635"/>
      <c r="Q840" s="635"/>
      <c r="R840" s="635"/>
      <c r="S840" s="635"/>
      <c r="T840" s="635"/>
      <c r="U840" s="635"/>
      <c r="V840" s="635"/>
      <c r="W840" s="635"/>
      <c r="X840" s="635"/>
      <c r="Y840" s="635"/>
      <c r="Z840" s="631"/>
      <c r="AA840" s="631"/>
      <c r="AB840" s="631"/>
      <c r="AK840" s="647"/>
      <c r="AL840" s="647"/>
      <c r="AM840" s="647"/>
      <c r="AN840" s="647"/>
      <c r="AO840" s="647"/>
      <c r="AP840" s="647"/>
      <c r="AQ840" s="647"/>
      <c r="AR840" s="647"/>
      <c r="AS840" s="647"/>
      <c r="AT840" s="647"/>
      <c r="AU840" s="647"/>
      <c r="AV840" s="647"/>
      <c r="AW840" s="647"/>
      <c r="AX840" s="647"/>
      <c r="AY840" s="647"/>
      <c r="AZ840" s="647"/>
      <c r="BA840" s="647"/>
      <c r="BB840" s="647"/>
      <c r="BC840" s="647"/>
      <c r="BD840" s="647"/>
      <c r="BE840" s="647"/>
      <c r="BF840" s="647"/>
      <c r="BG840" s="647"/>
    </row>
    <row r="841" spans="1:59" x14ac:dyDescent="0.25">
      <c r="A841" s="631"/>
      <c r="B841" s="634"/>
      <c r="C841" s="634"/>
      <c r="D841" s="634"/>
      <c r="E841" s="634"/>
      <c r="F841" s="634"/>
      <c r="G841" s="634"/>
      <c r="H841" s="634"/>
      <c r="I841" s="634"/>
      <c r="J841" s="634"/>
      <c r="K841" s="635"/>
      <c r="L841" s="635"/>
      <c r="M841" s="635"/>
      <c r="N841" s="635"/>
      <c r="O841" s="635"/>
      <c r="P841" s="635"/>
      <c r="Q841" s="635"/>
      <c r="R841" s="635"/>
      <c r="S841" s="635"/>
      <c r="T841" s="635"/>
      <c r="U841" s="635"/>
      <c r="V841" s="635"/>
      <c r="W841" s="635"/>
      <c r="X841" s="635"/>
      <c r="Y841" s="635"/>
      <c r="Z841" s="631"/>
      <c r="AA841" s="631"/>
      <c r="AB841" s="631"/>
      <c r="AK841" s="647"/>
      <c r="AL841" s="647"/>
      <c r="AM841" s="647"/>
      <c r="AN841" s="647"/>
      <c r="AO841" s="647"/>
      <c r="AP841" s="647"/>
      <c r="AQ841" s="647"/>
      <c r="AR841" s="647"/>
      <c r="AS841" s="647"/>
      <c r="AT841" s="647"/>
      <c r="AU841" s="647"/>
      <c r="AV841" s="647"/>
      <c r="AW841" s="647"/>
      <c r="AX841" s="647"/>
      <c r="AY841" s="647"/>
      <c r="AZ841" s="647"/>
      <c r="BA841" s="647"/>
      <c r="BB841" s="647"/>
      <c r="BC841" s="647"/>
      <c r="BD841" s="647"/>
      <c r="BE841" s="647"/>
      <c r="BF841" s="647"/>
      <c r="BG841" s="647"/>
    </row>
    <row r="842" spans="1:59" x14ac:dyDescent="0.25">
      <c r="A842" s="631"/>
      <c r="B842" s="634"/>
      <c r="C842" s="634"/>
      <c r="D842" s="634"/>
      <c r="E842" s="634"/>
      <c r="F842" s="634"/>
      <c r="G842" s="634"/>
      <c r="H842" s="634"/>
      <c r="I842" s="634"/>
      <c r="J842" s="634"/>
      <c r="K842" s="635"/>
      <c r="L842" s="635"/>
      <c r="M842" s="635"/>
      <c r="N842" s="635"/>
      <c r="O842" s="635"/>
      <c r="P842" s="635"/>
      <c r="Q842" s="635"/>
      <c r="R842" s="635"/>
      <c r="S842" s="635"/>
      <c r="T842" s="635"/>
      <c r="U842" s="635"/>
      <c r="V842" s="635"/>
      <c r="W842" s="635"/>
      <c r="X842" s="635"/>
      <c r="Y842" s="635"/>
      <c r="Z842" s="631"/>
      <c r="AA842" s="631"/>
      <c r="AB842" s="631"/>
      <c r="AK842" s="647"/>
      <c r="AL842" s="647"/>
      <c r="AM842" s="647"/>
      <c r="AN842" s="647"/>
      <c r="AO842" s="647"/>
      <c r="AP842" s="647"/>
      <c r="AQ842" s="647"/>
      <c r="AR842" s="647"/>
      <c r="AS842" s="647"/>
      <c r="AT842" s="647"/>
      <c r="AU842" s="647"/>
      <c r="AV842" s="647"/>
      <c r="AW842" s="647"/>
      <c r="AX842" s="647"/>
      <c r="AY842" s="647"/>
      <c r="AZ842" s="647"/>
      <c r="BA842" s="647"/>
      <c r="BB842" s="647"/>
      <c r="BC842" s="647"/>
      <c r="BD842" s="647"/>
      <c r="BE842" s="647"/>
      <c r="BF842" s="647"/>
      <c r="BG842" s="647"/>
    </row>
    <row r="843" spans="1:59" x14ac:dyDescent="0.25">
      <c r="A843" s="631"/>
      <c r="B843" s="634"/>
      <c r="C843" s="634"/>
      <c r="D843" s="634"/>
      <c r="E843" s="634"/>
      <c r="F843" s="634"/>
      <c r="G843" s="634"/>
      <c r="H843" s="634"/>
      <c r="I843" s="634"/>
      <c r="J843" s="634"/>
      <c r="K843" s="635"/>
      <c r="L843" s="635"/>
      <c r="M843" s="635"/>
      <c r="N843" s="635"/>
      <c r="O843" s="635"/>
      <c r="P843" s="635"/>
      <c r="Q843" s="635"/>
      <c r="R843" s="635"/>
      <c r="S843" s="635"/>
      <c r="T843" s="635"/>
      <c r="U843" s="635"/>
      <c r="V843" s="635"/>
      <c r="W843" s="635"/>
      <c r="X843" s="635"/>
      <c r="Y843" s="635"/>
      <c r="Z843" s="631"/>
      <c r="AA843" s="631"/>
      <c r="AB843" s="631"/>
      <c r="AK843" s="647"/>
      <c r="AL843" s="647"/>
      <c r="AM843" s="647"/>
      <c r="AN843" s="647"/>
      <c r="AO843" s="647"/>
      <c r="AP843" s="647"/>
      <c r="AQ843" s="647"/>
      <c r="AR843" s="647"/>
      <c r="AS843" s="647"/>
      <c r="AT843" s="647"/>
      <c r="AU843" s="647"/>
      <c r="AV843" s="647"/>
      <c r="AW843" s="647"/>
      <c r="AX843" s="647"/>
      <c r="AY843" s="647"/>
      <c r="AZ843" s="647"/>
      <c r="BA843" s="647"/>
      <c r="BB843" s="647"/>
      <c r="BC843" s="647"/>
      <c r="BD843" s="647"/>
      <c r="BE843" s="647"/>
      <c r="BF843" s="647"/>
      <c r="BG843" s="647"/>
    </row>
    <row r="844" spans="1:59" x14ac:dyDescent="0.25">
      <c r="A844" s="631"/>
      <c r="B844" s="634"/>
      <c r="C844" s="634"/>
      <c r="D844" s="634"/>
      <c r="E844" s="634"/>
      <c r="F844" s="634"/>
      <c r="G844" s="634"/>
      <c r="H844" s="634"/>
      <c r="I844" s="634"/>
      <c r="J844" s="634"/>
      <c r="K844" s="635"/>
      <c r="L844" s="635"/>
      <c r="M844" s="635"/>
      <c r="N844" s="635"/>
      <c r="O844" s="635"/>
      <c r="P844" s="635"/>
      <c r="Q844" s="635"/>
      <c r="R844" s="635"/>
      <c r="S844" s="635"/>
      <c r="T844" s="635"/>
      <c r="U844" s="635"/>
      <c r="V844" s="635"/>
      <c r="W844" s="635"/>
      <c r="X844" s="635"/>
      <c r="Y844" s="635"/>
      <c r="Z844" s="631"/>
      <c r="AA844" s="631"/>
      <c r="AB844" s="631"/>
      <c r="AK844" s="647"/>
      <c r="AL844" s="647"/>
      <c r="AM844" s="647"/>
      <c r="AN844" s="647"/>
      <c r="AO844" s="647"/>
      <c r="AP844" s="647"/>
      <c r="AQ844" s="647"/>
      <c r="AR844" s="647"/>
      <c r="AS844" s="647"/>
      <c r="AT844" s="647"/>
      <c r="AU844" s="647"/>
      <c r="AV844" s="647"/>
      <c r="AW844" s="647"/>
      <c r="AX844" s="647"/>
      <c r="AY844" s="647"/>
      <c r="AZ844" s="647"/>
      <c r="BA844" s="647"/>
      <c r="BB844" s="647"/>
      <c r="BC844" s="647"/>
      <c r="BD844" s="647"/>
      <c r="BE844" s="647"/>
      <c r="BF844" s="647"/>
      <c r="BG844" s="647"/>
    </row>
    <row r="845" spans="1:59" x14ac:dyDescent="0.25">
      <c r="A845" s="631"/>
      <c r="B845" s="634"/>
      <c r="C845" s="634"/>
      <c r="D845" s="634"/>
      <c r="E845" s="634"/>
      <c r="F845" s="634"/>
      <c r="G845" s="634"/>
      <c r="H845" s="634"/>
      <c r="I845" s="634"/>
      <c r="J845" s="634"/>
      <c r="K845" s="635"/>
      <c r="L845" s="635"/>
      <c r="M845" s="635"/>
      <c r="N845" s="635"/>
      <c r="O845" s="635"/>
      <c r="P845" s="635"/>
      <c r="Q845" s="635"/>
      <c r="R845" s="635"/>
      <c r="S845" s="635"/>
      <c r="T845" s="635"/>
      <c r="U845" s="635"/>
      <c r="V845" s="635"/>
      <c r="W845" s="635"/>
      <c r="X845" s="635"/>
      <c r="Y845" s="635"/>
      <c r="Z845" s="631"/>
      <c r="AA845" s="631"/>
      <c r="AB845" s="631"/>
      <c r="AK845" s="647"/>
      <c r="AL845" s="647"/>
      <c r="AM845" s="647"/>
      <c r="AN845" s="647"/>
      <c r="AO845" s="647"/>
      <c r="AP845" s="647"/>
      <c r="AQ845" s="647"/>
      <c r="AR845" s="647"/>
      <c r="AS845" s="647"/>
      <c r="AT845" s="647"/>
      <c r="AU845" s="647"/>
      <c r="AV845" s="647"/>
      <c r="AW845" s="647"/>
      <c r="AX845" s="647"/>
      <c r="AY845" s="647"/>
      <c r="AZ845" s="647"/>
      <c r="BA845" s="647"/>
      <c r="BB845" s="647"/>
      <c r="BC845" s="647"/>
      <c r="BD845" s="647"/>
      <c r="BE845" s="647"/>
      <c r="BF845" s="647"/>
      <c r="BG845" s="647"/>
    </row>
    <row r="846" spans="1:59" x14ac:dyDescent="0.25">
      <c r="A846" s="631"/>
      <c r="B846" s="634"/>
      <c r="C846" s="634"/>
      <c r="D846" s="634"/>
      <c r="E846" s="634"/>
      <c r="F846" s="634"/>
      <c r="G846" s="634"/>
      <c r="H846" s="634"/>
      <c r="I846" s="634"/>
      <c r="J846" s="634"/>
      <c r="K846" s="635"/>
      <c r="L846" s="635"/>
      <c r="M846" s="635"/>
      <c r="N846" s="635"/>
      <c r="O846" s="635"/>
      <c r="P846" s="635"/>
      <c r="Q846" s="635"/>
      <c r="R846" s="635"/>
      <c r="S846" s="635"/>
      <c r="T846" s="635"/>
      <c r="U846" s="635"/>
      <c r="V846" s="635"/>
      <c r="W846" s="635"/>
      <c r="X846" s="635"/>
      <c r="Y846" s="635"/>
      <c r="Z846" s="631"/>
      <c r="AA846" s="631"/>
      <c r="AB846" s="631"/>
      <c r="AK846" s="647"/>
      <c r="AL846" s="647"/>
      <c r="AM846" s="647"/>
      <c r="AN846" s="647"/>
      <c r="AO846" s="647"/>
      <c r="AP846" s="647"/>
      <c r="AQ846" s="647"/>
      <c r="AR846" s="647"/>
      <c r="AS846" s="647"/>
      <c r="AT846" s="647"/>
      <c r="AU846" s="647"/>
      <c r="AV846" s="647"/>
      <c r="AW846" s="647"/>
      <c r="AX846" s="647"/>
      <c r="AY846" s="647"/>
      <c r="AZ846" s="647"/>
      <c r="BA846" s="647"/>
      <c r="BB846" s="647"/>
      <c r="BC846" s="647"/>
      <c r="BD846" s="647"/>
      <c r="BE846" s="647"/>
      <c r="BF846" s="647"/>
      <c r="BG846" s="647"/>
    </row>
    <row r="847" spans="1:59" x14ac:dyDescent="0.25">
      <c r="A847" s="631"/>
      <c r="B847" s="634"/>
      <c r="C847" s="634"/>
      <c r="D847" s="634"/>
      <c r="E847" s="634"/>
      <c r="F847" s="634"/>
      <c r="G847" s="634"/>
      <c r="H847" s="634"/>
      <c r="I847" s="634"/>
      <c r="J847" s="634"/>
      <c r="K847" s="635"/>
      <c r="L847" s="635"/>
      <c r="M847" s="635"/>
      <c r="N847" s="635"/>
      <c r="O847" s="635"/>
      <c r="P847" s="635"/>
      <c r="Q847" s="635"/>
      <c r="R847" s="635"/>
      <c r="S847" s="635"/>
      <c r="T847" s="635"/>
      <c r="U847" s="635"/>
      <c r="V847" s="635"/>
      <c r="W847" s="635"/>
      <c r="X847" s="635"/>
      <c r="Y847" s="635"/>
      <c r="Z847" s="631"/>
      <c r="AA847" s="631"/>
      <c r="AB847" s="631"/>
      <c r="AK847" s="647"/>
      <c r="AL847" s="647"/>
      <c r="AM847" s="647"/>
      <c r="AN847" s="647"/>
      <c r="AO847" s="647"/>
      <c r="AP847" s="647"/>
      <c r="AQ847" s="647"/>
      <c r="AR847" s="647"/>
      <c r="AS847" s="647"/>
      <c r="AT847" s="647"/>
      <c r="AU847" s="647"/>
      <c r="AV847" s="647"/>
      <c r="AW847" s="647"/>
      <c r="AX847" s="647"/>
      <c r="AY847" s="647"/>
      <c r="AZ847" s="647"/>
      <c r="BA847" s="647"/>
      <c r="BB847" s="647"/>
      <c r="BC847" s="647"/>
      <c r="BD847" s="647"/>
      <c r="BE847" s="647"/>
      <c r="BF847" s="647"/>
      <c r="BG847" s="647"/>
    </row>
    <row r="848" spans="1:59" x14ac:dyDescent="0.25">
      <c r="A848" s="631"/>
      <c r="B848" s="634"/>
      <c r="C848" s="634"/>
      <c r="D848" s="634"/>
      <c r="E848" s="634"/>
      <c r="F848" s="634"/>
      <c r="G848" s="634"/>
      <c r="H848" s="634"/>
      <c r="I848" s="634"/>
      <c r="J848" s="634"/>
      <c r="K848" s="635"/>
      <c r="L848" s="635"/>
      <c r="M848" s="635"/>
      <c r="N848" s="635"/>
      <c r="O848" s="635"/>
      <c r="P848" s="635"/>
      <c r="Q848" s="635"/>
      <c r="R848" s="635"/>
      <c r="S848" s="635"/>
      <c r="T848" s="635"/>
      <c r="U848" s="635"/>
      <c r="V848" s="635"/>
      <c r="W848" s="635"/>
      <c r="X848" s="635"/>
      <c r="Y848" s="635"/>
      <c r="Z848" s="631"/>
      <c r="AA848" s="631"/>
      <c r="AB848" s="631"/>
      <c r="AK848" s="647"/>
      <c r="AL848" s="647"/>
      <c r="AM848" s="647"/>
      <c r="AN848" s="647"/>
      <c r="AO848" s="647"/>
      <c r="AP848" s="647"/>
      <c r="AQ848" s="647"/>
      <c r="AR848" s="647"/>
      <c r="AS848" s="647"/>
      <c r="AT848" s="647"/>
      <c r="AU848" s="647"/>
      <c r="AV848" s="647"/>
      <c r="AW848" s="647"/>
      <c r="AX848" s="647"/>
      <c r="AY848" s="647"/>
      <c r="AZ848" s="647"/>
      <c r="BA848" s="647"/>
      <c r="BB848" s="647"/>
      <c r="BC848" s="647"/>
      <c r="BD848" s="647"/>
      <c r="BE848" s="647"/>
      <c r="BF848" s="647"/>
      <c r="BG848" s="647"/>
    </row>
    <row r="849" spans="1:59" x14ac:dyDescent="0.25">
      <c r="A849" s="631"/>
      <c r="B849" s="634"/>
      <c r="C849" s="634"/>
      <c r="D849" s="634"/>
      <c r="E849" s="634"/>
      <c r="F849" s="634"/>
      <c r="G849" s="634"/>
      <c r="H849" s="634"/>
      <c r="I849" s="634"/>
      <c r="J849" s="634"/>
      <c r="K849" s="635"/>
      <c r="L849" s="635"/>
      <c r="M849" s="635"/>
      <c r="N849" s="635"/>
      <c r="O849" s="635"/>
      <c r="P849" s="635"/>
      <c r="Q849" s="635"/>
      <c r="R849" s="635"/>
      <c r="S849" s="635"/>
      <c r="T849" s="635"/>
      <c r="U849" s="635"/>
      <c r="V849" s="635"/>
      <c r="W849" s="635"/>
      <c r="X849" s="635"/>
      <c r="Y849" s="635"/>
      <c r="Z849" s="631"/>
      <c r="AA849" s="631"/>
      <c r="AB849" s="631"/>
      <c r="AK849" s="647"/>
      <c r="AL849" s="647"/>
      <c r="AM849" s="647"/>
      <c r="AN849" s="647"/>
      <c r="AO849" s="647"/>
      <c r="AP849" s="647"/>
      <c r="AQ849" s="647"/>
      <c r="AR849" s="647"/>
      <c r="AS849" s="647"/>
      <c r="AT849" s="647"/>
      <c r="AU849" s="647"/>
      <c r="AV849" s="647"/>
      <c r="AW849" s="647"/>
      <c r="AX849" s="647"/>
      <c r="AY849" s="647"/>
      <c r="AZ849" s="647"/>
      <c r="BA849" s="647"/>
      <c r="BB849" s="647"/>
      <c r="BC849" s="647"/>
      <c r="BD849" s="647"/>
      <c r="BE849" s="647"/>
      <c r="BF849" s="647"/>
      <c r="BG849" s="647"/>
    </row>
    <row r="850" spans="1:59" x14ac:dyDescent="0.25">
      <c r="A850" s="631"/>
      <c r="B850" s="634"/>
      <c r="C850" s="634"/>
      <c r="D850" s="634"/>
      <c r="E850" s="634"/>
      <c r="F850" s="634"/>
      <c r="G850" s="634"/>
      <c r="H850" s="634"/>
      <c r="I850" s="634"/>
      <c r="J850" s="634"/>
      <c r="K850" s="635"/>
      <c r="L850" s="635"/>
      <c r="M850" s="635"/>
      <c r="N850" s="635"/>
      <c r="O850" s="635"/>
      <c r="P850" s="635"/>
      <c r="Q850" s="635"/>
      <c r="R850" s="635"/>
      <c r="S850" s="635"/>
      <c r="T850" s="635"/>
      <c r="U850" s="635"/>
      <c r="V850" s="635"/>
      <c r="W850" s="635"/>
      <c r="X850" s="635"/>
      <c r="Y850" s="635"/>
      <c r="Z850" s="631"/>
      <c r="AA850" s="631"/>
      <c r="AB850" s="631"/>
      <c r="AK850" s="647"/>
      <c r="AL850" s="647"/>
      <c r="AM850" s="647"/>
      <c r="AN850" s="647"/>
      <c r="AO850" s="647"/>
      <c r="AP850" s="647"/>
      <c r="AQ850" s="647"/>
      <c r="AR850" s="647"/>
      <c r="AS850" s="647"/>
      <c r="AT850" s="647"/>
      <c r="AU850" s="647"/>
      <c r="AV850" s="647"/>
      <c r="AW850" s="647"/>
      <c r="AX850" s="647"/>
      <c r="AY850" s="647"/>
      <c r="AZ850" s="647"/>
      <c r="BA850" s="647"/>
      <c r="BB850" s="647"/>
      <c r="BC850" s="647"/>
      <c r="BD850" s="647"/>
      <c r="BE850" s="647"/>
      <c r="BF850" s="647"/>
      <c r="BG850" s="647"/>
    </row>
    <row r="851" spans="1:59" x14ac:dyDescent="0.25">
      <c r="A851" s="631"/>
      <c r="B851" s="634"/>
      <c r="C851" s="634"/>
      <c r="D851" s="634"/>
      <c r="E851" s="634"/>
      <c r="F851" s="634"/>
      <c r="G851" s="634"/>
      <c r="H851" s="634"/>
      <c r="I851" s="634"/>
      <c r="J851" s="634"/>
      <c r="K851" s="635"/>
      <c r="L851" s="635"/>
      <c r="M851" s="635"/>
      <c r="N851" s="635"/>
      <c r="O851" s="635"/>
      <c r="P851" s="635"/>
      <c r="Q851" s="635"/>
      <c r="R851" s="635"/>
      <c r="S851" s="635"/>
      <c r="T851" s="635"/>
      <c r="U851" s="635"/>
      <c r="V851" s="635"/>
      <c r="W851" s="635"/>
      <c r="X851" s="635"/>
      <c r="Y851" s="635"/>
      <c r="Z851" s="631"/>
      <c r="AA851" s="631"/>
      <c r="AB851" s="631"/>
      <c r="AK851" s="647"/>
      <c r="AL851" s="647"/>
      <c r="AM851" s="647"/>
      <c r="AN851" s="647"/>
      <c r="AO851" s="647"/>
      <c r="AP851" s="647"/>
      <c r="AQ851" s="647"/>
      <c r="AR851" s="647"/>
      <c r="AS851" s="647"/>
      <c r="AT851" s="647"/>
      <c r="AU851" s="647"/>
      <c r="AV851" s="647"/>
      <c r="AW851" s="647"/>
      <c r="AX851" s="647"/>
      <c r="AY851" s="647"/>
      <c r="AZ851" s="647"/>
      <c r="BA851" s="647"/>
      <c r="BB851" s="647"/>
      <c r="BC851" s="647"/>
      <c r="BD851" s="647"/>
      <c r="BE851" s="647"/>
      <c r="BF851" s="647"/>
      <c r="BG851" s="647"/>
    </row>
    <row r="852" spans="1:59" x14ac:dyDescent="0.25">
      <c r="A852" s="631"/>
      <c r="B852" s="634"/>
      <c r="C852" s="634"/>
      <c r="D852" s="634"/>
      <c r="E852" s="634"/>
      <c r="F852" s="634"/>
      <c r="G852" s="634"/>
      <c r="H852" s="634"/>
      <c r="I852" s="634"/>
      <c r="J852" s="634"/>
      <c r="K852" s="635"/>
      <c r="L852" s="635"/>
      <c r="M852" s="635"/>
      <c r="N852" s="635"/>
      <c r="O852" s="635"/>
      <c r="P852" s="635"/>
      <c r="Q852" s="635"/>
      <c r="R852" s="635"/>
      <c r="S852" s="635"/>
      <c r="T852" s="635"/>
      <c r="U852" s="635"/>
      <c r="V852" s="635"/>
      <c r="W852" s="635"/>
      <c r="X852" s="635"/>
      <c r="Y852" s="635"/>
      <c r="Z852" s="631"/>
      <c r="AA852" s="631"/>
      <c r="AB852" s="631"/>
      <c r="AK852" s="647"/>
      <c r="AL852" s="647"/>
      <c r="AM852" s="647"/>
      <c r="AN852" s="647"/>
      <c r="AO852" s="647"/>
      <c r="AP852" s="647"/>
      <c r="AQ852" s="647"/>
      <c r="AR852" s="647"/>
      <c r="AS852" s="647"/>
      <c r="AT852" s="647"/>
      <c r="AU852" s="647"/>
      <c r="AV852" s="647"/>
      <c r="AW852" s="647"/>
      <c r="AX852" s="647"/>
      <c r="AY852" s="647"/>
      <c r="AZ852" s="647"/>
      <c r="BA852" s="647"/>
      <c r="BB852" s="647"/>
      <c r="BC852" s="647"/>
      <c r="BD852" s="647"/>
      <c r="BE852" s="647"/>
      <c r="BF852" s="647"/>
      <c r="BG852" s="647"/>
    </row>
    <row r="853" spans="1:59" x14ac:dyDescent="0.25">
      <c r="A853" s="631"/>
      <c r="B853" s="634"/>
      <c r="C853" s="634"/>
      <c r="D853" s="634"/>
      <c r="E853" s="634"/>
      <c r="F853" s="634"/>
      <c r="G853" s="634"/>
      <c r="H853" s="634"/>
      <c r="I853" s="634"/>
      <c r="J853" s="634"/>
      <c r="K853" s="635"/>
      <c r="L853" s="635"/>
      <c r="M853" s="635"/>
      <c r="N853" s="635"/>
      <c r="O853" s="635"/>
      <c r="P853" s="635"/>
      <c r="Q853" s="635"/>
      <c r="R853" s="635"/>
      <c r="S853" s="635"/>
      <c r="T853" s="635"/>
      <c r="U853" s="635"/>
      <c r="V853" s="635"/>
      <c r="W853" s="635"/>
      <c r="X853" s="635"/>
      <c r="Y853" s="635"/>
      <c r="Z853" s="631"/>
      <c r="AA853" s="631"/>
      <c r="AB853" s="631"/>
      <c r="AK853" s="647"/>
      <c r="AL853" s="647"/>
      <c r="AM853" s="647"/>
      <c r="AN853" s="647"/>
      <c r="AO853" s="647"/>
      <c r="AP853" s="647"/>
      <c r="AQ853" s="647"/>
      <c r="AR853" s="647"/>
      <c r="AS853" s="647"/>
      <c r="AT853" s="647"/>
      <c r="AU853" s="647"/>
      <c r="AV853" s="647"/>
      <c r="AW853" s="647"/>
      <c r="AX853" s="647"/>
      <c r="AY853" s="647"/>
      <c r="AZ853" s="647"/>
      <c r="BA853" s="647"/>
      <c r="BB853" s="647"/>
      <c r="BC853" s="647"/>
      <c r="BD853" s="647"/>
      <c r="BE853" s="647"/>
      <c r="BF853" s="647"/>
      <c r="BG853" s="647"/>
    </row>
    <row r="854" spans="1:59" x14ac:dyDescent="0.25">
      <c r="A854" s="631"/>
      <c r="B854" s="634"/>
      <c r="C854" s="634"/>
      <c r="D854" s="634"/>
      <c r="E854" s="634"/>
      <c r="F854" s="634"/>
      <c r="G854" s="634"/>
      <c r="H854" s="634"/>
      <c r="I854" s="634"/>
      <c r="J854" s="634"/>
      <c r="K854" s="635"/>
      <c r="L854" s="635"/>
      <c r="M854" s="635"/>
      <c r="N854" s="635"/>
      <c r="O854" s="635"/>
      <c r="P854" s="635"/>
      <c r="Q854" s="635"/>
      <c r="R854" s="635"/>
      <c r="S854" s="635"/>
      <c r="T854" s="635"/>
      <c r="U854" s="635"/>
      <c r="V854" s="635"/>
      <c r="W854" s="635"/>
      <c r="X854" s="635"/>
      <c r="Y854" s="635"/>
      <c r="Z854" s="631"/>
      <c r="AA854" s="631"/>
      <c r="AB854" s="631"/>
      <c r="AK854" s="647"/>
      <c r="AL854" s="647"/>
      <c r="AM854" s="647"/>
      <c r="AN854" s="647"/>
      <c r="AO854" s="647"/>
      <c r="AP854" s="647"/>
      <c r="AQ854" s="647"/>
      <c r="AR854" s="647"/>
      <c r="AS854" s="647"/>
      <c r="AT854" s="647"/>
      <c r="AU854" s="647"/>
      <c r="AV854" s="647"/>
      <c r="AW854" s="647"/>
      <c r="AX854" s="647"/>
      <c r="AY854" s="647"/>
      <c r="AZ854" s="647"/>
      <c r="BA854" s="647"/>
      <c r="BB854" s="647"/>
      <c r="BC854" s="647"/>
      <c r="BD854" s="647"/>
      <c r="BE854" s="647"/>
      <c r="BF854" s="647"/>
      <c r="BG854" s="647"/>
    </row>
    <row r="855" spans="1:59" x14ac:dyDescent="0.25">
      <c r="A855" s="631"/>
      <c r="B855" s="634"/>
      <c r="C855" s="634"/>
      <c r="D855" s="634"/>
      <c r="E855" s="634"/>
      <c r="F855" s="634"/>
      <c r="G855" s="634"/>
      <c r="H855" s="634"/>
      <c r="I855" s="634"/>
      <c r="J855" s="634"/>
      <c r="K855" s="635"/>
      <c r="L855" s="635"/>
      <c r="M855" s="635"/>
      <c r="N855" s="635"/>
      <c r="O855" s="635"/>
      <c r="P855" s="635"/>
      <c r="Q855" s="635"/>
      <c r="R855" s="635"/>
      <c r="S855" s="635"/>
      <c r="T855" s="635"/>
      <c r="U855" s="635"/>
      <c r="V855" s="635"/>
      <c r="W855" s="635"/>
      <c r="X855" s="635"/>
      <c r="Y855" s="635"/>
      <c r="Z855" s="631"/>
      <c r="AA855" s="631"/>
      <c r="AB855" s="631"/>
      <c r="AK855" s="647"/>
      <c r="AL855" s="647"/>
      <c r="AM855" s="647"/>
      <c r="AN855" s="647"/>
      <c r="AO855" s="647"/>
      <c r="AP855" s="647"/>
      <c r="AQ855" s="647"/>
      <c r="AR855" s="647"/>
      <c r="AS855" s="647"/>
      <c r="AT855" s="647"/>
      <c r="AU855" s="647"/>
      <c r="AV855" s="647"/>
      <c r="AW855" s="647"/>
      <c r="AX855" s="647"/>
      <c r="AY855" s="647"/>
      <c r="AZ855" s="647"/>
      <c r="BA855" s="647"/>
      <c r="BB855" s="647"/>
      <c r="BC855" s="647"/>
      <c r="BD855" s="647"/>
      <c r="BE855" s="647"/>
      <c r="BF855" s="647"/>
      <c r="BG855" s="647"/>
    </row>
    <row r="856" spans="1:59" x14ac:dyDescent="0.25">
      <c r="A856" s="631"/>
      <c r="B856" s="634"/>
      <c r="C856" s="634"/>
      <c r="D856" s="634"/>
      <c r="E856" s="634"/>
      <c r="F856" s="634"/>
      <c r="G856" s="634"/>
      <c r="H856" s="634"/>
      <c r="I856" s="634"/>
      <c r="J856" s="634"/>
      <c r="K856" s="635"/>
      <c r="L856" s="635"/>
      <c r="M856" s="635"/>
      <c r="N856" s="635"/>
      <c r="O856" s="635"/>
      <c r="P856" s="635"/>
      <c r="Q856" s="635"/>
      <c r="R856" s="635"/>
      <c r="S856" s="635"/>
      <c r="T856" s="635"/>
      <c r="U856" s="635"/>
      <c r="V856" s="635"/>
      <c r="W856" s="635"/>
      <c r="X856" s="635"/>
      <c r="Y856" s="635"/>
      <c r="Z856" s="631"/>
      <c r="AA856" s="631"/>
      <c r="AB856" s="631"/>
      <c r="AK856" s="647"/>
      <c r="AL856" s="647"/>
      <c r="AM856" s="647"/>
      <c r="AN856" s="647"/>
      <c r="AO856" s="647"/>
      <c r="AP856" s="647"/>
      <c r="AQ856" s="647"/>
      <c r="AR856" s="647"/>
      <c r="AS856" s="647"/>
      <c r="AT856" s="647"/>
      <c r="AU856" s="647"/>
      <c r="AV856" s="647"/>
      <c r="AW856" s="647"/>
      <c r="AX856" s="647"/>
      <c r="AY856" s="647"/>
      <c r="AZ856" s="647"/>
      <c r="BA856" s="647"/>
      <c r="BB856" s="647"/>
      <c r="BC856" s="647"/>
      <c r="BD856" s="647"/>
      <c r="BE856" s="647"/>
      <c r="BF856" s="647"/>
      <c r="BG856" s="647"/>
    </row>
    <row r="857" spans="1:59" x14ac:dyDescent="0.25">
      <c r="A857" s="631"/>
      <c r="B857" s="634"/>
      <c r="C857" s="634"/>
      <c r="D857" s="634"/>
      <c r="E857" s="634"/>
      <c r="F857" s="634"/>
      <c r="G857" s="634"/>
      <c r="H857" s="634"/>
      <c r="I857" s="634"/>
      <c r="J857" s="634"/>
      <c r="K857" s="635"/>
      <c r="L857" s="635"/>
      <c r="M857" s="635"/>
      <c r="N857" s="635"/>
      <c r="O857" s="635"/>
      <c r="P857" s="635"/>
      <c r="Q857" s="635"/>
      <c r="R857" s="635"/>
      <c r="S857" s="635"/>
      <c r="T857" s="635"/>
      <c r="U857" s="635"/>
      <c r="V857" s="635"/>
      <c r="W857" s="635"/>
      <c r="X857" s="635"/>
      <c r="Y857" s="635"/>
      <c r="Z857" s="631"/>
      <c r="AA857" s="631"/>
      <c r="AB857" s="631"/>
      <c r="AK857" s="647"/>
      <c r="AL857" s="647"/>
      <c r="AM857" s="647"/>
      <c r="AN857" s="647"/>
      <c r="AO857" s="647"/>
      <c r="AP857" s="647"/>
      <c r="AQ857" s="647"/>
      <c r="AR857" s="647"/>
      <c r="AS857" s="647"/>
      <c r="AT857" s="647"/>
      <c r="AU857" s="647"/>
      <c r="AV857" s="647"/>
      <c r="AW857" s="647"/>
      <c r="AX857" s="647"/>
      <c r="AY857" s="647"/>
      <c r="AZ857" s="647"/>
      <c r="BA857" s="647"/>
      <c r="BB857" s="647"/>
      <c r="BC857" s="647"/>
      <c r="BD857" s="647"/>
      <c r="BE857" s="647"/>
      <c r="BF857" s="647"/>
      <c r="BG857" s="647"/>
    </row>
    <row r="858" spans="1:59" x14ac:dyDescent="0.25">
      <c r="A858" s="631"/>
      <c r="B858" s="634"/>
      <c r="C858" s="634"/>
      <c r="D858" s="634"/>
      <c r="E858" s="634"/>
      <c r="F858" s="634"/>
      <c r="G858" s="634"/>
      <c r="H858" s="634"/>
      <c r="I858" s="634"/>
      <c r="J858" s="634"/>
      <c r="K858" s="635"/>
      <c r="L858" s="635"/>
      <c r="M858" s="635"/>
      <c r="N858" s="635"/>
      <c r="O858" s="635"/>
      <c r="P858" s="635"/>
      <c r="Q858" s="635"/>
      <c r="R858" s="635"/>
      <c r="S858" s="635"/>
      <c r="T858" s="635"/>
      <c r="U858" s="635"/>
      <c r="V858" s="635"/>
      <c r="W858" s="635"/>
      <c r="X858" s="635"/>
      <c r="Y858" s="635"/>
      <c r="Z858" s="631"/>
      <c r="AA858" s="631"/>
      <c r="AB858" s="631"/>
      <c r="AK858" s="647"/>
      <c r="AL858" s="647"/>
      <c r="AM858" s="647"/>
      <c r="AN858" s="647"/>
      <c r="AO858" s="647"/>
      <c r="AP858" s="647"/>
      <c r="AQ858" s="647"/>
      <c r="AR858" s="647"/>
      <c r="AS858" s="647"/>
      <c r="AT858" s="647"/>
      <c r="AU858" s="647"/>
      <c r="AV858" s="647"/>
      <c r="AW858" s="647"/>
      <c r="AX858" s="647"/>
      <c r="AY858" s="647"/>
      <c r="AZ858" s="647"/>
      <c r="BA858" s="647"/>
      <c r="BB858" s="647"/>
      <c r="BC858" s="647"/>
      <c r="BD858" s="647"/>
      <c r="BE858" s="647"/>
      <c r="BF858" s="647"/>
      <c r="BG858" s="647"/>
    </row>
    <row r="859" spans="1:59" x14ac:dyDescent="0.25">
      <c r="A859" s="631"/>
      <c r="B859" s="634"/>
      <c r="C859" s="634"/>
      <c r="D859" s="634"/>
      <c r="E859" s="634"/>
      <c r="F859" s="634"/>
      <c r="G859" s="634"/>
      <c r="H859" s="634"/>
      <c r="I859" s="634"/>
      <c r="J859" s="634"/>
      <c r="K859" s="635"/>
      <c r="L859" s="635"/>
      <c r="M859" s="635"/>
      <c r="N859" s="635"/>
      <c r="O859" s="635"/>
      <c r="P859" s="635"/>
      <c r="Q859" s="635"/>
      <c r="R859" s="635"/>
      <c r="S859" s="635"/>
      <c r="T859" s="635"/>
      <c r="U859" s="635"/>
      <c r="V859" s="635"/>
      <c r="W859" s="635"/>
      <c r="X859" s="635"/>
      <c r="Y859" s="635"/>
      <c r="Z859" s="631"/>
      <c r="AA859" s="631"/>
      <c r="AB859" s="631"/>
      <c r="AK859" s="647"/>
      <c r="AL859" s="647"/>
      <c r="AM859" s="647"/>
      <c r="AN859" s="647"/>
      <c r="AO859" s="647"/>
      <c r="AP859" s="647"/>
      <c r="AQ859" s="647"/>
      <c r="AR859" s="647"/>
      <c r="AS859" s="647"/>
      <c r="AT859" s="647"/>
      <c r="AU859" s="647"/>
      <c r="AV859" s="647"/>
      <c r="AW859" s="647"/>
      <c r="AX859" s="647"/>
      <c r="AY859" s="647"/>
      <c r="AZ859" s="647"/>
      <c r="BA859" s="647"/>
      <c r="BB859" s="647"/>
      <c r="BC859" s="647"/>
      <c r="BD859" s="647"/>
      <c r="BE859" s="647"/>
      <c r="BF859" s="647"/>
      <c r="BG859" s="647"/>
    </row>
    <row r="860" spans="1:59" x14ac:dyDescent="0.25">
      <c r="A860" s="631"/>
      <c r="B860" s="634"/>
      <c r="C860" s="634"/>
      <c r="D860" s="634"/>
      <c r="E860" s="634"/>
      <c r="F860" s="634"/>
      <c r="G860" s="634"/>
      <c r="H860" s="634"/>
      <c r="I860" s="634"/>
      <c r="J860" s="634"/>
      <c r="K860" s="635"/>
      <c r="L860" s="635"/>
      <c r="M860" s="635"/>
      <c r="N860" s="635"/>
      <c r="O860" s="635"/>
      <c r="P860" s="635"/>
      <c r="Q860" s="635"/>
      <c r="R860" s="635"/>
      <c r="S860" s="635"/>
      <c r="T860" s="635"/>
      <c r="U860" s="635"/>
      <c r="V860" s="635"/>
      <c r="W860" s="635"/>
      <c r="X860" s="635"/>
      <c r="Y860" s="635"/>
      <c r="Z860" s="631"/>
      <c r="AA860" s="631"/>
      <c r="AB860" s="631"/>
      <c r="AK860" s="647"/>
      <c r="AL860" s="647"/>
      <c r="AM860" s="647"/>
      <c r="AN860" s="647"/>
      <c r="AO860" s="647"/>
      <c r="AP860" s="647"/>
      <c r="AQ860" s="647"/>
      <c r="AR860" s="647"/>
      <c r="AS860" s="647"/>
      <c r="AT860" s="647"/>
      <c r="AU860" s="647"/>
      <c r="AV860" s="647"/>
      <c r="AW860" s="647"/>
      <c r="AX860" s="647"/>
      <c r="AY860" s="647"/>
      <c r="AZ860" s="647"/>
      <c r="BA860" s="647"/>
      <c r="BB860" s="647"/>
      <c r="BC860" s="647"/>
      <c r="BD860" s="647"/>
      <c r="BE860" s="647"/>
      <c r="BF860" s="647"/>
      <c r="BG860" s="647"/>
    </row>
    <row r="861" spans="1:59" x14ac:dyDescent="0.25">
      <c r="A861" s="631"/>
      <c r="B861" s="634"/>
      <c r="C861" s="634"/>
      <c r="D861" s="634"/>
      <c r="E861" s="634"/>
      <c r="F861" s="634"/>
      <c r="G861" s="634"/>
      <c r="H861" s="634"/>
      <c r="I861" s="634"/>
      <c r="J861" s="634"/>
      <c r="K861" s="635"/>
      <c r="L861" s="635"/>
      <c r="M861" s="635"/>
      <c r="N861" s="635"/>
      <c r="O861" s="635"/>
      <c r="P861" s="635"/>
      <c r="Q861" s="635"/>
      <c r="R861" s="635"/>
      <c r="S861" s="635"/>
      <c r="T861" s="635"/>
      <c r="U861" s="635"/>
      <c r="V861" s="635"/>
      <c r="W861" s="635"/>
      <c r="X861" s="635"/>
      <c r="Y861" s="635"/>
      <c r="Z861" s="631"/>
      <c r="AA861" s="631"/>
      <c r="AB861" s="631"/>
      <c r="AK861" s="647"/>
      <c r="AL861" s="647"/>
      <c r="AM861" s="647"/>
      <c r="AN861" s="647"/>
      <c r="AO861" s="647"/>
      <c r="AP861" s="647"/>
      <c r="AQ861" s="647"/>
      <c r="AR861" s="647"/>
      <c r="AS861" s="647"/>
      <c r="AT861" s="647"/>
      <c r="AU861" s="647"/>
      <c r="AV861" s="647"/>
      <c r="AW861" s="647"/>
      <c r="AX861" s="647"/>
      <c r="AY861" s="647"/>
      <c r="AZ861" s="647"/>
      <c r="BA861" s="647"/>
      <c r="BB861" s="647"/>
      <c r="BC861" s="647"/>
      <c r="BD861" s="647"/>
      <c r="BE861" s="647"/>
      <c r="BF861" s="647"/>
      <c r="BG861" s="647"/>
    </row>
    <row r="862" spans="1:59" x14ac:dyDescent="0.25">
      <c r="A862" s="631"/>
      <c r="B862" s="634"/>
      <c r="C862" s="634"/>
      <c r="D862" s="634"/>
      <c r="E862" s="634"/>
      <c r="F862" s="634"/>
      <c r="G862" s="634"/>
      <c r="H862" s="634"/>
      <c r="I862" s="634"/>
      <c r="J862" s="634"/>
      <c r="K862" s="635"/>
      <c r="L862" s="635"/>
      <c r="M862" s="635"/>
      <c r="N862" s="635"/>
      <c r="O862" s="635"/>
      <c r="P862" s="635"/>
      <c r="Q862" s="635"/>
      <c r="R862" s="635"/>
      <c r="S862" s="635"/>
      <c r="T862" s="635"/>
      <c r="U862" s="635"/>
      <c r="V862" s="635"/>
      <c r="W862" s="635"/>
      <c r="X862" s="635"/>
      <c r="Y862" s="635"/>
      <c r="Z862" s="631"/>
      <c r="AA862" s="631"/>
      <c r="AB862" s="631"/>
      <c r="AK862" s="647"/>
      <c r="AL862" s="647"/>
      <c r="AM862" s="647"/>
      <c r="AN862" s="647"/>
      <c r="AO862" s="647"/>
      <c r="AP862" s="647"/>
      <c r="AQ862" s="647"/>
      <c r="AR862" s="647"/>
      <c r="AS862" s="647"/>
      <c r="AT862" s="647"/>
      <c r="AU862" s="647"/>
      <c r="AV862" s="647"/>
      <c r="AW862" s="647"/>
      <c r="AX862" s="647"/>
      <c r="AY862" s="647"/>
      <c r="AZ862" s="647"/>
      <c r="BA862" s="647"/>
      <c r="BB862" s="647"/>
      <c r="BC862" s="647"/>
      <c r="BD862" s="647"/>
      <c r="BE862" s="647"/>
      <c r="BF862" s="647"/>
      <c r="BG862" s="647"/>
    </row>
    <row r="863" spans="1:59" x14ac:dyDescent="0.25">
      <c r="A863" s="631"/>
      <c r="B863" s="634"/>
      <c r="C863" s="634"/>
      <c r="D863" s="634"/>
      <c r="E863" s="634"/>
      <c r="F863" s="634"/>
      <c r="G863" s="634"/>
      <c r="H863" s="634"/>
      <c r="I863" s="634"/>
      <c r="J863" s="634"/>
      <c r="K863" s="635"/>
      <c r="L863" s="635"/>
      <c r="M863" s="635"/>
      <c r="N863" s="635"/>
      <c r="O863" s="635"/>
      <c r="P863" s="635"/>
      <c r="Q863" s="635"/>
      <c r="R863" s="635"/>
      <c r="S863" s="635"/>
      <c r="T863" s="635"/>
      <c r="U863" s="635"/>
      <c r="V863" s="635"/>
      <c r="W863" s="635"/>
      <c r="X863" s="635"/>
      <c r="Y863" s="635"/>
      <c r="Z863" s="631"/>
      <c r="AA863" s="631"/>
      <c r="AB863" s="631"/>
      <c r="AK863" s="647"/>
      <c r="AL863" s="647"/>
      <c r="AM863" s="647"/>
      <c r="AN863" s="647"/>
      <c r="AO863" s="647"/>
      <c r="AP863" s="647"/>
      <c r="AQ863" s="647"/>
      <c r="AR863" s="647"/>
      <c r="AS863" s="647"/>
      <c r="AT863" s="647"/>
      <c r="AU863" s="647"/>
      <c r="AV863" s="647"/>
      <c r="AW863" s="647"/>
      <c r="AX863" s="647"/>
      <c r="AY863" s="647"/>
      <c r="AZ863" s="647"/>
      <c r="BA863" s="647"/>
      <c r="BB863" s="647"/>
      <c r="BC863" s="647"/>
      <c r="BD863" s="647"/>
      <c r="BE863" s="647"/>
      <c r="BF863" s="647"/>
      <c r="BG863" s="647"/>
    </row>
    <row r="864" spans="1:59" x14ac:dyDescent="0.25">
      <c r="A864" s="631"/>
      <c r="B864" s="634"/>
      <c r="C864" s="634"/>
      <c r="D864" s="634"/>
      <c r="E864" s="634"/>
      <c r="F864" s="634"/>
      <c r="G864" s="634"/>
      <c r="H864" s="634"/>
      <c r="I864" s="634"/>
      <c r="J864" s="634"/>
      <c r="K864" s="635"/>
      <c r="L864" s="635"/>
      <c r="M864" s="635"/>
      <c r="N864" s="635"/>
      <c r="O864" s="635"/>
      <c r="P864" s="635"/>
      <c r="Q864" s="635"/>
      <c r="R864" s="635"/>
      <c r="S864" s="635"/>
      <c r="T864" s="635"/>
      <c r="U864" s="635"/>
      <c r="V864" s="635"/>
      <c r="W864" s="635"/>
      <c r="X864" s="635"/>
      <c r="Y864" s="635"/>
      <c r="Z864" s="631"/>
      <c r="AA864" s="631"/>
      <c r="AB864" s="631"/>
      <c r="AK864" s="647"/>
      <c r="AL864" s="647"/>
      <c r="AM864" s="647"/>
      <c r="AN864" s="647"/>
      <c r="AO864" s="647"/>
      <c r="AP864" s="647"/>
      <c r="AQ864" s="647"/>
      <c r="AR864" s="647"/>
      <c r="AS864" s="647"/>
      <c r="AT864" s="647"/>
      <c r="AU864" s="647"/>
      <c r="AV864" s="647"/>
      <c r="AW864" s="647"/>
      <c r="AX864" s="647"/>
      <c r="AY864" s="647"/>
      <c r="AZ864" s="647"/>
      <c r="BA864" s="647"/>
      <c r="BB864" s="647"/>
      <c r="BC864" s="647"/>
      <c r="BD864" s="647"/>
      <c r="BE864" s="647"/>
      <c r="BF864" s="647"/>
      <c r="BG864" s="647"/>
    </row>
    <row r="865" spans="1:59" x14ac:dyDescent="0.25">
      <c r="A865" s="631"/>
      <c r="B865" s="634"/>
      <c r="C865" s="634"/>
      <c r="D865" s="634"/>
      <c r="E865" s="634"/>
      <c r="F865" s="634"/>
      <c r="G865" s="634"/>
      <c r="H865" s="634"/>
      <c r="I865" s="634"/>
      <c r="J865" s="634"/>
      <c r="K865" s="635"/>
      <c r="L865" s="635"/>
      <c r="M865" s="635"/>
      <c r="N865" s="635"/>
      <c r="O865" s="635"/>
      <c r="P865" s="635"/>
      <c r="Q865" s="635"/>
      <c r="R865" s="635"/>
      <c r="S865" s="635"/>
      <c r="T865" s="635"/>
      <c r="U865" s="635"/>
      <c r="V865" s="635"/>
      <c r="W865" s="635"/>
      <c r="X865" s="635"/>
      <c r="Y865" s="635"/>
      <c r="Z865" s="631"/>
      <c r="AA865" s="631"/>
      <c r="AB865" s="631"/>
      <c r="AK865" s="647"/>
      <c r="AL865" s="647"/>
      <c r="AM865" s="647"/>
      <c r="AN865" s="647"/>
      <c r="AO865" s="647"/>
      <c r="AP865" s="647"/>
      <c r="AQ865" s="647"/>
      <c r="AR865" s="647"/>
      <c r="AS865" s="647"/>
      <c r="AT865" s="647"/>
      <c r="AU865" s="647"/>
      <c r="AV865" s="647"/>
      <c r="AW865" s="647"/>
      <c r="AX865" s="647"/>
      <c r="AY865" s="647"/>
      <c r="AZ865" s="647"/>
      <c r="BA865" s="647"/>
      <c r="BB865" s="647"/>
      <c r="BC865" s="647"/>
      <c r="BD865" s="647"/>
      <c r="BE865" s="647"/>
      <c r="BF865" s="647"/>
      <c r="BG865" s="647"/>
    </row>
    <row r="866" spans="1:59" x14ac:dyDescent="0.25">
      <c r="A866" s="631"/>
      <c r="B866" s="634"/>
      <c r="C866" s="634"/>
      <c r="D866" s="634"/>
      <c r="E866" s="634"/>
      <c r="F866" s="634"/>
      <c r="G866" s="634"/>
      <c r="H866" s="634"/>
      <c r="I866" s="634"/>
      <c r="J866" s="634"/>
      <c r="K866" s="635"/>
      <c r="L866" s="635"/>
      <c r="M866" s="635"/>
      <c r="N866" s="635"/>
      <c r="O866" s="635"/>
      <c r="P866" s="635"/>
      <c r="Q866" s="635"/>
      <c r="R866" s="635"/>
      <c r="S866" s="635"/>
      <c r="T866" s="635"/>
      <c r="U866" s="635"/>
      <c r="V866" s="635"/>
      <c r="W866" s="635"/>
      <c r="X866" s="635"/>
      <c r="Y866" s="635"/>
      <c r="Z866" s="631"/>
      <c r="AA866" s="631"/>
      <c r="AB866" s="631"/>
      <c r="AK866" s="647"/>
      <c r="AL866" s="647"/>
      <c r="AM866" s="647"/>
      <c r="AN866" s="647"/>
      <c r="AO866" s="647"/>
      <c r="AP866" s="647"/>
      <c r="AQ866" s="647"/>
      <c r="AR866" s="647"/>
      <c r="AS866" s="647"/>
      <c r="AT866" s="647"/>
      <c r="AU866" s="647"/>
      <c r="AV866" s="647"/>
      <c r="AW866" s="647"/>
      <c r="AX866" s="647"/>
      <c r="AY866" s="647"/>
      <c r="AZ866" s="647"/>
      <c r="BA866" s="647"/>
      <c r="BB866" s="647"/>
      <c r="BC866" s="647"/>
      <c r="BD866" s="647"/>
      <c r="BE866" s="647"/>
      <c r="BF866" s="647"/>
      <c r="BG866" s="647"/>
    </row>
    <row r="867" spans="1:59" x14ac:dyDescent="0.25">
      <c r="A867" s="631"/>
      <c r="B867" s="634"/>
      <c r="C867" s="634"/>
      <c r="D867" s="634"/>
      <c r="E867" s="634"/>
      <c r="F867" s="634"/>
      <c r="G867" s="634"/>
      <c r="H867" s="634"/>
      <c r="I867" s="634"/>
      <c r="J867" s="634"/>
      <c r="K867" s="635"/>
      <c r="L867" s="635"/>
      <c r="M867" s="635"/>
      <c r="N867" s="635"/>
      <c r="O867" s="635"/>
      <c r="P867" s="635"/>
      <c r="Q867" s="635"/>
      <c r="R867" s="635"/>
      <c r="S867" s="635"/>
      <c r="T867" s="635"/>
      <c r="U867" s="635"/>
      <c r="V867" s="635"/>
      <c r="W867" s="635"/>
      <c r="X867" s="635"/>
      <c r="Y867" s="635"/>
      <c r="Z867" s="631"/>
      <c r="AA867" s="631"/>
      <c r="AB867" s="631"/>
      <c r="AK867" s="647"/>
      <c r="AL867" s="647"/>
      <c r="AM867" s="647"/>
      <c r="AN867" s="647"/>
      <c r="AO867" s="647"/>
      <c r="AP867" s="647"/>
      <c r="AQ867" s="647"/>
      <c r="AR867" s="647"/>
      <c r="AS867" s="647"/>
      <c r="AT867" s="647"/>
      <c r="AU867" s="647"/>
      <c r="AV867" s="647"/>
      <c r="AW867" s="647"/>
      <c r="AX867" s="647"/>
      <c r="AY867" s="647"/>
      <c r="AZ867" s="647"/>
      <c r="BA867" s="647"/>
      <c r="BB867" s="647"/>
      <c r="BC867" s="647"/>
      <c r="BD867" s="647"/>
      <c r="BE867" s="647"/>
      <c r="BF867" s="647"/>
      <c r="BG867" s="647"/>
    </row>
    <row r="868" spans="1:59" x14ac:dyDescent="0.25">
      <c r="A868" s="631"/>
      <c r="B868" s="634"/>
      <c r="C868" s="634"/>
      <c r="D868" s="634"/>
      <c r="E868" s="634"/>
      <c r="F868" s="634"/>
      <c r="G868" s="634"/>
      <c r="H868" s="634"/>
      <c r="I868" s="634"/>
      <c r="J868" s="634"/>
      <c r="K868" s="635"/>
      <c r="L868" s="635"/>
      <c r="M868" s="635"/>
      <c r="N868" s="635"/>
      <c r="O868" s="635"/>
      <c r="P868" s="635"/>
      <c r="Q868" s="635"/>
      <c r="R868" s="635"/>
      <c r="S868" s="635"/>
      <c r="T868" s="635"/>
      <c r="U868" s="635"/>
      <c r="V868" s="635"/>
      <c r="W868" s="635"/>
      <c r="X868" s="635"/>
      <c r="Y868" s="635"/>
      <c r="Z868" s="631"/>
      <c r="AA868" s="631"/>
      <c r="AB868" s="631"/>
      <c r="AK868" s="647"/>
      <c r="AL868" s="647"/>
      <c r="AM868" s="647"/>
      <c r="AN868" s="647"/>
      <c r="AO868" s="647"/>
      <c r="AP868" s="647"/>
      <c r="AQ868" s="647"/>
      <c r="AR868" s="647"/>
      <c r="AS868" s="647"/>
      <c r="AT868" s="647"/>
      <c r="AU868" s="647"/>
      <c r="AV868" s="647"/>
      <c r="AW868" s="647"/>
      <c r="AX868" s="647"/>
      <c r="AY868" s="647"/>
      <c r="AZ868" s="647"/>
      <c r="BA868" s="647"/>
      <c r="BB868" s="647"/>
      <c r="BC868" s="647"/>
      <c r="BD868" s="647"/>
      <c r="BE868" s="647"/>
      <c r="BF868" s="647"/>
      <c r="BG868" s="647"/>
    </row>
    <row r="869" spans="1:59" x14ac:dyDescent="0.25">
      <c r="A869" s="631"/>
      <c r="B869" s="634"/>
      <c r="C869" s="634"/>
      <c r="D869" s="634"/>
      <c r="E869" s="634"/>
      <c r="F869" s="634"/>
      <c r="G869" s="634"/>
      <c r="H869" s="634"/>
      <c r="I869" s="634"/>
      <c r="J869" s="634"/>
      <c r="K869" s="635"/>
      <c r="L869" s="635"/>
      <c r="M869" s="635"/>
      <c r="N869" s="635"/>
      <c r="O869" s="635"/>
      <c r="P869" s="635"/>
      <c r="Q869" s="635"/>
      <c r="R869" s="635"/>
      <c r="S869" s="635"/>
      <c r="T869" s="635"/>
      <c r="U869" s="635"/>
      <c r="V869" s="635"/>
      <c r="W869" s="635"/>
      <c r="X869" s="635"/>
      <c r="Y869" s="635"/>
      <c r="Z869" s="631"/>
      <c r="AA869" s="631"/>
      <c r="AB869" s="631"/>
      <c r="AK869" s="647"/>
      <c r="AL869" s="647"/>
      <c r="AM869" s="647"/>
      <c r="AN869" s="647"/>
      <c r="AO869" s="647"/>
      <c r="AP869" s="647"/>
      <c r="AQ869" s="647"/>
      <c r="AR869" s="647"/>
      <c r="AS869" s="647"/>
      <c r="AT869" s="647"/>
      <c r="AU869" s="647"/>
      <c r="AV869" s="647"/>
      <c r="AW869" s="647"/>
      <c r="AX869" s="647"/>
      <c r="AY869" s="647"/>
      <c r="AZ869" s="647"/>
      <c r="BA869" s="647"/>
      <c r="BB869" s="647"/>
      <c r="BC869" s="647"/>
      <c r="BD869" s="647"/>
      <c r="BE869" s="647"/>
      <c r="BF869" s="647"/>
      <c r="BG869" s="647"/>
    </row>
    <row r="870" spans="1:59" x14ac:dyDescent="0.25">
      <c r="A870" s="631"/>
      <c r="B870" s="634"/>
      <c r="C870" s="634"/>
      <c r="D870" s="634"/>
      <c r="E870" s="634"/>
      <c r="F870" s="634"/>
      <c r="G870" s="634"/>
      <c r="H870" s="634"/>
      <c r="I870" s="634"/>
      <c r="J870" s="634"/>
      <c r="K870" s="635"/>
      <c r="L870" s="635"/>
      <c r="M870" s="635"/>
      <c r="N870" s="635"/>
      <c r="O870" s="635"/>
      <c r="P870" s="635"/>
      <c r="Q870" s="635"/>
      <c r="R870" s="635"/>
      <c r="S870" s="635"/>
      <c r="T870" s="635"/>
      <c r="U870" s="635"/>
      <c r="V870" s="635"/>
      <c r="W870" s="635"/>
      <c r="X870" s="635"/>
      <c r="Y870" s="635"/>
      <c r="Z870" s="631"/>
      <c r="AA870" s="631"/>
      <c r="AB870" s="631"/>
      <c r="AK870" s="647"/>
      <c r="AL870" s="647"/>
      <c r="AM870" s="647"/>
      <c r="AN870" s="647"/>
      <c r="AO870" s="647"/>
      <c r="AP870" s="647"/>
      <c r="AQ870" s="647"/>
      <c r="AR870" s="647"/>
      <c r="AS870" s="647"/>
      <c r="AT870" s="647"/>
      <c r="AU870" s="647"/>
      <c r="AV870" s="647"/>
      <c r="AW870" s="647"/>
      <c r="AX870" s="647"/>
      <c r="AY870" s="647"/>
      <c r="AZ870" s="647"/>
      <c r="BA870" s="647"/>
      <c r="BB870" s="647"/>
      <c r="BC870" s="647"/>
      <c r="BD870" s="647"/>
      <c r="BE870" s="647"/>
      <c r="BF870" s="647"/>
      <c r="BG870" s="647"/>
    </row>
    <row r="871" spans="1:59" x14ac:dyDescent="0.25">
      <c r="A871" s="631"/>
      <c r="B871" s="634"/>
      <c r="C871" s="634"/>
      <c r="D871" s="634"/>
      <c r="E871" s="634"/>
      <c r="F871" s="634"/>
      <c r="G871" s="634"/>
      <c r="H871" s="634"/>
      <c r="I871" s="634"/>
      <c r="J871" s="634"/>
      <c r="K871" s="635"/>
      <c r="L871" s="635"/>
      <c r="M871" s="635"/>
      <c r="N871" s="635"/>
      <c r="O871" s="635"/>
      <c r="P871" s="635"/>
      <c r="Q871" s="635"/>
      <c r="R871" s="635"/>
      <c r="S871" s="635"/>
      <c r="T871" s="635"/>
      <c r="U871" s="635"/>
      <c r="V871" s="635"/>
      <c r="W871" s="635"/>
      <c r="X871" s="635"/>
      <c r="Y871" s="635"/>
      <c r="Z871" s="631"/>
      <c r="AA871" s="631"/>
      <c r="AB871" s="631"/>
      <c r="AK871" s="647"/>
      <c r="AL871" s="647"/>
      <c r="AM871" s="647"/>
      <c r="AN871" s="647"/>
      <c r="AO871" s="647"/>
      <c r="AP871" s="647"/>
      <c r="AQ871" s="647"/>
      <c r="AR871" s="647"/>
      <c r="AS871" s="647"/>
      <c r="AT871" s="647"/>
      <c r="AU871" s="647"/>
      <c r="AV871" s="647"/>
      <c r="AW871" s="647"/>
      <c r="AX871" s="647"/>
      <c r="AY871" s="647"/>
      <c r="AZ871" s="647"/>
      <c r="BA871" s="647"/>
      <c r="BB871" s="647"/>
      <c r="BC871" s="647"/>
      <c r="BD871" s="647"/>
      <c r="BE871" s="647"/>
      <c r="BF871" s="647"/>
      <c r="BG871" s="647"/>
    </row>
    <row r="872" spans="1:59" x14ac:dyDescent="0.25">
      <c r="A872" s="631"/>
      <c r="B872" s="634"/>
      <c r="C872" s="634"/>
      <c r="D872" s="634"/>
      <c r="E872" s="634"/>
      <c r="F872" s="634"/>
      <c r="G872" s="634"/>
      <c r="H872" s="634"/>
      <c r="I872" s="634"/>
      <c r="J872" s="634"/>
      <c r="K872" s="635"/>
      <c r="L872" s="635"/>
      <c r="M872" s="635"/>
      <c r="N872" s="635"/>
      <c r="O872" s="635"/>
      <c r="P872" s="635"/>
      <c r="Q872" s="635"/>
      <c r="R872" s="635"/>
      <c r="S872" s="635"/>
      <c r="T872" s="635"/>
      <c r="U872" s="635"/>
      <c r="V872" s="635"/>
      <c r="W872" s="635"/>
      <c r="X872" s="635"/>
      <c r="Y872" s="635"/>
      <c r="Z872" s="631"/>
      <c r="AA872" s="631"/>
      <c r="AB872" s="631"/>
      <c r="AK872" s="647"/>
      <c r="AL872" s="647"/>
      <c r="AM872" s="647"/>
      <c r="AN872" s="647"/>
      <c r="AO872" s="647"/>
      <c r="AP872" s="647"/>
      <c r="AQ872" s="647"/>
      <c r="AR872" s="647"/>
      <c r="AS872" s="647"/>
      <c r="AT872" s="647"/>
      <c r="AU872" s="647"/>
      <c r="AV872" s="647"/>
      <c r="AW872" s="647"/>
      <c r="AX872" s="647"/>
      <c r="AY872" s="647"/>
      <c r="AZ872" s="647"/>
      <c r="BA872" s="647"/>
      <c r="BB872" s="647"/>
      <c r="BC872" s="647"/>
      <c r="BD872" s="647"/>
      <c r="BE872" s="647"/>
      <c r="BF872" s="647"/>
      <c r="BG872" s="647"/>
    </row>
    <row r="873" spans="1:59" x14ac:dyDescent="0.25">
      <c r="A873" s="631"/>
      <c r="B873" s="634"/>
      <c r="C873" s="634"/>
      <c r="D873" s="634"/>
      <c r="E873" s="634"/>
      <c r="F873" s="634"/>
      <c r="G873" s="634"/>
      <c r="H873" s="634"/>
      <c r="I873" s="634"/>
      <c r="J873" s="634"/>
      <c r="K873" s="635"/>
      <c r="L873" s="635"/>
      <c r="M873" s="635"/>
      <c r="N873" s="635"/>
      <c r="O873" s="635"/>
      <c r="P873" s="635"/>
      <c r="Q873" s="635"/>
      <c r="R873" s="635"/>
      <c r="S873" s="635"/>
      <c r="T873" s="635"/>
      <c r="U873" s="635"/>
      <c r="V873" s="635"/>
      <c r="W873" s="635"/>
      <c r="X873" s="635"/>
      <c r="Y873" s="635"/>
      <c r="Z873" s="631"/>
      <c r="AA873" s="631"/>
      <c r="AB873" s="631"/>
      <c r="AK873" s="647"/>
      <c r="AL873" s="647"/>
      <c r="AM873" s="647"/>
      <c r="AN873" s="647"/>
      <c r="AO873" s="647"/>
      <c r="AP873" s="647"/>
      <c r="AQ873" s="647"/>
      <c r="AR873" s="647"/>
      <c r="AS873" s="647"/>
      <c r="AT873" s="647"/>
      <c r="AU873" s="647"/>
      <c r="AV873" s="647"/>
      <c r="AW873" s="647"/>
      <c r="AX873" s="647"/>
      <c r="AY873" s="647"/>
      <c r="AZ873" s="647"/>
      <c r="BA873" s="647"/>
      <c r="BB873" s="647"/>
      <c r="BC873" s="647"/>
      <c r="BD873" s="647"/>
      <c r="BE873" s="647"/>
      <c r="BF873" s="647"/>
      <c r="BG873" s="647"/>
    </row>
    <row r="874" spans="1:59" x14ac:dyDescent="0.25">
      <c r="A874" s="631"/>
      <c r="B874" s="634"/>
      <c r="C874" s="634"/>
      <c r="D874" s="634"/>
      <c r="E874" s="634"/>
      <c r="F874" s="634"/>
      <c r="G874" s="634"/>
      <c r="H874" s="634"/>
      <c r="I874" s="634"/>
      <c r="J874" s="634"/>
      <c r="K874" s="635"/>
      <c r="L874" s="635"/>
      <c r="M874" s="635"/>
      <c r="N874" s="635"/>
      <c r="O874" s="635"/>
      <c r="P874" s="635"/>
      <c r="Q874" s="635"/>
      <c r="R874" s="635"/>
      <c r="S874" s="635"/>
      <c r="T874" s="635"/>
      <c r="U874" s="635"/>
      <c r="V874" s="635"/>
      <c r="W874" s="635"/>
      <c r="X874" s="635"/>
      <c r="Y874" s="635"/>
      <c r="Z874" s="631"/>
      <c r="AA874" s="631"/>
      <c r="AB874" s="631"/>
      <c r="AK874" s="647"/>
      <c r="AL874" s="647"/>
      <c r="AM874" s="647"/>
      <c r="AN874" s="647"/>
      <c r="AO874" s="647"/>
      <c r="AP874" s="647"/>
      <c r="AQ874" s="647"/>
      <c r="AR874" s="647"/>
      <c r="AS874" s="647"/>
      <c r="AT874" s="647"/>
      <c r="AU874" s="647"/>
      <c r="AV874" s="647"/>
      <c r="AW874" s="647"/>
      <c r="AX874" s="647"/>
      <c r="AY874" s="647"/>
      <c r="AZ874" s="647"/>
      <c r="BA874" s="647"/>
      <c r="BB874" s="647"/>
      <c r="BC874" s="647"/>
      <c r="BD874" s="647"/>
      <c r="BE874" s="647"/>
      <c r="BF874" s="647"/>
      <c r="BG874" s="647"/>
    </row>
    <row r="875" spans="1:59" x14ac:dyDescent="0.25">
      <c r="A875" s="631"/>
      <c r="B875" s="634"/>
      <c r="C875" s="634"/>
      <c r="D875" s="634"/>
      <c r="E875" s="634"/>
      <c r="F875" s="634"/>
      <c r="G875" s="634"/>
      <c r="H875" s="634"/>
      <c r="I875" s="634"/>
      <c r="J875" s="634"/>
      <c r="K875" s="635"/>
      <c r="L875" s="635"/>
      <c r="M875" s="635"/>
      <c r="N875" s="635"/>
      <c r="O875" s="635"/>
      <c r="P875" s="635"/>
      <c r="Q875" s="635"/>
      <c r="R875" s="635"/>
      <c r="S875" s="635"/>
      <c r="T875" s="635"/>
      <c r="U875" s="635"/>
      <c r="V875" s="635"/>
      <c r="W875" s="635"/>
      <c r="X875" s="635"/>
      <c r="Y875" s="635"/>
      <c r="Z875" s="631"/>
      <c r="AA875" s="631"/>
      <c r="AB875" s="631"/>
      <c r="AK875" s="647"/>
      <c r="AL875" s="647"/>
      <c r="AM875" s="647"/>
      <c r="AN875" s="647"/>
      <c r="AO875" s="647"/>
      <c r="AP875" s="647"/>
      <c r="AQ875" s="647"/>
      <c r="AR875" s="647"/>
      <c r="AS875" s="647"/>
      <c r="AT875" s="647"/>
      <c r="AU875" s="647"/>
      <c r="AV875" s="647"/>
      <c r="AW875" s="647"/>
      <c r="AX875" s="647"/>
      <c r="AY875" s="647"/>
      <c r="AZ875" s="647"/>
      <c r="BA875" s="647"/>
      <c r="BB875" s="647"/>
      <c r="BC875" s="647"/>
      <c r="BD875" s="647"/>
      <c r="BE875" s="647"/>
      <c r="BF875" s="647"/>
      <c r="BG875" s="647"/>
    </row>
    <row r="876" spans="1:59" x14ac:dyDescent="0.25">
      <c r="A876" s="631"/>
      <c r="B876" s="634"/>
      <c r="C876" s="634"/>
      <c r="D876" s="634"/>
      <c r="E876" s="634"/>
      <c r="F876" s="634"/>
      <c r="G876" s="634"/>
      <c r="H876" s="634"/>
      <c r="I876" s="634"/>
      <c r="J876" s="634"/>
      <c r="K876" s="635"/>
      <c r="L876" s="635"/>
      <c r="M876" s="635"/>
      <c r="N876" s="635"/>
      <c r="O876" s="635"/>
      <c r="P876" s="635"/>
      <c r="Q876" s="635"/>
      <c r="R876" s="635"/>
      <c r="S876" s="635"/>
      <c r="T876" s="635"/>
      <c r="U876" s="635"/>
      <c r="V876" s="635"/>
      <c r="W876" s="635"/>
      <c r="X876" s="635"/>
      <c r="Y876" s="635"/>
      <c r="Z876" s="631"/>
      <c r="AA876" s="631"/>
      <c r="AB876" s="631"/>
      <c r="AK876" s="647"/>
      <c r="AL876" s="647"/>
      <c r="AM876" s="647"/>
      <c r="AN876" s="647"/>
      <c r="AO876" s="647"/>
      <c r="AP876" s="647"/>
      <c r="AQ876" s="647"/>
      <c r="AR876" s="647"/>
      <c r="AS876" s="647"/>
      <c r="AT876" s="647"/>
      <c r="AU876" s="647"/>
      <c r="AV876" s="647"/>
      <c r="AW876" s="647"/>
      <c r="AX876" s="647"/>
      <c r="AY876" s="647"/>
      <c r="AZ876" s="647"/>
      <c r="BA876" s="647"/>
      <c r="BB876" s="647"/>
      <c r="BC876" s="647"/>
      <c r="BD876" s="647"/>
      <c r="BE876" s="647"/>
      <c r="BF876" s="647"/>
      <c r="BG876" s="647"/>
    </row>
    <row r="877" spans="1:59" x14ac:dyDescent="0.25">
      <c r="A877" s="631"/>
      <c r="B877" s="634"/>
      <c r="C877" s="634"/>
      <c r="D877" s="634"/>
      <c r="E877" s="634"/>
      <c r="F877" s="634"/>
      <c r="G877" s="634"/>
      <c r="H877" s="634"/>
      <c r="I877" s="634"/>
      <c r="J877" s="634"/>
      <c r="K877" s="635"/>
      <c r="L877" s="635"/>
      <c r="M877" s="635"/>
      <c r="N877" s="635"/>
      <c r="O877" s="635"/>
      <c r="P877" s="635"/>
      <c r="Q877" s="635"/>
      <c r="R877" s="635"/>
      <c r="S877" s="635"/>
      <c r="T877" s="635"/>
      <c r="U877" s="635"/>
      <c r="V877" s="635"/>
      <c r="W877" s="635"/>
      <c r="X877" s="635"/>
      <c r="Y877" s="635"/>
      <c r="Z877" s="631"/>
      <c r="AA877" s="631"/>
      <c r="AB877" s="631"/>
      <c r="AK877" s="647"/>
      <c r="AL877" s="647"/>
      <c r="AM877" s="647"/>
      <c r="AN877" s="647"/>
      <c r="AO877" s="647"/>
      <c r="AP877" s="647"/>
      <c r="AQ877" s="647"/>
      <c r="AR877" s="647"/>
      <c r="AS877" s="647"/>
      <c r="AT877" s="647"/>
      <c r="AU877" s="647"/>
      <c r="AV877" s="647"/>
      <c r="AW877" s="647"/>
      <c r="AX877" s="647"/>
      <c r="AY877" s="647"/>
      <c r="AZ877" s="647"/>
      <c r="BA877" s="647"/>
      <c r="BB877" s="647"/>
      <c r="BC877" s="647"/>
      <c r="BD877" s="647"/>
      <c r="BE877" s="647"/>
      <c r="BF877" s="647"/>
      <c r="BG877" s="647"/>
    </row>
    <row r="878" spans="1:59" x14ac:dyDescent="0.25">
      <c r="A878" s="631"/>
      <c r="B878" s="634"/>
      <c r="C878" s="634"/>
      <c r="D878" s="634"/>
      <c r="E878" s="634"/>
      <c r="F878" s="634"/>
      <c r="G878" s="634"/>
      <c r="H878" s="634"/>
      <c r="I878" s="634"/>
      <c r="J878" s="634"/>
      <c r="K878" s="635"/>
      <c r="L878" s="635"/>
      <c r="M878" s="635"/>
      <c r="N878" s="635"/>
      <c r="O878" s="635"/>
      <c r="P878" s="635"/>
      <c r="Q878" s="635"/>
      <c r="R878" s="635"/>
      <c r="S878" s="635"/>
      <c r="T878" s="635"/>
      <c r="U878" s="635"/>
      <c r="V878" s="635"/>
      <c r="W878" s="635"/>
      <c r="X878" s="635"/>
      <c r="Y878" s="635"/>
      <c r="Z878" s="631"/>
      <c r="AA878" s="631"/>
      <c r="AB878" s="631"/>
      <c r="AK878" s="647"/>
      <c r="AL878" s="647"/>
      <c r="AM878" s="647"/>
      <c r="AN878" s="647"/>
      <c r="AO878" s="647"/>
      <c r="AP878" s="647"/>
      <c r="AQ878" s="647"/>
      <c r="AR878" s="647"/>
      <c r="AS878" s="647"/>
      <c r="AT878" s="647"/>
      <c r="AU878" s="647"/>
      <c r="AV878" s="647"/>
      <c r="AW878" s="647"/>
      <c r="AX878" s="647"/>
      <c r="AY878" s="647"/>
      <c r="AZ878" s="647"/>
      <c r="BA878" s="647"/>
      <c r="BB878" s="647"/>
      <c r="BC878" s="647"/>
      <c r="BD878" s="647"/>
      <c r="BE878" s="647"/>
      <c r="BF878" s="647"/>
      <c r="BG878" s="647"/>
    </row>
    <row r="879" spans="1:59" x14ac:dyDescent="0.25">
      <c r="A879" s="631"/>
      <c r="B879" s="634"/>
      <c r="C879" s="634"/>
      <c r="D879" s="634"/>
      <c r="E879" s="634"/>
      <c r="F879" s="634"/>
      <c r="G879" s="634"/>
      <c r="H879" s="634"/>
      <c r="I879" s="634"/>
      <c r="J879" s="634"/>
      <c r="K879" s="635"/>
      <c r="L879" s="635"/>
      <c r="M879" s="635"/>
      <c r="N879" s="635"/>
      <c r="O879" s="635"/>
      <c r="P879" s="635"/>
      <c r="Q879" s="635"/>
      <c r="R879" s="635"/>
      <c r="S879" s="635"/>
      <c r="T879" s="635"/>
      <c r="U879" s="635"/>
      <c r="V879" s="635"/>
      <c r="W879" s="635"/>
      <c r="X879" s="635"/>
      <c r="Y879" s="635"/>
      <c r="Z879" s="631"/>
      <c r="AA879" s="631"/>
      <c r="AB879" s="631"/>
      <c r="AK879" s="647"/>
      <c r="AL879" s="647"/>
      <c r="AM879" s="647"/>
      <c r="AN879" s="647"/>
      <c r="AO879" s="647"/>
      <c r="AP879" s="647"/>
      <c r="AQ879" s="647"/>
      <c r="AR879" s="647"/>
      <c r="AS879" s="647"/>
      <c r="AT879" s="647"/>
      <c r="AU879" s="647"/>
      <c r="AV879" s="647"/>
      <c r="AW879" s="647"/>
      <c r="AX879" s="647"/>
      <c r="AY879" s="647"/>
      <c r="AZ879" s="647"/>
      <c r="BA879" s="647"/>
      <c r="BB879" s="647"/>
      <c r="BC879" s="647"/>
      <c r="BD879" s="647"/>
      <c r="BE879" s="647"/>
      <c r="BF879" s="647"/>
      <c r="BG879" s="647"/>
    </row>
    <row r="880" spans="1:59" x14ac:dyDescent="0.25">
      <c r="A880" s="631"/>
      <c r="B880" s="634"/>
      <c r="C880" s="634"/>
      <c r="D880" s="634"/>
      <c r="E880" s="634"/>
      <c r="F880" s="634"/>
      <c r="G880" s="634"/>
      <c r="H880" s="634"/>
      <c r="I880" s="634"/>
      <c r="J880" s="634"/>
      <c r="K880" s="635"/>
      <c r="L880" s="635"/>
      <c r="M880" s="635"/>
      <c r="N880" s="635"/>
      <c r="O880" s="635"/>
      <c r="P880" s="635"/>
      <c r="Q880" s="635"/>
      <c r="R880" s="635"/>
      <c r="S880" s="635"/>
      <c r="T880" s="635"/>
      <c r="U880" s="635"/>
      <c r="V880" s="635"/>
      <c r="W880" s="635"/>
      <c r="X880" s="635"/>
      <c r="Y880" s="635"/>
      <c r="Z880" s="631"/>
      <c r="AA880" s="631"/>
      <c r="AB880" s="631"/>
      <c r="AK880" s="647"/>
      <c r="AL880" s="647"/>
      <c r="AM880" s="647"/>
      <c r="AN880" s="647"/>
      <c r="AO880" s="647"/>
      <c r="AP880" s="647"/>
      <c r="AQ880" s="647"/>
      <c r="AR880" s="647"/>
      <c r="AS880" s="647"/>
      <c r="AT880" s="647"/>
      <c r="AU880" s="647"/>
      <c r="AV880" s="647"/>
      <c r="AW880" s="647"/>
      <c r="AX880" s="647"/>
      <c r="AY880" s="647"/>
      <c r="AZ880" s="647"/>
      <c r="BA880" s="647"/>
      <c r="BB880" s="647"/>
      <c r="BC880" s="647"/>
      <c r="BD880" s="647"/>
      <c r="BE880" s="647"/>
      <c r="BF880" s="647"/>
      <c r="BG880" s="647"/>
    </row>
    <row r="881" spans="1:59" x14ac:dyDescent="0.25">
      <c r="A881" s="631"/>
      <c r="B881" s="634"/>
      <c r="C881" s="634"/>
      <c r="D881" s="634"/>
      <c r="E881" s="634"/>
      <c r="F881" s="634"/>
      <c r="G881" s="634"/>
      <c r="H881" s="634"/>
      <c r="I881" s="634"/>
      <c r="J881" s="634"/>
      <c r="K881" s="635"/>
      <c r="L881" s="635"/>
      <c r="M881" s="635"/>
      <c r="N881" s="635"/>
      <c r="O881" s="635"/>
      <c r="P881" s="635"/>
      <c r="Q881" s="635"/>
      <c r="R881" s="635"/>
      <c r="S881" s="635"/>
      <c r="T881" s="635"/>
      <c r="U881" s="635"/>
      <c r="V881" s="635"/>
      <c r="W881" s="635"/>
      <c r="X881" s="635"/>
      <c r="Y881" s="635"/>
      <c r="Z881" s="631"/>
      <c r="AA881" s="631"/>
      <c r="AB881" s="631"/>
      <c r="AK881" s="647"/>
      <c r="AL881" s="647"/>
      <c r="AM881" s="647"/>
      <c r="AN881" s="647"/>
      <c r="AO881" s="647"/>
      <c r="AP881" s="647"/>
      <c r="AQ881" s="647"/>
      <c r="AR881" s="647"/>
      <c r="AS881" s="647"/>
      <c r="AT881" s="647"/>
      <c r="AU881" s="647"/>
      <c r="AV881" s="647"/>
      <c r="AW881" s="647"/>
      <c r="AX881" s="647"/>
      <c r="AY881" s="647"/>
      <c r="AZ881" s="647"/>
      <c r="BA881" s="647"/>
      <c r="BB881" s="647"/>
      <c r="BC881" s="647"/>
      <c r="BD881" s="647"/>
      <c r="BE881" s="647"/>
      <c r="BF881" s="647"/>
      <c r="BG881" s="647"/>
    </row>
    <row r="882" spans="1:59" x14ac:dyDescent="0.25">
      <c r="A882" s="631"/>
      <c r="B882" s="634"/>
      <c r="C882" s="634"/>
      <c r="D882" s="634"/>
      <c r="E882" s="634"/>
      <c r="F882" s="634"/>
      <c r="G882" s="634"/>
      <c r="H882" s="634"/>
      <c r="I882" s="634"/>
      <c r="J882" s="634"/>
      <c r="K882" s="635"/>
      <c r="L882" s="635"/>
      <c r="M882" s="635"/>
      <c r="N882" s="635"/>
      <c r="O882" s="635"/>
      <c r="P882" s="635"/>
      <c r="Q882" s="635"/>
      <c r="R882" s="635"/>
      <c r="S882" s="635"/>
      <c r="T882" s="635"/>
      <c r="U882" s="635"/>
      <c r="V882" s="635"/>
      <c r="W882" s="635"/>
      <c r="X882" s="635"/>
      <c r="Y882" s="635"/>
      <c r="Z882" s="631"/>
      <c r="AA882" s="631"/>
      <c r="AB882" s="631"/>
      <c r="AK882" s="647"/>
      <c r="AL882" s="647"/>
      <c r="AM882" s="647"/>
      <c r="AN882" s="647"/>
      <c r="AO882" s="647"/>
      <c r="AP882" s="647"/>
      <c r="AQ882" s="647"/>
      <c r="AR882" s="647"/>
      <c r="AS882" s="647"/>
      <c r="AT882" s="647"/>
      <c r="AU882" s="647"/>
      <c r="AV882" s="647"/>
      <c r="AW882" s="647"/>
      <c r="AX882" s="647"/>
      <c r="AY882" s="647"/>
      <c r="AZ882" s="647"/>
      <c r="BA882" s="647"/>
      <c r="BB882" s="647"/>
      <c r="BC882" s="647"/>
      <c r="BD882" s="647"/>
      <c r="BE882" s="647"/>
      <c r="BF882" s="647"/>
      <c r="BG882" s="647"/>
    </row>
    <row r="883" spans="1:59" x14ac:dyDescent="0.25">
      <c r="A883" s="631"/>
      <c r="B883" s="634"/>
      <c r="C883" s="634"/>
      <c r="D883" s="634"/>
      <c r="E883" s="634"/>
      <c r="F883" s="634"/>
      <c r="G883" s="634"/>
      <c r="H883" s="634"/>
      <c r="I883" s="634"/>
      <c r="J883" s="634"/>
      <c r="K883" s="635"/>
      <c r="L883" s="635"/>
      <c r="M883" s="635"/>
      <c r="N883" s="635"/>
      <c r="O883" s="635"/>
      <c r="P883" s="635"/>
      <c r="Q883" s="635"/>
      <c r="R883" s="635"/>
      <c r="S883" s="635"/>
      <c r="T883" s="635"/>
      <c r="U883" s="635"/>
      <c r="V883" s="635"/>
      <c r="W883" s="635"/>
      <c r="X883" s="635"/>
      <c r="Y883" s="635"/>
      <c r="Z883" s="631"/>
      <c r="AA883" s="631"/>
      <c r="AB883" s="631"/>
      <c r="AK883" s="647"/>
      <c r="AL883" s="647"/>
      <c r="AM883" s="647"/>
      <c r="AN883" s="647"/>
      <c r="AO883" s="647"/>
      <c r="AP883" s="647"/>
      <c r="AQ883" s="647"/>
      <c r="AR883" s="647"/>
      <c r="AS883" s="647"/>
      <c r="AT883" s="647"/>
      <c r="AU883" s="647"/>
      <c r="AV883" s="647"/>
      <c r="AW883" s="647"/>
      <c r="AX883" s="647"/>
      <c r="AY883" s="647"/>
      <c r="AZ883" s="647"/>
      <c r="BA883" s="647"/>
      <c r="BB883" s="647"/>
      <c r="BC883" s="647"/>
      <c r="BD883" s="647"/>
      <c r="BE883" s="647"/>
      <c r="BF883" s="647"/>
      <c r="BG883" s="647"/>
    </row>
    <row r="884" spans="1:59" x14ac:dyDescent="0.25">
      <c r="A884" s="631"/>
      <c r="B884" s="634"/>
      <c r="C884" s="634"/>
      <c r="D884" s="634"/>
      <c r="E884" s="634"/>
      <c r="F884" s="634"/>
      <c r="G884" s="634"/>
      <c r="H884" s="634"/>
      <c r="I884" s="634"/>
      <c r="J884" s="634"/>
      <c r="K884" s="635"/>
      <c r="L884" s="635"/>
      <c r="M884" s="635"/>
      <c r="N884" s="635"/>
      <c r="O884" s="635"/>
      <c r="P884" s="635"/>
      <c r="Q884" s="635"/>
      <c r="R884" s="635"/>
      <c r="S884" s="635"/>
      <c r="T884" s="635"/>
      <c r="U884" s="635"/>
      <c r="V884" s="635"/>
      <c r="W884" s="635"/>
      <c r="X884" s="635"/>
      <c r="Y884" s="635"/>
      <c r="Z884" s="631"/>
      <c r="AA884" s="631"/>
      <c r="AB884" s="631"/>
      <c r="AK884" s="647"/>
      <c r="AL884" s="647"/>
      <c r="AM884" s="647"/>
      <c r="AN884" s="647"/>
      <c r="AO884" s="647"/>
      <c r="AP884" s="647"/>
      <c r="AQ884" s="647"/>
      <c r="AR884" s="647"/>
      <c r="AS884" s="647"/>
      <c r="AT884" s="647"/>
      <c r="AU884" s="647"/>
      <c r="AV884" s="647"/>
      <c r="AW884" s="647"/>
      <c r="AX884" s="647"/>
      <c r="AY884" s="647"/>
      <c r="AZ884" s="647"/>
      <c r="BA884" s="647"/>
      <c r="BB884" s="647"/>
      <c r="BC884" s="647"/>
      <c r="BD884" s="647"/>
      <c r="BE884" s="647"/>
      <c r="BF884" s="647"/>
      <c r="BG884" s="647"/>
    </row>
    <row r="885" spans="1:59" x14ac:dyDescent="0.25">
      <c r="A885" s="631"/>
      <c r="B885" s="634"/>
      <c r="C885" s="634"/>
      <c r="D885" s="634"/>
      <c r="E885" s="634"/>
      <c r="F885" s="634"/>
      <c r="G885" s="634"/>
      <c r="H885" s="634"/>
      <c r="I885" s="634"/>
      <c r="J885" s="634"/>
      <c r="K885" s="635"/>
      <c r="L885" s="635"/>
      <c r="M885" s="635"/>
      <c r="N885" s="635"/>
      <c r="O885" s="635"/>
      <c r="P885" s="635"/>
      <c r="Q885" s="635"/>
      <c r="R885" s="635"/>
      <c r="S885" s="635"/>
      <c r="T885" s="635"/>
      <c r="U885" s="635"/>
      <c r="V885" s="635"/>
      <c r="W885" s="635"/>
      <c r="X885" s="635"/>
      <c r="Y885" s="635"/>
      <c r="Z885" s="631"/>
      <c r="AA885" s="631"/>
      <c r="AB885" s="631"/>
      <c r="AK885" s="647"/>
      <c r="AL885" s="647"/>
      <c r="AM885" s="647"/>
      <c r="AN885" s="647"/>
      <c r="AO885" s="647"/>
      <c r="AP885" s="647"/>
      <c r="AQ885" s="647"/>
      <c r="AR885" s="647"/>
      <c r="AS885" s="647"/>
      <c r="AT885" s="647"/>
      <c r="AU885" s="647"/>
      <c r="AV885" s="647"/>
      <c r="AW885" s="647"/>
      <c r="AX885" s="647"/>
      <c r="AY885" s="647"/>
      <c r="AZ885" s="647"/>
      <c r="BA885" s="647"/>
      <c r="BB885" s="647"/>
      <c r="BC885" s="647"/>
      <c r="BD885" s="647"/>
      <c r="BE885" s="647"/>
      <c r="BF885" s="647"/>
      <c r="BG885" s="647"/>
    </row>
    <row r="886" spans="1:59" x14ac:dyDescent="0.25">
      <c r="A886" s="631"/>
      <c r="B886" s="634"/>
      <c r="C886" s="634"/>
      <c r="D886" s="634"/>
      <c r="E886" s="634"/>
      <c r="F886" s="634"/>
      <c r="G886" s="634"/>
      <c r="H886" s="634"/>
      <c r="I886" s="634"/>
      <c r="J886" s="634"/>
      <c r="K886" s="635"/>
      <c r="L886" s="635"/>
      <c r="M886" s="635"/>
      <c r="N886" s="635"/>
      <c r="O886" s="635"/>
      <c r="P886" s="635"/>
      <c r="Q886" s="635"/>
      <c r="R886" s="635"/>
      <c r="S886" s="635"/>
      <c r="T886" s="635"/>
      <c r="U886" s="635"/>
      <c r="V886" s="635"/>
      <c r="W886" s="635"/>
      <c r="X886" s="635"/>
      <c r="Y886" s="635"/>
      <c r="Z886" s="631"/>
      <c r="AA886" s="631"/>
      <c r="AB886" s="631"/>
      <c r="AK886" s="647"/>
      <c r="AL886" s="647"/>
      <c r="AM886" s="647"/>
      <c r="AN886" s="647"/>
      <c r="AO886" s="647"/>
      <c r="AP886" s="647"/>
      <c r="AQ886" s="647"/>
      <c r="AR886" s="647"/>
      <c r="AS886" s="647"/>
      <c r="AT886" s="647"/>
      <c r="AU886" s="647"/>
      <c r="AV886" s="647"/>
      <c r="AW886" s="647"/>
      <c r="AX886" s="647"/>
      <c r="AY886" s="647"/>
      <c r="AZ886" s="647"/>
      <c r="BA886" s="647"/>
      <c r="BB886" s="647"/>
      <c r="BC886" s="647"/>
      <c r="BD886" s="647"/>
      <c r="BE886" s="647"/>
      <c r="BF886" s="647"/>
      <c r="BG886" s="647"/>
    </row>
    <row r="887" spans="1:59" x14ac:dyDescent="0.25">
      <c r="A887" s="631"/>
      <c r="B887" s="634"/>
      <c r="C887" s="634"/>
      <c r="D887" s="634"/>
      <c r="E887" s="634"/>
      <c r="F887" s="634"/>
      <c r="G887" s="634"/>
      <c r="H887" s="634"/>
      <c r="I887" s="634"/>
      <c r="J887" s="634"/>
      <c r="K887" s="635"/>
      <c r="L887" s="635"/>
      <c r="M887" s="635"/>
      <c r="N887" s="635"/>
      <c r="O887" s="635"/>
      <c r="P887" s="635"/>
      <c r="Q887" s="635"/>
      <c r="R887" s="635"/>
      <c r="S887" s="635"/>
      <c r="T887" s="635"/>
      <c r="U887" s="635"/>
      <c r="V887" s="635"/>
      <c r="W887" s="635"/>
      <c r="X887" s="635"/>
      <c r="Y887" s="635"/>
      <c r="Z887" s="631"/>
      <c r="AA887" s="631"/>
      <c r="AB887" s="631"/>
      <c r="AK887" s="647"/>
      <c r="AL887" s="647"/>
      <c r="AM887" s="647"/>
      <c r="AN887" s="647"/>
      <c r="AO887" s="647"/>
      <c r="AP887" s="647"/>
      <c r="AQ887" s="647"/>
      <c r="AR887" s="647"/>
      <c r="AS887" s="647"/>
      <c r="AT887" s="647"/>
      <c r="AU887" s="647"/>
      <c r="AV887" s="647"/>
      <c r="AW887" s="647"/>
      <c r="AX887" s="647"/>
      <c r="AY887" s="647"/>
      <c r="AZ887" s="647"/>
      <c r="BA887" s="647"/>
      <c r="BB887" s="647"/>
      <c r="BC887" s="647"/>
      <c r="BD887" s="647"/>
      <c r="BE887" s="647"/>
      <c r="BF887" s="647"/>
      <c r="BG887" s="647"/>
    </row>
    <row r="888" spans="1:59" x14ac:dyDescent="0.25">
      <c r="A888" s="631"/>
      <c r="B888" s="634"/>
      <c r="C888" s="634"/>
      <c r="D888" s="634"/>
      <c r="E888" s="634"/>
      <c r="F888" s="634"/>
      <c r="G888" s="634"/>
      <c r="H888" s="634"/>
      <c r="I888" s="634"/>
      <c r="J888" s="634"/>
      <c r="K888" s="635"/>
      <c r="L888" s="635"/>
      <c r="M888" s="635"/>
      <c r="N888" s="635"/>
      <c r="O888" s="635"/>
      <c r="P888" s="635"/>
      <c r="Q888" s="635"/>
      <c r="R888" s="635"/>
      <c r="S888" s="635"/>
      <c r="T888" s="635"/>
      <c r="U888" s="635"/>
      <c r="V888" s="635"/>
      <c r="W888" s="635"/>
      <c r="X888" s="635"/>
      <c r="Y888" s="635"/>
      <c r="Z888" s="631"/>
      <c r="AA888" s="631"/>
      <c r="AB888" s="631"/>
      <c r="AK888" s="647"/>
      <c r="AL888" s="647"/>
      <c r="AM888" s="647"/>
      <c r="AN888" s="647"/>
      <c r="AO888" s="647"/>
      <c r="AP888" s="647"/>
      <c r="AQ888" s="647"/>
      <c r="AR888" s="647"/>
      <c r="AS888" s="647"/>
      <c r="AT888" s="647"/>
      <c r="AU888" s="647"/>
      <c r="AV888" s="647"/>
      <c r="AW888" s="647"/>
      <c r="AX888" s="647"/>
      <c r="AY888" s="647"/>
      <c r="AZ888" s="647"/>
      <c r="BA888" s="647"/>
      <c r="BB888" s="647"/>
      <c r="BC888" s="647"/>
      <c r="BD888" s="647"/>
      <c r="BE888" s="647"/>
      <c r="BF888" s="647"/>
      <c r="BG888" s="647"/>
    </row>
    <row r="889" spans="1:59" x14ac:dyDescent="0.25">
      <c r="A889" s="631"/>
      <c r="B889" s="634"/>
      <c r="C889" s="634"/>
      <c r="D889" s="634"/>
      <c r="E889" s="634"/>
      <c r="F889" s="634"/>
      <c r="G889" s="634"/>
      <c r="H889" s="634"/>
      <c r="I889" s="634"/>
      <c r="J889" s="634"/>
      <c r="K889" s="635"/>
      <c r="L889" s="635"/>
      <c r="M889" s="635"/>
      <c r="N889" s="635"/>
      <c r="O889" s="635"/>
      <c r="P889" s="635"/>
      <c r="Q889" s="635"/>
      <c r="R889" s="635"/>
      <c r="S889" s="635"/>
      <c r="T889" s="635"/>
      <c r="U889" s="635"/>
      <c r="V889" s="635"/>
      <c r="W889" s="635"/>
      <c r="X889" s="635"/>
      <c r="Y889" s="635"/>
      <c r="Z889" s="631"/>
      <c r="AA889" s="631"/>
      <c r="AB889" s="631"/>
      <c r="AK889" s="647"/>
      <c r="AL889" s="647"/>
      <c r="AM889" s="647"/>
      <c r="AN889" s="647"/>
      <c r="AO889" s="647"/>
      <c r="AP889" s="647"/>
      <c r="AQ889" s="647"/>
      <c r="AR889" s="647"/>
      <c r="AS889" s="647"/>
      <c r="AT889" s="647"/>
      <c r="AU889" s="647"/>
      <c r="AV889" s="647"/>
      <c r="AW889" s="647"/>
      <c r="AX889" s="647"/>
      <c r="AY889" s="647"/>
      <c r="AZ889" s="647"/>
      <c r="BA889" s="647"/>
      <c r="BB889" s="647"/>
      <c r="BC889" s="647"/>
      <c r="BD889" s="647"/>
      <c r="BE889" s="647"/>
      <c r="BF889" s="647"/>
      <c r="BG889" s="647"/>
    </row>
    <row r="890" spans="1:59" x14ac:dyDescent="0.25">
      <c r="A890" s="631"/>
      <c r="B890" s="634"/>
      <c r="C890" s="634"/>
      <c r="D890" s="634"/>
      <c r="E890" s="634"/>
      <c r="F890" s="634"/>
      <c r="G890" s="634"/>
      <c r="H890" s="634"/>
      <c r="I890" s="634"/>
      <c r="J890" s="634"/>
      <c r="K890" s="635"/>
      <c r="L890" s="635"/>
      <c r="M890" s="635"/>
      <c r="N890" s="635"/>
      <c r="O890" s="635"/>
      <c r="P890" s="635"/>
      <c r="Q890" s="635"/>
      <c r="R890" s="635"/>
      <c r="S890" s="635"/>
      <c r="T890" s="635"/>
      <c r="U890" s="635"/>
      <c r="V890" s="635"/>
      <c r="W890" s="635"/>
      <c r="X890" s="635"/>
      <c r="Y890" s="635"/>
      <c r="Z890" s="631"/>
      <c r="AA890" s="631"/>
      <c r="AB890" s="631"/>
      <c r="AK890" s="647"/>
      <c r="AL890" s="647"/>
      <c r="AM890" s="647"/>
      <c r="AN890" s="647"/>
      <c r="AO890" s="647"/>
      <c r="AP890" s="647"/>
      <c r="AQ890" s="647"/>
      <c r="AR890" s="647"/>
      <c r="AS890" s="647"/>
      <c r="AT890" s="647"/>
      <c r="AU890" s="647"/>
      <c r="AV890" s="647"/>
      <c r="AW890" s="647"/>
      <c r="AX890" s="647"/>
      <c r="AY890" s="647"/>
      <c r="AZ890" s="647"/>
      <c r="BA890" s="647"/>
      <c r="BB890" s="647"/>
      <c r="BC890" s="647"/>
      <c r="BD890" s="647"/>
      <c r="BE890" s="647"/>
      <c r="BF890" s="647"/>
      <c r="BG890" s="647"/>
    </row>
    <row r="891" spans="1:59" x14ac:dyDescent="0.25">
      <c r="A891" s="631"/>
      <c r="B891" s="634"/>
      <c r="C891" s="634"/>
      <c r="D891" s="634"/>
      <c r="E891" s="634"/>
      <c r="F891" s="634"/>
      <c r="G891" s="634"/>
      <c r="H891" s="634"/>
      <c r="I891" s="634"/>
      <c r="J891" s="634"/>
      <c r="K891" s="635"/>
      <c r="L891" s="635"/>
      <c r="M891" s="635"/>
      <c r="N891" s="635"/>
      <c r="O891" s="635"/>
      <c r="P891" s="635"/>
      <c r="Q891" s="635"/>
      <c r="R891" s="635"/>
      <c r="S891" s="635"/>
      <c r="T891" s="635"/>
      <c r="U891" s="635"/>
      <c r="V891" s="635"/>
      <c r="W891" s="635"/>
      <c r="X891" s="635"/>
      <c r="Y891" s="635"/>
      <c r="Z891" s="631"/>
      <c r="AA891" s="631"/>
      <c r="AB891" s="631"/>
      <c r="AK891" s="647"/>
      <c r="AL891" s="647"/>
      <c r="AM891" s="647"/>
      <c r="AN891" s="647"/>
      <c r="AO891" s="647"/>
      <c r="AP891" s="647"/>
      <c r="AQ891" s="647"/>
      <c r="AR891" s="647"/>
      <c r="AS891" s="647"/>
      <c r="AT891" s="647"/>
      <c r="AU891" s="647"/>
      <c r="AV891" s="647"/>
      <c r="AW891" s="647"/>
      <c r="AX891" s="647"/>
      <c r="AY891" s="647"/>
      <c r="AZ891" s="647"/>
      <c r="BA891" s="647"/>
      <c r="BB891" s="647"/>
      <c r="BC891" s="647"/>
      <c r="BD891" s="647"/>
      <c r="BE891" s="647"/>
      <c r="BF891" s="647"/>
      <c r="BG891" s="647"/>
    </row>
    <row r="892" spans="1:59" x14ac:dyDescent="0.25">
      <c r="A892" s="631"/>
      <c r="B892" s="634"/>
      <c r="C892" s="634"/>
      <c r="D892" s="634"/>
      <c r="E892" s="634"/>
      <c r="F892" s="634"/>
      <c r="G892" s="634"/>
      <c r="H892" s="634"/>
      <c r="I892" s="634"/>
      <c r="J892" s="634"/>
      <c r="K892" s="635"/>
      <c r="L892" s="635"/>
      <c r="M892" s="635"/>
      <c r="N892" s="635"/>
      <c r="O892" s="635"/>
      <c r="P892" s="635"/>
      <c r="Q892" s="635"/>
      <c r="R892" s="635"/>
      <c r="S892" s="635"/>
      <c r="T892" s="635"/>
      <c r="U892" s="635"/>
      <c r="V892" s="635"/>
      <c r="W892" s="635"/>
      <c r="X892" s="635"/>
      <c r="Y892" s="635"/>
      <c r="Z892" s="631"/>
      <c r="AA892" s="631"/>
      <c r="AB892" s="631"/>
      <c r="AK892" s="647"/>
      <c r="AL892" s="647"/>
      <c r="AM892" s="647"/>
      <c r="AN892" s="647"/>
      <c r="AO892" s="647"/>
      <c r="AP892" s="647"/>
      <c r="AQ892" s="647"/>
      <c r="AR892" s="647"/>
      <c r="AS892" s="647"/>
      <c r="AT892" s="647"/>
      <c r="AU892" s="647"/>
      <c r="AV892" s="647"/>
      <c r="AW892" s="647"/>
      <c r="AX892" s="647"/>
      <c r="AY892" s="647"/>
      <c r="AZ892" s="647"/>
      <c r="BA892" s="647"/>
      <c r="BB892" s="647"/>
      <c r="BC892" s="647"/>
      <c r="BD892" s="647"/>
      <c r="BE892" s="647"/>
      <c r="BF892" s="647"/>
      <c r="BG892" s="647"/>
    </row>
    <row r="893" spans="1:59" x14ac:dyDescent="0.25">
      <c r="A893" s="631"/>
      <c r="B893" s="634"/>
      <c r="C893" s="634"/>
      <c r="D893" s="634"/>
      <c r="E893" s="634"/>
      <c r="F893" s="634"/>
      <c r="G893" s="634"/>
      <c r="H893" s="634"/>
      <c r="I893" s="634"/>
      <c r="J893" s="634"/>
      <c r="K893" s="635"/>
      <c r="L893" s="635"/>
      <c r="M893" s="635"/>
      <c r="N893" s="635"/>
      <c r="O893" s="635"/>
      <c r="P893" s="635"/>
      <c r="Q893" s="635"/>
      <c r="R893" s="635"/>
      <c r="S893" s="635"/>
      <c r="T893" s="635"/>
      <c r="U893" s="635"/>
      <c r="V893" s="635"/>
      <c r="W893" s="635"/>
      <c r="X893" s="635"/>
      <c r="Y893" s="635"/>
      <c r="Z893" s="631"/>
      <c r="AA893" s="631"/>
      <c r="AB893" s="631"/>
      <c r="AK893" s="647"/>
      <c r="AL893" s="647"/>
      <c r="AM893" s="647"/>
      <c r="AN893" s="647"/>
      <c r="AO893" s="647"/>
      <c r="AP893" s="647"/>
      <c r="AQ893" s="647"/>
      <c r="AR893" s="647"/>
      <c r="AS893" s="647"/>
      <c r="AT893" s="647"/>
      <c r="AU893" s="647"/>
      <c r="AV893" s="647"/>
      <c r="AW893" s="647"/>
      <c r="AX893" s="647"/>
      <c r="AY893" s="647"/>
      <c r="AZ893" s="647"/>
      <c r="BA893" s="647"/>
      <c r="BB893" s="647"/>
      <c r="BC893" s="647"/>
      <c r="BD893" s="647"/>
      <c r="BE893" s="647"/>
      <c r="BF893" s="647"/>
      <c r="BG893" s="647"/>
    </row>
    <row r="894" spans="1:59" x14ac:dyDescent="0.25">
      <c r="A894" s="631"/>
      <c r="B894" s="634"/>
      <c r="C894" s="634"/>
      <c r="D894" s="634"/>
      <c r="E894" s="634"/>
      <c r="F894" s="634"/>
      <c r="G894" s="634"/>
      <c r="H894" s="634"/>
      <c r="I894" s="634"/>
      <c r="J894" s="634"/>
      <c r="K894" s="635"/>
      <c r="L894" s="635"/>
      <c r="M894" s="635"/>
      <c r="N894" s="635"/>
      <c r="O894" s="635"/>
      <c r="P894" s="635"/>
      <c r="Q894" s="635"/>
      <c r="R894" s="635"/>
      <c r="S894" s="635"/>
      <c r="T894" s="635"/>
      <c r="U894" s="635"/>
      <c r="V894" s="635"/>
      <c r="W894" s="635"/>
      <c r="X894" s="635"/>
      <c r="Y894" s="635"/>
      <c r="Z894" s="631"/>
      <c r="AA894" s="631"/>
      <c r="AB894" s="631"/>
      <c r="AK894" s="647"/>
      <c r="AL894" s="647"/>
      <c r="AM894" s="647"/>
      <c r="AN894" s="647"/>
      <c r="AO894" s="647"/>
      <c r="AP894" s="647"/>
      <c r="AQ894" s="647"/>
      <c r="AR894" s="647"/>
      <c r="AS894" s="647"/>
      <c r="AT894" s="647"/>
      <c r="AU894" s="647"/>
      <c r="AV894" s="647"/>
      <c r="AW894" s="647"/>
      <c r="AX894" s="647"/>
      <c r="AY894" s="647"/>
      <c r="AZ894" s="647"/>
      <c r="BA894" s="647"/>
      <c r="BB894" s="647"/>
      <c r="BC894" s="647"/>
      <c r="BD894" s="647"/>
      <c r="BE894" s="647"/>
      <c r="BF894" s="647"/>
      <c r="BG894" s="647"/>
    </row>
    <row r="895" spans="1:59" x14ac:dyDescent="0.25">
      <c r="A895" s="631"/>
      <c r="B895" s="634"/>
      <c r="C895" s="634"/>
      <c r="D895" s="634"/>
      <c r="E895" s="634"/>
      <c r="F895" s="634"/>
      <c r="G895" s="634"/>
      <c r="H895" s="634"/>
      <c r="I895" s="634"/>
      <c r="J895" s="634"/>
      <c r="K895" s="635"/>
      <c r="L895" s="635"/>
      <c r="M895" s="635"/>
      <c r="N895" s="635"/>
      <c r="O895" s="635"/>
      <c r="P895" s="635"/>
      <c r="Q895" s="635"/>
      <c r="R895" s="635"/>
      <c r="S895" s="635"/>
      <c r="T895" s="635"/>
      <c r="U895" s="635"/>
      <c r="V895" s="635"/>
      <c r="W895" s="635"/>
      <c r="X895" s="635"/>
      <c r="Y895" s="635"/>
      <c r="Z895" s="631"/>
      <c r="AA895" s="631"/>
      <c r="AB895" s="631"/>
      <c r="AK895" s="647"/>
      <c r="AL895" s="647"/>
      <c r="AM895" s="647"/>
      <c r="AN895" s="647"/>
      <c r="AO895" s="647"/>
      <c r="AP895" s="647"/>
      <c r="AQ895" s="647"/>
      <c r="AR895" s="647"/>
      <c r="AS895" s="647"/>
      <c r="AT895" s="647"/>
      <c r="AU895" s="647"/>
      <c r="AV895" s="647"/>
      <c r="AW895" s="647"/>
      <c r="AX895" s="647"/>
      <c r="AY895" s="647"/>
      <c r="AZ895" s="647"/>
      <c r="BA895" s="647"/>
      <c r="BB895" s="647"/>
      <c r="BC895" s="647"/>
      <c r="BD895" s="647"/>
      <c r="BE895" s="647"/>
      <c r="BF895" s="647"/>
      <c r="BG895" s="647"/>
    </row>
    <row r="896" spans="1:59" x14ac:dyDescent="0.25">
      <c r="A896" s="631"/>
      <c r="B896" s="634"/>
      <c r="C896" s="634"/>
      <c r="D896" s="634"/>
      <c r="E896" s="634"/>
      <c r="F896" s="634"/>
      <c r="G896" s="634"/>
      <c r="H896" s="634"/>
      <c r="I896" s="634"/>
      <c r="J896" s="634"/>
      <c r="K896" s="635"/>
      <c r="L896" s="635"/>
      <c r="M896" s="635"/>
      <c r="N896" s="635"/>
      <c r="O896" s="635"/>
      <c r="P896" s="635"/>
      <c r="Q896" s="635"/>
      <c r="R896" s="635"/>
      <c r="S896" s="635"/>
      <c r="T896" s="635"/>
      <c r="U896" s="635"/>
      <c r="V896" s="635"/>
      <c r="W896" s="635"/>
      <c r="X896" s="635"/>
      <c r="Y896" s="635"/>
      <c r="Z896" s="631"/>
      <c r="AA896" s="631"/>
      <c r="AB896" s="631"/>
      <c r="AK896" s="647"/>
      <c r="AL896" s="647"/>
      <c r="AM896" s="647"/>
      <c r="AN896" s="647"/>
      <c r="AO896" s="647"/>
      <c r="AP896" s="647"/>
      <c r="AQ896" s="647"/>
      <c r="AR896" s="647"/>
      <c r="AS896" s="647"/>
      <c r="AT896" s="647"/>
      <c r="AU896" s="647"/>
      <c r="AV896" s="647"/>
      <c r="AW896" s="647"/>
      <c r="AX896" s="647"/>
      <c r="AY896" s="647"/>
      <c r="AZ896" s="647"/>
      <c r="BA896" s="647"/>
      <c r="BB896" s="647"/>
      <c r="BC896" s="647"/>
      <c r="BD896" s="647"/>
      <c r="BE896" s="647"/>
      <c r="BF896" s="647"/>
      <c r="BG896" s="647"/>
    </row>
    <row r="897" spans="1:59" x14ac:dyDescent="0.25">
      <c r="A897" s="631"/>
      <c r="B897" s="634"/>
      <c r="C897" s="634"/>
      <c r="D897" s="634"/>
      <c r="E897" s="634"/>
      <c r="F897" s="634"/>
      <c r="G897" s="634"/>
      <c r="H897" s="634"/>
      <c r="I897" s="634"/>
      <c r="J897" s="634"/>
      <c r="K897" s="635"/>
      <c r="L897" s="635"/>
      <c r="M897" s="635"/>
      <c r="N897" s="635"/>
      <c r="O897" s="635"/>
      <c r="P897" s="635"/>
      <c r="Q897" s="635"/>
      <c r="R897" s="635"/>
      <c r="S897" s="635"/>
      <c r="T897" s="635"/>
      <c r="U897" s="635"/>
      <c r="V897" s="635"/>
      <c r="W897" s="635"/>
      <c r="X897" s="635"/>
      <c r="Y897" s="635"/>
      <c r="Z897" s="631"/>
      <c r="AA897" s="631"/>
      <c r="AB897" s="631"/>
      <c r="AK897" s="647"/>
      <c r="AL897" s="647"/>
      <c r="AM897" s="647"/>
      <c r="AN897" s="647"/>
      <c r="AO897" s="647"/>
      <c r="AP897" s="647"/>
      <c r="AQ897" s="647"/>
      <c r="AR897" s="647"/>
      <c r="AS897" s="647"/>
      <c r="AT897" s="647"/>
      <c r="AU897" s="647"/>
      <c r="AV897" s="647"/>
      <c r="AW897" s="647"/>
      <c r="AX897" s="647"/>
      <c r="AY897" s="647"/>
      <c r="AZ897" s="647"/>
      <c r="BA897" s="647"/>
      <c r="BB897" s="647"/>
      <c r="BC897" s="647"/>
      <c r="BD897" s="647"/>
      <c r="BE897" s="647"/>
      <c r="BF897" s="647"/>
      <c r="BG897" s="647"/>
    </row>
    <row r="898" spans="1:59" x14ac:dyDescent="0.25">
      <c r="A898" s="631"/>
      <c r="B898" s="634"/>
      <c r="C898" s="634"/>
      <c r="D898" s="634"/>
      <c r="E898" s="634"/>
      <c r="F898" s="634"/>
      <c r="G898" s="634"/>
      <c r="H898" s="634"/>
      <c r="I898" s="634"/>
      <c r="J898" s="634"/>
      <c r="K898" s="635"/>
      <c r="L898" s="635"/>
      <c r="M898" s="635"/>
      <c r="N898" s="635"/>
      <c r="O898" s="635"/>
      <c r="P898" s="635"/>
      <c r="Q898" s="635"/>
      <c r="R898" s="635"/>
      <c r="S898" s="635"/>
      <c r="T898" s="635"/>
      <c r="U898" s="635"/>
      <c r="V898" s="635"/>
      <c r="W898" s="635"/>
      <c r="X898" s="635"/>
      <c r="Y898" s="635"/>
      <c r="Z898" s="631"/>
      <c r="AA898" s="631"/>
      <c r="AB898" s="631"/>
      <c r="AK898" s="647"/>
      <c r="AL898" s="647"/>
      <c r="AM898" s="647"/>
      <c r="AN898" s="647"/>
      <c r="AO898" s="647"/>
      <c r="AP898" s="647"/>
      <c r="AQ898" s="647"/>
      <c r="AR898" s="647"/>
      <c r="AS898" s="647"/>
      <c r="AT898" s="647"/>
      <c r="AU898" s="647"/>
      <c r="AV898" s="647"/>
      <c r="AW898" s="647"/>
      <c r="AX898" s="647"/>
      <c r="AY898" s="647"/>
      <c r="AZ898" s="647"/>
      <c r="BA898" s="647"/>
      <c r="BB898" s="647"/>
      <c r="BC898" s="647"/>
      <c r="BD898" s="647"/>
      <c r="BE898" s="647"/>
      <c r="BF898" s="647"/>
      <c r="BG898" s="647"/>
    </row>
    <row r="899" spans="1:59" x14ac:dyDescent="0.25">
      <c r="A899" s="631"/>
      <c r="B899" s="634"/>
      <c r="C899" s="634"/>
      <c r="D899" s="634"/>
      <c r="E899" s="634"/>
      <c r="F899" s="634"/>
      <c r="G899" s="634"/>
      <c r="H899" s="634"/>
      <c r="I899" s="634"/>
      <c r="J899" s="634"/>
      <c r="K899" s="635"/>
      <c r="L899" s="635"/>
      <c r="M899" s="635"/>
      <c r="N899" s="635"/>
      <c r="O899" s="635"/>
      <c r="P899" s="635"/>
      <c r="Q899" s="635"/>
      <c r="R899" s="635"/>
      <c r="S899" s="635"/>
      <c r="T899" s="635"/>
      <c r="U899" s="635"/>
      <c r="V899" s="635"/>
      <c r="W899" s="635"/>
      <c r="X899" s="635"/>
      <c r="Y899" s="635"/>
      <c r="Z899" s="631"/>
      <c r="AA899" s="631"/>
      <c r="AB899" s="631"/>
      <c r="AK899" s="647"/>
      <c r="AL899" s="647"/>
      <c r="AM899" s="647"/>
      <c r="AN899" s="647"/>
      <c r="AO899" s="647"/>
      <c r="AP899" s="647"/>
      <c r="AQ899" s="647"/>
      <c r="AR899" s="647"/>
      <c r="AS899" s="647"/>
      <c r="AT899" s="647"/>
      <c r="AU899" s="647"/>
      <c r="AV899" s="647"/>
      <c r="AW899" s="647"/>
      <c r="AX899" s="647"/>
      <c r="AY899" s="647"/>
      <c r="AZ899" s="647"/>
      <c r="BA899" s="647"/>
      <c r="BB899" s="647"/>
      <c r="BC899" s="647"/>
      <c r="BD899" s="647"/>
      <c r="BE899" s="647"/>
      <c r="BF899" s="647"/>
      <c r="BG899" s="647"/>
    </row>
    <row r="900" spans="1:59" x14ac:dyDescent="0.25">
      <c r="A900" s="631"/>
      <c r="B900" s="634"/>
      <c r="C900" s="634"/>
      <c r="D900" s="634"/>
      <c r="E900" s="634"/>
      <c r="F900" s="634"/>
      <c r="G900" s="634"/>
      <c r="H900" s="634"/>
      <c r="I900" s="634"/>
      <c r="J900" s="634"/>
      <c r="K900" s="635"/>
      <c r="L900" s="635"/>
      <c r="M900" s="635"/>
      <c r="N900" s="635"/>
      <c r="O900" s="635"/>
      <c r="P900" s="635"/>
      <c r="Q900" s="635"/>
      <c r="R900" s="635"/>
      <c r="S900" s="635"/>
      <c r="T900" s="635"/>
      <c r="U900" s="635"/>
      <c r="V900" s="635"/>
      <c r="W900" s="635"/>
      <c r="X900" s="635"/>
      <c r="Y900" s="635"/>
      <c r="Z900" s="631"/>
      <c r="AA900" s="631"/>
      <c r="AB900" s="631"/>
      <c r="AK900" s="647"/>
      <c r="AL900" s="647"/>
      <c r="AM900" s="647"/>
      <c r="AN900" s="647"/>
      <c r="AO900" s="647"/>
      <c r="AP900" s="647"/>
      <c r="AQ900" s="647"/>
      <c r="AR900" s="647"/>
      <c r="AS900" s="647"/>
      <c r="AT900" s="647"/>
      <c r="AU900" s="647"/>
      <c r="AV900" s="647"/>
      <c r="AW900" s="647"/>
      <c r="AX900" s="647"/>
      <c r="AY900" s="647"/>
      <c r="AZ900" s="647"/>
      <c r="BA900" s="647"/>
      <c r="BB900" s="647"/>
      <c r="BC900" s="647"/>
      <c r="BD900" s="647"/>
      <c r="BE900" s="647"/>
      <c r="BF900" s="647"/>
      <c r="BG900" s="647"/>
    </row>
    <row r="901" spans="1:59" x14ac:dyDescent="0.25">
      <c r="A901" s="631"/>
      <c r="B901" s="634"/>
      <c r="C901" s="634"/>
      <c r="D901" s="634"/>
      <c r="E901" s="634"/>
      <c r="F901" s="634"/>
      <c r="G901" s="634"/>
      <c r="H901" s="634"/>
      <c r="I901" s="634"/>
      <c r="J901" s="634"/>
      <c r="K901" s="635"/>
      <c r="L901" s="635"/>
      <c r="M901" s="635"/>
      <c r="N901" s="635"/>
      <c r="O901" s="635"/>
      <c r="P901" s="635"/>
      <c r="Q901" s="635"/>
      <c r="R901" s="635"/>
      <c r="S901" s="635"/>
      <c r="T901" s="635"/>
      <c r="U901" s="635"/>
      <c r="V901" s="635"/>
      <c r="W901" s="635"/>
      <c r="X901" s="635"/>
      <c r="Y901" s="635"/>
      <c r="Z901" s="631"/>
      <c r="AA901" s="631"/>
      <c r="AB901" s="631"/>
      <c r="AK901" s="647"/>
      <c r="AL901" s="647"/>
      <c r="AM901" s="647"/>
      <c r="AN901" s="647"/>
      <c r="AO901" s="647"/>
      <c r="AP901" s="647"/>
      <c r="AQ901" s="647"/>
      <c r="AR901" s="647"/>
      <c r="AS901" s="647"/>
      <c r="AT901" s="647"/>
      <c r="AU901" s="647"/>
      <c r="AV901" s="647"/>
      <c r="AW901" s="647"/>
      <c r="AX901" s="647"/>
      <c r="AY901" s="647"/>
      <c r="AZ901" s="647"/>
      <c r="BA901" s="647"/>
      <c r="BB901" s="647"/>
      <c r="BC901" s="647"/>
      <c r="BD901" s="647"/>
      <c r="BE901" s="647"/>
      <c r="BF901" s="647"/>
      <c r="BG901" s="647"/>
    </row>
    <row r="902" spans="1:59" x14ac:dyDescent="0.25">
      <c r="A902" s="631"/>
      <c r="B902" s="634"/>
      <c r="C902" s="634"/>
      <c r="D902" s="634"/>
      <c r="E902" s="634"/>
      <c r="F902" s="634"/>
      <c r="G902" s="634"/>
      <c r="H902" s="634"/>
      <c r="I902" s="634"/>
      <c r="J902" s="634"/>
      <c r="K902" s="635"/>
      <c r="L902" s="635"/>
      <c r="M902" s="635"/>
      <c r="N902" s="635"/>
      <c r="O902" s="635"/>
      <c r="P902" s="635"/>
      <c r="Q902" s="635"/>
      <c r="R902" s="635"/>
      <c r="S902" s="635"/>
      <c r="T902" s="635"/>
      <c r="U902" s="635"/>
      <c r="V902" s="635"/>
      <c r="W902" s="635"/>
      <c r="X902" s="635"/>
      <c r="Y902" s="635"/>
      <c r="Z902" s="631"/>
      <c r="AA902" s="631"/>
      <c r="AB902" s="631"/>
      <c r="AK902" s="647"/>
      <c r="AL902" s="647"/>
      <c r="AM902" s="647"/>
      <c r="AN902" s="647"/>
      <c r="AO902" s="647"/>
      <c r="AP902" s="647"/>
      <c r="AQ902" s="647"/>
      <c r="AR902" s="647"/>
      <c r="AS902" s="647"/>
      <c r="AT902" s="647"/>
      <c r="AU902" s="647"/>
      <c r="AV902" s="647"/>
      <c r="AW902" s="647"/>
      <c r="AX902" s="647"/>
      <c r="AY902" s="647"/>
      <c r="AZ902" s="647"/>
      <c r="BA902" s="647"/>
      <c r="BB902" s="647"/>
      <c r="BC902" s="647"/>
      <c r="BD902" s="647"/>
      <c r="BE902" s="647"/>
      <c r="BF902" s="647"/>
      <c r="BG902" s="647"/>
    </row>
    <row r="903" spans="1:59" x14ac:dyDescent="0.25">
      <c r="A903" s="631"/>
      <c r="B903" s="634"/>
      <c r="C903" s="634"/>
      <c r="D903" s="634"/>
      <c r="E903" s="634"/>
      <c r="F903" s="634"/>
      <c r="G903" s="634"/>
      <c r="H903" s="634"/>
      <c r="I903" s="634"/>
      <c r="J903" s="634"/>
      <c r="K903" s="635"/>
      <c r="L903" s="635"/>
      <c r="M903" s="635"/>
      <c r="N903" s="635"/>
      <c r="O903" s="635"/>
      <c r="P903" s="635"/>
      <c r="Q903" s="635"/>
      <c r="R903" s="635"/>
      <c r="S903" s="635"/>
      <c r="T903" s="635"/>
      <c r="U903" s="635"/>
      <c r="V903" s="635"/>
      <c r="W903" s="635"/>
      <c r="X903" s="635"/>
      <c r="Y903" s="635"/>
      <c r="Z903" s="631"/>
      <c r="AA903" s="631"/>
      <c r="AB903" s="631"/>
      <c r="AK903" s="647"/>
      <c r="AL903" s="647"/>
      <c r="AM903" s="647"/>
      <c r="AN903" s="647"/>
      <c r="AO903" s="647"/>
      <c r="AP903" s="647"/>
      <c r="AQ903" s="647"/>
      <c r="AR903" s="647"/>
      <c r="AS903" s="647"/>
      <c r="AT903" s="647"/>
      <c r="AU903" s="647"/>
      <c r="AV903" s="647"/>
      <c r="AW903" s="647"/>
      <c r="AX903" s="647"/>
      <c r="AY903" s="647"/>
      <c r="AZ903" s="647"/>
      <c r="BA903" s="647"/>
      <c r="BB903" s="647"/>
      <c r="BC903" s="647"/>
      <c r="BD903" s="647"/>
      <c r="BE903" s="647"/>
      <c r="BF903" s="647"/>
      <c r="BG903" s="647"/>
    </row>
    <row r="904" spans="1:59" x14ac:dyDescent="0.25">
      <c r="A904" s="631"/>
      <c r="B904" s="634"/>
      <c r="C904" s="634"/>
      <c r="D904" s="634"/>
      <c r="E904" s="634"/>
      <c r="F904" s="634"/>
      <c r="G904" s="634"/>
      <c r="H904" s="634"/>
      <c r="I904" s="634"/>
      <c r="J904" s="634"/>
      <c r="K904" s="635"/>
      <c r="L904" s="635"/>
      <c r="M904" s="635"/>
      <c r="N904" s="635"/>
      <c r="O904" s="635"/>
      <c r="P904" s="635"/>
      <c r="Q904" s="635"/>
      <c r="R904" s="635"/>
      <c r="S904" s="635"/>
      <c r="T904" s="635"/>
      <c r="U904" s="635"/>
      <c r="V904" s="635"/>
      <c r="W904" s="635"/>
      <c r="X904" s="635"/>
      <c r="Y904" s="635"/>
      <c r="Z904" s="631"/>
      <c r="AA904" s="631"/>
      <c r="AB904" s="631"/>
      <c r="AK904" s="647"/>
      <c r="AL904" s="647"/>
      <c r="AM904" s="647"/>
      <c r="AN904" s="647"/>
      <c r="AO904" s="647"/>
      <c r="AP904" s="647"/>
      <c r="AQ904" s="647"/>
      <c r="AR904" s="647"/>
      <c r="AS904" s="647"/>
      <c r="AT904" s="647"/>
      <c r="AU904" s="647"/>
      <c r="AV904" s="647"/>
      <c r="AW904" s="647"/>
      <c r="AX904" s="647"/>
      <c r="AY904" s="647"/>
      <c r="AZ904" s="647"/>
      <c r="BA904" s="647"/>
      <c r="BB904" s="647"/>
      <c r="BC904" s="647"/>
      <c r="BD904" s="647"/>
      <c r="BE904" s="647"/>
      <c r="BF904" s="647"/>
      <c r="BG904" s="647"/>
    </row>
    <row r="905" spans="1:59" x14ac:dyDescent="0.25">
      <c r="A905" s="631"/>
      <c r="B905" s="634"/>
      <c r="C905" s="634"/>
      <c r="D905" s="634"/>
      <c r="E905" s="634"/>
      <c r="F905" s="634"/>
      <c r="G905" s="634"/>
      <c r="H905" s="634"/>
      <c r="I905" s="634"/>
      <c r="J905" s="634"/>
      <c r="K905" s="635"/>
      <c r="L905" s="635"/>
      <c r="M905" s="635"/>
      <c r="N905" s="635"/>
      <c r="O905" s="635"/>
      <c r="P905" s="635"/>
      <c r="Q905" s="635"/>
      <c r="R905" s="635"/>
      <c r="S905" s="635"/>
      <c r="T905" s="635"/>
      <c r="U905" s="635"/>
      <c r="V905" s="635"/>
      <c r="W905" s="635"/>
      <c r="X905" s="635"/>
      <c r="Y905" s="635"/>
      <c r="Z905" s="631"/>
      <c r="AA905" s="631"/>
      <c r="AB905" s="631"/>
      <c r="AK905" s="647"/>
      <c r="AL905" s="647"/>
      <c r="AM905" s="647"/>
      <c r="AN905" s="647"/>
      <c r="AO905" s="647"/>
      <c r="AP905" s="647"/>
      <c r="AQ905" s="647"/>
      <c r="AR905" s="647"/>
      <c r="AS905" s="647"/>
      <c r="AT905" s="647"/>
      <c r="AU905" s="647"/>
      <c r="AV905" s="647"/>
      <c r="AW905" s="647"/>
      <c r="AX905" s="647"/>
      <c r="AY905" s="647"/>
      <c r="AZ905" s="647"/>
      <c r="BA905" s="647"/>
      <c r="BB905" s="647"/>
      <c r="BC905" s="647"/>
      <c r="BD905" s="647"/>
      <c r="BE905" s="647"/>
      <c r="BF905" s="647"/>
      <c r="BG905" s="647"/>
    </row>
    <row r="906" spans="1:59" x14ac:dyDescent="0.25">
      <c r="A906" s="631"/>
      <c r="B906" s="634"/>
      <c r="C906" s="634"/>
      <c r="D906" s="634"/>
      <c r="E906" s="634"/>
      <c r="F906" s="634"/>
      <c r="G906" s="634"/>
      <c r="H906" s="634"/>
      <c r="I906" s="634"/>
      <c r="J906" s="634"/>
      <c r="K906" s="635"/>
      <c r="L906" s="635"/>
      <c r="M906" s="635"/>
      <c r="N906" s="635"/>
      <c r="O906" s="635"/>
      <c r="P906" s="635"/>
      <c r="Q906" s="635"/>
      <c r="R906" s="635"/>
      <c r="S906" s="635"/>
      <c r="T906" s="635"/>
      <c r="U906" s="635"/>
      <c r="V906" s="635"/>
      <c r="W906" s="635"/>
      <c r="X906" s="635"/>
      <c r="Y906" s="635"/>
      <c r="Z906" s="631"/>
      <c r="AA906" s="631"/>
      <c r="AB906" s="631"/>
      <c r="AK906" s="647"/>
      <c r="AL906" s="647"/>
      <c r="AM906" s="647"/>
      <c r="AN906" s="647"/>
      <c r="AO906" s="647"/>
      <c r="AP906" s="647"/>
      <c r="AQ906" s="647"/>
      <c r="AR906" s="647"/>
      <c r="AS906" s="647"/>
      <c r="AT906" s="647"/>
      <c r="AU906" s="647"/>
      <c r="AV906" s="647"/>
      <c r="AW906" s="647"/>
      <c r="AX906" s="647"/>
      <c r="AY906" s="647"/>
      <c r="AZ906" s="647"/>
      <c r="BA906" s="647"/>
      <c r="BB906" s="647"/>
      <c r="BC906" s="647"/>
      <c r="BD906" s="647"/>
      <c r="BE906" s="647"/>
      <c r="BF906" s="647"/>
      <c r="BG906" s="647"/>
    </row>
    <row r="907" spans="1:59" x14ac:dyDescent="0.25">
      <c r="A907" s="631"/>
      <c r="B907" s="634"/>
      <c r="C907" s="634"/>
      <c r="D907" s="634"/>
      <c r="E907" s="634"/>
      <c r="F907" s="634"/>
      <c r="G907" s="634"/>
      <c r="H907" s="634"/>
      <c r="I907" s="634"/>
      <c r="J907" s="634"/>
      <c r="K907" s="635"/>
      <c r="L907" s="635"/>
      <c r="M907" s="635"/>
      <c r="N907" s="635"/>
      <c r="O907" s="635"/>
      <c r="P907" s="635"/>
      <c r="Q907" s="635"/>
      <c r="R907" s="635"/>
      <c r="S907" s="635"/>
      <c r="T907" s="635"/>
      <c r="U907" s="635"/>
      <c r="V907" s="635"/>
      <c r="W907" s="635"/>
      <c r="X907" s="635"/>
      <c r="Y907" s="635"/>
      <c r="Z907" s="631"/>
      <c r="AA907" s="631"/>
      <c r="AB907" s="631"/>
      <c r="AK907" s="647"/>
      <c r="AL907" s="647"/>
      <c r="AM907" s="647"/>
      <c r="AN907" s="647"/>
      <c r="AO907" s="647"/>
      <c r="AP907" s="647"/>
      <c r="AQ907" s="647"/>
      <c r="AR907" s="647"/>
      <c r="AS907" s="647"/>
      <c r="AT907" s="647"/>
      <c r="AU907" s="647"/>
      <c r="AV907" s="647"/>
      <c r="AW907" s="647"/>
      <c r="AX907" s="647"/>
      <c r="AY907" s="647"/>
      <c r="AZ907" s="647"/>
      <c r="BA907" s="647"/>
      <c r="BB907" s="647"/>
      <c r="BC907" s="647"/>
      <c r="BD907" s="647"/>
      <c r="BE907" s="647"/>
      <c r="BF907" s="647"/>
      <c r="BG907" s="647"/>
    </row>
    <row r="908" spans="1:59" x14ac:dyDescent="0.25">
      <c r="A908" s="631"/>
      <c r="B908" s="634"/>
      <c r="C908" s="634"/>
      <c r="D908" s="634"/>
      <c r="E908" s="634"/>
      <c r="F908" s="634"/>
      <c r="G908" s="634"/>
      <c r="H908" s="634"/>
      <c r="I908" s="634"/>
      <c r="J908" s="634"/>
      <c r="K908" s="635"/>
      <c r="L908" s="635"/>
      <c r="M908" s="635"/>
      <c r="N908" s="635"/>
      <c r="O908" s="635"/>
      <c r="P908" s="635"/>
      <c r="Q908" s="635"/>
      <c r="R908" s="635"/>
      <c r="S908" s="635"/>
      <c r="T908" s="635"/>
      <c r="U908" s="635"/>
      <c r="V908" s="635"/>
      <c r="W908" s="635"/>
      <c r="X908" s="635"/>
      <c r="Y908" s="635"/>
      <c r="Z908" s="631"/>
      <c r="AA908" s="631"/>
      <c r="AB908" s="631"/>
      <c r="AK908" s="647"/>
      <c r="AL908" s="647"/>
      <c r="AM908" s="647"/>
      <c r="AN908" s="647"/>
      <c r="AO908" s="647"/>
      <c r="AP908" s="647"/>
      <c r="AQ908" s="647"/>
      <c r="AR908" s="647"/>
      <c r="AS908" s="647"/>
      <c r="AT908" s="647"/>
      <c r="AU908" s="647"/>
      <c r="AV908" s="647"/>
      <c r="AW908" s="647"/>
      <c r="AX908" s="647"/>
      <c r="AY908" s="647"/>
      <c r="AZ908" s="647"/>
      <c r="BA908" s="647"/>
      <c r="BB908" s="647"/>
      <c r="BC908" s="647"/>
      <c r="BD908" s="647"/>
      <c r="BE908" s="647"/>
      <c r="BF908" s="647"/>
      <c r="BG908" s="647"/>
    </row>
    <row r="909" spans="1:59" x14ac:dyDescent="0.25">
      <c r="A909" s="631"/>
      <c r="B909" s="634"/>
      <c r="C909" s="634"/>
      <c r="D909" s="634"/>
      <c r="E909" s="634"/>
      <c r="F909" s="634"/>
      <c r="G909" s="634"/>
      <c r="H909" s="634"/>
      <c r="I909" s="634"/>
      <c r="J909" s="634"/>
      <c r="K909" s="635"/>
      <c r="L909" s="635"/>
      <c r="M909" s="635"/>
      <c r="N909" s="635"/>
      <c r="O909" s="635"/>
      <c r="P909" s="635"/>
      <c r="Q909" s="635"/>
      <c r="R909" s="635"/>
      <c r="S909" s="635"/>
      <c r="T909" s="635"/>
      <c r="U909" s="635"/>
      <c r="V909" s="635"/>
      <c r="W909" s="635"/>
      <c r="X909" s="635"/>
      <c r="Y909" s="635"/>
      <c r="Z909" s="631"/>
      <c r="AA909" s="631"/>
      <c r="AB909" s="631"/>
      <c r="AK909" s="647"/>
      <c r="AL909" s="647"/>
      <c r="AM909" s="647"/>
      <c r="AN909" s="647"/>
      <c r="AO909" s="647"/>
      <c r="AP909" s="647"/>
      <c r="AQ909" s="647"/>
      <c r="AR909" s="647"/>
      <c r="AS909" s="647"/>
      <c r="AT909" s="647"/>
      <c r="AU909" s="647"/>
      <c r="AV909" s="647"/>
      <c r="AW909" s="647"/>
      <c r="AX909" s="647"/>
      <c r="AY909" s="647"/>
      <c r="AZ909" s="647"/>
      <c r="BA909" s="647"/>
      <c r="BB909" s="647"/>
      <c r="BC909" s="647"/>
      <c r="BD909" s="647"/>
      <c r="BE909" s="647"/>
      <c r="BF909" s="647"/>
      <c r="BG909" s="647"/>
    </row>
    <row r="910" spans="1:59" x14ac:dyDescent="0.25">
      <c r="A910" s="631"/>
      <c r="B910" s="634"/>
      <c r="C910" s="634"/>
      <c r="D910" s="634"/>
      <c r="E910" s="634"/>
      <c r="F910" s="634"/>
      <c r="G910" s="634"/>
      <c r="H910" s="634"/>
      <c r="I910" s="634"/>
      <c r="J910" s="634"/>
      <c r="K910" s="635"/>
      <c r="L910" s="635"/>
      <c r="M910" s="635"/>
      <c r="N910" s="635"/>
      <c r="O910" s="635"/>
      <c r="P910" s="635"/>
      <c r="Q910" s="635"/>
      <c r="R910" s="635"/>
      <c r="S910" s="635"/>
      <c r="T910" s="635"/>
      <c r="U910" s="635"/>
      <c r="V910" s="635"/>
      <c r="W910" s="635"/>
      <c r="X910" s="635"/>
      <c r="Y910" s="635"/>
      <c r="Z910" s="631"/>
      <c r="AA910" s="631"/>
      <c r="AB910" s="631"/>
      <c r="AK910" s="647"/>
      <c r="AL910" s="647"/>
      <c r="AM910" s="647"/>
      <c r="AN910" s="647"/>
      <c r="AO910" s="647"/>
      <c r="AP910" s="647"/>
      <c r="AQ910" s="647"/>
      <c r="AR910" s="647"/>
      <c r="AS910" s="647"/>
      <c r="AT910" s="647"/>
      <c r="AU910" s="647"/>
      <c r="AV910" s="647"/>
      <c r="AW910" s="647"/>
      <c r="AX910" s="647"/>
      <c r="AY910" s="647"/>
      <c r="AZ910" s="647"/>
      <c r="BA910" s="647"/>
      <c r="BB910" s="647"/>
      <c r="BC910" s="647"/>
      <c r="BD910" s="647"/>
      <c r="BE910" s="647"/>
      <c r="BF910" s="647"/>
      <c r="BG910" s="647"/>
    </row>
    <row r="911" spans="1:59" x14ac:dyDescent="0.25">
      <c r="A911" s="631"/>
      <c r="B911" s="634"/>
      <c r="C911" s="634"/>
      <c r="D911" s="634"/>
      <c r="E911" s="634"/>
      <c r="F911" s="634"/>
      <c r="G911" s="634"/>
      <c r="H911" s="634"/>
      <c r="I911" s="634"/>
      <c r="J911" s="634"/>
      <c r="K911" s="635"/>
      <c r="L911" s="635"/>
      <c r="M911" s="635"/>
      <c r="N911" s="635"/>
      <c r="O911" s="635"/>
      <c r="P911" s="635"/>
      <c r="Q911" s="635"/>
      <c r="R911" s="635"/>
      <c r="S911" s="635"/>
      <c r="T911" s="635"/>
      <c r="U911" s="635"/>
      <c r="V911" s="635"/>
      <c r="W911" s="635"/>
      <c r="X911" s="635"/>
      <c r="Y911" s="635"/>
      <c r="Z911" s="631"/>
      <c r="AA911" s="631"/>
      <c r="AB911" s="631"/>
      <c r="AK911" s="647"/>
      <c r="AL911" s="647"/>
      <c r="AM911" s="647"/>
      <c r="AN911" s="647"/>
      <c r="AO911" s="647"/>
      <c r="AP911" s="647"/>
      <c r="AQ911" s="647"/>
      <c r="AR911" s="647"/>
      <c r="AS911" s="647"/>
      <c r="AT911" s="647"/>
      <c r="AU911" s="647"/>
      <c r="AV911" s="647"/>
      <c r="AW911" s="647"/>
      <c r="AX911" s="647"/>
      <c r="AY911" s="647"/>
      <c r="AZ911" s="647"/>
      <c r="BA911" s="647"/>
      <c r="BB911" s="647"/>
      <c r="BC911" s="647"/>
      <c r="BD911" s="647"/>
      <c r="BE911" s="647"/>
      <c r="BF911" s="647"/>
      <c r="BG911" s="647"/>
    </row>
    <row r="912" spans="1:59" x14ac:dyDescent="0.25">
      <c r="A912" s="631"/>
      <c r="B912" s="634"/>
      <c r="C912" s="634"/>
      <c r="D912" s="634"/>
      <c r="E912" s="634"/>
      <c r="F912" s="634"/>
      <c r="G912" s="634"/>
      <c r="H912" s="634"/>
      <c r="I912" s="634"/>
      <c r="J912" s="634"/>
      <c r="K912" s="635"/>
      <c r="L912" s="635"/>
      <c r="M912" s="635"/>
      <c r="N912" s="635"/>
      <c r="O912" s="635"/>
      <c r="P912" s="635"/>
      <c r="Q912" s="635"/>
      <c r="R912" s="635"/>
      <c r="S912" s="635"/>
      <c r="T912" s="635"/>
      <c r="U912" s="635"/>
      <c r="V912" s="635"/>
      <c r="W912" s="635"/>
      <c r="X912" s="635"/>
      <c r="Y912" s="635"/>
      <c r="Z912" s="631"/>
      <c r="AA912" s="631"/>
      <c r="AB912" s="631"/>
      <c r="AK912" s="647"/>
      <c r="AL912" s="647"/>
      <c r="AM912" s="647"/>
      <c r="AN912" s="647"/>
      <c r="AO912" s="647"/>
      <c r="AP912" s="647"/>
      <c r="AQ912" s="647"/>
      <c r="AR912" s="647"/>
      <c r="AS912" s="647"/>
      <c r="AT912" s="647"/>
      <c r="AU912" s="647"/>
      <c r="AV912" s="647"/>
      <c r="AW912" s="647"/>
      <c r="AX912" s="647"/>
      <c r="AY912" s="647"/>
      <c r="AZ912" s="647"/>
      <c r="BA912" s="647"/>
      <c r="BB912" s="647"/>
      <c r="BC912" s="647"/>
      <c r="BD912" s="647"/>
      <c r="BE912" s="647"/>
      <c r="BF912" s="647"/>
      <c r="BG912" s="647"/>
    </row>
    <row r="913" spans="1:59" x14ac:dyDescent="0.25">
      <c r="A913" s="631"/>
      <c r="B913" s="634"/>
      <c r="C913" s="634"/>
      <c r="D913" s="634"/>
      <c r="E913" s="634"/>
      <c r="F913" s="634"/>
      <c r="G913" s="634"/>
      <c r="H913" s="634"/>
      <c r="I913" s="634"/>
      <c r="J913" s="634"/>
      <c r="K913" s="635"/>
      <c r="L913" s="635"/>
      <c r="M913" s="635"/>
      <c r="N913" s="635"/>
      <c r="O913" s="635"/>
      <c r="P913" s="635"/>
      <c r="Q913" s="635"/>
      <c r="R913" s="635"/>
      <c r="S913" s="635"/>
      <c r="T913" s="635"/>
      <c r="U913" s="635"/>
      <c r="V913" s="635"/>
      <c r="W913" s="635"/>
      <c r="X913" s="635"/>
      <c r="Y913" s="635"/>
      <c r="Z913" s="631"/>
      <c r="AA913" s="631"/>
      <c r="AB913" s="631"/>
      <c r="AK913" s="647"/>
      <c r="AL913" s="647"/>
      <c r="AM913" s="647"/>
      <c r="AN913" s="647"/>
      <c r="AO913" s="647"/>
      <c r="AP913" s="647"/>
      <c r="AQ913" s="647"/>
      <c r="AR913" s="647"/>
      <c r="AS913" s="647"/>
      <c r="AT913" s="647"/>
      <c r="AU913" s="647"/>
      <c r="AV913" s="647"/>
      <c r="AW913" s="647"/>
      <c r="AX913" s="647"/>
      <c r="AY913" s="647"/>
      <c r="AZ913" s="647"/>
      <c r="BA913" s="647"/>
      <c r="BB913" s="647"/>
      <c r="BC913" s="647"/>
      <c r="BD913" s="647"/>
      <c r="BE913" s="647"/>
      <c r="BF913" s="647"/>
      <c r="BG913" s="647"/>
    </row>
    <row r="914" spans="1:59" x14ac:dyDescent="0.25">
      <c r="A914" s="631"/>
      <c r="B914" s="634"/>
      <c r="C914" s="634"/>
      <c r="D914" s="634"/>
      <c r="E914" s="634"/>
      <c r="F914" s="634"/>
      <c r="G914" s="634"/>
      <c r="H914" s="634"/>
      <c r="I914" s="634"/>
      <c r="J914" s="634"/>
      <c r="K914" s="635"/>
      <c r="L914" s="635"/>
      <c r="M914" s="635"/>
      <c r="N914" s="635"/>
      <c r="O914" s="635"/>
      <c r="P914" s="635"/>
      <c r="Q914" s="635"/>
      <c r="R914" s="635"/>
      <c r="S914" s="635"/>
      <c r="T914" s="635"/>
      <c r="U914" s="635"/>
      <c r="V914" s="635"/>
      <c r="W914" s="635"/>
      <c r="X914" s="635"/>
      <c r="Y914" s="635"/>
      <c r="Z914" s="631"/>
      <c r="AA914" s="631"/>
      <c r="AB914" s="631"/>
      <c r="AK914" s="647"/>
      <c r="AL914" s="647"/>
      <c r="AM914" s="647"/>
      <c r="AN914" s="647"/>
      <c r="AO914" s="647"/>
      <c r="AP914" s="647"/>
      <c r="AQ914" s="647"/>
      <c r="AR914" s="647"/>
      <c r="AS914" s="647"/>
      <c r="AT914" s="647"/>
      <c r="AU914" s="647"/>
      <c r="AV914" s="647"/>
      <c r="AW914" s="647"/>
      <c r="AX914" s="647"/>
      <c r="AY914" s="647"/>
      <c r="AZ914" s="647"/>
      <c r="BA914" s="647"/>
      <c r="BB914" s="647"/>
      <c r="BC914" s="647"/>
      <c r="BD914" s="647"/>
      <c r="BE914" s="647"/>
      <c r="BF914" s="647"/>
      <c r="BG914" s="647"/>
    </row>
    <row r="915" spans="1:59" x14ac:dyDescent="0.25">
      <c r="A915" s="631"/>
      <c r="B915" s="634"/>
      <c r="C915" s="634"/>
      <c r="D915" s="634"/>
      <c r="E915" s="634"/>
      <c r="F915" s="634"/>
      <c r="G915" s="634"/>
      <c r="H915" s="634"/>
      <c r="I915" s="634"/>
      <c r="J915" s="634"/>
      <c r="K915" s="635"/>
      <c r="L915" s="635"/>
      <c r="M915" s="635"/>
      <c r="N915" s="635"/>
      <c r="O915" s="635"/>
      <c r="P915" s="635"/>
      <c r="Q915" s="635"/>
      <c r="R915" s="635"/>
      <c r="S915" s="635"/>
      <c r="T915" s="635"/>
      <c r="U915" s="635"/>
      <c r="V915" s="635"/>
      <c r="W915" s="635"/>
      <c r="X915" s="635"/>
      <c r="Y915" s="635"/>
      <c r="Z915" s="631"/>
      <c r="AA915" s="631"/>
      <c r="AB915" s="631"/>
      <c r="AK915" s="647"/>
      <c r="AL915" s="647"/>
      <c r="AM915" s="647"/>
      <c r="AN915" s="647"/>
      <c r="AO915" s="647"/>
      <c r="AP915" s="647"/>
      <c r="AQ915" s="647"/>
      <c r="AR915" s="647"/>
      <c r="AS915" s="647"/>
      <c r="AT915" s="647"/>
      <c r="AU915" s="647"/>
      <c r="AV915" s="647"/>
      <c r="AW915" s="647"/>
      <c r="AX915" s="647"/>
      <c r="AY915" s="647"/>
      <c r="AZ915" s="647"/>
      <c r="BA915" s="647"/>
      <c r="BB915" s="647"/>
      <c r="BC915" s="647"/>
      <c r="BD915" s="647"/>
      <c r="BE915" s="647"/>
      <c r="BF915" s="647"/>
      <c r="BG915" s="647"/>
    </row>
    <row r="916" spans="1:59" x14ac:dyDescent="0.25">
      <c r="A916" s="631"/>
      <c r="B916" s="634"/>
      <c r="C916" s="634"/>
      <c r="D916" s="634"/>
      <c r="E916" s="634"/>
      <c r="F916" s="634"/>
      <c r="G916" s="634"/>
      <c r="H916" s="634"/>
      <c r="I916" s="634"/>
      <c r="J916" s="634"/>
      <c r="K916" s="635"/>
      <c r="L916" s="635"/>
      <c r="M916" s="635"/>
      <c r="N916" s="635"/>
      <c r="O916" s="635"/>
      <c r="P916" s="635"/>
      <c r="Q916" s="635"/>
      <c r="R916" s="635"/>
      <c r="S916" s="635"/>
      <c r="T916" s="635"/>
      <c r="U916" s="635"/>
      <c r="V916" s="635"/>
      <c r="W916" s="635"/>
      <c r="X916" s="635"/>
      <c r="Y916" s="635"/>
      <c r="Z916" s="631"/>
      <c r="AA916" s="631"/>
      <c r="AB916" s="631"/>
      <c r="AK916" s="647"/>
      <c r="AL916" s="647"/>
      <c r="AM916" s="647"/>
      <c r="AN916" s="647"/>
      <c r="AO916" s="647"/>
      <c r="AP916" s="647"/>
      <c r="AQ916" s="647"/>
      <c r="AR916" s="647"/>
      <c r="AS916" s="647"/>
      <c r="AT916" s="647"/>
      <c r="AU916" s="647"/>
      <c r="AV916" s="647"/>
      <c r="AW916" s="647"/>
      <c r="AX916" s="647"/>
      <c r="AY916" s="647"/>
      <c r="AZ916" s="647"/>
      <c r="BA916" s="647"/>
      <c r="BB916" s="647"/>
      <c r="BC916" s="647"/>
      <c r="BD916" s="647"/>
      <c r="BE916" s="647"/>
      <c r="BF916" s="647"/>
      <c r="BG916" s="647"/>
    </row>
    <row r="917" spans="1:59" x14ac:dyDescent="0.25">
      <c r="A917" s="631"/>
      <c r="B917" s="634"/>
      <c r="C917" s="634"/>
      <c r="D917" s="634"/>
      <c r="E917" s="634"/>
      <c r="F917" s="634"/>
      <c r="G917" s="634"/>
      <c r="H917" s="634"/>
      <c r="I917" s="634"/>
      <c r="J917" s="634"/>
      <c r="K917" s="635"/>
      <c r="L917" s="635"/>
      <c r="M917" s="635"/>
      <c r="N917" s="635"/>
      <c r="O917" s="635"/>
      <c r="P917" s="635"/>
      <c r="Q917" s="635"/>
      <c r="R917" s="635"/>
      <c r="S917" s="635"/>
      <c r="T917" s="635"/>
      <c r="U917" s="635"/>
      <c r="V917" s="635"/>
      <c r="W917" s="635"/>
      <c r="X917" s="635"/>
      <c r="Y917" s="635"/>
      <c r="Z917" s="631"/>
      <c r="AA917" s="631"/>
      <c r="AB917" s="631"/>
      <c r="AK917" s="647"/>
      <c r="AL917" s="647"/>
      <c r="AM917" s="647"/>
      <c r="AN917" s="647"/>
      <c r="AO917" s="647"/>
      <c r="AP917" s="647"/>
      <c r="AQ917" s="647"/>
      <c r="AR917" s="647"/>
      <c r="AS917" s="647"/>
      <c r="AT917" s="647"/>
      <c r="AU917" s="647"/>
      <c r="AV917" s="647"/>
      <c r="AW917" s="647"/>
      <c r="AX917" s="647"/>
      <c r="AY917" s="647"/>
      <c r="AZ917" s="647"/>
      <c r="BA917" s="647"/>
      <c r="BB917" s="647"/>
      <c r="BC917" s="647"/>
      <c r="BD917" s="647"/>
      <c r="BE917" s="647"/>
      <c r="BF917" s="647"/>
      <c r="BG917" s="647"/>
    </row>
    <row r="918" spans="1:59" x14ac:dyDescent="0.25">
      <c r="A918" s="631"/>
      <c r="B918" s="634"/>
      <c r="C918" s="634"/>
      <c r="D918" s="634"/>
      <c r="E918" s="634"/>
      <c r="F918" s="634"/>
      <c r="G918" s="634"/>
      <c r="H918" s="634"/>
      <c r="I918" s="634"/>
      <c r="J918" s="634"/>
      <c r="K918" s="635"/>
      <c r="L918" s="635"/>
      <c r="M918" s="635"/>
      <c r="N918" s="635"/>
      <c r="O918" s="635"/>
      <c r="P918" s="635"/>
      <c r="Q918" s="635"/>
      <c r="R918" s="635"/>
      <c r="S918" s="635"/>
      <c r="T918" s="635"/>
      <c r="U918" s="635"/>
      <c r="V918" s="635"/>
      <c r="W918" s="635"/>
      <c r="X918" s="635"/>
      <c r="Y918" s="635"/>
      <c r="Z918" s="631"/>
      <c r="AA918" s="631"/>
      <c r="AB918" s="631"/>
      <c r="AK918" s="647"/>
      <c r="AL918" s="647"/>
      <c r="AM918" s="647"/>
      <c r="AN918" s="647"/>
      <c r="AO918" s="647"/>
      <c r="AP918" s="647"/>
      <c r="AQ918" s="647"/>
      <c r="AR918" s="647"/>
      <c r="AS918" s="647"/>
      <c r="AT918" s="647"/>
      <c r="AU918" s="647"/>
      <c r="AV918" s="647"/>
      <c r="AW918" s="647"/>
      <c r="AX918" s="647"/>
      <c r="AY918" s="647"/>
      <c r="AZ918" s="647"/>
      <c r="BA918" s="647"/>
      <c r="BB918" s="647"/>
      <c r="BC918" s="647"/>
      <c r="BD918" s="647"/>
      <c r="BE918" s="647"/>
      <c r="BF918" s="647"/>
      <c r="BG918" s="647"/>
    </row>
    <row r="919" spans="1:59" x14ac:dyDescent="0.25">
      <c r="A919" s="631"/>
      <c r="B919" s="634"/>
      <c r="C919" s="634"/>
      <c r="D919" s="634"/>
      <c r="E919" s="634"/>
      <c r="F919" s="634"/>
      <c r="G919" s="634"/>
      <c r="H919" s="634"/>
      <c r="I919" s="634"/>
      <c r="J919" s="634"/>
      <c r="K919" s="635"/>
      <c r="L919" s="635"/>
      <c r="M919" s="635"/>
      <c r="N919" s="635"/>
      <c r="O919" s="635"/>
      <c r="P919" s="635"/>
      <c r="Q919" s="635"/>
      <c r="R919" s="635"/>
      <c r="S919" s="635"/>
      <c r="T919" s="635"/>
      <c r="U919" s="635"/>
      <c r="V919" s="635"/>
      <c r="W919" s="635"/>
      <c r="X919" s="635"/>
      <c r="Y919" s="635"/>
      <c r="Z919" s="631"/>
      <c r="AA919" s="631"/>
      <c r="AB919" s="631"/>
      <c r="AK919" s="647"/>
      <c r="AL919" s="647"/>
      <c r="AM919" s="647"/>
      <c r="AN919" s="647"/>
      <c r="AO919" s="647"/>
      <c r="AP919" s="647"/>
      <c r="AQ919" s="647"/>
      <c r="AR919" s="647"/>
      <c r="AS919" s="647"/>
      <c r="AT919" s="647"/>
      <c r="AU919" s="647"/>
      <c r="AV919" s="647"/>
      <c r="AW919" s="647"/>
      <c r="AX919" s="647"/>
      <c r="AY919" s="647"/>
      <c r="AZ919" s="647"/>
      <c r="BA919" s="647"/>
      <c r="BB919" s="647"/>
      <c r="BC919" s="647"/>
      <c r="BD919" s="647"/>
      <c r="BE919" s="647"/>
      <c r="BF919" s="647"/>
      <c r="BG919" s="647"/>
    </row>
    <row r="920" spans="1:59" x14ac:dyDescent="0.25">
      <c r="A920" s="631"/>
      <c r="B920" s="634"/>
      <c r="C920" s="634"/>
      <c r="D920" s="634"/>
      <c r="E920" s="634"/>
      <c r="F920" s="634"/>
      <c r="G920" s="634"/>
      <c r="H920" s="634"/>
      <c r="I920" s="634"/>
      <c r="J920" s="634"/>
      <c r="K920" s="635"/>
      <c r="L920" s="635"/>
      <c r="M920" s="635"/>
      <c r="N920" s="635"/>
      <c r="O920" s="635"/>
      <c r="P920" s="635"/>
      <c r="Q920" s="635"/>
      <c r="R920" s="635"/>
      <c r="S920" s="635"/>
      <c r="T920" s="635"/>
      <c r="U920" s="635"/>
      <c r="V920" s="635"/>
      <c r="W920" s="635"/>
      <c r="X920" s="635"/>
      <c r="Y920" s="635"/>
      <c r="Z920" s="631"/>
      <c r="AA920" s="631"/>
      <c r="AB920" s="631"/>
      <c r="AK920" s="647"/>
      <c r="AL920" s="647"/>
      <c r="AM920" s="647"/>
      <c r="AN920" s="647"/>
      <c r="AO920" s="647"/>
      <c r="AP920" s="647"/>
      <c r="AQ920" s="647"/>
      <c r="AR920" s="647"/>
      <c r="AS920" s="647"/>
      <c r="AT920" s="647"/>
      <c r="AU920" s="647"/>
      <c r="AV920" s="647"/>
      <c r="AW920" s="647"/>
      <c r="AX920" s="647"/>
      <c r="AY920" s="647"/>
      <c r="AZ920" s="647"/>
      <c r="BA920" s="647"/>
      <c r="BB920" s="647"/>
      <c r="BC920" s="647"/>
      <c r="BD920" s="647"/>
      <c r="BE920" s="647"/>
      <c r="BF920" s="647"/>
      <c r="BG920" s="647"/>
    </row>
    <row r="921" spans="1:59" x14ac:dyDescent="0.25">
      <c r="A921" s="631"/>
      <c r="B921" s="634"/>
      <c r="C921" s="634"/>
      <c r="D921" s="634"/>
      <c r="E921" s="634"/>
      <c r="F921" s="634"/>
      <c r="G921" s="634"/>
      <c r="H921" s="634"/>
      <c r="I921" s="634"/>
      <c r="J921" s="634"/>
      <c r="K921" s="635"/>
      <c r="L921" s="635"/>
      <c r="M921" s="635"/>
      <c r="N921" s="635"/>
      <c r="O921" s="635"/>
      <c r="P921" s="635"/>
      <c r="Q921" s="635"/>
      <c r="R921" s="635"/>
      <c r="S921" s="635"/>
      <c r="T921" s="635"/>
      <c r="U921" s="635"/>
      <c r="V921" s="635"/>
      <c r="W921" s="635"/>
      <c r="X921" s="635"/>
      <c r="Y921" s="635"/>
      <c r="Z921" s="631"/>
      <c r="AA921" s="631"/>
      <c r="AB921" s="631"/>
      <c r="AK921" s="647"/>
      <c r="AL921" s="647"/>
      <c r="AM921" s="647"/>
      <c r="AN921" s="647"/>
      <c r="AO921" s="647"/>
      <c r="AP921" s="647"/>
      <c r="AQ921" s="647"/>
      <c r="AR921" s="647"/>
      <c r="AS921" s="647"/>
      <c r="AT921" s="647"/>
      <c r="AU921" s="647"/>
      <c r="AV921" s="647"/>
      <c r="AW921" s="647"/>
      <c r="AX921" s="647"/>
      <c r="AY921" s="647"/>
      <c r="AZ921" s="647"/>
      <c r="BA921" s="647"/>
      <c r="BB921" s="647"/>
      <c r="BC921" s="647"/>
      <c r="BD921" s="647"/>
      <c r="BE921" s="647"/>
      <c r="BF921" s="647"/>
      <c r="BG921" s="647"/>
    </row>
    <row r="922" spans="1:59" x14ac:dyDescent="0.25">
      <c r="A922" s="631"/>
      <c r="B922" s="634"/>
      <c r="C922" s="634"/>
      <c r="D922" s="634"/>
      <c r="E922" s="634"/>
      <c r="F922" s="634"/>
      <c r="G922" s="634"/>
      <c r="H922" s="634"/>
      <c r="I922" s="634"/>
      <c r="J922" s="634"/>
      <c r="K922" s="635"/>
      <c r="L922" s="635"/>
      <c r="M922" s="635"/>
      <c r="N922" s="635"/>
      <c r="O922" s="635"/>
      <c r="P922" s="635"/>
      <c r="Q922" s="635"/>
      <c r="R922" s="635"/>
      <c r="S922" s="635"/>
      <c r="T922" s="635"/>
      <c r="U922" s="635"/>
      <c r="V922" s="635"/>
      <c r="W922" s="635"/>
      <c r="X922" s="635"/>
      <c r="Y922" s="635"/>
      <c r="Z922" s="631"/>
      <c r="AA922" s="631"/>
      <c r="AB922" s="631"/>
      <c r="AK922" s="647"/>
      <c r="AL922" s="647"/>
      <c r="AM922" s="647"/>
      <c r="AN922" s="647"/>
      <c r="AO922" s="647"/>
      <c r="AP922" s="647"/>
      <c r="AQ922" s="647"/>
      <c r="AR922" s="647"/>
      <c r="AS922" s="647"/>
      <c r="AT922" s="647"/>
      <c r="AU922" s="647"/>
      <c r="AV922" s="647"/>
      <c r="AW922" s="647"/>
      <c r="AX922" s="647"/>
      <c r="AY922" s="647"/>
      <c r="AZ922" s="647"/>
      <c r="BA922" s="647"/>
      <c r="BB922" s="647"/>
      <c r="BC922" s="647"/>
      <c r="BD922" s="647"/>
      <c r="BE922" s="647"/>
      <c r="BF922" s="647"/>
      <c r="BG922" s="647"/>
    </row>
    <row r="923" spans="1:59" x14ac:dyDescent="0.25">
      <c r="A923" s="631"/>
      <c r="B923" s="634"/>
      <c r="C923" s="634"/>
      <c r="D923" s="634"/>
      <c r="E923" s="634"/>
      <c r="F923" s="634"/>
      <c r="G923" s="634"/>
      <c r="H923" s="634"/>
      <c r="I923" s="634"/>
      <c r="J923" s="634"/>
      <c r="K923" s="635"/>
      <c r="L923" s="635"/>
      <c r="M923" s="635"/>
      <c r="N923" s="635"/>
      <c r="O923" s="635"/>
      <c r="P923" s="635"/>
      <c r="Q923" s="635"/>
      <c r="R923" s="635"/>
      <c r="S923" s="635"/>
      <c r="T923" s="635"/>
      <c r="U923" s="635"/>
      <c r="V923" s="635"/>
      <c r="W923" s="635"/>
      <c r="X923" s="635"/>
      <c r="Y923" s="635"/>
      <c r="Z923" s="631"/>
      <c r="AA923" s="631"/>
      <c r="AB923" s="631"/>
      <c r="AK923" s="647"/>
      <c r="AL923" s="647"/>
      <c r="AM923" s="647"/>
      <c r="AN923" s="647"/>
      <c r="AO923" s="647"/>
      <c r="AP923" s="647"/>
      <c r="AQ923" s="647"/>
      <c r="AR923" s="647"/>
      <c r="AS923" s="647"/>
      <c r="AT923" s="647"/>
      <c r="AU923" s="647"/>
      <c r="AV923" s="647"/>
      <c r="AW923" s="647"/>
      <c r="AX923" s="647"/>
      <c r="AY923" s="647"/>
      <c r="AZ923" s="647"/>
      <c r="BA923" s="647"/>
      <c r="BB923" s="647"/>
      <c r="BC923" s="647"/>
      <c r="BD923" s="647"/>
      <c r="BE923" s="647"/>
      <c r="BF923" s="647"/>
      <c r="BG923" s="647"/>
    </row>
    <row r="924" spans="1:59" x14ac:dyDescent="0.25">
      <c r="A924" s="631"/>
      <c r="B924" s="634"/>
      <c r="C924" s="634"/>
      <c r="D924" s="634"/>
      <c r="E924" s="634"/>
      <c r="F924" s="634"/>
      <c r="G924" s="634"/>
      <c r="H924" s="634"/>
      <c r="I924" s="634"/>
      <c r="J924" s="634"/>
      <c r="K924" s="635"/>
      <c r="L924" s="635"/>
      <c r="M924" s="635"/>
      <c r="N924" s="635"/>
      <c r="O924" s="635"/>
      <c r="P924" s="635"/>
      <c r="Q924" s="635"/>
      <c r="R924" s="635"/>
      <c r="S924" s="635"/>
      <c r="T924" s="635"/>
      <c r="U924" s="635"/>
      <c r="V924" s="635"/>
      <c r="W924" s="635"/>
      <c r="X924" s="635"/>
      <c r="Y924" s="635"/>
      <c r="Z924" s="631"/>
      <c r="AA924" s="631"/>
      <c r="AB924" s="631"/>
      <c r="AK924" s="647"/>
      <c r="AL924" s="647"/>
      <c r="AM924" s="647"/>
      <c r="AN924" s="647"/>
      <c r="AO924" s="647"/>
      <c r="AP924" s="647"/>
      <c r="AQ924" s="647"/>
      <c r="AR924" s="647"/>
      <c r="AS924" s="647"/>
      <c r="AT924" s="647"/>
      <c r="AU924" s="647"/>
      <c r="AV924" s="647"/>
      <c r="AW924" s="647"/>
      <c r="AX924" s="647"/>
      <c r="AY924" s="647"/>
      <c r="AZ924" s="647"/>
      <c r="BA924" s="647"/>
      <c r="BB924" s="647"/>
      <c r="BC924" s="647"/>
      <c r="BD924" s="647"/>
      <c r="BE924" s="647"/>
      <c r="BF924" s="647"/>
      <c r="BG924" s="647"/>
    </row>
    <row r="925" spans="1:59" x14ac:dyDescent="0.25">
      <c r="A925" s="631"/>
      <c r="B925" s="634"/>
      <c r="C925" s="634"/>
      <c r="D925" s="634"/>
      <c r="E925" s="634"/>
      <c r="F925" s="634"/>
      <c r="G925" s="634"/>
      <c r="H925" s="634"/>
      <c r="I925" s="634"/>
      <c r="J925" s="634"/>
      <c r="K925" s="635"/>
      <c r="L925" s="635"/>
      <c r="M925" s="635"/>
      <c r="N925" s="635"/>
      <c r="O925" s="635"/>
      <c r="P925" s="635"/>
      <c r="Q925" s="635"/>
      <c r="R925" s="635"/>
      <c r="S925" s="635"/>
      <c r="T925" s="635"/>
      <c r="U925" s="635"/>
      <c r="V925" s="635"/>
      <c r="W925" s="635"/>
      <c r="X925" s="635"/>
      <c r="Y925" s="635"/>
      <c r="Z925" s="631"/>
      <c r="AA925" s="631"/>
      <c r="AB925" s="631"/>
      <c r="AK925" s="647"/>
      <c r="AL925" s="647"/>
      <c r="AM925" s="647"/>
      <c r="AN925" s="647"/>
      <c r="AO925" s="647"/>
      <c r="AP925" s="647"/>
      <c r="AQ925" s="647"/>
      <c r="AR925" s="647"/>
      <c r="AS925" s="647"/>
      <c r="AT925" s="647"/>
      <c r="AU925" s="647"/>
      <c r="AV925" s="647"/>
      <c r="AW925" s="647"/>
      <c r="AX925" s="647"/>
      <c r="AY925" s="647"/>
      <c r="AZ925" s="647"/>
      <c r="BA925" s="647"/>
      <c r="BB925" s="647"/>
      <c r="BC925" s="647"/>
      <c r="BD925" s="647"/>
      <c r="BE925" s="647"/>
      <c r="BF925" s="647"/>
      <c r="BG925" s="647"/>
    </row>
    <row r="926" spans="1:59" x14ac:dyDescent="0.25">
      <c r="A926" s="631"/>
      <c r="B926" s="634"/>
      <c r="C926" s="634"/>
      <c r="D926" s="634"/>
      <c r="E926" s="634"/>
      <c r="F926" s="634"/>
      <c r="G926" s="634"/>
      <c r="H926" s="634"/>
      <c r="I926" s="634"/>
      <c r="J926" s="634"/>
      <c r="K926" s="635"/>
      <c r="L926" s="635"/>
      <c r="M926" s="635"/>
      <c r="N926" s="635"/>
      <c r="O926" s="635"/>
      <c r="P926" s="635"/>
      <c r="Q926" s="635"/>
      <c r="R926" s="635"/>
      <c r="S926" s="635"/>
      <c r="T926" s="635"/>
      <c r="U926" s="635"/>
      <c r="V926" s="635"/>
      <c r="W926" s="635"/>
      <c r="X926" s="635"/>
      <c r="Y926" s="635"/>
      <c r="Z926" s="631"/>
      <c r="AA926" s="631"/>
      <c r="AB926" s="631"/>
      <c r="AK926" s="647"/>
      <c r="AL926" s="647"/>
      <c r="AM926" s="647"/>
      <c r="AN926" s="647"/>
      <c r="AO926" s="647"/>
      <c r="AP926" s="647"/>
      <c r="AQ926" s="647"/>
      <c r="AR926" s="647"/>
      <c r="AS926" s="647"/>
      <c r="AT926" s="647"/>
      <c r="AU926" s="647"/>
      <c r="AV926" s="647"/>
      <c r="AW926" s="647"/>
      <c r="AX926" s="647"/>
      <c r="AY926" s="647"/>
      <c r="AZ926" s="647"/>
      <c r="BA926" s="647"/>
      <c r="BB926" s="647"/>
      <c r="BC926" s="647"/>
      <c r="BD926" s="647"/>
      <c r="BE926" s="647"/>
      <c r="BF926" s="647"/>
      <c r="BG926" s="647"/>
    </row>
    <row r="927" spans="1:59" x14ac:dyDescent="0.25">
      <c r="A927" s="631"/>
      <c r="B927" s="634"/>
      <c r="C927" s="634"/>
      <c r="D927" s="634"/>
      <c r="E927" s="634"/>
      <c r="F927" s="634"/>
      <c r="G927" s="634"/>
      <c r="H927" s="634"/>
      <c r="I927" s="634"/>
      <c r="J927" s="634"/>
      <c r="K927" s="635"/>
      <c r="L927" s="635"/>
      <c r="M927" s="635"/>
      <c r="N927" s="635"/>
      <c r="O927" s="635"/>
      <c r="P927" s="635"/>
      <c r="Q927" s="635"/>
      <c r="R927" s="635"/>
      <c r="S927" s="635"/>
      <c r="T927" s="635"/>
      <c r="U927" s="635"/>
      <c r="V927" s="635"/>
      <c r="W927" s="635"/>
      <c r="X927" s="635"/>
      <c r="Y927" s="635"/>
      <c r="Z927" s="631"/>
      <c r="AA927" s="631"/>
      <c r="AB927" s="631"/>
      <c r="AK927" s="647"/>
      <c r="AL927" s="647"/>
      <c r="AM927" s="647"/>
      <c r="AN927" s="647"/>
      <c r="AO927" s="647"/>
      <c r="AP927" s="647"/>
      <c r="AQ927" s="647"/>
      <c r="AR927" s="647"/>
      <c r="AS927" s="647"/>
      <c r="AT927" s="647"/>
      <c r="AU927" s="647"/>
      <c r="AV927" s="647"/>
      <c r="AW927" s="647"/>
      <c r="AX927" s="647"/>
      <c r="AY927" s="647"/>
      <c r="AZ927" s="647"/>
      <c r="BA927" s="647"/>
      <c r="BB927" s="647"/>
      <c r="BC927" s="647"/>
      <c r="BD927" s="647"/>
      <c r="BE927" s="647"/>
      <c r="BF927" s="647"/>
      <c r="BG927" s="647"/>
    </row>
    <row r="928" spans="1:59" x14ac:dyDescent="0.25">
      <c r="A928" s="631"/>
      <c r="B928" s="634"/>
      <c r="C928" s="634"/>
      <c r="D928" s="634"/>
      <c r="E928" s="634"/>
      <c r="F928" s="634"/>
      <c r="G928" s="634"/>
      <c r="H928" s="634"/>
      <c r="I928" s="634"/>
      <c r="J928" s="634"/>
      <c r="K928" s="635"/>
      <c r="L928" s="635"/>
      <c r="M928" s="635"/>
      <c r="N928" s="635"/>
      <c r="O928" s="635"/>
      <c r="P928" s="635"/>
      <c r="Q928" s="635"/>
      <c r="R928" s="635"/>
      <c r="S928" s="635"/>
      <c r="T928" s="635"/>
      <c r="U928" s="635"/>
      <c r="V928" s="635"/>
      <c r="W928" s="635"/>
      <c r="X928" s="635"/>
      <c r="Y928" s="635"/>
      <c r="Z928" s="631"/>
      <c r="AA928" s="631"/>
      <c r="AB928" s="631"/>
      <c r="AK928" s="647"/>
      <c r="AL928" s="647"/>
      <c r="AM928" s="647"/>
      <c r="AN928" s="647"/>
      <c r="AO928" s="647"/>
      <c r="AP928" s="647"/>
      <c r="AQ928" s="647"/>
      <c r="AR928" s="647"/>
      <c r="AS928" s="647"/>
      <c r="AT928" s="647"/>
      <c r="AU928" s="647"/>
      <c r="AV928" s="647"/>
      <c r="AW928" s="647"/>
      <c r="AX928" s="647"/>
      <c r="AY928" s="647"/>
      <c r="AZ928" s="647"/>
      <c r="BA928" s="647"/>
      <c r="BB928" s="647"/>
      <c r="BC928" s="647"/>
      <c r="BD928" s="647"/>
      <c r="BE928" s="647"/>
      <c r="BF928" s="647"/>
      <c r="BG928" s="647"/>
    </row>
    <row r="929" spans="1:59" x14ac:dyDescent="0.25">
      <c r="A929" s="631"/>
      <c r="B929" s="634"/>
      <c r="C929" s="634"/>
      <c r="D929" s="634"/>
      <c r="E929" s="634"/>
      <c r="F929" s="634"/>
      <c r="G929" s="634"/>
      <c r="H929" s="634"/>
      <c r="I929" s="634"/>
      <c r="J929" s="634"/>
      <c r="K929" s="635"/>
      <c r="L929" s="635"/>
      <c r="M929" s="635"/>
      <c r="N929" s="635"/>
      <c r="O929" s="635"/>
      <c r="P929" s="635"/>
      <c r="Q929" s="635"/>
      <c r="R929" s="635"/>
      <c r="S929" s="635"/>
      <c r="T929" s="635"/>
      <c r="U929" s="635"/>
      <c r="V929" s="635"/>
      <c r="W929" s="635"/>
      <c r="X929" s="635"/>
      <c r="Y929" s="635"/>
      <c r="Z929" s="631"/>
      <c r="AA929" s="631"/>
      <c r="AB929" s="631"/>
      <c r="AK929" s="647"/>
      <c r="AL929" s="647"/>
      <c r="AM929" s="647"/>
      <c r="AN929" s="647"/>
      <c r="AO929" s="647"/>
      <c r="AP929" s="647"/>
      <c r="AQ929" s="647"/>
      <c r="AR929" s="647"/>
      <c r="AS929" s="647"/>
      <c r="AT929" s="647"/>
      <c r="AU929" s="647"/>
      <c r="AV929" s="647"/>
      <c r="AW929" s="647"/>
      <c r="AX929" s="647"/>
      <c r="AY929" s="647"/>
      <c r="AZ929" s="647"/>
      <c r="BA929" s="647"/>
      <c r="BB929" s="647"/>
      <c r="BC929" s="647"/>
      <c r="BD929" s="647"/>
      <c r="BE929" s="647"/>
      <c r="BF929" s="647"/>
      <c r="BG929" s="647"/>
    </row>
    <row r="930" spans="1:59" x14ac:dyDescent="0.25">
      <c r="A930" s="631"/>
      <c r="B930" s="634"/>
      <c r="C930" s="634"/>
      <c r="D930" s="634"/>
      <c r="E930" s="634"/>
      <c r="F930" s="634"/>
      <c r="G930" s="634"/>
      <c r="H930" s="634"/>
      <c r="I930" s="634"/>
      <c r="J930" s="634"/>
      <c r="K930" s="635"/>
      <c r="L930" s="635"/>
      <c r="M930" s="635"/>
      <c r="N930" s="635"/>
      <c r="O930" s="635"/>
      <c r="P930" s="635"/>
      <c r="Q930" s="635"/>
      <c r="R930" s="635"/>
      <c r="S930" s="635"/>
      <c r="T930" s="635"/>
      <c r="U930" s="635"/>
      <c r="V930" s="635"/>
      <c r="W930" s="635"/>
      <c r="X930" s="635"/>
      <c r="Y930" s="635"/>
      <c r="Z930" s="631"/>
      <c r="AA930" s="631"/>
      <c r="AB930" s="631"/>
      <c r="AK930" s="647"/>
      <c r="AL930" s="647"/>
      <c r="AM930" s="647"/>
      <c r="AN930" s="647"/>
      <c r="AO930" s="647"/>
      <c r="AP930" s="647"/>
      <c r="AQ930" s="647"/>
      <c r="AR930" s="647"/>
      <c r="AS930" s="647"/>
      <c r="AT930" s="647"/>
      <c r="AU930" s="647"/>
      <c r="AV930" s="647"/>
      <c r="AW930" s="647"/>
      <c r="AX930" s="647"/>
      <c r="AY930" s="647"/>
      <c r="AZ930" s="647"/>
      <c r="BA930" s="647"/>
      <c r="BB930" s="647"/>
      <c r="BC930" s="647"/>
      <c r="BD930" s="647"/>
      <c r="BE930" s="647"/>
      <c r="BF930" s="647"/>
      <c r="BG930" s="647"/>
    </row>
    <row r="931" spans="1:59" x14ac:dyDescent="0.25">
      <c r="A931" s="631"/>
      <c r="B931" s="634"/>
      <c r="C931" s="634"/>
      <c r="D931" s="634"/>
      <c r="E931" s="634"/>
      <c r="F931" s="634"/>
      <c r="G931" s="634"/>
      <c r="H931" s="634"/>
      <c r="I931" s="634"/>
      <c r="J931" s="634"/>
      <c r="K931" s="635"/>
      <c r="L931" s="635"/>
      <c r="M931" s="635"/>
      <c r="N931" s="635"/>
      <c r="O931" s="635"/>
      <c r="P931" s="635"/>
      <c r="Q931" s="635"/>
      <c r="R931" s="635"/>
      <c r="S931" s="635"/>
      <c r="T931" s="635"/>
      <c r="U931" s="635"/>
      <c r="V931" s="635"/>
      <c r="W931" s="635"/>
      <c r="X931" s="635"/>
      <c r="Y931" s="635"/>
      <c r="Z931" s="631"/>
      <c r="AA931" s="631"/>
      <c r="AB931" s="631"/>
      <c r="AK931" s="647"/>
      <c r="AL931" s="647"/>
      <c r="AM931" s="647"/>
      <c r="AN931" s="647"/>
      <c r="AO931" s="647"/>
      <c r="AP931" s="647"/>
      <c r="AQ931" s="647"/>
      <c r="AR931" s="647"/>
      <c r="AS931" s="647"/>
      <c r="AT931" s="647"/>
      <c r="AU931" s="647"/>
      <c r="AV931" s="647"/>
      <c r="AW931" s="647"/>
      <c r="AX931" s="647"/>
      <c r="AY931" s="647"/>
      <c r="AZ931" s="647"/>
      <c r="BA931" s="647"/>
      <c r="BB931" s="647"/>
      <c r="BC931" s="647"/>
      <c r="BD931" s="647"/>
      <c r="BE931" s="647"/>
      <c r="BF931" s="647"/>
      <c r="BG931" s="647"/>
    </row>
    <row r="932" spans="1:59" x14ac:dyDescent="0.25">
      <c r="A932" s="631"/>
      <c r="B932" s="634"/>
      <c r="C932" s="634"/>
      <c r="D932" s="634"/>
      <c r="E932" s="634"/>
      <c r="F932" s="634"/>
      <c r="G932" s="634"/>
      <c r="H932" s="634"/>
      <c r="I932" s="634"/>
      <c r="J932" s="634"/>
      <c r="K932" s="635"/>
      <c r="L932" s="635"/>
      <c r="M932" s="635"/>
      <c r="N932" s="635"/>
      <c r="O932" s="635"/>
      <c r="P932" s="635"/>
      <c r="Q932" s="635"/>
      <c r="R932" s="635"/>
      <c r="S932" s="635"/>
      <c r="T932" s="635"/>
      <c r="U932" s="635"/>
      <c r="V932" s="635"/>
      <c r="W932" s="635"/>
      <c r="X932" s="635"/>
      <c r="Y932" s="635"/>
      <c r="Z932" s="631"/>
      <c r="AA932" s="631"/>
      <c r="AB932" s="631"/>
      <c r="AK932" s="647"/>
      <c r="AL932" s="647"/>
      <c r="AM932" s="647"/>
      <c r="AN932" s="647"/>
      <c r="AO932" s="647"/>
      <c r="AP932" s="647"/>
      <c r="AQ932" s="647"/>
      <c r="AR932" s="647"/>
      <c r="AS932" s="647"/>
      <c r="AT932" s="647"/>
      <c r="AU932" s="647"/>
      <c r="AV932" s="647"/>
      <c r="AW932" s="647"/>
      <c r="AX932" s="647"/>
      <c r="AY932" s="647"/>
      <c r="AZ932" s="647"/>
      <c r="BA932" s="647"/>
      <c r="BB932" s="647"/>
      <c r="BC932" s="647"/>
      <c r="BD932" s="647"/>
      <c r="BE932" s="647"/>
      <c r="BF932" s="647"/>
      <c r="BG932" s="647"/>
    </row>
    <row r="933" spans="1:59" x14ac:dyDescent="0.25">
      <c r="A933" s="631"/>
      <c r="B933" s="634"/>
      <c r="C933" s="634"/>
      <c r="D933" s="634"/>
      <c r="E933" s="634"/>
      <c r="F933" s="634"/>
      <c r="G933" s="634"/>
      <c r="H933" s="634"/>
      <c r="I933" s="634"/>
      <c r="J933" s="634"/>
      <c r="K933" s="635"/>
      <c r="L933" s="635"/>
      <c r="M933" s="635"/>
      <c r="N933" s="635"/>
      <c r="O933" s="635"/>
      <c r="P933" s="635"/>
      <c r="Q933" s="635"/>
      <c r="R933" s="635"/>
      <c r="S933" s="635"/>
      <c r="T933" s="635"/>
      <c r="U933" s="635"/>
      <c r="V933" s="635"/>
      <c r="W933" s="635"/>
      <c r="X933" s="635"/>
      <c r="Y933" s="635"/>
      <c r="Z933" s="631"/>
      <c r="AA933" s="631"/>
      <c r="AB933" s="631"/>
      <c r="AK933" s="647"/>
      <c r="AL933" s="647"/>
      <c r="AM933" s="647"/>
      <c r="AN933" s="647"/>
      <c r="AO933" s="647"/>
      <c r="AP933" s="647"/>
      <c r="AQ933" s="647"/>
      <c r="AR933" s="647"/>
      <c r="AS933" s="647"/>
      <c r="AT933" s="647"/>
      <c r="AU933" s="647"/>
      <c r="AV933" s="647"/>
      <c r="AW933" s="647"/>
      <c r="AX933" s="647"/>
      <c r="AY933" s="647"/>
      <c r="AZ933" s="647"/>
      <c r="BA933" s="647"/>
      <c r="BB933" s="647"/>
      <c r="BC933" s="647"/>
      <c r="BD933" s="647"/>
      <c r="BE933" s="647"/>
      <c r="BF933" s="647"/>
      <c r="BG933" s="647"/>
    </row>
    <row r="934" spans="1:59" x14ac:dyDescent="0.25">
      <c r="A934" s="631"/>
      <c r="B934" s="634"/>
      <c r="C934" s="634"/>
      <c r="D934" s="634"/>
      <c r="E934" s="634"/>
      <c r="F934" s="634"/>
      <c r="G934" s="634"/>
      <c r="H934" s="634"/>
      <c r="I934" s="634"/>
      <c r="J934" s="634"/>
      <c r="K934" s="635"/>
      <c r="L934" s="635"/>
      <c r="M934" s="635"/>
      <c r="N934" s="635"/>
      <c r="O934" s="635"/>
      <c r="P934" s="635"/>
      <c r="Q934" s="635"/>
      <c r="R934" s="635"/>
      <c r="S934" s="635"/>
      <c r="T934" s="635"/>
      <c r="U934" s="635"/>
      <c r="V934" s="635"/>
      <c r="W934" s="635"/>
      <c r="X934" s="635"/>
      <c r="Y934" s="635"/>
      <c r="Z934" s="631"/>
      <c r="AA934" s="631"/>
      <c r="AB934" s="631"/>
      <c r="AK934" s="647"/>
      <c r="AL934" s="647"/>
      <c r="AM934" s="647"/>
      <c r="AN934" s="647"/>
      <c r="AO934" s="647"/>
      <c r="AP934" s="647"/>
      <c r="AQ934" s="647"/>
      <c r="AR934" s="647"/>
      <c r="AS934" s="647"/>
      <c r="AT934" s="647"/>
      <c r="AU934" s="647"/>
      <c r="AV934" s="647"/>
      <c r="AW934" s="647"/>
      <c r="AX934" s="647"/>
      <c r="AY934" s="647"/>
      <c r="AZ934" s="647"/>
      <c r="BA934" s="647"/>
      <c r="BB934" s="647"/>
      <c r="BC934" s="647"/>
      <c r="BD934" s="647"/>
      <c r="BE934" s="647"/>
      <c r="BF934" s="647"/>
      <c r="BG934" s="647"/>
    </row>
    <row r="935" spans="1:59" x14ac:dyDescent="0.25">
      <c r="A935" s="631"/>
      <c r="B935" s="634"/>
      <c r="C935" s="634"/>
      <c r="D935" s="634"/>
      <c r="E935" s="634"/>
      <c r="F935" s="634"/>
      <c r="G935" s="634"/>
      <c r="H935" s="634"/>
      <c r="I935" s="634"/>
      <c r="J935" s="634"/>
      <c r="K935" s="635"/>
      <c r="L935" s="635"/>
      <c r="M935" s="635"/>
      <c r="N935" s="635"/>
      <c r="O935" s="635"/>
      <c r="P935" s="635"/>
      <c r="Q935" s="635"/>
      <c r="R935" s="635"/>
      <c r="S935" s="635"/>
      <c r="T935" s="635"/>
      <c r="U935" s="635"/>
      <c r="V935" s="635"/>
      <c r="W935" s="635"/>
      <c r="X935" s="635"/>
      <c r="Y935" s="635"/>
      <c r="Z935" s="631"/>
      <c r="AA935" s="631"/>
      <c r="AB935" s="631"/>
      <c r="AK935" s="647"/>
      <c r="AL935" s="647"/>
      <c r="AM935" s="647"/>
      <c r="AN935" s="647"/>
      <c r="AO935" s="647"/>
      <c r="AP935" s="647"/>
      <c r="AQ935" s="647"/>
      <c r="AR935" s="647"/>
      <c r="AS935" s="647"/>
      <c r="AT935" s="647"/>
      <c r="AU935" s="647"/>
      <c r="AV935" s="647"/>
      <c r="AW935" s="647"/>
      <c r="AX935" s="647"/>
      <c r="AY935" s="647"/>
      <c r="AZ935" s="647"/>
      <c r="BA935" s="647"/>
      <c r="BB935" s="647"/>
      <c r="BC935" s="647"/>
      <c r="BD935" s="647"/>
      <c r="BE935" s="647"/>
      <c r="BF935" s="647"/>
      <c r="BG935" s="647"/>
    </row>
    <row r="936" spans="1:59" x14ac:dyDescent="0.25">
      <c r="A936" s="631"/>
      <c r="B936" s="634"/>
      <c r="C936" s="634"/>
      <c r="D936" s="634"/>
      <c r="E936" s="634"/>
      <c r="F936" s="634"/>
      <c r="G936" s="634"/>
      <c r="H936" s="634"/>
      <c r="I936" s="634"/>
      <c r="J936" s="634"/>
      <c r="K936" s="635"/>
      <c r="L936" s="635"/>
      <c r="M936" s="635"/>
      <c r="N936" s="635"/>
      <c r="O936" s="635"/>
      <c r="P936" s="635"/>
      <c r="Q936" s="635"/>
      <c r="R936" s="635"/>
      <c r="S936" s="635"/>
      <c r="T936" s="635"/>
      <c r="U936" s="635"/>
      <c r="V936" s="635"/>
      <c r="W936" s="635"/>
      <c r="X936" s="635"/>
      <c r="Y936" s="635"/>
      <c r="Z936" s="631"/>
      <c r="AA936" s="631"/>
      <c r="AB936" s="631"/>
      <c r="AK936" s="647"/>
      <c r="AL936" s="647"/>
      <c r="AM936" s="647"/>
      <c r="AN936" s="647"/>
      <c r="AO936" s="647"/>
      <c r="AP936" s="647"/>
      <c r="AQ936" s="647"/>
      <c r="AR936" s="647"/>
      <c r="AS936" s="647"/>
      <c r="AT936" s="647"/>
      <c r="AU936" s="647"/>
      <c r="AV936" s="647"/>
      <c r="AW936" s="647"/>
      <c r="AX936" s="647"/>
      <c r="AY936" s="647"/>
      <c r="AZ936" s="647"/>
      <c r="BA936" s="647"/>
      <c r="BB936" s="647"/>
      <c r="BC936" s="647"/>
      <c r="BD936" s="647"/>
      <c r="BE936" s="647"/>
      <c r="BF936" s="647"/>
      <c r="BG936" s="647"/>
    </row>
    <row r="937" spans="1:59" x14ac:dyDescent="0.25">
      <c r="A937" s="631"/>
      <c r="B937" s="634"/>
      <c r="C937" s="634"/>
      <c r="D937" s="634"/>
      <c r="E937" s="634"/>
      <c r="F937" s="634"/>
      <c r="G937" s="634"/>
      <c r="H937" s="634"/>
      <c r="I937" s="634"/>
      <c r="J937" s="634"/>
      <c r="K937" s="635"/>
      <c r="L937" s="635"/>
      <c r="M937" s="635"/>
      <c r="N937" s="635"/>
      <c r="O937" s="635"/>
      <c r="P937" s="635"/>
      <c r="Q937" s="635"/>
      <c r="R937" s="635"/>
      <c r="S937" s="635"/>
      <c r="T937" s="635"/>
      <c r="U937" s="635"/>
      <c r="V937" s="635"/>
      <c r="W937" s="635"/>
      <c r="X937" s="635"/>
      <c r="Y937" s="635"/>
      <c r="Z937" s="631"/>
      <c r="AA937" s="631"/>
      <c r="AB937" s="631"/>
      <c r="AK937" s="647"/>
      <c r="AL937" s="647"/>
      <c r="AM937" s="647"/>
      <c r="AN937" s="647"/>
      <c r="AO937" s="647"/>
      <c r="AP937" s="647"/>
      <c r="AQ937" s="647"/>
      <c r="AR937" s="647"/>
      <c r="AS937" s="647"/>
      <c r="AT937" s="647"/>
      <c r="AU937" s="647"/>
      <c r="AV937" s="647"/>
      <c r="AW937" s="647"/>
      <c r="AX937" s="647"/>
      <c r="AY937" s="647"/>
      <c r="AZ937" s="647"/>
      <c r="BA937" s="647"/>
      <c r="BB937" s="647"/>
      <c r="BC937" s="647"/>
      <c r="BD937" s="647"/>
      <c r="BE937" s="647"/>
      <c r="BF937" s="647"/>
      <c r="BG937" s="647"/>
    </row>
    <row r="938" spans="1:59" x14ac:dyDescent="0.25">
      <c r="A938" s="631"/>
      <c r="B938" s="634"/>
      <c r="C938" s="634"/>
      <c r="D938" s="634"/>
      <c r="E938" s="634"/>
      <c r="F938" s="634"/>
      <c r="G938" s="634"/>
      <c r="H938" s="634"/>
      <c r="I938" s="634"/>
      <c r="J938" s="634"/>
      <c r="K938" s="635"/>
      <c r="L938" s="635"/>
      <c r="M938" s="635"/>
      <c r="N938" s="635"/>
      <c r="O938" s="635"/>
      <c r="P938" s="635"/>
      <c r="Q938" s="635"/>
      <c r="R938" s="635"/>
      <c r="S938" s="635"/>
      <c r="T938" s="635"/>
      <c r="U938" s="635"/>
      <c r="V938" s="635"/>
      <c r="W938" s="635"/>
      <c r="X938" s="635"/>
      <c r="Y938" s="635"/>
      <c r="Z938" s="631"/>
      <c r="AA938" s="631"/>
      <c r="AB938" s="631"/>
      <c r="AK938" s="647"/>
      <c r="AL938" s="647"/>
      <c r="AM938" s="647"/>
      <c r="AN938" s="647"/>
      <c r="AO938" s="647"/>
      <c r="AP938" s="647"/>
      <c r="AQ938" s="647"/>
      <c r="AR938" s="647"/>
      <c r="AS938" s="647"/>
      <c r="AT938" s="647"/>
      <c r="AU938" s="647"/>
      <c r="AV938" s="647"/>
      <c r="AW938" s="647"/>
      <c r="AX938" s="647"/>
      <c r="AY938" s="647"/>
      <c r="AZ938" s="647"/>
      <c r="BA938" s="647"/>
      <c r="BB938" s="647"/>
      <c r="BC938" s="647"/>
      <c r="BD938" s="647"/>
      <c r="BE938" s="647"/>
      <c r="BF938" s="647"/>
      <c r="BG938" s="647"/>
    </row>
    <row r="939" spans="1:59" x14ac:dyDescent="0.25">
      <c r="A939" s="631"/>
      <c r="B939" s="634"/>
      <c r="C939" s="634"/>
      <c r="D939" s="634"/>
      <c r="E939" s="634"/>
      <c r="F939" s="634"/>
      <c r="G939" s="634"/>
      <c r="H939" s="634"/>
      <c r="I939" s="634"/>
      <c r="J939" s="634"/>
      <c r="K939" s="635"/>
      <c r="L939" s="635"/>
      <c r="M939" s="635"/>
      <c r="N939" s="635"/>
      <c r="O939" s="635"/>
      <c r="P939" s="635"/>
      <c r="Q939" s="635"/>
      <c r="R939" s="635"/>
      <c r="S939" s="635"/>
      <c r="T939" s="635"/>
      <c r="U939" s="635"/>
      <c r="V939" s="635"/>
      <c r="W939" s="635"/>
      <c r="X939" s="635"/>
      <c r="Y939" s="635"/>
      <c r="Z939" s="631"/>
      <c r="AA939" s="631"/>
      <c r="AB939" s="631"/>
      <c r="AK939" s="647"/>
      <c r="AL939" s="647"/>
      <c r="AM939" s="647"/>
      <c r="AN939" s="647"/>
      <c r="AO939" s="647"/>
      <c r="AP939" s="647"/>
      <c r="AQ939" s="647"/>
      <c r="AR939" s="647"/>
      <c r="AS939" s="647"/>
      <c r="AT939" s="647"/>
      <c r="AU939" s="647"/>
      <c r="AV939" s="647"/>
      <c r="AW939" s="647"/>
      <c r="AX939" s="647"/>
      <c r="AY939" s="647"/>
      <c r="AZ939" s="647"/>
      <c r="BA939" s="647"/>
      <c r="BB939" s="647"/>
      <c r="BC939" s="647"/>
      <c r="BD939" s="647"/>
      <c r="BE939" s="647"/>
      <c r="BF939" s="647"/>
      <c r="BG939" s="647"/>
    </row>
    <row r="940" spans="1:59" x14ac:dyDescent="0.25">
      <c r="A940" s="631"/>
      <c r="B940" s="634"/>
      <c r="C940" s="634"/>
      <c r="D940" s="634"/>
      <c r="E940" s="634"/>
      <c r="F940" s="634"/>
      <c r="G940" s="634"/>
      <c r="H940" s="634"/>
      <c r="I940" s="634"/>
      <c r="J940" s="634"/>
      <c r="K940" s="635"/>
      <c r="L940" s="635"/>
      <c r="M940" s="635"/>
      <c r="N940" s="635"/>
      <c r="O940" s="635"/>
      <c r="P940" s="635"/>
      <c r="Q940" s="635"/>
      <c r="R940" s="635"/>
      <c r="S940" s="635"/>
      <c r="T940" s="635"/>
      <c r="U940" s="635"/>
      <c r="V940" s="635"/>
      <c r="W940" s="635"/>
      <c r="X940" s="635"/>
      <c r="Y940" s="635"/>
      <c r="Z940" s="631"/>
      <c r="AA940" s="631"/>
      <c r="AB940" s="631"/>
      <c r="AK940" s="647"/>
      <c r="AL940" s="647"/>
      <c r="AM940" s="647"/>
      <c r="AN940" s="647"/>
      <c r="AO940" s="647"/>
      <c r="AP940" s="647"/>
      <c r="AQ940" s="647"/>
      <c r="AR940" s="647"/>
      <c r="AS940" s="647"/>
      <c r="AT940" s="647"/>
      <c r="AU940" s="647"/>
      <c r="AV940" s="647"/>
      <c r="AW940" s="647"/>
      <c r="AX940" s="647"/>
      <c r="AY940" s="647"/>
      <c r="AZ940" s="647"/>
      <c r="BA940" s="647"/>
      <c r="BB940" s="647"/>
      <c r="BC940" s="647"/>
      <c r="BD940" s="647"/>
      <c r="BE940" s="647"/>
      <c r="BF940" s="647"/>
      <c r="BG940" s="647"/>
    </row>
    <row r="941" spans="1:59" x14ac:dyDescent="0.25">
      <c r="A941" s="631"/>
      <c r="B941" s="634"/>
      <c r="C941" s="634"/>
      <c r="D941" s="634"/>
      <c r="E941" s="634"/>
      <c r="F941" s="634"/>
      <c r="G941" s="634"/>
      <c r="H941" s="634"/>
      <c r="I941" s="634"/>
      <c r="J941" s="634"/>
      <c r="K941" s="635"/>
      <c r="L941" s="635"/>
      <c r="M941" s="635"/>
      <c r="N941" s="635"/>
      <c r="O941" s="635"/>
      <c r="P941" s="635"/>
      <c r="Q941" s="635"/>
      <c r="R941" s="635"/>
      <c r="S941" s="635"/>
      <c r="T941" s="635"/>
      <c r="U941" s="635"/>
      <c r="V941" s="635"/>
      <c r="W941" s="635"/>
      <c r="X941" s="635"/>
      <c r="Y941" s="635"/>
      <c r="Z941" s="631"/>
      <c r="AA941" s="631"/>
      <c r="AB941" s="631"/>
      <c r="AK941" s="647"/>
      <c r="AL941" s="647"/>
      <c r="AM941" s="647"/>
      <c r="AN941" s="647"/>
      <c r="AO941" s="647"/>
      <c r="AP941" s="647"/>
      <c r="AQ941" s="647"/>
      <c r="AR941" s="647"/>
      <c r="AS941" s="647"/>
      <c r="AT941" s="647"/>
      <c r="AU941" s="647"/>
      <c r="AV941" s="647"/>
      <c r="AW941" s="647"/>
      <c r="AX941" s="647"/>
      <c r="AY941" s="647"/>
      <c r="AZ941" s="647"/>
      <c r="BA941" s="647"/>
      <c r="BB941" s="647"/>
      <c r="BC941" s="647"/>
      <c r="BD941" s="647"/>
      <c r="BE941" s="647"/>
      <c r="BF941" s="647"/>
      <c r="BG941" s="647"/>
    </row>
    <row r="942" spans="1:59" x14ac:dyDescent="0.25">
      <c r="A942" s="631"/>
      <c r="B942" s="634"/>
      <c r="C942" s="634"/>
      <c r="D942" s="634"/>
      <c r="E942" s="634"/>
      <c r="F942" s="634"/>
      <c r="G942" s="634"/>
      <c r="H942" s="634"/>
      <c r="I942" s="634"/>
      <c r="J942" s="634"/>
      <c r="K942" s="635"/>
      <c r="L942" s="635"/>
      <c r="M942" s="635"/>
      <c r="N942" s="635"/>
      <c r="O942" s="635"/>
      <c r="P942" s="635"/>
      <c r="Q942" s="635"/>
      <c r="R942" s="635"/>
      <c r="S942" s="635"/>
      <c r="T942" s="635"/>
      <c r="U942" s="635"/>
      <c r="V942" s="635"/>
      <c r="W942" s="635"/>
      <c r="X942" s="635"/>
      <c r="Y942" s="635"/>
      <c r="Z942" s="631"/>
      <c r="AA942" s="631"/>
      <c r="AB942" s="631"/>
      <c r="AK942" s="647"/>
      <c r="AL942" s="647"/>
      <c r="AM942" s="647"/>
      <c r="AN942" s="647"/>
      <c r="AO942" s="647"/>
      <c r="AP942" s="647"/>
      <c r="AQ942" s="647"/>
      <c r="AR942" s="647"/>
      <c r="AS942" s="647"/>
      <c r="AT942" s="647"/>
      <c r="AU942" s="647"/>
      <c r="AV942" s="647"/>
      <c r="AW942" s="647"/>
      <c r="AX942" s="647"/>
      <c r="AY942" s="647"/>
      <c r="AZ942" s="647"/>
      <c r="BA942" s="647"/>
      <c r="BB942" s="647"/>
      <c r="BC942" s="647"/>
      <c r="BD942" s="647"/>
      <c r="BE942" s="647"/>
      <c r="BF942" s="647"/>
      <c r="BG942" s="647"/>
    </row>
    <row r="943" spans="1:59" x14ac:dyDescent="0.25">
      <c r="A943" s="631"/>
      <c r="B943" s="634"/>
      <c r="C943" s="634"/>
      <c r="D943" s="634"/>
      <c r="E943" s="634"/>
      <c r="F943" s="634"/>
      <c r="G943" s="634"/>
      <c r="H943" s="634"/>
      <c r="I943" s="634"/>
      <c r="J943" s="634"/>
      <c r="K943" s="635"/>
      <c r="L943" s="635"/>
      <c r="M943" s="635"/>
      <c r="N943" s="635"/>
      <c r="O943" s="635"/>
      <c r="P943" s="635"/>
      <c r="Q943" s="635"/>
      <c r="R943" s="635"/>
      <c r="S943" s="635"/>
      <c r="T943" s="635"/>
      <c r="U943" s="635"/>
      <c r="V943" s="635"/>
      <c r="W943" s="635"/>
      <c r="X943" s="635"/>
      <c r="Y943" s="635"/>
      <c r="Z943" s="631"/>
      <c r="AA943" s="631"/>
      <c r="AB943" s="631"/>
      <c r="AK943" s="647"/>
      <c r="AL943" s="647"/>
      <c r="AM943" s="647"/>
      <c r="AN943" s="647"/>
      <c r="AO943" s="647"/>
      <c r="AP943" s="647"/>
      <c r="AQ943" s="647"/>
      <c r="AR943" s="647"/>
      <c r="AS943" s="647"/>
      <c r="AT943" s="647"/>
      <c r="AU943" s="647"/>
      <c r="AV943" s="647"/>
      <c r="AW943" s="647"/>
      <c r="AX943" s="647"/>
      <c r="AY943" s="647"/>
      <c r="AZ943" s="647"/>
      <c r="BA943" s="647"/>
      <c r="BB943" s="647"/>
      <c r="BC943" s="647"/>
      <c r="BD943" s="647"/>
      <c r="BE943" s="647"/>
      <c r="BF943" s="647"/>
      <c r="BG943" s="647"/>
    </row>
    <row r="944" spans="1:59" x14ac:dyDescent="0.25">
      <c r="A944" s="631"/>
      <c r="B944" s="634"/>
      <c r="C944" s="634"/>
      <c r="D944" s="634"/>
      <c r="E944" s="634"/>
      <c r="F944" s="634"/>
      <c r="G944" s="634"/>
      <c r="H944" s="634"/>
      <c r="I944" s="634"/>
      <c r="J944" s="634"/>
      <c r="K944" s="635"/>
      <c r="L944" s="635"/>
      <c r="M944" s="635"/>
      <c r="N944" s="635"/>
      <c r="O944" s="635"/>
      <c r="P944" s="635"/>
      <c r="Q944" s="635"/>
      <c r="R944" s="635"/>
      <c r="S944" s="635"/>
      <c r="T944" s="635"/>
      <c r="U944" s="635"/>
      <c r="V944" s="635"/>
      <c r="W944" s="635"/>
      <c r="X944" s="635"/>
      <c r="Y944" s="635"/>
      <c r="Z944" s="631"/>
      <c r="AA944" s="631"/>
      <c r="AB944" s="631"/>
      <c r="AK944" s="647"/>
      <c r="AL944" s="647"/>
      <c r="AM944" s="647"/>
      <c r="AN944" s="647"/>
      <c r="AO944" s="647"/>
      <c r="AP944" s="647"/>
      <c r="AQ944" s="647"/>
      <c r="AR944" s="647"/>
      <c r="AS944" s="647"/>
      <c r="AT944" s="647"/>
      <c r="AU944" s="647"/>
      <c r="AV944" s="647"/>
      <c r="AW944" s="647"/>
      <c r="AX944" s="647"/>
      <c r="AY944" s="647"/>
      <c r="AZ944" s="647"/>
      <c r="BA944" s="647"/>
      <c r="BB944" s="647"/>
      <c r="BC944" s="647"/>
      <c r="BD944" s="647"/>
      <c r="BE944" s="647"/>
      <c r="BF944" s="647"/>
      <c r="BG944" s="647"/>
    </row>
    <row r="945" spans="1:59" x14ac:dyDescent="0.25">
      <c r="A945" s="631"/>
      <c r="B945" s="634"/>
      <c r="C945" s="634"/>
      <c r="D945" s="634"/>
      <c r="E945" s="634"/>
      <c r="F945" s="634"/>
      <c r="G945" s="634"/>
      <c r="H945" s="634"/>
      <c r="I945" s="634"/>
      <c r="J945" s="634"/>
      <c r="K945" s="635"/>
      <c r="L945" s="635"/>
      <c r="M945" s="635"/>
      <c r="N945" s="635"/>
      <c r="O945" s="635"/>
      <c r="P945" s="635"/>
      <c r="Q945" s="635"/>
      <c r="R945" s="635"/>
      <c r="S945" s="635"/>
      <c r="T945" s="635"/>
      <c r="U945" s="635"/>
      <c r="V945" s="635"/>
      <c r="W945" s="635"/>
      <c r="X945" s="635"/>
      <c r="Y945" s="635"/>
      <c r="Z945" s="631"/>
      <c r="AA945" s="631"/>
      <c r="AB945" s="631"/>
      <c r="AK945" s="647"/>
      <c r="AL945" s="647"/>
      <c r="AM945" s="647"/>
      <c r="AN945" s="647"/>
      <c r="AO945" s="647"/>
      <c r="AP945" s="647"/>
      <c r="AQ945" s="647"/>
      <c r="AR945" s="647"/>
      <c r="AS945" s="647"/>
      <c r="AT945" s="647"/>
      <c r="AU945" s="647"/>
      <c r="AV945" s="647"/>
      <c r="AW945" s="647"/>
      <c r="AX945" s="647"/>
      <c r="AY945" s="647"/>
      <c r="AZ945" s="647"/>
      <c r="BA945" s="647"/>
      <c r="BB945" s="647"/>
      <c r="BC945" s="647"/>
      <c r="BD945" s="647"/>
      <c r="BE945" s="647"/>
      <c r="BF945" s="647"/>
      <c r="BG945" s="647"/>
    </row>
    <row r="946" spans="1:59" x14ac:dyDescent="0.25">
      <c r="A946" s="631"/>
      <c r="B946" s="634"/>
      <c r="C946" s="634"/>
      <c r="D946" s="634"/>
      <c r="E946" s="634"/>
      <c r="F946" s="634"/>
      <c r="G946" s="634"/>
      <c r="H946" s="634"/>
      <c r="I946" s="634"/>
      <c r="J946" s="634"/>
      <c r="K946" s="635"/>
      <c r="L946" s="635"/>
      <c r="M946" s="635"/>
      <c r="N946" s="635"/>
      <c r="O946" s="635"/>
      <c r="P946" s="635"/>
      <c r="Q946" s="635"/>
      <c r="R946" s="635"/>
      <c r="S946" s="635"/>
      <c r="T946" s="635"/>
      <c r="U946" s="635"/>
      <c r="V946" s="635"/>
      <c r="W946" s="635"/>
      <c r="X946" s="635"/>
      <c r="Y946" s="635"/>
      <c r="Z946" s="631"/>
      <c r="AA946" s="631"/>
      <c r="AB946" s="631"/>
      <c r="AK946" s="647"/>
      <c r="AL946" s="647"/>
      <c r="AM946" s="647"/>
      <c r="AN946" s="647"/>
      <c r="AO946" s="647"/>
      <c r="AP946" s="647"/>
      <c r="AQ946" s="647"/>
      <c r="AR946" s="647"/>
      <c r="AS946" s="647"/>
      <c r="AT946" s="647"/>
      <c r="AU946" s="647"/>
      <c r="AV946" s="647"/>
      <c r="AW946" s="647"/>
      <c r="AX946" s="647"/>
      <c r="AY946" s="647"/>
      <c r="AZ946" s="647"/>
      <c r="BA946" s="647"/>
      <c r="BB946" s="647"/>
      <c r="BC946" s="647"/>
      <c r="BD946" s="647"/>
      <c r="BE946" s="647"/>
      <c r="BF946" s="647"/>
      <c r="BG946" s="647"/>
    </row>
    <row r="947" spans="1:59" x14ac:dyDescent="0.25">
      <c r="A947" s="631"/>
      <c r="B947" s="634"/>
      <c r="C947" s="634"/>
      <c r="D947" s="634"/>
      <c r="E947" s="634"/>
      <c r="F947" s="634"/>
      <c r="G947" s="634"/>
      <c r="H947" s="634"/>
      <c r="I947" s="634"/>
      <c r="J947" s="634"/>
      <c r="K947" s="635"/>
      <c r="L947" s="635"/>
      <c r="M947" s="635"/>
      <c r="N947" s="635"/>
      <c r="O947" s="635"/>
      <c r="P947" s="635"/>
      <c r="Q947" s="635"/>
      <c r="R947" s="635"/>
      <c r="S947" s="635"/>
      <c r="T947" s="635"/>
      <c r="U947" s="635"/>
      <c r="V947" s="635"/>
      <c r="W947" s="635"/>
      <c r="X947" s="635"/>
      <c r="Y947" s="635"/>
      <c r="Z947" s="631"/>
      <c r="AA947" s="631"/>
      <c r="AB947" s="631"/>
      <c r="AK947" s="647"/>
      <c r="AL947" s="647"/>
      <c r="AM947" s="647"/>
      <c r="AN947" s="647"/>
      <c r="AO947" s="647"/>
      <c r="AP947" s="647"/>
      <c r="AQ947" s="647"/>
      <c r="AR947" s="647"/>
      <c r="AS947" s="647"/>
      <c r="AT947" s="647"/>
      <c r="AU947" s="647"/>
      <c r="AV947" s="647"/>
      <c r="AW947" s="647"/>
      <c r="AX947" s="647"/>
      <c r="AY947" s="647"/>
      <c r="AZ947" s="647"/>
      <c r="BA947" s="647"/>
      <c r="BB947" s="647"/>
      <c r="BC947" s="647"/>
      <c r="BD947" s="647"/>
      <c r="BE947" s="647"/>
      <c r="BF947" s="647"/>
      <c r="BG947" s="647"/>
    </row>
    <row r="948" spans="1:59" x14ac:dyDescent="0.25">
      <c r="A948" s="631"/>
      <c r="B948" s="634"/>
      <c r="C948" s="634"/>
      <c r="D948" s="634"/>
      <c r="E948" s="634"/>
      <c r="F948" s="634"/>
      <c r="G948" s="634"/>
      <c r="H948" s="634"/>
      <c r="I948" s="634"/>
      <c r="J948" s="634"/>
      <c r="K948" s="635"/>
      <c r="L948" s="635"/>
      <c r="M948" s="635"/>
      <c r="N948" s="635"/>
      <c r="O948" s="635"/>
      <c r="P948" s="635"/>
      <c r="Q948" s="635"/>
      <c r="R948" s="635"/>
      <c r="S948" s="635"/>
      <c r="T948" s="635"/>
      <c r="U948" s="635"/>
      <c r="V948" s="635"/>
      <c r="W948" s="635"/>
      <c r="X948" s="635"/>
      <c r="Y948" s="635"/>
      <c r="Z948" s="631"/>
      <c r="AA948" s="631"/>
      <c r="AB948" s="631"/>
      <c r="AK948" s="647"/>
      <c r="AL948" s="647"/>
      <c r="AM948" s="647"/>
      <c r="AN948" s="647"/>
      <c r="AO948" s="647"/>
      <c r="AP948" s="647"/>
      <c r="AQ948" s="647"/>
      <c r="AR948" s="647"/>
      <c r="AS948" s="647"/>
      <c r="AT948" s="647"/>
      <c r="AU948" s="647"/>
      <c r="AV948" s="647"/>
      <c r="AW948" s="647"/>
      <c r="AX948" s="647"/>
      <c r="AY948" s="647"/>
      <c r="AZ948" s="647"/>
      <c r="BA948" s="647"/>
      <c r="BB948" s="647"/>
      <c r="BC948" s="647"/>
      <c r="BD948" s="647"/>
      <c r="BE948" s="647"/>
      <c r="BF948" s="647"/>
      <c r="BG948" s="647"/>
    </row>
    <row r="949" spans="1:59" x14ac:dyDescent="0.25">
      <c r="A949" s="631"/>
      <c r="B949" s="634"/>
      <c r="C949" s="634"/>
      <c r="D949" s="634"/>
      <c r="E949" s="634"/>
      <c r="F949" s="634"/>
      <c r="G949" s="634"/>
      <c r="H949" s="634"/>
      <c r="I949" s="634"/>
      <c r="J949" s="634"/>
      <c r="K949" s="635"/>
      <c r="L949" s="635"/>
      <c r="M949" s="635"/>
      <c r="N949" s="635"/>
      <c r="O949" s="635"/>
      <c r="P949" s="635"/>
      <c r="Q949" s="635"/>
      <c r="R949" s="635"/>
      <c r="S949" s="635"/>
      <c r="T949" s="635"/>
      <c r="U949" s="635"/>
      <c r="V949" s="635"/>
      <c r="W949" s="635"/>
      <c r="X949" s="635"/>
      <c r="Y949" s="635"/>
      <c r="Z949" s="631"/>
      <c r="AA949" s="631"/>
      <c r="AB949" s="631"/>
      <c r="AK949" s="647"/>
      <c r="AL949" s="647"/>
      <c r="AM949" s="647"/>
      <c r="AN949" s="647"/>
      <c r="AO949" s="647"/>
      <c r="AP949" s="647"/>
      <c r="AQ949" s="647"/>
      <c r="AR949" s="647"/>
      <c r="AS949" s="647"/>
      <c r="AT949" s="647"/>
      <c r="AU949" s="647"/>
      <c r="AV949" s="647"/>
      <c r="AW949" s="647"/>
      <c r="AX949" s="647"/>
      <c r="AY949" s="647"/>
      <c r="AZ949" s="647"/>
      <c r="BA949" s="647"/>
      <c r="BB949" s="647"/>
      <c r="BC949" s="647"/>
      <c r="BD949" s="647"/>
      <c r="BE949" s="647"/>
      <c r="BF949" s="647"/>
      <c r="BG949" s="647"/>
    </row>
    <row r="950" spans="1:59" x14ac:dyDescent="0.25">
      <c r="A950" s="631"/>
      <c r="B950" s="634"/>
      <c r="C950" s="634"/>
      <c r="D950" s="634"/>
      <c r="E950" s="634"/>
      <c r="F950" s="634"/>
      <c r="G950" s="634"/>
      <c r="H950" s="634"/>
      <c r="I950" s="634"/>
      <c r="J950" s="634"/>
      <c r="K950" s="635"/>
      <c r="L950" s="635"/>
      <c r="M950" s="635"/>
      <c r="N950" s="635"/>
      <c r="O950" s="635"/>
      <c r="P950" s="635"/>
      <c r="Q950" s="635"/>
      <c r="R950" s="635"/>
      <c r="S950" s="635"/>
      <c r="T950" s="635"/>
      <c r="U950" s="635"/>
      <c r="V950" s="635"/>
      <c r="W950" s="635"/>
      <c r="X950" s="635"/>
      <c r="Y950" s="635"/>
      <c r="Z950" s="631"/>
      <c r="AA950" s="631"/>
      <c r="AB950" s="631"/>
      <c r="AK950" s="647"/>
      <c r="AL950" s="647"/>
      <c r="AM950" s="647"/>
      <c r="AN950" s="647"/>
      <c r="AO950" s="647"/>
      <c r="AP950" s="647"/>
      <c r="AQ950" s="647"/>
      <c r="AR950" s="647"/>
      <c r="AS950" s="647"/>
      <c r="AT950" s="647"/>
      <c r="AU950" s="647"/>
      <c r="AV950" s="647"/>
      <c r="AW950" s="647"/>
      <c r="AX950" s="647"/>
      <c r="AY950" s="647"/>
      <c r="AZ950" s="647"/>
      <c r="BA950" s="647"/>
      <c r="BB950" s="647"/>
      <c r="BC950" s="647"/>
      <c r="BD950" s="647"/>
      <c r="BE950" s="647"/>
      <c r="BF950" s="647"/>
      <c r="BG950" s="647"/>
    </row>
    <row r="951" spans="1:59" x14ac:dyDescent="0.25">
      <c r="A951" s="631"/>
      <c r="B951" s="634"/>
      <c r="C951" s="634"/>
      <c r="D951" s="634"/>
      <c r="E951" s="634"/>
      <c r="F951" s="634"/>
      <c r="G951" s="634"/>
      <c r="H951" s="634"/>
      <c r="I951" s="634"/>
      <c r="J951" s="634"/>
      <c r="K951" s="635"/>
      <c r="L951" s="635"/>
      <c r="M951" s="635"/>
      <c r="N951" s="635"/>
      <c r="O951" s="635"/>
      <c r="P951" s="635"/>
      <c r="Q951" s="635"/>
      <c r="R951" s="635"/>
      <c r="S951" s="635"/>
      <c r="T951" s="635"/>
      <c r="U951" s="635"/>
      <c r="V951" s="635"/>
      <c r="W951" s="635"/>
      <c r="X951" s="635"/>
      <c r="Y951" s="635"/>
      <c r="Z951" s="631"/>
      <c r="AA951" s="631"/>
      <c r="AB951" s="631"/>
      <c r="AK951" s="647"/>
      <c r="AL951" s="647"/>
      <c r="AM951" s="647"/>
      <c r="AN951" s="647"/>
      <c r="AO951" s="647"/>
      <c r="AP951" s="647"/>
      <c r="AQ951" s="647"/>
      <c r="AR951" s="647"/>
      <c r="AS951" s="647"/>
      <c r="AT951" s="647"/>
      <c r="AU951" s="647"/>
      <c r="AV951" s="647"/>
      <c r="AW951" s="647"/>
      <c r="AX951" s="647"/>
      <c r="AY951" s="647"/>
      <c r="AZ951" s="647"/>
      <c r="BA951" s="647"/>
      <c r="BB951" s="647"/>
      <c r="BC951" s="647"/>
      <c r="BD951" s="647"/>
      <c r="BE951" s="647"/>
      <c r="BF951" s="647"/>
      <c r="BG951" s="647"/>
    </row>
    <row r="952" spans="1:59" x14ac:dyDescent="0.25">
      <c r="A952" s="631"/>
      <c r="B952" s="634"/>
      <c r="C952" s="634"/>
      <c r="D952" s="634"/>
      <c r="E952" s="634"/>
      <c r="F952" s="634"/>
      <c r="G952" s="634"/>
      <c r="H952" s="634"/>
      <c r="I952" s="634"/>
      <c r="J952" s="634"/>
      <c r="K952" s="635"/>
      <c r="L952" s="635"/>
      <c r="M952" s="635"/>
      <c r="N952" s="635"/>
      <c r="O952" s="635"/>
      <c r="P952" s="635"/>
      <c r="Q952" s="635"/>
      <c r="R952" s="635"/>
      <c r="S952" s="635"/>
      <c r="T952" s="635"/>
      <c r="U952" s="635"/>
      <c r="V952" s="635"/>
      <c r="W952" s="635"/>
      <c r="X952" s="635"/>
      <c r="Y952" s="635"/>
      <c r="Z952" s="631"/>
      <c r="AA952" s="631"/>
      <c r="AB952" s="631"/>
      <c r="AK952" s="647"/>
      <c r="AL952" s="647"/>
      <c r="AM952" s="647"/>
      <c r="AN952" s="647"/>
      <c r="AO952" s="647"/>
      <c r="AP952" s="647"/>
      <c r="AQ952" s="647"/>
      <c r="AR952" s="647"/>
      <c r="AS952" s="647"/>
      <c r="AT952" s="647"/>
      <c r="AU952" s="647"/>
      <c r="AV952" s="647"/>
      <c r="AW952" s="647"/>
      <c r="AX952" s="647"/>
      <c r="AY952" s="647"/>
      <c r="AZ952" s="647"/>
      <c r="BA952" s="647"/>
      <c r="BB952" s="647"/>
      <c r="BC952" s="647"/>
      <c r="BD952" s="647"/>
      <c r="BE952" s="647"/>
      <c r="BF952" s="647"/>
      <c r="BG952" s="647"/>
    </row>
    <row r="953" spans="1:59" x14ac:dyDescent="0.25">
      <c r="A953" s="631"/>
      <c r="B953" s="634"/>
      <c r="C953" s="634"/>
      <c r="D953" s="634"/>
      <c r="E953" s="634"/>
      <c r="F953" s="634"/>
      <c r="G953" s="634"/>
      <c r="H953" s="634"/>
      <c r="I953" s="634"/>
      <c r="J953" s="634"/>
      <c r="K953" s="635"/>
      <c r="L953" s="635"/>
      <c r="M953" s="635"/>
      <c r="N953" s="635"/>
      <c r="O953" s="635"/>
      <c r="P953" s="635"/>
      <c r="Q953" s="635"/>
      <c r="R953" s="635"/>
      <c r="S953" s="635"/>
      <c r="T953" s="635"/>
      <c r="U953" s="635"/>
      <c r="V953" s="635"/>
      <c r="W953" s="635"/>
      <c r="X953" s="635"/>
      <c r="Y953" s="635"/>
      <c r="Z953" s="631"/>
      <c r="AA953" s="631"/>
      <c r="AB953" s="631"/>
      <c r="AK953" s="647"/>
      <c r="AL953" s="647"/>
      <c r="AM953" s="647"/>
      <c r="AN953" s="647"/>
      <c r="AO953" s="647"/>
      <c r="AP953" s="647"/>
      <c r="AQ953" s="647"/>
      <c r="AR953" s="647"/>
      <c r="AS953" s="647"/>
      <c r="AT953" s="647"/>
      <c r="AU953" s="647"/>
      <c r="AV953" s="647"/>
      <c r="AW953" s="647"/>
      <c r="AX953" s="647"/>
      <c r="AY953" s="647"/>
      <c r="AZ953" s="647"/>
      <c r="BA953" s="647"/>
      <c r="BB953" s="647"/>
      <c r="BC953" s="647"/>
      <c r="BD953" s="647"/>
      <c r="BE953" s="647"/>
      <c r="BF953" s="647"/>
      <c r="BG953" s="647"/>
    </row>
    <row r="954" spans="1:59" x14ac:dyDescent="0.25">
      <c r="A954" s="631"/>
      <c r="B954" s="634"/>
      <c r="C954" s="634"/>
      <c r="D954" s="634"/>
      <c r="E954" s="634"/>
      <c r="F954" s="634"/>
      <c r="G954" s="634"/>
      <c r="H954" s="634"/>
      <c r="I954" s="634"/>
      <c r="J954" s="634"/>
      <c r="K954" s="635"/>
      <c r="L954" s="635"/>
      <c r="M954" s="635"/>
      <c r="N954" s="635"/>
      <c r="O954" s="635"/>
      <c r="P954" s="635"/>
      <c r="Q954" s="635"/>
      <c r="R954" s="635"/>
      <c r="S954" s="635"/>
      <c r="T954" s="635"/>
      <c r="U954" s="635"/>
      <c r="V954" s="635"/>
      <c r="W954" s="635"/>
      <c r="X954" s="635"/>
      <c r="Y954" s="635"/>
      <c r="Z954" s="631"/>
      <c r="AA954" s="631"/>
      <c r="AB954" s="631"/>
      <c r="AK954" s="647"/>
      <c r="AL954" s="647"/>
      <c r="AM954" s="647"/>
      <c r="AN954" s="647"/>
      <c r="AO954" s="647"/>
      <c r="AP954" s="647"/>
      <c r="AQ954" s="647"/>
      <c r="AR954" s="647"/>
      <c r="AS954" s="647"/>
      <c r="AT954" s="647"/>
      <c r="AU954" s="647"/>
      <c r="AV954" s="647"/>
      <c r="AW954" s="647"/>
      <c r="AX954" s="647"/>
      <c r="AY954" s="647"/>
      <c r="AZ954" s="647"/>
      <c r="BA954" s="647"/>
      <c r="BB954" s="647"/>
      <c r="BC954" s="647"/>
      <c r="BD954" s="647"/>
      <c r="BE954" s="647"/>
      <c r="BF954" s="647"/>
      <c r="BG954" s="647"/>
    </row>
    <row r="955" spans="1:59" x14ac:dyDescent="0.25">
      <c r="A955" s="631"/>
      <c r="B955" s="634"/>
      <c r="C955" s="634"/>
      <c r="D955" s="634"/>
      <c r="E955" s="634"/>
      <c r="F955" s="634"/>
      <c r="G955" s="634"/>
      <c r="H955" s="634"/>
      <c r="I955" s="634"/>
      <c r="J955" s="634"/>
      <c r="K955" s="635"/>
      <c r="L955" s="635"/>
      <c r="M955" s="635"/>
      <c r="N955" s="635"/>
      <c r="O955" s="635"/>
      <c r="P955" s="635"/>
      <c r="Q955" s="635"/>
      <c r="R955" s="635"/>
      <c r="S955" s="635"/>
      <c r="T955" s="635"/>
      <c r="U955" s="635"/>
      <c r="V955" s="635"/>
      <c r="W955" s="635"/>
      <c r="X955" s="635"/>
      <c r="Y955" s="635"/>
      <c r="Z955" s="631"/>
      <c r="AA955" s="631"/>
      <c r="AB955" s="631"/>
      <c r="AK955" s="647"/>
      <c r="AL955" s="647"/>
      <c r="AM955" s="647"/>
      <c r="AN955" s="647"/>
      <c r="AO955" s="647"/>
      <c r="AP955" s="647"/>
      <c r="AQ955" s="647"/>
      <c r="AR955" s="647"/>
      <c r="AS955" s="647"/>
      <c r="AT955" s="647"/>
      <c r="AU955" s="647"/>
      <c r="AV955" s="647"/>
      <c r="AW955" s="647"/>
      <c r="AX955" s="647"/>
      <c r="AY955" s="647"/>
      <c r="AZ955" s="647"/>
      <c r="BA955" s="647"/>
      <c r="BB955" s="647"/>
      <c r="BC955" s="647"/>
      <c r="BD955" s="647"/>
      <c r="BE955" s="647"/>
      <c r="BF955" s="647"/>
      <c r="BG955" s="647"/>
    </row>
    <row r="956" spans="1:59" x14ac:dyDescent="0.25">
      <c r="A956" s="631"/>
      <c r="B956" s="634"/>
      <c r="C956" s="634"/>
      <c r="D956" s="634"/>
      <c r="E956" s="634"/>
      <c r="F956" s="634"/>
      <c r="G956" s="634"/>
      <c r="H956" s="634"/>
      <c r="I956" s="634"/>
      <c r="J956" s="634"/>
      <c r="K956" s="635"/>
      <c r="L956" s="635"/>
      <c r="M956" s="635"/>
      <c r="N956" s="635"/>
      <c r="O956" s="635"/>
      <c r="P956" s="635"/>
      <c r="Q956" s="635"/>
      <c r="R956" s="635"/>
      <c r="S956" s="635"/>
      <c r="T956" s="635"/>
      <c r="U956" s="635"/>
      <c r="V956" s="635"/>
      <c r="W956" s="635"/>
      <c r="X956" s="635"/>
      <c r="Y956" s="635"/>
      <c r="Z956" s="631"/>
      <c r="AA956" s="631"/>
      <c r="AB956" s="631"/>
      <c r="AK956" s="647"/>
      <c r="AL956" s="647"/>
      <c r="AM956" s="647"/>
      <c r="AN956" s="647"/>
      <c r="AO956" s="647"/>
      <c r="AP956" s="647"/>
      <c r="AQ956" s="647"/>
      <c r="AR956" s="647"/>
      <c r="AS956" s="647"/>
      <c r="AT956" s="647"/>
      <c r="AU956" s="647"/>
      <c r="AV956" s="647"/>
      <c r="AW956" s="647"/>
      <c r="AX956" s="647"/>
      <c r="AY956" s="647"/>
      <c r="AZ956" s="647"/>
      <c r="BA956" s="647"/>
      <c r="BB956" s="647"/>
      <c r="BC956" s="647"/>
      <c r="BD956" s="647"/>
      <c r="BE956" s="647"/>
      <c r="BF956" s="647"/>
      <c r="BG956" s="647"/>
    </row>
    <row r="957" spans="1:59" x14ac:dyDescent="0.25">
      <c r="A957" s="631"/>
      <c r="B957" s="634"/>
      <c r="C957" s="634"/>
      <c r="D957" s="634"/>
      <c r="E957" s="634"/>
      <c r="F957" s="634"/>
      <c r="G957" s="634"/>
      <c r="H957" s="634"/>
      <c r="I957" s="634"/>
      <c r="J957" s="634"/>
      <c r="K957" s="635"/>
      <c r="L957" s="635"/>
      <c r="M957" s="635"/>
      <c r="N957" s="635"/>
      <c r="O957" s="635"/>
      <c r="P957" s="635"/>
      <c r="Q957" s="635"/>
      <c r="R957" s="635"/>
      <c r="S957" s="635"/>
      <c r="T957" s="635"/>
      <c r="U957" s="635"/>
      <c r="V957" s="635"/>
      <c r="W957" s="635"/>
      <c r="X957" s="635"/>
      <c r="Y957" s="635"/>
      <c r="Z957" s="631"/>
      <c r="AA957" s="631"/>
      <c r="AB957" s="631"/>
      <c r="AK957" s="647"/>
      <c r="AL957" s="647"/>
      <c r="AM957" s="647"/>
      <c r="AN957" s="647"/>
      <c r="AO957" s="647"/>
      <c r="AP957" s="647"/>
      <c r="AQ957" s="647"/>
      <c r="AR957" s="647"/>
      <c r="AS957" s="647"/>
      <c r="AT957" s="647"/>
      <c r="AU957" s="647"/>
      <c r="AV957" s="647"/>
      <c r="AW957" s="647"/>
      <c r="AX957" s="647"/>
      <c r="AY957" s="647"/>
      <c r="AZ957" s="647"/>
      <c r="BA957" s="647"/>
      <c r="BB957" s="647"/>
      <c r="BC957" s="647"/>
      <c r="BD957" s="647"/>
      <c r="BE957" s="647"/>
      <c r="BF957" s="647"/>
      <c r="BG957" s="647"/>
    </row>
    <row r="958" spans="1:59" x14ac:dyDescent="0.25">
      <c r="A958" s="631"/>
      <c r="B958" s="634"/>
      <c r="C958" s="634"/>
      <c r="D958" s="634"/>
      <c r="E958" s="634"/>
      <c r="F958" s="634"/>
      <c r="G958" s="634"/>
      <c r="H958" s="634"/>
      <c r="I958" s="634"/>
      <c r="J958" s="634"/>
      <c r="K958" s="635"/>
      <c r="L958" s="635"/>
      <c r="M958" s="635"/>
      <c r="N958" s="635"/>
      <c r="O958" s="635"/>
      <c r="P958" s="635"/>
      <c r="Q958" s="635"/>
      <c r="R958" s="635"/>
      <c r="S958" s="635"/>
      <c r="T958" s="635"/>
      <c r="U958" s="635"/>
      <c r="V958" s="635"/>
      <c r="W958" s="635"/>
      <c r="X958" s="635"/>
      <c r="Y958" s="635"/>
      <c r="Z958" s="631"/>
      <c r="AA958" s="631"/>
      <c r="AB958" s="631"/>
      <c r="AK958" s="647"/>
      <c r="AL958" s="647"/>
      <c r="AM958" s="647"/>
      <c r="AN958" s="647"/>
      <c r="AO958" s="647"/>
      <c r="AP958" s="647"/>
      <c r="AQ958" s="647"/>
      <c r="AR958" s="647"/>
      <c r="AS958" s="647"/>
      <c r="AT958" s="647"/>
      <c r="AU958" s="647"/>
      <c r="AV958" s="647"/>
      <c r="AW958" s="647"/>
      <c r="AX958" s="647"/>
      <c r="AY958" s="647"/>
      <c r="AZ958" s="647"/>
      <c r="BA958" s="647"/>
      <c r="BB958" s="647"/>
      <c r="BC958" s="647"/>
      <c r="BD958" s="647"/>
      <c r="BE958" s="647"/>
      <c r="BF958" s="647"/>
      <c r="BG958" s="647"/>
    </row>
    <row r="959" spans="1:59" x14ac:dyDescent="0.25">
      <c r="A959" s="631"/>
      <c r="B959" s="634"/>
      <c r="C959" s="634"/>
      <c r="D959" s="634"/>
      <c r="E959" s="634"/>
      <c r="F959" s="634"/>
      <c r="G959" s="634"/>
      <c r="H959" s="634"/>
      <c r="I959" s="634"/>
      <c r="J959" s="634"/>
      <c r="K959" s="635"/>
      <c r="L959" s="635"/>
      <c r="M959" s="635"/>
      <c r="N959" s="635"/>
      <c r="O959" s="635"/>
      <c r="P959" s="635"/>
      <c r="Q959" s="635"/>
      <c r="R959" s="635"/>
      <c r="S959" s="635"/>
      <c r="T959" s="635"/>
      <c r="U959" s="635"/>
      <c r="V959" s="635"/>
      <c r="W959" s="635"/>
      <c r="X959" s="635"/>
      <c r="Y959" s="635"/>
      <c r="Z959" s="631"/>
      <c r="AA959" s="631"/>
      <c r="AB959" s="631"/>
      <c r="AK959" s="647"/>
      <c r="AL959" s="647"/>
      <c r="AM959" s="647"/>
      <c r="AN959" s="647"/>
      <c r="AO959" s="647"/>
      <c r="AP959" s="647"/>
      <c r="AQ959" s="647"/>
      <c r="AR959" s="647"/>
      <c r="AS959" s="647"/>
      <c r="AT959" s="647"/>
      <c r="AU959" s="647"/>
      <c r="AV959" s="647"/>
      <c r="AW959" s="647"/>
      <c r="AX959" s="647"/>
      <c r="AY959" s="647"/>
      <c r="AZ959" s="647"/>
      <c r="BA959" s="647"/>
      <c r="BB959" s="647"/>
      <c r="BC959" s="647"/>
      <c r="BD959" s="647"/>
      <c r="BE959" s="647"/>
      <c r="BF959" s="647"/>
      <c r="BG959" s="647"/>
    </row>
    <row r="960" spans="1:59" x14ac:dyDescent="0.25">
      <c r="A960" s="631"/>
      <c r="B960" s="634"/>
      <c r="C960" s="634"/>
      <c r="D960" s="634"/>
      <c r="E960" s="634"/>
      <c r="F960" s="634"/>
      <c r="G960" s="634"/>
      <c r="H960" s="634"/>
      <c r="I960" s="634"/>
      <c r="J960" s="634"/>
      <c r="K960" s="635"/>
      <c r="L960" s="635"/>
      <c r="M960" s="635"/>
      <c r="N960" s="635"/>
      <c r="O960" s="635"/>
      <c r="P960" s="635"/>
      <c r="Q960" s="635"/>
      <c r="R960" s="635"/>
      <c r="S960" s="635"/>
      <c r="T960" s="635"/>
      <c r="U960" s="635"/>
      <c r="V960" s="635"/>
      <c r="W960" s="635"/>
      <c r="X960" s="635"/>
      <c r="Y960" s="635"/>
      <c r="Z960" s="631"/>
      <c r="AA960" s="631"/>
      <c r="AB960" s="631"/>
      <c r="AK960" s="647"/>
      <c r="AL960" s="647"/>
      <c r="AM960" s="647"/>
      <c r="AN960" s="647"/>
      <c r="AO960" s="647"/>
      <c r="AP960" s="647"/>
      <c r="AQ960" s="647"/>
      <c r="AR960" s="647"/>
      <c r="AS960" s="647"/>
      <c r="AT960" s="647"/>
      <c r="AU960" s="647"/>
      <c r="AV960" s="647"/>
      <c r="AW960" s="647"/>
      <c r="AX960" s="647"/>
      <c r="AY960" s="647"/>
      <c r="AZ960" s="647"/>
      <c r="BA960" s="647"/>
      <c r="BB960" s="647"/>
      <c r="BC960" s="647"/>
      <c r="BD960" s="647"/>
      <c r="BE960" s="647"/>
      <c r="BF960" s="647"/>
      <c r="BG960" s="647"/>
    </row>
    <row r="961" spans="1:59" x14ac:dyDescent="0.25">
      <c r="A961" s="631"/>
      <c r="B961" s="634"/>
      <c r="C961" s="634"/>
      <c r="D961" s="634"/>
      <c r="E961" s="634"/>
      <c r="F961" s="634"/>
      <c r="G961" s="634"/>
      <c r="H961" s="634"/>
      <c r="I961" s="634"/>
      <c r="J961" s="634"/>
      <c r="K961" s="635"/>
      <c r="L961" s="635"/>
      <c r="M961" s="635"/>
      <c r="N961" s="635"/>
      <c r="O961" s="635"/>
      <c r="P961" s="635"/>
      <c r="Q961" s="635"/>
      <c r="R961" s="635"/>
      <c r="S961" s="635"/>
      <c r="T961" s="635"/>
      <c r="U961" s="635"/>
      <c r="V961" s="635"/>
      <c r="W961" s="635"/>
      <c r="X961" s="635"/>
      <c r="Y961" s="635"/>
      <c r="Z961" s="631"/>
      <c r="AA961" s="631"/>
      <c r="AB961" s="631"/>
      <c r="AK961" s="647"/>
      <c r="AL961" s="647"/>
      <c r="AM961" s="647"/>
      <c r="AN961" s="647"/>
      <c r="AO961" s="647"/>
      <c r="AP961" s="647"/>
      <c r="AQ961" s="647"/>
      <c r="AR961" s="647"/>
      <c r="AS961" s="647"/>
      <c r="AT961" s="647"/>
      <c r="AU961" s="647"/>
      <c r="AV961" s="647"/>
      <c r="AW961" s="647"/>
      <c r="AX961" s="647"/>
      <c r="AY961" s="647"/>
      <c r="AZ961" s="647"/>
      <c r="BA961" s="647"/>
      <c r="BB961" s="647"/>
      <c r="BC961" s="647"/>
      <c r="BD961" s="647"/>
      <c r="BE961" s="647"/>
      <c r="BF961" s="647"/>
      <c r="BG961" s="647"/>
    </row>
    <row r="962" spans="1:59" x14ac:dyDescent="0.25">
      <c r="A962" s="631"/>
      <c r="B962" s="634"/>
      <c r="C962" s="634"/>
      <c r="D962" s="634"/>
      <c r="E962" s="634"/>
      <c r="F962" s="634"/>
      <c r="G962" s="634"/>
      <c r="H962" s="634"/>
      <c r="I962" s="634"/>
      <c r="J962" s="634"/>
      <c r="K962" s="635"/>
      <c r="L962" s="635"/>
      <c r="M962" s="635"/>
      <c r="N962" s="635"/>
      <c r="O962" s="635"/>
      <c r="P962" s="635"/>
      <c r="Q962" s="635"/>
      <c r="R962" s="635"/>
      <c r="S962" s="635"/>
      <c r="T962" s="635"/>
      <c r="U962" s="635"/>
      <c r="V962" s="635"/>
      <c r="W962" s="635"/>
      <c r="X962" s="635"/>
      <c r="Y962" s="635"/>
      <c r="Z962" s="631"/>
      <c r="AA962" s="631"/>
      <c r="AB962" s="631"/>
      <c r="AK962" s="647"/>
      <c r="AL962" s="647"/>
      <c r="AM962" s="647"/>
      <c r="AN962" s="647"/>
      <c r="AO962" s="647"/>
      <c r="AP962" s="647"/>
      <c r="AQ962" s="647"/>
      <c r="AR962" s="647"/>
      <c r="AS962" s="647"/>
      <c r="AT962" s="647"/>
      <c r="AU962" s="647"/>
      <c r="AV962" s="647"/>
      <c r="AW962" s="647"/>
      <c r="AX962" s="647"/>
      <c r="AY962" s="647"/>
      <c r="AZ962" s="647"/>
      <c r="BA962" s="647"/>
      <c r="BB962" s="647"/>
      <c r="BC962" s="647"/>
      <c r="BD962" s="647"/>
      <c r="BE962" s="647"/>
      <c r="BF962" s="647"/>
      <c r="BG962" s="647"/>
    </row>
    <row r="963" spans="1:59" x14ac:dyDescent="0.25">
      <c r="A963" s="631"/>
      <c r="B963" s="634"/>
      <c r="C963" s="634"/>
      <c r="D963" s="634"/>
      <c r="E963" s="634"/>
      <c r="F963" s="634"/>
      <c r="G963" s="634"/>
      <c r="H963" s="634"/>
      <c r="I963" s="634"/>
      <c r="J963" s="634"/>
      <c r="K963" s="635"/>
      <c r="L963" s="635"/>
      <c r="M963" s="635"/>
      <c r="N963" s="635"/>
      <c r="O963" s="635"/>
      <c r="P963" s="635"/>
      <c r="Q963" s="635"/>
      <c r="R963" s="635"/>
      <c r="S963" s="635"/>
      <c r="T963" s="635"/>
      <c r="U963" s="635"/>
      <c r="V963" s="635"/>
      <c r="W963" s="635"/>
      <c r="X963" s="635"/>
      <c r="Y963" s="635"/>
      <c r="Z963" s="631"/>
      <c r="AA963" s="631"/>
      <c r="AB963" s="631"/>
      <c r="AK963" s="647"/>
      <c r="AL963" s="647"/>
      <c r="AM963" s="647"/>
      <c r="AN963" s="647"/>
      <c r="AO963" s="647"/>
      <c r="AP963" s="647"/>
      <c r="AQ963" s="647"/>
      <c r="AR963" s="647"/>
      <c r="AS963" s="647"/>
      <c r="AT963" s="647"/>
      <c r="AU963" s="647"/>
      <c r="AV963" s="647"/>
      <c r="AW963" s="647"/>
      <c r="AX963" s="647"/>
      <c r="AY963" s="647"/>
      <c r="AZ963" s="647"/>
      <c r="BA963" s="647"/>
      <c r="BB963" s="647"/>
      <c r="BC963" s="647"/>
      <c r="BD963" s="647"/>
      <c r="BE963" s="647"/>
      <c r="BF963" s="647"/>
      <c r="BG963" s="647"/>
    </row>
    <row r="964" spans="1:59" x14ac:dyDescent="0.25">
      <c r="A964" s="631"/>
      <c r="B964" s="634"/>
      <c r="C964" s="634"/>
      <c r="D964" s="634"/>
      <c r="E964" s="634"/>
      <c r="F964" s="634"/>
      <c r="G964" s="634"/>
      <c r="H964" s="634"/>
      <c r="I964" s="634"/>
      <c r="J964" s="634"/>
      <c r="K964" s="635"/>
      <c r="L964" s="635"/>
      <c r="M964" s="635"/>
      <c r="N964" s="635"/>
      <c r="O964" s="635"/>
      <c r="P964" s="635"/>
      <c r="Q964" s="635"/>
      <c r="R964" s="635"/>
      <c r="S964" s="635"/>
      <c r="T964" s="635"/>
      <c r="U964" s="635"/>
      <c r="V964" s="635"/>
      <c r="W964" s="635"/>
      <c r="X964" s="635"/>
      <c r="Y964" s="635"/>
      <c r="Z964" s="631"/>
      <c r="AA964" s="631"/>
      <c r="AB964" s="631"/>
      <c r="AK964" s="647"/>
      <c r="AL964" s="647"/>
      <c r="AM964" s="647"/>
      <c r="AN964" s="647"/>
      <c r="AO964" s="647"/>
      <c r="AP964" s="647"/>
      <c r="AQ964" s="647"/>
      <c r="AR964" s="647"/>
      <c r="AS964" s="647"/>
      <c r="AT964" s="647"/>
      <c r="AU964" s="647"/>
      <c r="AV964" s="647"/>
      <c r="AW964" s="647"/>
      <c r="AX964" s="647"/>
      <c r="AY964" s="647"/>
      <c r="AZ964" s="647"/>
      <c r="BA964" s="647"/>
      <c r="BB964" s="647"/>
      <c r="BC964" s="647"/>
      <c r="BD964" s="647"/>
      <c r="BE964" s="647"/>
      <c r="BF964" s="647"/>
      <c r="BG964" s="647"/>
    </row>
    <row r="965" spans="1:59" x14ac:dyDescent="0.25">
      <c r="A965" s="631"/>
      <c r="B965" s="634"/>
      <c r="C965" s="634"/>
      <c r="D965" s="634"/>
      <c r="E965" s="634"/>
      <c r="F965" s="634"/>
      <c r="G965" s="634"/>
      <c r="H965" s="634"/>
      <c r="I965" s="634"/>
      <c r="J965" s="634"/>
      <c r="K965" s="635"/>
      <c r="L965" s="635"/>
      <c r="M965" s="635"/>
      <c r="N965" s="635"/>
      <c r="O965" s="635"/>
      <c r="P965" s="635"/>
      <c r="Q965" s="635"/>
      <c r="R965" s="635"/>
      <c r="S965" s="635"/>
      <c r="T965" s="635"/>
      <c r="U965" s="635"/>
      <c r="V965" s="635"/>
      <c r="W965" s="635"/>
      <c r="X965" s="635"/>
      <c r="Y965" s="635"/>
      <c r="Z965" s="631"/>
      <c r="AA965" s="631"/>
      <c r="AB965" s="631"/>
      <c r="AK965" s="647"/>
      <c r="AL965" s="647"/>
      <c r="AM965" s="647"/>
      <c r="AN965" s="647"/>
      <c r="AO965" s="647"/>
      <c r="AP965" s="647"/>
      <c r="AQ965" s="647"/>
      <c r="AR965" s="647"/>
      <c r="AS965" s="647"/>
      <c r="AT965" s="647"/>
      <c r="AU965" s="647"/>
      <c r="AV965" s="647"/>
      <c r="AW965" s="647"/>
      <c r="AX965" s="647"/>
      <c r="AY965" s="647"/>
      <c r="AZ965" s="647"/>
      <c r="BA965" s="647"/>
      <c r="BB965" s="647"/>
      <c r="BC965" s="647"/>
      <c r="BD965" s="647"/>
      <c r="BE965" s="647"/>
      <c r="BF965" s="647"/>
      <c r="BG965" s="647"/>
    </row>
    <row r="966" spans="1:59" x14ac:dyDescent="0.25">
      <c r="A966" s="631"/>
      <c r="B966" s="634"/>
      <c r="C966" s="634"/>
      <c r="D966" s="634"/>
      <c r="E966" s="634"/>
      <c r="F966" s="634"/>
      <c r="G966" s="634"/>
      <c r="H966" s="634"/>
      <c r="I966" s="634"/>
      <c r="J966" s="634"/>
      <c r="K966" s="635"/>
      <c r="L966" s="635"/>
      <c r="M966" s="635"/>
      <c r="N966" s="635"/>
      <c r="O966" s="635"/>
      <c r="P966" s="635"/>
      <c r="Q966" s="635"/>
      <c r="R966" s="635"/>
      <c r="S966" s="635"/>
      <c r="T966" s="635"/>
      <c r="U966" s="635"/>
      <c r="V966" s="635"/>
      <c r="W966" s="635"/>
      <c r="X966" s="635"/>
      <c r="Y966" s="635"/>
      <c r="Z966" s="631"/>
      <c r="AA966" s="631"/>
      <c r="AB966" s="631"/>
      <c r="AK966" s="647"/>
      <c r="AL966" s="647"/>
      <c r="AM966" s="647"/>
      <c r="AN966" s="647"/>
      <c r="AO966" s="647"/>
      <c r="AP966" s="647"/>
      <c r="AQ966" s="647"/>
      <c r="AR966" s="647"/>
      <c r="AS966" s="647"/>
      <c r="AT966" s="647"/>
      <c r="AU966" s="647"/>
      <c r="AV966" s="647"/>
      <c r="AW966" s="647"/>
      <c r="AX966" s="647"/>
      <c r="AY966" s="647"/>
      <c r="AZ966" s="647"/>
      <c r="BA966" s="647"/>
      <c r="BB966" s="647"/>
      <c r="BC966" s="647"/>
      <c r="BD966" s="647"/>
      <c r="BE966" s="647"/>
      <c r="BF966" s="647"/>
      <c r="BG966" s="647"/>
    </row>
    <row r="967" spans="1:59" x14ac:dyDescent="0.25">
      <c r="A967" s="631"/>
      <c r="B967" s="634"/>
      <c r="C967" s="634"/>
      <c r="D967" s="634"/>
      <c r="E967" s="634"/>
      <c r="F967" s="634"/>
      <c r="G967" s="634"/>
      <c r="H967" s="634"/>
      <c r="I967" s="634"/>
      <c r="J967" s="634"/>
      <c r="K967" s="635"/>
      <c r="L967" s="635"/>
      <c r="M967" s="635"/>
      <c r="N967" s="635"/>
      <c r="O967" s="635"/>
      <c r="P967" s="635"/>
      <c r="Q967" s="635"/>
      <c r="R967" s="635"/>
      <c r="S967" s="635"/>
      <c r="T967" s="635"/>
      <c r="U967" s="635"/>
      <c r="V967" s="635"/>
      <c r="W967" s="635"/>
      <c r="X967" s="635"/>
      <c r="Y967" s="635"/>
      <c r="Z967" s="631"/>
      <c r="AA967" s="631"/>
      <c r="AB967" s="631"/>
      <c r="AK967" s="647"/>
      <c r="AL967" s="647"/>
      <c r="AM967" s="647"/>
      <c r="AN967" s="647"/>
      <c r="AO967" s="647"/>
      <c r="AP967" s="647"/>
      <c r="AQ967" s="647"/>
      <c r="AR967" s="647"/>
      <c r="AS967" s="647"/>
      <c r="AT967" s="647"/>
      <c r="AU967" s="647"/>
      <c r="AV967" s="647"/>
      <c r="AW967" s="647"/>
      <c r="AX967" s="647"/>
      <c r="AY967" s="647"/>
      <c r="AZ967" s="647"/>
      <c r="BA967" s="647"/>
      <c r="BB967" s="647"/>
      <c r="BC967" s="647"/>
      <c r="BD967" s="647"/>
      <c r="BE967" s="647"/>
      <c r="BF967" s="647"/>
      <c r="BG967" s="647"/>
    </row>
    <row r="968" spans="1:59" x14ac:dyDescent="0.25">
      <c r="A968" s="631"/>
      <c r="B968" s="634"/>
      <c r="C968" s="634"/>
      <c r="D968" s="634"/>
      <c r="E968" s="634"/>
      <c r="F968" s="634"/>
      <c r="G968" s="634"/>
      <c r="H968" s="634"/>
      <c r="I968" s="634"/>
      <c r="J968" s="634"/>
      <c r="K968" s="635"/>
      <c r="L968" s="635"/>
      <c r="M968" s="635"/>
      <c r="N968" s="635"/>
      <c r="O968" s="635"/>
      <c r="P968" s="635"/>
      <c r="Q968" s="635"/>
      <c r="R968" s="635"/>
      <c r="S968" s="635"/>
      <c r="T968" s="635"/>
      <c r="U968" s="635"/>
      <c r="V968" s="635"/>
      <c r="W968" s="635"/>
      <c r="X968" s="635"/>
      <c r="Y968" s="635"/>
      <c r="Z968" s="631"/>
      <c r="AA968" s="631"/>
      <c r="AB968" s="631"/>
      <c r="AK968" s="647"/>
      <c r="AL968" s="647"/>
      <c r="AM968" s="647"/>
      <c r="AN968" s="647"/>
      <c r="AO968" s="647"/>
      <c r="AP968" s="647"/>
      <c r="AQ968" s="647"/>
      <c r="AR968" s="647"/>
      <c r="AS968" s="647"/>
      <c r="AT968" s="647"/>
      <c r="AU968" s="647"/>
      <c r="AV968" s="647"/>
      <c r="AW968" s="647"/>
      <c r="AX968" s="647"/>
      <c r="AY968" s="647"/>
      <c r="AZ968" s="647"/>
      <c r="BA968" s="647"/>
      <c r="BB968" s="647"/>
      <c r="BC968" s="647"/>
      <c r="BD968" s="647"/>
      <c r="BE968" s="647"/>
      <c r="BF968" s="647"/>
      <c r="BG968" s="647"/>
    </row>
    <row r="969" spans="1:59" x14ac:dyDescent="0.25">
      <c r="A969" s="631"/>
      <c r="B969" s="634"/>
      <c r="C969" s="634"/>
      <c r="D969" s="634"/>
      <c r="E969" s="634"/>
      <c r="F969" s="634"/>
      <c r="G969" s="634"/>
      <c r="H969" s="634"/>
      <c r="I969" s="634"/>
      <c r="J969" s="634"/>
      <c r="K969" s="635"/>
      <c r="L969" s="635"/>
      <c r="M969" s="635"/>
      <c r="N969" s="635"/>
      <c r="O969" s="635"/>
      <c r="P969" s="635"/>
      <c r="Q969" s="635"/>
      <c r="R969" s="635"/>
      <c r="S969" s="635"/>
      <c r="T969" s="635"/>
      <c r="U969" s="635"/>
      <c r="V969" s="635"/>
      <c r="W969" s="635"/>
      <c r="X969" s="635"/>
      <c r="Y969" s="635"/>
      <c r="Z969" s="631"/>
      <c r="AA969" s="631"/>
      <c r="AB969" s="631"/>
      <c r="AK969" s="647"/>
      <c r="AL969" s="647"/>
      <c r="AM969" s="647"/>
      <c r="AN969" s="647"/>
      <c r="AO969" s="647"/>
      <c r="AP969" s="647"/>
      <c r="AQ969" s="647"/>
      <c r="AR969" s="647"/>
      <c r="AS969" s="647"/>
      <c r="AT969" s="647"/>
      <c r="AU969" s="647"/>
      <c r="AV969" s="647"/>
      <c r="AW969" s="647"/>
      <c r="AX969" s="647"/>
      <c r="AY969" s="647"/>
      <c r="AZ969" s="647"/>
      <c r="BA969" s="647"/>
      <c r="BB969" s="647"/>
      <c r="BC969" s="647"/>
      <c r="BD969" s="647"/>
      <c r="BE969" s="647"/>
      <c r="BF969" s="647"/>
      <c r="BG969" s="647"/>
    </row>
    <row r="970" spans="1:59" x14ac:dyDescent="0.25">
      <c r="A970" s="631"/>
      <c r="B970" s="634"/>
      <c r="C970" s="634"/>
      <c r="D970" s="634"/>
      <c r="E970" s="634"/>
      <c r="F970" s="634"/>
      <c r="G970" s="634"/>
      <c r="H970" s="634"/>
      <c r="I970" s="634"/>
      <c r="J970" s="634"/>
      <c r="K970" s="635"/>
      <c r="L970" s="635"/>
      <c r="M970" s="635"/>
      <c r="N970" s="635"/>
      <c r="O970" s="635"/>
      <c r="P970" s="635"/>
      <c r="Q970" s="635"/>
      <c r="R970" s="635"/>
      <c r="S970" s="635"/>
      <c r="T970" s="635"/>
      <c r="U970" s="635"/>
      <c r="V970" s="635"/>
      <c r="W970" s="635"/>
      <c r="X970" s="635"/>
      <c r="Y970" s="635"/>
      <c r="Z970" s="631"/>
      <c r="AA970" s="631"/>
      <c r="AB970" s="631"/>
      <c r="AK970" s="647"/>
      <c r="AL970" s="647"/>
      <c r="AM970" s="647"/>
      <c r="AN970" s="647"/>
      <c r="AO970" s="647"/>
      <c r="AP970" s="647"/>
      <c r="AQ970" s="647"/>
      <c r="AR970" s="647"/>
      <c r="AS970" s="647"/>
      <c r="AT970" s="647"/>
      <c r="AU970" s="647"/>
      <c r="AV970" s="647"/>
      <c r="AW970" s="647"/>
      <c r="AX970" s="647"/>
      <c r="AY970" s="647"/>
      <c r="AZ970" s="647"/>
      <c r="BA970" s="647"/>
      <c r="BB970" s="647"/>
      <c r="BC970" s="647"/>
      <c r="BD970" s="647"/>
      <c r="BE970" s="647"/>
      <c r="BF970" s="647"/>
      <c r="BG970" s="647"/>
    </row>
    <row r="971" spans="1:59" x14ac:dyDescent="0.25">
      <c r="A971" s="631"/>
      <c r="B971" s="634"/>
      <c r="C971" s="634"/>
      <c r="D971" s="634"/>
      <c r="E971" s="634"/>
      <c r="F971" s="634"/>
      <c r="G971" s="634"/>
      <c r="H971" s="634"/>
      <c r="I971" s="634"/>
      <c r="J971" s="634"/>
      <c r="K971" s="635"/>
      <c r="L971" s="635"/>
      <c r="M971" s="635"/>
      <c r="N971" s="635"/>
      <c r="O971" s="635"/>
      <c r="P971" s="635"/>
      <c r="Q971" s="635"/>
      <c r="R971" s="635"/>
      <c r="S971" s="635"/>
      <c r="T971" s="635"/>
      <c r="U971" s="635"/>
      <c r="V971" s="635"/>
      <c r="W971" s="635"/>
      <c r="X971" s="635"/>
      <c r="Y971" s="635"/>
      <c r="Z971" s="631"/>
      <c r="AA971" s="631"/>
      <c r="AB971" s="631"/>
      <c r="AK971" s="647"/>
      <c r="AL971" s="647"/>
      <c r="AM971" s="647"/>
      <c r="AN971" s="647"/>
      <c r="AO971" s="647"/>
      <c r="AP971" s="647"/>
      <c r="AQ971" s="647"/>
      <c r="AR971" s="647"/>
      <c r="AS971" s="647"/>
      <c r="AT971" s="647"/>
      <c r="AU971" s="647"/>
      <c r="AV971" s="647"/>
      <c r="AW971" s="647"/>
      <c r="AX971" s="647"/>
      <c r="AY971" s="647"/>
      <c r="AZ971" s="647"/>
      <c r="BA971" s="647"/>
      <c r="BB971" s="647"/>
      <c r="BC971" s="647"/>
      <c r="BD971" s="647"/>
      <c r="BE971" s="647"/>
      <c r="BF971" s="647"/>
      <c r="BG971" s="647"/>
    </row>
    <row r="972" spans="1:59" x14ac:dyDescent="0.25">
      <c r="A972" s="631"/>
      <c r="B972" s="634"/>
      <c r="C972" s="634"/>
      <c r="D972" s="634"/>
      <c r="E972" s="634"/>
      <c r="F972" s="634"/>
      <c r="G972" s="634"/>
      <c r="H972" s="634"/>
      <c r="I972" s="634"/>
      <c r="J972" s="634"/>
      <c r="K972" s="635"/>
      <c r="L972" s="635"/>
      <c r="M972" s="635"/>
      <c r="N972" s="635"/>
      <c r="O972" s="635"/>
      <c r="P972" s="635"/>
      <c r="Q972" s="635"/>
      <c r="R972" s="635"/>
      <c r="S972" s="635"/>
      <c r="T972" s="635"/>
      <c r="U972" s="635"/>
      <c r="V972" s="635"/>
      <c r="W972" s="635"/>
      <c r="X972" s="635"/>
      <c r="Y972" s="635"/>
      <c r="Z972" s="631"/>
      <c r="AA972" s="631"/>
      <c r="AB972" s="631"/>
      <c r="AK972" s="647"/>
      <c r="AL972" s="647"/>
      <c r="AM972" s="647"/>
      <c r="AN972" s="647"/>
      <c r="AO972" s="647"/>
      <c r="AP972" s="647"/>
      <c r="AQ972" s="647"/>
      <c r="AR972" s="647"/>
      <c r="AS972" s="647"/>
      <c r="AT972" s="647"/>
      <c r="AU972" s="647"/>
      <c r="AV972" s="647"/>
      <c r="AW972" s="647"/>
      <c r="AX972" s="647"/>
      <c r="AY972" s="647"/>
      <c r="AZ972" s="647"/>
      <c r="BA972" s="647"/>
      <c r="BB972" s="647"/>
      <c r="BC972" s="647"/>
      <c r="BD972" s="647"/>
      <c r="BE972" s="647"/>
      <c r="BF972" s="647"/>
      <c r="BG972" s="647"/>
    </row>
    <row r="973" spans="1:59" x14ac:dyDescent="0.25">
      <c r="A973" s="631"/>
      <c r="B973" s="634"/>
      <c r="C973" s="634"/>
      <c r="D973" s="634"/>
      <c r="E973" s="634"/>
      <c r="F973" s="634"/>
      <c r="G973" s="634"/>
      <c r="H973" s="634"/>
      <c r="I973" s="634"/>
      <c r="J973" s="634"/>
      <c r="K973" s="635"/>
      <c r="L973" s="635"/>
      <c r="M973" s="635"/>
      <c r="N973" s="635"/>
      <c r="O973" s="635"/>
      <c r="P973" s="635"/>
      <c r="Q973" s="635"/>
      <c r="R973" s="635"/>
      <c r="S973" s="635"/>
      <c r="T973" s="635"/>
      <c r="U973" s="635"/>
      <c r="V973" s="635"/>
      <c r="W973" s="635"/>
      <c r="X973" s="635"/>
      <c r="Y973" s="635"/>
      <c r="Z973" s="631"/>
      <c r="AA973" s="631"/>
      <c r="AB973" s="631"/>
      <c r="AK973" s="647"/>
      <c r="AL973" s="647"/>
      <c r="AM973" s="647"/>
      <c r="AN973" s="647"/>
      <c r="AO973" s="647"/>
      <c r="AP973" s="647"/>
      <c r="AQ973" s="647"/>
      <c r="AR973" s="647"/>
      <c r="AS973" s="647"/>
      <c r="AT973" s="647"/>
      <c r="AU973" s="647"/>
      <c r="AV973" s="647"/>
      <c r="AW973" s="647"/>
      <c r="AX973" s="647"/>
      <c r="AY973" s="647"/>
      <c r="AZ973" s="647"/>
      <c r="BA973" s="647"/>
      <c r="BB973" s="647"/>
      <c r="BC973" s="647"/>
      <c r="BD973" s="647"/>
      <c r="BE973" s="647"/>
      <c r="BF973" s="647"/>
      <c r="BG973" s="647"/>
    </row>
    <row r="974" spans="1:59" x14ac:dyDescent="0.25">
      <c r="A974" s="631"/>
      <c r="B974" s="634"/>
      <c r="C974" s="634"/>
      <c r="D974" s="634"/>
      <c r="E974" s="634"/>
      <c r="F974" s="634"/>
      <c r="G974" s="634"/>
      <c r="H974" s="634"/>
      <c r="I974" s="634"/>
      <c r="J974" s="634"/>
      <c r="K974" s="635"/>
      <c r="L974" s="635"/>
      <c r="M974" s="635"/>
      <c r="N974" s="635"/>
      <c r="O974" s="635"/>
      <c r="P974" s="635"/>
      <c r="Q974" s="635"/>
      <c r="R974" s="635"/>
      <c r="S974" s="635"/>
      <c r="T974" s="635"/>
      <c r="U974" s="635"/>
      <c r="V974" s="635"/>
      <c r="W974" s="635"/>
      <c r="X974" s="635"/>
      <c r="Y974" s="635"/>
      <c r="Z974" s="631"/>
      <c r="AA974" s="631"/>
      <c r="AB974" s="631"/>
      <c r="AK974" s="647"/>
      <c r="AL974" s="647"/>
      <c r="AM974" s="647"/>
      <c r="AN974" s="647"/>
      <c r="AO974" s="647"/>
      <c r="AP974" s="647"/>
      <c r="AQ974" s="647"/>
      <c r="AR974" s="647"/>
      <c r="AS974" s="647"/>
      <c r="AT974" s="647"/>
      <c r="AU974" s="647"/>
      <c r="AV974" s="647"/>
      <c r="AW974" s="647"/>
      <c r="AX974" s="647"/>
      <c r="AY974" s="647"/>
      <c r="AZ974" s="647"/>
      <c r="BA974" s="647"/>
      <c r="BB974" s="647"/>
      <c r="BC974" s="647"/>
      <c r="BD974" s="647"/>
      <c r="BE974" s="647"/>
      <c r="BF974" s="647"/>
      <c r="BG974" s="647"/>
    </row>
    <row r="975" spans="1:59" x14ac:dyDescent="0.25">
      <c r="A975" s="631"/>
      <c r="B975" s="634"/>
      <c r="C975" s="634"/>
      <c r="D975" s="634"/>
      <c r="E975" s="634"/>
      <c r="F975" s="634"/>
      <c r="G975" s="634"/>
      <c r="H975" s="634"/>
      <c r="I975" s="634"/>
      <c r="J975" s="634"/>
      <c r="K975" s="635"/>
      <c r="L975" s="635"/>
      <c r="M975" s="635"/>
      <c r="N975" s="635"/>
      <c r="O975" s="635"/>
      <c r="P975" s="635"/>
      <c r="Q975" s="635"/>
      <c r="R975" s="635"/>
      <c r="S975" s="635"/>
      <c r="T975" s="635"/>
      <c r="U975" s="635"/>
      <c r="V975" s="635"/>
      <c r="W975" s="635"/>
      <c r="X975" s="635"/>
      <c r="Y975" s="635"/>
      <c r="Z975" s="631"/>
      <c r="AA975" s="631"/>
      <c r="AB975" s="631"/>
      <c r="AK975" s="647"/>
      <c r="AL975" s="647"/>
      <c r="AM975" s="647"/>
      <c r="AN975" s="647"/>
      <c r="AO975" s="647"/>
      <c r="AP975" s="647"/>
      <c r="AQ975" s="647"/>
      <c r="AR975" s="647"/>
      <c r="AS975" s="647"/>
      <c r="AT975" s="647"/>
      <c r="AU975" s="647"/>
      <c r="AV975" s="647"/>
      <c r="AW975" s="647"/>
      <c r="AX975" s="647"/>
      <c r="AY975" s="647"/>
      <c r="AZ975" s="647"/>
      <c r="BA975" s="647"/>
      <c r="BB975" s="647"/>
      <c r="BC975" s="647"/>
      <c r="BD975" s="647"/>
      <c r="BE975" s="647"/>
      <c r="BF975" s="647"/>
      <c r="BG975" s="647"/>
    </row>
    <row r="976" spans="1:59" x14ac:dyDescent="0.25">
      <c r="A976" s="631"/>
      <c r="B976" s="634"/>
      <c r="C976" s="634"/>
      <c r="D976" s="634"/>
      <c r="E976" s="634"/>
      <c r="F976" s="634"/>
      <c r="G976" s="634"/>
      <c r="H976" s="634"/>
      <c r="I976" s="634"/>
      <c r="J976" s="634"/>
      <c r="K976" s="635"/>
      <c r="L976" s="635"/>
      <c r="M976" s="635"/>
      <c r="N976" s="635"/>
      <c r="O976" s="635"/>
      <c r="P976" s="635"/>
      <c r="Q976" s="635"/>
      <c r="R976" s="635"/>
      <c r="S976" s="635"/>
      <c r="T976" s="635"/>
      <c r="U976" s="635"/>
      <c r="V976" s="635"/>
      <c r="W976" s="635"/>
      <c r="X976" s="635"/>
      <c r="Y976" s="635"/>
      <c r="Z976" s="631"/>
      <c r="AA976" s="631"/>
      <c r="AB976" s="631"/>
      <c r="AK976" s="647"/>
      <c r="AL976" s="647"/>
      <c r="AM976" s="647"/>
      <c r="AN976" s="647"/>
      <c r="AO976" s="647"/>
      <c r="AP976" s="647"/>
      <c r="AQ976" s="647"/>
      <c r="AR976" s="647"/>
      <c r="AS976" s="647"/>
      <c r="AT976" s="647"/>
      <c r="AU976" s="647"/>
      <c r="AV976" s="647"/>
      <c r="AW976" s="647"/>
      <c r="AX976" s="647"/>
      <c r="AY976" s="647"/>
      <c r="AZ976" s="647"/>
      <c r="BA976" s="647"/>
      <c r="BB976" s="647"/>
      <c r="BC976" s="647"/>
      <c r="BD976" s="647"/>
      <c r="BE976" s="647"/>
      <c r="BF976" s="647"/>
      <c r="BG976" s="647"/>
    </row>
    <row r="977" spans="1:59" x14ac:dyDescent="0.25">
      <c r="A977" s="631"/>
      <c r="B977" s="634"/>
      <c r="C977" s="634"/>
      <c r="D977" s="634"/>
      <c r="E977" s="634"/>
      <c r="F977" s="634"/>
      <c r="G977" s="634"/>
      <c r="H977" s="634"/>
      <c r="I977" s="634"/>
      <c r="J977" s="634"/>
      <c r="K977" s="635"/>
      <c r="L977" s="635"/>
      <c r="M977" s="635"/>
      <c r="N977" s="635"/>
      <c r="O977" s="635"/>
      <c r="P977" s="635"/>
      <c r="Q977" s="635"/>
      <c r="R977" s="635"/>
      <c r="S977" s="635"/>
      <c r="T977" s="635"/>
      <c r="U977" s="635"/>
      <c r="V977" s="635"/>
      <c r="W977" s="635"/>
      <c r="X977" s="635"/>
      <c r="Y977" s="635"/>
      <c r="Z977" s="631"/>
      <c r="AA977" s="631"/>
      <c r="AB977" s="631"/>
      <c r="AK977" s="647"/>
      <c r="AL977" s="647"/>
      <c r="AM977" s="647"/>
      <c r="AN977" s="647"/>
      <c r="AO977" s="647"/>
      <c r="AP977" s="647"/>
      <c r="AQ977" s="647"/>
      <c r="AR977" s="647"/>
      <c r="AS977" s="647"/>
      <c r="AT977" s="647"/>
      <c r="AU977" s="647"/>
      <c r="AV977" s="647"/>
      <c r="AW977" s="647"/>
      <c r="AX977" s="647"/>
      <c r="AY977" s="647"/>
      <c r="AZ977" s="647"/>
      <c r="BA977" s="647"/>
      <c r="BB977" s="647"/>
      <c r="BC977" s="647"/>
      <c r="BD977" s="647"/>
      <c r="BE977" s="647"/>
      <c r="BF977" s="647"/>
      <c r="BG977" s="647"/>
    </row>
    <row r="978" spans="1:59" x14ac:dyDescent="0.25">
      <c r="A978" s="631"/>
      <c r="B978" s="634"/>
      <c r="C978" s="634"/>
      <c r="D978" s="634"/>
      <c r="E978" s="634"/>
      <c r="F978" s="634"/>
      <c r="G978" s="634"/>
      <c r="H978" s="634"/>
      <c r="I978" s="634"/>
      <c r="J978" s="634"/>
      <c r="K978" s="635"/>
      <c r="L978" s="635"/>
      <c r="M978" s="635"/>
      <c r="N978" s="635"/>
      <c r="O978" s="635"/>
      <c r="P978" s="635"/>
      <c r="Q978" s="635"/>
      <c r="R978" s="635"/>
      <c r="S978" s="635"/>
      <c r="T978" s="635"/>
      <c r="U978" s="635"/>
      <c r="V978" s="635"/>
      <c r="W978" s="635"/>
      <c r="X978" s="635"/>
      <c r="Y978" s="635"/>
      <c r="Z978" s="631"/>
      <c r="AA978" s="631"/>
      <c r="AB978" s="631"/>
      <c r="AK978" s="647"/>
      <c r="AL978" s="647"/>
      <c r="AM978" s="647"/>
      <c r="AN978" s="647"/>
      <c r="AO978" s="647"/>
      <c r="AP978" s="647"/>
      <c r="AQ978" s="647"/>
      <c r="AR978" s="647"/>
      <c r="AS978" s="647"/>
      <c r="AT978" s="647"/>
      <c r="AU978" s="647"/>
      <c r="AV978" s="647"/>
      <c r="AW978" s="647"/>
      <c r="AX978" s="647"/>
      <c r="AY978" s="647"/>
      <c r="AZ978" s="647"/>
      <c r="BA978" s="647"/>
      <c r="BB978" s="647"/>
      <c r="BC978" s="647"/>
      <c r="BD978" s="647"/>
      <c r="BE978" s="647"/>
      <c r="BF978" s="647"/>
      <c r="BG978" s="647"/>
    </row>
    <row r="979" spans="1:59" x14ac:dyDescent="0.25">
      <c r="A979" s="631"/>
      <c r="B979" s="634"/>
      <c r="C979" s="634"/>
      <c r="D979" s="634"/>
      <c r="E979" s="634"/>
      <c r="F979" s="634"/>
      <c r="G979" s="634"/>
      <c r="H979" s="634"/>
      <c r="I979" s="634"/>
      <c r="J979" s="634"/>
      <c r="K979" s="635"/>
      <c r="L979" s="635"/>
      <c r="M979" s="635"/>
      <c r="N979" s="635"/>
      <c r="O979" s="635"/>
      <c r="P979" s="635"/>
      <c r="Q979" s="635"/>
      <c r="R979" s="635"/>
      <c r="S979" s="635"/>
      <c r="T979" s="635"/>
      <c r="U979" s="635"/>
      <c r="V979" s="635"/>
      <c r="W979" s="635"/>
      <c r="X979" s="635"/>
      <c r="Y979" s="635"/>
      <c r="Z979" s="631"/>
      <c r="AA979" s="631"/>
      <c r="AB979" s="631"/>
      <c r="AK979" s="647"/>
      <c r="AL979" s="647"/>
      <c r="AM979" s="647"/>
      <c r="AN979" s="647"/>
      <c r="AO979" s="647"/>
      <c r="AP979" s="647"/>
      <c r="AQ979" s="647"/>
      <c r="AR979" s="647"/>
      <c r="AS979" s="647"/>
      <c r="AT979" s="647"/>
      <c r="AU979" s="647"/>
      <c r="AV979" s="647"/>
      <c r="AW979" s="647"/>
      <c r="AX979" s="647"/>
      <c r="AY979" s="647"/>
      <c r="AZ979" s="647"/>
      <c r="BA979" s="647"/>
      <c r="BB979" s="647"/>
      <c r="BC979" s="647"/>
      <c r="BD979" s="647"/>
      <c r="BE979" s="647"/>
      <c r="BF979" s="647"/>
      <c r="BG979" s="647"/>
    </row>
    <row r="980" spans="1:59" x14ac:dyDescent="0.25">
      <c r="A980" s="631"/>
      <c r="B980" s="634"/>
      <c r="C980" s="634"/>
      <c r="D980" s="634"/>
      <c r="E980" s="634"/>
      <c r="F980" s="634"/>
      <c r="G980" s="634"/>
      <c r="H980" s="634"/>
      <c r="I980" s="634"/>
      <c r="J980" s="634"/>
      <c r="K980" s="635"/>
      <c r="L980" s="635"/>
      <c r="M980" s="635"/>
      <c r="N980" s="635"/>
      <c r="O980" s="635"/>
      <c r="P980" s="635"/>
      <c r="Q980" s="635"/>
      <c r="R980" s="635"/>
      <c r="S980" s="635"/>
      <c r="T980" s="635"/>
      <c r="U980" s="635"/>
      <c r="V980" s="635"/>
      <c r="W980" s="635"/>
      <c r="X980" s="635"/>
      <c r="Y980" s="635"/>
      <c r="Z980" s="631"/>
      <c r="AA980" s="631"/>
      <c r="AB980" s="631"/>
      <c r="AK980" s="647"/>
      <c r="AL980" s="647"/>
      <c r="AM980" s="647"/>
      <c r="AN980" s="647"/>
      <c r="AO980" s="647"/>
      <c r="AP980" s="647"/>
      <c r="AQ980" s="647"/>
      <c r="AR980" s="647"/>
      <c r="AS980" s="647"/>
      <c r="AT980" s="647"/>
      <c r="AU980" s="647"/>
      <c r="AV980" s="647"/>
      <c r="AW980" s="647"/>
      <c r="AX980" s="647"/>
      <c r="AY980" s="647"/>
      <c r="AZ980" s="647"/>
      <c r="BA980" s="647"/>
      <c r="BB980" s="647"/>
      <c r="BC980" s="647"/>
      <c r="BD980" s="647"/>
      <c r="BE980" s="647"/>
      <c r="BF980" s="647"/>
      <c r="BG980" s="647"/>
    </row>
    <row r="981" spans="1:59" x14ac:dyDescent="0.25">
      <c r="A981" s="631"/>
      <c r="B981" s="634"/>
      <c r="C981" s="634"/>
      <c r="D981" s="634"/>
      <c r="E981" s="634"/>
      <c r="F981" s="634"/>
      <c r="G981" s="634"/>
      <c r="H981" s="634"/>
      <c r="I981" s="634"/>
      <c r="J981" s="634"/>
      <c r="K981" s="635"/>
      <c r="L981" s="635"/>
      <c r="M981" s="635"/>
      <c r="N981" s="635"/>
      <c r="O981" s="635"/>
      <c r="P981" s="635"/>
      <c r="Q981" s="635"/>
      <c r="R981" s="635"/>
      <c r="S981" s="635"/>
      <c r="T981" s="635"/>
      <c r="U981" s="635"/>
      <c r="V981" s="635"/>
      <c r="W981" s="635"/>
      <c r="X981" s="635"/>
      <c r="Y981" s="635"/>
      <c r="Z981" s="631"/>
      <c r="AA981" s="631"/>
      <c r="AB981" s="631"/>
      <c r="AK981" s="647"/>
      <c r="AL981" s="647"/>
      <c r="AM981" s="647"/>
      <c r="AN981" s="647"/>
      <c r="AO981" s="647"/>
      <c r="AP981" s="647"/>
      <c r="AQ981" s="647"/>
      <c r="AR981" s="647"/>
      <c r="AS981" s="647"/>
      <c r="AT981" s="647"/>
      <c r="AU981" s="647"/>
      <c r="AV981" s="647"/>
      <c r="AW981" s="647"/>
      <c r="AX981" s="647"/>
      <c r="AY981" s="647"/>
      <c r="AZ981" s="647"/>
      <c r="BA981" s="647"/>
      <c r="BB981" s="647"/>
      <c r="BC981" s="647"/>
      <c r="BD981" s="647"/>
      <c r="BE981" s="647"/>
      <c r="BF981" s="647"/>
      <c r="BG981" s="647"/>
    </row>
    <row r="982" spans="1:59" x14ac:dyDescent="0.25">
      <c r="A982" s="631"/>
      <c r="B982" s="634"/>
      <c r="C982" s="634"/>
      <c r="D982" s="634"/>
      <c r="E982" s="634"/>
      <c r="F982" s="634"/>
      <c r="G982" s="634"/>
      <c r="H982" s="634"/>
      <c r="I982" s="634"/>
      <c r="J982" s="634"/>
      <c r="K982" s="635"/>
      <c r="L982" s="635"/>
      <c r="M982" s="635"/>
      <c r="N982" s="635"/>
      <c r="O982" s="635"/>
      <c r="P982" s="635"/>
      <c r="Q982" s="635"/>
      <c r="R982" s="635"/>
      <c r="S982" s="635"/>
      <c r="T982" s="635"/>
      <c r="U982" s="635"/>
      <c r="V982" s="635"/>
      <c r="W982" s="635"/>
      <c r="X982" s="635"/>
      <c r="Y982" s="635"/>
      <c r="Z982" s="631"/>
      <c r="AA982" s="631"/>
      <c r="AB982" s="631"/>
      <c r="AK982" s="647"/>
      <c r="AL982" s="647"/>
      <c r="AM982" s="647"/>
      <c r="AN982" s="647"/>
      <c r="AO982" s="647"/>
      <c r="AP982" s="647"/>
      <c r="AQ982" s="647"/>
      <c r="AR982" s="647"/>
      <c r="AS982" s="647"/>
      <c r="AT982" s="647"/>
      <c r="AU982" s="647"/>
      <c r="AV982" s="647"/>
      <c r="AW982" s="647"/>
      <c r="AX982" s="647"/>
      <c r="AY982" s="647"/>
      <c r="AZ982" s="647"/>
      <c r="BA982" s="647"/>
      <c r="BB982" s="647"/>
      <c r="BC982" s="647"/>
      <c r="BD982" s="647"/>
      <c r="BE982" s="647"/>
      <c r="BF982" s="647"/>
      <c r="BG982" s="647"/>
    </row>
    <row r="983" spans="1:59" x14ac:dyDescent="0.25">
      <c r="A983" s="631"/>
      <c r="B983" s="634"/>
      <c r="C983" s="634"/>
      <c r="D983" s="634"/>
      <c r="E983" s="634"/>
      <c r="F983" s="634"/>
      <c r="G983" s="634"/>
      <c r="H983" s="634"/>
      <c r="I983" s="634"/>
      <c r="J983" s="634"/>
      <c r="K983" s="635"/>
      <c r="L983" s="635"/>
      <c r="M983" s="635"/>
      <c r="N983" s="635"/>
      <c r="O983" s="635"/>
      <c r="P983" s="635"/>
      <c r="Q983" s="635"/>
      <c r="R983" s="635"/>
      <c r="S983" s="635"/>
      <c r="T983" s="635"/>
      <c r="U983" s="635"/>
      <c r="V983" s="635"/>
      <c r="W983" s="635"/>
      <c r="X983" s="635"/>
      <c r="Y983" s="635"/>
      <c r="Z983" s="631"/>
      <c r="AA983" s="631"/>
      <c r="AB983" s="631"/>
      <c r="AK983" s="647"/>
      <c r="AL983" s="647"/>
      <c r="AM983" s="647"/>
      <c r="AN983" s="647"/>
      <c r="AO983" s="647"/>
      <c r="AP983" s="647"/>
      <c r="AQ983" s="647"/>
      <c r="AR983" s="647"/>
      <c r="AS983" s="647"/>
      <c r="AT983" s="647"/>
      <c r="AU983" s="647"/>
      <c r="AV983" s="647"/>
      <c r="AW983" s="647"/>
      <c r="AX983" s="647"/>
      <c r="AY983" s="647"/>
      <c r="AZ983" s="647"/>
      <c r="BA983" s="647"/>
      <c r="BB983" s="647"/>
      <c r="BC983" s="647"/>
      <c r="BD983" s="647"/>
      <c r="BE983" s="647"/>
      <c r="BF983" s="647"/>
      <c r="BG983" s="647"/>
    </row>
    <row r="984" spans="1:59" x14ac:dyDescent="0.25">
      <c r="A984" s="631"/>
      <c r="B984" s="634"/>
      <c r="C984" s="634"/>
      <c r="D984" s="634"/>
      <c r="E984" s="634"/>
      <c r="F984" s="634"/>
      <c r="G984" s="634"/>
      <c r="H984" s="634"/>
      <c r="I984" s="634"/>
      <c r="J984" s="634"/>
      <c r="K984" s="635"/>
      <c r="L984" s="635"/>
      <c r="M984" s="635"/>
      <c r="N984" s="635"/>
      <c r="O984" s="635"/>
      <c r="P984" s="635"/>
      <c r="Q984" s="635"/>
      <c r="R984" s="635"/>
      <c r="S984" s="635"/>
      <c r="T984" s="635"/>
      <c r="U984" s="635"/>
      <c r="V984" s="635"/>
      <c r="W984" s="635"/>
      <c r="X984" s="635"/>
      <c r="Y984" s="635"/>
      <c r="Z984" s="631"/>
      <c r="AA984" s="631"/>
      <c r="AB984" s="631"/>
      <c r="AK984" s="647"/>
      <c r="AL984" s="647"/>
      <c r="AM984" s="647"/>
      <c r="AN984" s="647"/>
      <c r="AO984" s="647"/>
      <c r="AP984" s="647"/>
      <c r="AQ984" s="647"/>
      <c r="AR984" s="647"/>
      <c r="AS984" s="647"/>
      <c r="AT984" s="647"/>
      <c r="AU984" s="647"/>
      <c r="AV984" s="647"/>
      <c r="AW984" s="647"/>
      <c r="AX984" s="647"/>
      <c r="AY984" s="647"/>
      <c r="AZ984" s="647"/>
      <c r="BA984" s="647"/>
      <c r="BB984" s="647"/>
      <c r="BC984" s="647"/>
      <c r="BD984" s="647"/>
      <c r="BE984" s="647"/>
      <c r="BF984" s="647"/>
      <c r="BG984" s="647"/>
    </row>
    <row r="985" spans="1:59" x14ac:dyDescent="0.25">
      <c r="A985" s="631"/>
      <c r="B985" s="634"/>
      <c r="C985" s="634"/>
      <c r="D985" s="634"/>
      <c r="E985" s="634"/>
      <c r="F985" s="634"/>
      <c r="G985" s="634"/>
      <c r="H985" s="634"/>
      <c r="I985" s="634"/>
      <c r="J985" s="634"/>
      <c r="K985" s="635"/>
      <c r="L985" s="635"/>
      <c r="M985" s="635"/>
      <c r="N985" s="635"/>
      <c r="O985" s="635"/>
      <c r="P985" s="635"/>
      <c r="Q985" s="635"/>
      <c r="R985" s="635"/>
      <c r="S985" s="635"/>
      <c r="T985" s="635"/>
      <c r="U985" s="635"/>
      <c r="V985" s="635"/>
      <c r="W985" s="635"/>
      <c r="X985" s="635"/>
      <c r="Y985" s="635"/>
      <c r="Z985" s="631"/>
      <c r="AA985" s="631"/>
      <c r="AB985" s="631"/>
      <c r="AK985" s="647"/>
      <c r="AL985" s="647"/>
      <c r="AM985" s="647"/>
      <c r="AN985" s="647"/>
      <c r="AO985" s="647"/>
      <c r="AP985" s="647"/>
      <c r="AQ985" s="647"/>
      <c r="AR985" s="647"/>
      <c r="AS985" s="647"/>
      <c r="AT985" s="647"/>
      <c r="AU985" s="647"/>
      <c r="AV985" s="647"/>
      <c r="AW985" s="647"/>
      <c r="AX985" s="647"/>
      <c r="AY985" s="647"/>
      <c r="AZ985" s="647"/>
      <c r="BA985" s="647"/>
      <c r="BB985" s="647"/>
      <c r="BC985" s="647"/>
      <c r="BD985" s="647"/>
      <c r="BE985" s="647"/>
      <c r="BF985" s="647"/>
      <c r="BG985" s="647"/>
    </row>
    <row r="986" spans="1:59" x14ac:dyDescent="0.25">
      <c r="A986" s="631"/>
      <c r="B986" s="634"/>
      <c r="C986" s="634"/>
      <c r="D986" s="634"/>
      <c r="E986" s="634"/>
      <c r="F986" s="634"/>
      <c r="G986" s="634"/>
      <c r="H986" s="634"/>
      <c r="I986" s="634"/>
      <c r="J986" s="634"/>
      <c r="K986" s="635"/>
      <c r="L986" s="635"/>
      <c r="M986" s="635"/>
      <c r="N986" s="635"/>
      <c r="O986" s="635"/>
      <c r="P986" s="635"/>
      <c r="Q986" s="635"/>
      <c r="R986" s="635"/>
      <c r="S986" s="635"/>
      <c r="T986" s="635"/>
      <c r="U986" s="635"/>
      <c r="V986" s="635"/>
      <c r="W986" s="635"/>
      <c r="X986" s="635"/>
      <c r="Y986" s="635"/>
      <c r="Z986" s="631"/>
      <c r="AA986" s="631"/>
      <c r="AB986" s="631"/>
      <c r="AK986" s="647"/>
      <c r="AL986" s="647"/>
      <c r="AM986" s="647"/>
      <c r="AN986" s="647"/>
      <c r="AO986" s="647"/>
      <c r="AP986" s="647"/>
      <c r="AQ986" s="647"/>
      <c r="AR986" s="647"/>
      <c r="AS986" s="647"/>
      <c r="AT986" s="647"/>
      <c r="AU986" s="647"/>
      <c r="AV986" s="647"/>
      <c r="AW986" s="647"/>
      <c r="AX986" s="647"/>
      <c r="AY986" s="647"/>
      <c r="AZ986" s="647"/>
      <c r="BA986" s="647"/>
      <c r="BB986" s="647"/>
      <c r="BC986" s="647"/>
      <c r="BD986" s="647"/>
      <c r="BE986" s="647"/>
      <c r="BF986" s="647"/>
      <c r="BG986" s="647"/>
    </row>
    <row r="987" spans="1:59" x14ac:dyDescent="0.25">
      <c r="A987" s="631"/>
      <c r="B987" s="634"/>
      <c r="C987" s="634"/>
      <c r="D987" s="634"/>
      <c r="E987" s="634"/>
      <c r="F987" s="634"/>
      <c r="G987" s="634"/>
      <c r="H987" s="634"/>
      <c r="I987" s="634"/>
      <c r="J987" s="634"/>
      <c r="K987" s="635"/>
      <c r="L987" s="635"/>
      <c r="M987" s="635"/>
      <c r="N987" s="635"/>
      <c r="O987" s="635"/>
      <c r="P987" s="635"/>
      <c r="Q987" s="635"/>
      <c r="R987" s="635"/>
      <c r="S987" s="635"/>
      <c r="T987" s="635"/>
      <c r="U987" s="635"/>
      <c r="V987" s="635"/>
      <c r="W987" s="635"/>
      <c r="X987" s="635"/>
      <c r="Y987" s="635"/>
      <c r="Z987" s="631"/>
      <c r="AA987" s="631"/>
      <c r="AB987" s="631"/>
      <c r="AK987" s="647"/>
      <c r="AL987" s="647"/>
      <c r="AM987" s="647"/>
      <c r="AN987" s="647"/>
      <c r="AO987" s="647"/>
      <c r="AP987" s="647"/>
      <c r="AQ987" s="647"/>
      <c r="AR987" s="647"/>
      <c r="AS987" s="647"/>
      <c r="AT987" s="647"/>
      <c r="AU987" s="647"/>
      <c r="AV987" s="647"/>
      <c r="AW987" s="647"/>
      <c r="AX987" s="647"/>
      <c r="AY987" s="647"/>
      <c r="AZ987" s="647"/>
      <c r="BA987" s="647"/>
      <c r="BB987" s="647"/>
      <c r="BC987" s="647"/>
      <c r="BD987" s="647"/>
      <c r="BE987" s="647"/>
      <c r="BF987" s="647"/>
      <c r="BG987" s="647"/>
    </row>
    <row r="988" spans="1:59" x14ac:dyDescent="0.25">
      <c r="A988" s="631"/>
      <c r="B988" s="634"/>
      <c r="C988" s="634"/>
      <c r="D988" s="634"/>
      <c r="E988" s="634"/>
      <c r="F988" s="634"/>
      <c r="G988" s="634"/>
      <c r="H988" s="634"/>
      <c r="I988" s="634"/>
      <c r="J988" s="634"/>
      <c r="K988" s="635"/>
      <c r="L988" s="635"/>
      <c r="M988" s="635"/>
      <c r="N988" s="635"/>
      <c r="O988" s="635"/>
      <c r="P988" s="635"/>
      <c r="Q988" s="635"/>
      <c r="R988" s="635"/>
      <c r="S988" s="635"/>
      <c r="T988" s="635"/>
      <c r="U988" s="635"/>
      <c r="V988" s="635"/>
      <c r="W988" s="635"/>
      <c r="X988" s="635"/>
      <c r="Y988" s="635"/>
      <c r="Z988" s="631"/>
      <c r="AA988" s="631"/>
      <c r="AB988" s="631"/>
      <c r="AK988" s="647"/>
      <c r="AL988" s="647"/>
      <c r="AM988" s="647"/>
      <c r="AN988" s="647"/>
      <c r="AO988" s="647"/>
      <c r="AP988" s="647"/>
      <c r="AQ988" s="647"/>
      <c r="AR988" s="647"/>
      <c r="AS988" s="647"/>
      <c r="AT988" s="647"/>
      <c r="AU988" s="647"/>
      <c r="AV988" s="647"/>
      <c r="AW988" s="647"/>
      <c r="AX988" s="647"/>
      <c r="AY988" s="647"/>
      <c r="AZ988" s="647"/>
      <c r="BA988" s="647"/>
      <c r="BB988" s="647"/>
      <c r="BC988" s="647"/>
      <c r="BD988" s="647"/>
      <c r="BE988" s="647"/>
      <c r="BF988" s="647"/>
      <c r="BG988" s="647"/>
    </row>
    <row r="989" spans="1:59" x14ac:dyDescent="0.25">
      <c r="A989" s="631"/>
      <c r="B989" s="634"/>
      <c r="C989" s="634"/>
      <c r="D989" s="634"/>
      <c r="E989" s="634"/>
      <c r="F989" s="634"/>
      <c r="G989" s="634"/>
      <c r="H989" s="634"/>
      <c r="I989" s="634"/>
      <c r="J989" s="634"/>
      <c r="K989" s="635"/>
      <c r="L989" s="635"/>
      <c r="M989" s="635"/>
      <c r="N989" s="635"/>
      <c r="O989" s="635"/>
      <c r="P989" s="635"/>
      <c r="Q989" s="635"/>
      <c r="R989" s="635"/>
      <c r="S989" s="635"/>
      <c r="T989" s="635"/>
      <c r="U989" s="635"/>
      <c r="V989" s="635"/>
      <c r="W989" s="635"/>
      <c r="X989" s="635"/>
      <c r="Y989" s="635"/>
      <c r="Z989" s="631"/>
      <c r="AA989" s="631"/>
      <c r="AB989" s="631"/>
      <c r="AK989" s="647"/>
      <c r="AL989" s="647"/>
      <c r="AM989" s="647"/>
      <c r="AN989" s="647"/>
      <c r="AO989" s="647"/>
      <c r="AP989" s="647"/>
      <c r="AQ989" s="647"/>
      <c r="AR989" s="647"/>
      <c r="AS989" s="647"/>
      <c r="AT989" s="647"/>
      <c r="AU989" s="647"/>
      <c r="AV989" s="647"/>
      <c r="AW989" s="647"/>
      <c r="AX989" s="647"/>
      <c r="AY989" s="647"/>
      <c r="AZ989" s="647"/>
      <c r="BA989" s="647"/>
      <c r="BB989" s="647"/>
      <c r="BC989" s="647"/>
      <c r="BD989" s="647"/>
      <c r="BE989" s="647"/>
      <c r="BF989" s="647"/>
      <c r="BG989" s="647"/>
    </row>
    <row r="990" spans="1:59" x14ac:dyDescent="0.25">
      <c r="A990" s="631"/>
      <c r="B990" s="634"/>
      <c r="C990" s="634"/>
      <c r="D990" s="634"/>
      <c r="E990" s="634"/>
      <c r="F990" s="634"/>
      <c r="G990" s="634"/>
      <c r="H990" s="634"/>
      <c r="I990" s="634"/>
      <c r="J990" s="634"/>
      <c r="K990" s="635"/>
      <c r="L990" s="635"/>
      <c r="M990" s="635"/>
      <c r="N990" s="635"/>
      <c r="O990" s="635"/>
      <c r="P990" s="635"/>
      <c r="Q990" s="635"/>
      <c r="R990" s="635"/>
      <c r="S990" s="635"/>
      <c r="T990" s="635"/>
      <c r="U990" s="635"/>
      <c r="V990" s="635"/>
      <c r="W990" s="635"/>
      <c r="X990" s="635"/>
      <c r="Y990" s="635"/>
      <c r="Z990" s="631"/>
      <c r="AA990" s="631"/>
      <c r="AB990" s="631"/>
      <c r="AK990" s="647"/>
      <c r="AL990" s="647"/>
      <c r="AM990" s="647"/>
      <c r="AN990" s="647"/>
      <c r="AO990" s="647"/>
      <c r="AP990" s="647"/>
      <c r="AQ990" s="647"/>
      <c r="AR990" s="647"/>
      <c r="AS990" s="647"/>
      <c r="AT990" s="647"/>
      <c r="AU990" s="647"/>
      <c r="AV990" s="647"/>
      <c r="AW990" s="647"/>
      <c r="AX990" s="647"/>
      <c r="AY990" s="647"/>
      <c r="AZ990" s="647"/>
      <c r="BA990" s="647"/>
      <c r="BB990" s="647"/>
      <c r="BC990" s="647"/>
      <c r="BD990" s="647"/>
      <c r="BE990" s="647"/>
      <c r="BF990" s="647"/>
      <c r="BG990" s="647"/>
    </row>
    <row r="991" spans="1:59" x14ac:dyDescent="0.25">
      <c r="A991" s="631"/>
      <c r="B991" s="634"/>
      <c r="C991" s="634"/>
      <c r="D991" s="634"/>
      <c r="E991" s="634"/>
      <c r="F991" s="634"/>
      <c r="G991" s="634"/>
      <c r="H991" s="634"/>
      <c r="I991" s="634"/>
      <c r="J991" s="634"/>
      <c r="K991" s="635"/>
      <c r="L991" s="635"/>
      <c r="M991" s="635"/>
      <c r="N991" s="635"/>
      <c r="O991" s="635"/>
      <c r="P991" s="635"/>
      <c r="Q991" s="635"/>
      <c r="R991" s="635"/>
      <c r="S991" s="635"/>
      <c r="T991" s="635"/>
      <c r="U991" s="635"/>
      <c r="V991" s="635"/>
      <c r="W991" s="635"/>
      <c r="X991" s="635"/>
      <c r="Y991" s="635"/>
      <c r="Z991" s="631"/>
      <c r="AA991" s="631"/>
      <c r="AB991" s="631"/>
      <c r="AK991" s="647"/>
      <c r="AL991" s="647"/>
      <c r="AM991" s="647"/>
      <c r="AN991" s="647"/>
      <c r="AO991" s="647"/>
      <c r="AP991" s="647"/>
      <c r="AQ991" s="647"/>
      <c r="AR991" s="647"/>
      <c r="AS991" s="647"/>
      <c r="AT991" s="647"/>
      <c r="AU991" s="647"/>
      <c r="AV991" s="647"/>
      <c r="AW991" s="647"/>
      <c r="AX991" s="647"/>
      <c r="AY991" s="647"/>
      <c r="AZ991" s="647"/>
      <c r="BA991" s="647"/>
      <c r="BB991" s="647"/>
      <c r="BC991" s="647"/>
      <c r="BD991" s="647"/>
      <c r="BE991" s="647"/>
      <c r="BF991" s="647"/>
      <c r="BG991" s="647"/>
    </row>
    <row r="992" spans="1:59" x14ac:dyDescent="0.25">
      <c r="A992" s="631"/>
      <c r="B992" s="634"/>
      <c r="C992" s="634"/>
      <c r="D992" s="634"/>
      <c r="E992" s="634"/>
      <c r="F992" s="634"/>
      <c r="G992" s="634"/>
      <c r="H992" s="634"/>
      <c r="I992" s="634"/>
      <c r="J992" s="634"/>
      <c r="K992" s="635"/>
      <c r="L992" s="635"/>
      <c r="M992" s="635"/>
      <c r="N992" s="635"/>
      <c r="O992" s="635"/>
      <c r="P992" s="635"/>
      <c r="Q992" s="635"/>
      <c r="R992" s="635"/>
      <c r="S992" s="635"/>
      <c r="T992" s="635"/>
      <c r="U992" s="635"/>
      <c r="V992" s="635"/>
      <c r="W992" s="635"/>
      <c r="X992" s="635"/>
      <c r="Y992" s="635"/>
      <c r="Z992" s="631"/>
      <c r="AA992" s="631"/>
      <c r="AB992" s="631"/>
      <c r="AK992" s="647"/>
      <c r="AL992" s="647"/>
      <c r="AM992" s="647"/>
      <c r="AN992" s="647"/>
      <c r="AO992" s="647"/>
      <c r="AP992" s="647"/>
      <c r="AQ992" s="647"/>
      <c r="AR992" s="647"/>
      <c r="AS992" s="647"/>
      <c r="AT992" s="647"/>
      <c r="AU992" s="647"/>
      <c r="AV992" s="647"/>
      <c r="AW992" s="647"/>
      <c r="AX992" s="647"/>
      <c r="AY992" s="647"/>
      <c r="AZ992" s="647"/>
      <c r="BA992" s="647"/>
      <c r="BB992" s="647"/>
      <c r="BC992" s="647"/>
      <c r="BD992" s="647"/>
      <c r="BE992" s="647"/>
      <c r="BF992" s="647"/>
      <c r="BG992" s="647"/>
    </row>
    <row r="993" spans="1:59" x14ac:dyDescent="0.25">
      <c r="A993" s="631"/>
      <c r="B993" s="634"/>
      <c r="C993" s="634"/>
      <c r="D993" s="634"/>
      <c r="E993" s="634"/>
      <c r="F993" s="634"/>
      <c r="G993" s="634"/>
      <c r="H993" s="634"/>
      <c r="I993" s="634"/>
      <c r="J993" s="634"/>
      <c r="K993" s="635"/>
      <c r="L993" s="635"/>
      <c r="M993" s="635"/>
      <c r="N993" s="635"/>
      <c r="O993" s="635"/>
      <c r="P993" s="635"/>
      <c r="Q993" s="635"/>
      <c r="R993" s="635"/>
      <c r="S993" s="635"/>
      <c r="T993" s="635"/>
      <c r="U993" s="635"/>
      <c r="V993" s="635"/>
      <c r="W993" s="635"/>
      <c r="X993" s="635"/>
      <c r="Y993" s="635"/>
      <c r="Z993" s="631"/>
      <c r="AA993" s="631"/>
      <c r="AB993" s="631"/>
      <c r="AK993" s="647"/>
      <c r="AL993" s="647"/>
      <c r="AM993" s="647"/>
      <c r="AN993" s="647"/>
      <c r="AO993" s="647"/>
      <c r="AP993" s="647"/>
      <c r="AQ993" s="647"/>
      <c r="AR993" s="647"/>
      <c r="AS993" s="647"/>
      <c r="AT993" s="647"/>
      <c r="AU993" s="647"/>
      <c r="AV993" s="647"/>
      <c r="AW993" s="647"/>
      <c r="AX993" s="647"/>
      <c r="AY993" s="647"/>
      <c r="AZ993" s="647"/>
      <c r="BA993" s="647"/>
      <c r="BB993" s="647"/>
      <c r="BC993" s="647"/>
      <c r="BD993" s="647"/>
      <c r="BE993" s="647"/>
      <c r="BF993" s="647"/>
      <c r="BG993" s="647"/>
    </row>
    <row r="994" spans="1:59" x14ac:dyDescent="0.25">
      <c r="A994" s="631"/>
      <c r="B994" s="634"/>
      <c r="C994" s="634"/>
      <c r="D994" s="634"/>
      <c r="E994" s="634"/>
      <c r="F994" s="634"/>
      <c r="G994" s="634"/>
      <c r="H994" s="634"/>
      <c r="I994" s="634"/>
      <c r="J994" s="634"/>
      <c r="K994" s="635"/>
      <c r="L994" s="635"/>
      <c r="M994" s="635"/>
      <c r="N994" s="635"/>
      <c r="O994" s="635"/>
      <c r="P994" s="635"/>
      <c r="Q994" s="635"/>
      <c r="R994" s="635"/>
      <c r="S994" s="635"/>
      <c r="T994" s="635"/>
      <c r="U994" s="635"/>
      <c r="V994" s="635"/>
      <c r="W994" s="635"/>
      <c r="X994" s="635"/>
      <c r="Y994" s="635"/>
      <c r="Z994" s="631"/>
      <c r="AA994" s="631"/>
      <c r="AB994" s="631"/>
      <c r="AK994" s="647"/>
      <c r="AL994" s="647"/>
      <c r="AM994" s="647"/>
      <c r="AN994" s="647"/>
      <c r="AO994" s="647"/>
      <c r="AP994" s="647"/>
      <c r="AQ994" s="647"/>
      <c r="AR994" s="647"/>
      <c r="AS994" s="647"/>
      <c r="AT994" s="647"/>
      <c r="AU994" s="647"/>
      <c r="AV994" s="647"/>
      <c r="AW994" s="647"/>
      <c r="AX994" s="647"/>
      <c r="AY994" s="647"/>
      <c r="AZ994" s="647"/>
      <c r="BA994" s="647"/>
      <c r="BB994" s="647"/>
      <c r="BC994" s="647"/>
      <c r="BD994" s="647"/>
      <c r="BE994" s="647"/>
      <c r="BF994" s="647"/>
      <c r="BG994" s="647"/>
    </row>
    <row r="995" spans="1:59" x14ac:dyDescent="0.25">
      <c r="A995" s="631"/>
      <c r="B995" s="634"/>
      <c r="C995" s="634"/>
      <c r="D995" s="634"/>
      <c r="E995" s="634"/>
      <c r="F995" s="634"/>
      <c r="G995" s="634"/>
      <c r="H995" s="634"/>
      <c r="I995" s="634"/>
      <c r="J995" s="634"/>
      <c r="K995" s="635"/>
      <c r="L995" s="635"/>
      <c r="M995" s="635"/>
      <c r="N995" s="635"/>
      <c r="O995" s="635"/>
      <c r="P995" s="635"/>
      <c r="Q995" s="635"/>
      <c r="R995" s="635"/>
      <c r="S995" s="635"/>
      <c r="T995" s="635"/>
      <c r="U995" s="635"/>
      <c r="V995" s="635"/>
      <c r="W995" s="635"/>
      <c r="X995" s="635"/>
      <c r="Y995" s="635"/>
      <c r="Z995" s="631"/>
      <c r="AA995" s="631"/>
      <c r="AB995" s="631"/>
      <c r="AK995" s="647"/>
      <c r="AL995" s="647"/>
      <c r="AM995" s="647"/>
      <c r="AN995" s="647"/>
      <c r="AO995" s="647"/>
      <c r="AP995" s="647"/>
      <c r="AQ995" s="647"/>
      <c r="AR995" s="647"/>
      <c r="AS995" s="647"/>
      <c r="AT995" s="647"/>
      <c r="AU995" s="647"/>
      <c r="AV995" s="647"/>
      <c r="AW995" s="647"/>
      <c r="AX995" s="647"/>
      <c r="AY995" s="647"/>
      <c r="AZ995" s="647"/>
      <c r="BA995" s="647"/>
      <c r="BB995" s="647"/>
      <c r="BC995" s="647"/>
      <c r="BD995" s="647"/>
      <c r="BE995" s="647"/>
      <c r="BF995" s="647"/>
      <c r="BG995" s="647"/>
    </row>
    <row r="996" spans="1:59" x14ac:dyDescent="0.25">
      <c r="A996" s="631"/>
      <c r="B996" s="634"/>
      <c r="C996" s="634"/>
      <c r="D996" s="634"/>
      <c r="E996" s="634"/>
      <c r="F996" s="634"/>
      <c r="G996" s="634"/>
      <c r="H996" s="634"/>
      <c r="I996" s="634"/>
      <c r="J996" s="634"/>
      <c r="K996" s="635"/>
      <c r="L996" s="635"/>
      <c r="M996" s="635"/>
      <c r="N996" s="635"/>
      <c r="O996" s="635"/>
      <c r="P996" s="635"/>
      <c r="Q996" s="635"/>
      <c r="R996" s="635"/>
      <c r="S996" s="635"/>
      <c r="T996" s="635"/>
      <c r="U996" s="635"/>
      <c r="V996" s="635"/>
      <c r="W996" s="635"/>
      <c r="X996" s="635"/>
      <c r="Y996" s="635"/>
      <c r="Z996" s="631"/>
      <c r="AA996" s="631"/>
      <c r="AB996" s="631"/>
      <c r="AK996" s="647"/>
      <c r="AL996" s="647"/>
      <c r="AM996" s="647"/>
      <c r="AN996" s="647"/>
      <c r="AO996" s="647"/>
      <c r="AP996" s="647"/>
      <c r="AQ996" s="647"/>
      <c r="AR996" s="647"/>
      <c r="AS996" s="647"/>
      <c r="AT996" s="647"/>
      <c r="AU996" s="647"/>
      <c r="AV996" s="647"/>
      <c r="AW996" s="647"/>
      <c r="AX996" s="647"/>
      <c r="AY996" s="647"/>
      <c r="AZ996" s="647"/>
      <c r="BA996" s="647"/>
      <c r="BB996" s="647"/>
      <c r="BC996" s="647"/>
      <c r="BD996" s="647"/>
      <c r="BE996" s="647"/>
      <c r="BF996" s="647"/>
      <c r="BG996" s="647"/>
    </row>
    <row r="997" spans="1:59" x14ac:dyDescent="0.25">
      <c r="A997" s="631"/>
      <c r="B997" s="634"/>
      <c r="C997" s="634"/>
      <c r="D997" s="634"/>
      <c r="E997" s="634"/>
      <c r="F997" s="634"/>
      <c r="G997" s="634"/>
      <c r="H997" s="634"/>
      <c r="I997" s="634"/>
      <c r="J997" s="634"/>
      <c r="K997" s="635"/>
      <c r="L997" s="635"/>
      <c r="M997" s="635"/>
      <c r="N997" s="635"/>
      <c r="O997" s="635"/>
      <c r="P997" s="635"/>
      <c r="Q997" s="635"/>
      <c r="R997" s="635"/>
      <c r="S997" s="635"/>
      <c r="T997" s="635"/>
      <c r="U997" s="635"/>
      <c r="V997" s="635"/>
      <c r="W997" s="635"/>
      <c r="X997" s="635"/>
      <c r="Y997" s="635"/>
      <c r="Z997" s="631"/>
      <c r="AA997" s="631"/>
      <c r="AB997" s="631"/>
      <c r="AK997" s="647"/>
      <c r="AL997" s="647"/>
      <c r="AM997" s="647"/>
      <c r="AN997" s="647"/>
      <c r="AO997" s="647"/>
      <c r="AP997" s="647"/>
      <c r="AQ997" s="647"/>
      <c r="AR997" s="647"/>
      <c r="AS997" s="647"/>
      <c r="AT997" s="647"/>
      <c r="AU997" s="647"/>
      <c r="AV997" s="647"/>
      <c r="AW997" s="647"/>
      <c r="AX997" s="647"/>
      <c r="AY997" s="647"/>
      <c r="AZ997" s="647"/>
      <c r="BA997" s="647"/>
      <c r="BB997" s="647"/>
      <c r="BC997" s="647"/>
      <c r="BD997" s="647"/>
      <c r="BE997" s="647"/>
      <c r="BF997" s="647"/>
      <c r="BG997" s="647"/>
    </row>
    <row r="998" spans="1:59" x14ac:dyDescent="0.25">
      <c r="A998" s="631"/>
      <c r="B998" s="634"/>
      <c r="C998" s="634"/>
      <c r="D998" s="634"/>
      <c r="E998" s="634"/>
      <c r="F998" s="634"/>
      <c r="G998" s="634"/>
      <c r="H998" s="634"/>
      <c r="I998" s="634"/>
      <c r="J998" s="634"/>
      <c r="K998" s="635"/>
      <c r="L998" s="635"/>
      <c r="M998" s="635"/>
      <c r="N998" s="635"/>
      <c r="O998" s="635"/>
      <c r="P998" s="635"/>
      <c r="Q998" s="635"/>
      <c r="R998" s="635"/>
      <c r="S998" s="635"/>
      <c r="T998" s="635"/>
      <c r="U998" s="635"/>
      <c r="V998" s="635"/>
      <c r="W998" s="635"/>
      <c r="X998" s="635"/>
      <c r="Y998" s="635"/>
      <c r="Z998" s="631"/>
      <c r="AA998" s="631"/>
      <c r="AB998" s="631"/>
      <c r="AK998" s="647"/>
      <c r="AL998" s="647"/>
      <c r="AM998" s="647"/>
      <c r="AN998" s="647"/>
      <c r="AO998" s="647"/>
      <c r="AP998" s="647"/>
      <c r="AQ998" s="647"/>
      <c r="AR998" s="647"/>
      <c r="AS998" s="647"/>
      <c r="AT998" s="647"/>
      <c r="AU998" s="647"/>
      <c r="AV998" s="647"/>
      <c r="AW998" s="647"/>
      <c r="AX998" s="647"/>
      <c r="AY998" s="647"/>
      <c r="AZ998" s="647"/>
      <c r="BA998" s="647"/>
      <c r="BB998" s="647"/>
      <c r="BC998" s="647"/>
      <c r="BD998" s="647"/>
      <c r="BE998" s="647"/>
      <c r="BF998" s="647"/>
      <c r="BG998" s="647"/>
    </row>
    <row r="999" spans="1:59" x14ac:dyDescent="0.25">
      <c r="A999" s="631"/>
      <c r="B999" s="634"/>
      <c r="C999" s="634"/>
      <c r="D999" s="634"/>
      <c r="E999" s="634"/>
      <c r="F999" s="634"/>
      <c r="G999" s="634"/>
      <c r="H999" s="634"/>
      <c r="I999" s="634"/>
      <c r="J999" s="634"/>
      <c r="K999" s="635"/>
      <c r="L999" s="635"/>
      <c r="M999" s="635"/>
      <c r="N999" s="635"/>
      <c r="O999" s="635"/>
      <c r="P999" s="635"/>
      <c r="Q999" s="635"/>
      <c r="R999" s="635"/>
      <c r="S999" s="635"/>
      <c r="T999" s="635"/>
      <c r="U999" s="635"/>
      <c r="V999" s="635"/>
      <c r="W999" s="635"/>
      <c r="X999" s="635"/>
      <c r="Y999" s="635"/>
      <c r="Z999" s="631"/>
      <c r="AA999" s="631"/>
      <c r="AB999" s="631"/>
      <c r="AK999" s="647"/>
      <c r="AL999" s="647"/>
      <c r="AM999" s="647"/>
      <c r="AN999" s="647"/>
      <c r="AO999" s="647"/>
      <c r="AP999" s="647"/>
      <c r="AQ999" s="647"/>
      <c r="AR999" s="647"/>
      <c r="AS999" s="647"/>
      <c r="AT999" s="647"/>
      <c r="AU999" s="647"/>
      <c r="AV999" s="647"/>
      <c r="AW999" s="647"/>
      <c r="AX999" s="647"/>
      <c r="AY999" s="647"/>
      <c r="AZ999" s="647"/>
      <c r="BA999" s="647"/>
      <c r="BB999" s="647"/>
      <c r="BC999" s="647"/>
      <c r="BD999" s="647"/>
      <c r="BE999" s="647"/>
      <c r="BF999" s="647"/>
      <c r="BG999" s="647"/>
    </row>
    <row r="1000" spans="1:59" x14ac:dyDescent="0.25">
      <c r="A1000" s="631"/>
      <c r="B1000" s="634"/>
      <c r="C1000" s="634"/>
      <c r="D1000" s="634"/>
      <c r="E1000" s="634"/>
      <c r="F1000" s="634"/>
      <c r="G1000" s="634"/>
      <c r="H1000" s="634"/>
      <c r="I1000" s="634"/>
      <c r="J1000" s="634"/>
      <c r="K1000" s="635"/>
      <c r="L1000" s="635"/>
      <c r="M1000" s="635"/>
      <c r="N1000" s="635"/>
      <c r="O1000" s="635"/>
      <c r="P1000" s="635"/>
      <c r="Q1000" s="635"/>
      <c r="R1000" s="635"/>
      <c r="S1000" s="635"/>
      <c r="T1000" s="635"/>
      <c r="U1000" s="635"/>
      <c r="V1000" s="635"/>
      <c r="W1000" s="635"/>
      <c r="X1000" s="635"/>
      <c r="Y1000" s="635"/>
      <c r="Z1000" s="631"/>
      <c r="AA1000" s="631"/>
      <c r="AB1000" s="631"/>
      <c r="AK1000" s="647"/>
      <c r="AL1000" s="647"/>
      <c r="AM1000" s="647"/>
      <c r="AN1000" s="647"/>
      <c r="AO1000" s="647"/>
      <c r="AP1000" s="647"/>
      <c r="AQ1000" s="647"/>
      <c r="AR1000" s="647"/>
      <c r="AS1000" s="647"/>
      <c r="AT1000" s="647"/>
      <c r="AU1000" s="647"/>
      <c r="AV1000" s="647"/>
      <c r="AW1000" s="647"/>
      <c r="AX1000" s="647"/>
      <c r="AY1000" s="647"/>
      <c r="AZ1000" s="647"/>
      <c r="BA1000" s="647"/>
      <c r="BB1000" s="647"/>
      <c r="BC1000" s="647"/>
      <c r="BD1000" s="647"/>
      <c r="BE1000" s="647"/>
      <c r="BF1000" s="647"/>
      <c r="BG1000" s="647"/>
    </row>
    <row r="1001" spans="1:59" x14ac:dyDescent="0.25">
      <c r="A1001" s="631"/>
      <c r="B1001" s="634"/>
      <c r="C1001" s="634"/>
      <c r="D1001" s="634"/>
      <c r="E1001" s="634"/>
      <c r="F1001" s="634"/>
      <c r="G1001" s="634"/>
      <c r="H1001" s="634"/>
      <c r="I1001" s="634"/>
      <c r="J1001" s="634"/>
      <c r="K1001" s="635"/>
      <c r="L1001" s="635"/>
      <c r="M1001" s="635"/>
      <c r="N1001" s="635"/>
      <c r="O1001" s="635"/>
      <c r="P1001" s="635"/>
      <c r="Q1001" s="635"/>
      <c r="R1001" s="635"/>
      <c r="S1001" s="635"/>
      <c r="T1001" s="635"/>
      <c r="U1001" s="635"/>
      <c r="V1001" s="635"/>
      <c r="W1001" s="635"/>
      <c r="X1001" s="635"/>
      <c r="Y1001" s="635"/>
      <c r="Z1001" s="631"/>
      <c r="AA1001" s="631"/>
      <c r="AB1001" s="631"/>
      <c r="AK1001" s="647"/>
      <c r="AL1001" s="647"/>
      <c r="AM1001" s="647"/>
      <c r="AN1001" s="647"/>
      <c r="AO1001" s="647"/>
      <c r="AP1001" s="647"/>
      <c r="AQ1001" s="647"/>
      <c r="AR1001" s="647"/>
      <c r="AS1001" s="647"/>
      <c r="AT1001" s="647"/>
      <c r="AU1001" s="647"/>
      <c r="AV1001" s="647"/>
      <c r="AW1001" s="647"/>
      <c r="AX1001" s="647"/>
      <c r="AY1001" s="647"/>
      <c r="AZ1001" s="647"/>
      <c r="BA1001" s="647"/>
      <c r="BB1001" s="647"/>
      <c r="BC1001" s="647"/>
      <c r="BD1001" s="647"/>
      <c r="BE1001" s="647"/>
      <c r="BF1001" s="647"/>
      <c r="BG1001" s="647"/>
    </row>
    <row r="1002" spans="1:59" x14ac:dyDescent="0.25">
      <c r="A1002" s="631"/>
      <c r="B1002" s="634"/>
      <c r="C1002" s="634"/>
      <c r="D1002" s="634"/>
      <c r="E1002" s="634"/>
      <c r="F1002" s="634"/>
      <c r="G1002" s="634"/>
      <c r="H1002" s="634"/>
      <c r="I1002" s="634"/>
      <c r="J1002" s="634"/>
      <c r="K1002" s="635"/>
      <c r="L1002" s="635"/>
      <c r="M1002" s="635"/>
      <c r="N1002" s="635"/>
      <c r="O1002" s="635"/>
      <c r="P1002" s="635"/>
      <c r="Q1002" s="635"/>
      <c r="R1002" s="635"/>
      <c r="S1002" s="635"/>
      <c r="T1002" s="635"/>
      <c r="U1002" s="635"/>
      <c r="V1002" s="635"/>
      <c r="W1002" s="635"/>
      <c r="X1002" s="635"/>
      <c r="Y1002" s="635"/>
      <c r="Z1002" s="631"/>
      <c r="AA1002" s="631"/>
      <c r="AB1002" s="631"/>
      <c r="AK1002" s="647"/>
      <c r="AL1002" s="647"/>
      <c r="AM1002" s="647"/>
      <c r="AN1002" s="647"/>
      <c r="AO1002" s="647"/>
      <c r="AP1002" s="647"/>
      <c r="AQ1002" s="647"/>
      <c r="AR1002" s="647"/>
      <c r="AS1002" s="647"/>
      <c r="AT1002" s="647"/>
      <c r="AU1002" s="647"/>
      <c r="AV1002" s="647"/>
      <c r="AW1002" s="647"/>
      <c r="AX1002" s="647"/>
      <c r="AY1002" s="647"/>
      <c r="AZ1002" s="647"/>
      <c r="BA1002" s="647"/>
      <c r="BB1002" s="647"/>
      <c r="BC1002" s="647"/>
      <c r="BD1002" s="647"/>
      <c r="BE1002" s="647"/>
      <c r="BF1002" s="647"/>
      <c r="BG1002" s="647"/>
    </row>
    <row r="1003" spans="1:59" x14ac:dyDescent="0.25">
      <c r="A1003" s="631"/>
      <c r="B1003" s="634"/>
      <c r="C1003" s="634"/>
      <c r="D1003" s="634"/>
      <c r="E1003" s="634"/>
      <c r="F1003" s="634"/>
      <c r="G1003" s="634"/>
      <c r="H1003" s="634"/>
      <c r="I1003" s="634"/>
      <c r="J1003" s="634"/>
      <c r="K1003" s="635"/>
      <c r="L1003" s="635"/>
      <c r="M1003" s="635"/>
      <c r="N1003" s="635"/>
      <c r="O1003" s="635"/>
      <c r="P1003" s="635"/>
      <c r="Q1003" s="635"/>
      <c r="R1003" s="635"/>
      <c r="S1003" s="635"/>
      <c r="T1003" s="635"/>
      <c r="U1003" s="635"/>
      <c r="V1003" s="635"/>
      <c r="W1003" s="635"/>
      <c r="X1003" s="635"/>
      <c r="Y1003" s="635"/>
      <c r="Z1003" s="631"/>
      <c r="AA1003" s="631"/>
      <c r="AB1003" s="631"/>
      <c r="AK1003" s="647"/>
      <c r="AL1003" s="647"/>
      <c r="AM1003" s="647"/>
      <c r="AN1003" s="647"/>
      <c r="AO1003" s="647"/>
      <c r="AP1003" s="647"/>
      <c r="AQ1003" s="647"/>
      <c r="AR1003" s="647"/>
      <c r="AS1003" s="647"/>
      <c r="AT1003" s="647"/>
      <c r="AU1003" s="647"/>
      <c r="AV1003" s="647"/>
      <c r="AW1003" s="647"/>
      <c r="AX1003" s="647"/>
      <c r="AY1003" s="647"/>
      <c r="AZ1003" s="647"/>
      <c r="BA1003" s="647"/>
      <c r="BB1003" s="647"/>
      <c r="BC1003" s="647"/>
      <c r="BD1003" s="647"/>
      <c r="BE1003" s="647"/>
      <c r="BF1003" s="647"/>
      <c r="BG1003" s="647"/>
    </row>
    <row r="1004" spans="1:59" x14ac:dyDescent="0.25">
      <c r="A1004" s="631"/>
      <c r="B1004" s="634"/>
      <c r="C1004" s="634"/>
      <c r="D1004" s="634"/>
      <c r="E1004" s="634"/>
      <c r="F1004" s="634"/>
      <c r="G1004" s="634"/>
      <c r="H1004" s="634"/>
      <c r="I1004" s="634"/>
      <c r="J1004" s="634"/>
      <c r="K1004" s="635"/>
      <c r="L1004" s="635"/>
      <c r="M1004" s="635"/>
      <c r="N1004" s="635"/>
      <c r="O1004" s="635"/>
      <c r="P1004" s="635"/>
      <c r="Q1004" s="635"/>
      <c r="R1004" s="635"/>
      <c r="S1004" s="635"/>
      <c r="T1004" s="635"/>
      <c r="U1004" s="635"/>
      <c r="V1004" s="635"/>
      <c r="W1004" s="635"/>
      <c r="X1004" s="635"/>
      <c r="Y1004" s="635"/>
      <c r="Z1004" s="631"/>
      <c r="AA1004" s="631"/>
      <c r="AB1004" s="631"/>
      <c r="AK1004" s="647"/>
      <c r="AL1004" s="647"/>
      <c r="AM1004" s="647"/>
      <c r="AN1004" s="647"/>
      <c r="AO1004" s="647"/>
      <c r="AP1004" s="647"/>
      <c r="AQ1004" s="647"/>
      <c r="AR1004" s="647"/>
      <c r="AS1004" s="647"/>
      <c r="AT1004" s="647"/>
      <c r="AU1004" s="647"/>
      <c r="AV1004" s="647"/>
      <c r="AW1004" s="647"/>
      <c r="AX1004" s="647"/>
      <c r="AY1004" s="647"/>
      <c r="AZ1004" s="647"/>
      <c r="BA1004" s="647"/>
      <c r="BB1004" s="647"/>
      <c r="BC1004" s="647"/>
      <c r="BD1004" s="647"/>
      <c r="BE1004" s="647"/>
      <c r="BF1004" s="647"/>
      <c r="BG1004" s="647"/>
    </row>
    <row r="1005" spans="1:59" x14ac:dyDescent="0.25">
      <c r="A1005" s="631"/>
      <c r="B1005" s="634"/>
      <c r="C1005" s="634"/>
      <c r="D1005" s="634"/>
      <c r="E1005" s="634"/>
      <c r="F1005" s="634"/>
      <c r="G1005" s="634"/>
      <c r="H1005" s="634"/>
      <c r="I1005" s="634"/>
      <c r="J1005" s="634"/>
      <c r="K1005" s="635"/>
      <c r="L1005" s="635"/>
      <c r="M1005" s="635"/>
      <c r="N1005" s="635"/>
      <c r="O1005" s="635"/>
      <c r="P1005" s="635"/>
      <c r="Q1005" s="635"/>
      <c r="R1005" s="635"/>
      <c r="S1005" s="635"/>
      <c r="T1005" s="635"/>
      <c r="U1005" s="635"/>
      <c r="V1005" s="635"/>
      <c r="W1005" s="635"/>
      <c r="X1005" s="635"/>
      <c r="Y1005" s="635"/>
      <c r="Z1005" s="631"/>
      <c r="AA1005" s="631"/>
      <c r="AB1005" s="631"/>
      <c r="AK1005" s="647"/>
      <c r="AL1005" s="647"/>
      <c r="AM1005" s="647"/>
      <c r="AN1005" s="647"/>
      <c r="AO1005" s="647"/>
      <c r="AP1005" s="647"/>
      <c r="AQ1005" s="647"/>
      <c r="AR1005" s="647"/>
      <c r="AS1005" s="647"/>
      <c r="AT1005" s="647"/>
      <c r="AU1005" s="647"/>
      <c r="AV1005" s="647"/>
      <c r="AW1005" s="647"/>
      <c r="AX1005" s="647"/>
      <c r="AY1005" s="647"/>
      <c r="AZ1005" s="647"/>
      <c r="BA1005" s="647"/>
      <c r="BB1005" s="647"/>
      <c r="BC1005" s="647"/>
      <c r="BD1005" s="647"/>
      <c r="BE1005" s="647"/>
      <c r="BF1005" s="647"/>
      <c r="BG1005" s="647"/>
    </row>
    <row r="1006" spans="1:59" x14ac:dyDescent="0.25">
      <c r="A1006" s="631"/>
      <c r="B1006" s="634"/>
      <c r="C1006" s="634"/>
      <c r="D1006" s="634"/>
      <c r="E1006" s="634"/>
      <c r="F1006" s="634"/>
      <c r="G1006" s="634"/>
      <c r="H1006" s="634"/>
      <c r="I1006" s="634"/>
      <c r="J1006" s="634"/>
      <c r="K1006" s="635"/>
      <c r="L1006" s="635"/>
      <c r="M1006" s="635"/>
      <c r="N1006" s="635"/>
      <c r="O1006" s="635"/>
      <c r="P1006" s="635"/>
      <c r="Q1006" s="635"/>
      <c r="R1006" s="635"/>
      <c r="S1006" s="635"/>
      <c r="T1006" s="635"/>
      <c r="U1006" s="635"/>
      <c r="V1006" s="635"/>
      <c r="W1006" s="635"/>
      <c r="X1006" s="635"/>
      <c r="Y1006" s="635"/>
      <c r="Z1006" s="631"/>
      <c r="AA1006" s="631"/>
      <c r="AB1006" s="631"/>
      <c r="AK1006" s="647"/>
      <c r="AL1006" s="647"/>
      <c r="AM1006" s="647"/>
      <c r="AN1006" s="647"/>
      <c r="AO1006" s="647"/>
      <c r="AP1006" s="647"/>
      <c r="AQ1006" s="647"/>
      <c r="AR1006" s="647"/>
      <c r="AS1006" s="647"/>
      <c r="AT1006" s="647"/>
      <c r="AU1006" s="647"/>
      <c r="AV1006" s="647"/>
      <c r="AW1006" s="647"/>
      <c r="AX1006" s="647"/>
      <c r="AY1006" s="647"/>
      <c r="AZ1006" s="647"/>
      <c r="BA1006" s="647"/>
      <c r="BB1006" s="647"/>
      <c r="BC1006" s="647"/>
      <c r="BD1006" s="647"/>
      <c r="BE1006" s="647"/>
      <c r="BF1006" s="647"/>
      <c r="BG1006" s="647"/>
    </row>
    <row r="1007" spans="1:59" x14ac:dyDescent="0.25">
      <c r="A1007" s="631"/>
      <c r="B1007" s="634"/>
      <c r="C1007" s="634"/>
      <c r="D1007" s="634"/>
      <c r="E1007" s="634"/>
      <c r="F1007" s="634"/>
      <c r="G1007" s="634"/>
      <c r="H1007" s="634"/>
      <c r="I1007" s="634"/>
      <c r="J1007" s="634"/>
      <c r="K1007" s="635"/>
      <c r="L1007" s="635"/>
      <c r="M1007" s="635"/>
      <c r="N1007" s="635"/>
      <c r="O1007" s="635"/>
      <c r="P1007" s="635"/>
      <c r="Q1007" s="635"/>
      <c r="R1007" s="635"/>
      <c r="S1007" s="635"/>
      <c r="T1007" s="635"/>
      <c r="U1007" s="635"/>
      <c r="V1007" s="635"/>
      <c r="W1007" s="635"/>
      <c r="X1007" s="635"/>
      <c r="Y1007" s="635"/>
      <c r="Z1007" s="631"/>
      <c r="AA1007" s="631"/>
      <c r="AB1007" s="631"/>
      <c r="AK1007" s="647"/>
      <c r="AL1007" s="647"/>
      <c r="AM1007" s="647"/>
      <c r="AN1007" s="647"/>
      <c r="AO1007" s="647"/>
      <c r="AP1007" s="647"/>
      <c r="AQ1007" s="647"/>
      <c r="AR1007" s="647"/>
      <c r="AS1007" s="647"/>
      <c r="AT1007" s="647"/>
      <c r="AU1007" s="647"/>
      <c r="AV1007" s="647"/>
      <c r="AW1007" s="647"/>
      <c r="AX1007" s="647"/>
      <c r="AY1007" s="647"/>
      <c r="AZ1007" s="647"/>
      <c r="BA1007" s="647"/>
      <c r="BB1007" s="647"/>
      <c r="BC1007" s="647"/>
      <c r="BD1007" s="647"/>
      <c r="BE1007" s="647"/>
      <c r="BF1007" s="647"/>
      <c r="BG1007" s="647"/>
    </row>
    <row r="1008" spans="1:59" x14ac:dyDescent="0.25">
      <c r="A1008" s="631"/>
      <c r="B1008" s="634"/>
      <c r="C1008" s="634"/>
      <c r="D1008" s="634"/>
      <c r="E1008" s="634"/>
      <c r="F1008" s="634"/>
      <c r="G1008" s="634"/>
      <c r="H1008" s="634"/>
      <c r="I1008" s="634"/>
      <c r="J1008" s="634"/>
      <c r="K1008" s="635"/>
      <c r="L1008" s="635"/>
      <c r="M1008" s="635"/>
      <c r="N1008" s="635"/>
      <c r="O1008" s="635"/>
      <c r="P1008" s="635"/>
      <c r="Q1008" s="635"/>
      <c r="R1008" s="635"/>
      <c r="S1008" s="635"/>
      <c r="T1008" s="635"/>
      <c r="U1008" s="635"/>
      <c r="V1008" s="635"/>
      <c r="W1008" s="635"/>
      <c r="X1008" s="635"/>
      <c r="Y1008" s="635"/>
      <c r="Z1008" s="631"/>
      <c r="AA1008" s="631"/>
      <c r="AB1008" s="631"/>
      <c r="AK1008" s="647"/>
      <c r="AL1008" s="647"/>
      <c r="AM1008" s="647"/>
      <c r="AN1008" s="647"/>
      <c r="AO1008" s="647"/>
      <c r="AP1008" s="647"/>
      <c r="AQ1008" s="647"/>
      <c r="AR1008" s="647"/>
      <c r="AS1008" s="647"/>
      <c r="AT1008" s="647"/>
      <c r="AU1008" s="647"/>
      <c r="AV1008" s="647"/>
      <c r="AW1008" s="647"/>
      <c r="AX1008" s="647"/>
      <c r="AY1008" s="647"/>
      <c r="AZ1008" s="647"/>
      <c r="BA1008" s="647"/>
      <c r="BB1008" s="647"/>
      <c r="BC1008" s="647"/>
      <c r="BD1008" s="647"/>
      <c r="BE1008" s="647"/>
      <c r="BF1008" s="647"/>
      <c r="BG1008" s="647"/>
    </row>
    <row r="1009" spans="1:59" x14ac:dyDescent="0.25">
      <c r="A1009" s="631"/>
      <c r="B1009" s="634"/>
      <c r="C1009" s="634"/>
      <c r="D1009" s="634"/>
      <c r="E1009" s="634"/>
      <c r="F1009" s="634"/>
      <c r="G1009" s="634"/>
      <c r="H1009" s="634"/>
      <c r="I1009" s="634"/>
      <c r="J1009" s="634"/>
      <c r="K1009" s="635"/>
      <c r="L1009" s="635"/>
      <c r="M1009" s="635"/>
      <c r="N1009" s="635"/>
      <c r="O1009" s="635"/>
      <c r="P1009" s="635"/>
      <c r="Q1009" s="635"/>
      <c r="R1009" s="635"/>
      <c r="S1009" s="635"/>
      <c r="T1009" s="635"/>
      <c r="U1009" s="635"/>
      <c r="V1009" s="635"/>
      <c r="W1009" s="635"/>
      <c r="X1009" s="635"/>
      <c r="Y1009" s="635"/>
      <c r="Z1009" s="631"/>
      <c r="AA1009" s="631"/>
      <c r="AB1009" s="631"/>
      <c r="AK1009" s="647"/>
      <c r="AL1009" s="647"/>
      <c r="AM1009" s="647"/>
      <c r="AN1009" s="647"/>
      <c r="AO1009" s="647"/>
      <c r="AP1009" s="647"/>
      <c r="AQ1009" s="647"/>
      <c r="AR1009" s="647"/>
      <c r="AS1009" s="647"/>
      <c r="AT1009" s="647"/>
      <c r="AU1009" s="647"/>
      <c r="AV1009" s="647"/>
      <c r="AW1009" s="647"/>
      <c r="AX1009" s="647"/>
      <c r="AY1009" s="647"/>
      <c r="AZ1009" s="647"/>
      <c r="BA1009" s="647"/>
      <c r="BB1009" s="647"/>
      <c r="BC1009" s="647"/>
      <c r="BD1009" s="647"/>
      <c r="BE1009" s="647"/>
      <c r="BF1009" s="647"/>
      <c r="BG1009" s="647"/>
    </row>
    <row r="1010" spans="1:59" x14ac:dyDescent="0.25">
      <c r="A1010" s="631"/>
      <c r="B1010" s="634"/>
      <c r="C1010" s="634"/>
      <c r="D1010" s="634"/>
      <c r="E1010" s="634"/>
      <c r="F1010" s="634"/>
      <c r="G1010" s="634"/>
      <c r="H1010" s="634"/>
      <c r="I1010" s="634"/>
      <c r="J1010" s="634"/>
      <c r="K1010" s="635"/>
      <c r="L1010" s="635"/>
      <c r="M1010" s="635"/>
      <c r="N1010" s="635"/>
      <c r="O1010" s="635"/>
      <c r="P1010" s="635"/>
      <c r="Q1010" s="635"/>
      <c r="R1010" s="635"/>
      <c r="S1010" s="635"/>
      <c r="T1010" s="635"/>
      <c r="U1010" s="635"/>
      <c r="V1010" s="635"/>
      <c r="W1010" s="635"/>
      <c r="X1010" s="635"/>
      <c r="Y1010" s="635"/>
      <c r="Z1010" s="631"/>
      <c r="AA1010" s="631"/>
      <c r="AB1010" s="631"/>
      <c r="AK1010" s="647"/>
      <c r="AL1010" s="647"/>
      <c r="AM1010" s="647"/>
      <c r="AN1010" s="647"/>
      <c r="AO1010" s="647"/>
      <c r="AP1010" s="647"/>
      <c r="AQ1010" s="647"/>
      <c r="AR1010" s="647"/>
      <c r="AS1010" s="647"/>
      <c r="AT1010" s="647"/>
      <c r="AU1010" s="647"/>
      <c r="AV1010" s="647"/>
      <c r="AW1010" s="647"/>
      <c r="AX1010" s="647"/>
      <c r="AY1010" s="647"/>
      <c r="AZ1010" s="647"/>
      <c r="BA1010" s="647"/>
      <c r="BB1010" s="647"/>
      <c r="BC1010" s="647"/>
      <c r="BD1010" s="647"/>
      <c r="BE1010" s="647"/>
      <c r="BF1010" s="647"/>
      <c r="BG1010" s="647"/>
    </row>
    <row r="1011" spans="1:59" x14ac:dyDescent="0.25">
      <c r="A1011" s="631"/>
      <c r="B1011" s="634"/>
      <c r="C1011" s="634"/>
      <c r="D1011" s="634"/>
      <c r="E1011" s="634"/>
      <c r="F1011" s="634"/>
      <c r="G1011" s="634"/>
      <c r="H1011" s="634"/>
      <c r="I1011" s="634"/>
      <c r="J1011" s="634"/>
      <c r="K1011" s="635"/>
      <c r="L1011" s="635"/>
      <c r="M1011" s="635"/>
      <c r="N1011" s="635"/>
      <c r="O1011" s="635"/>
      <c r="P1011" s="635"/>
      <c r="Q1011" s="635"/>
      <c r="R1011" s="635"/>
      <c r="S1011" s="635"/>
      <c r="T1011" s="635"/>
      <c r="U1011" s="635"/>
      <c r="V1011" s="635"/>
      <c r="W1011" s="635"/>
      <c r="X1011" s="635"/>
      <c r="Y1011" s="635"/>
      <c r="Z1011" s="631"/>
      <c r="AA1011" s="631"/>
      <c r="AB1011" s="631"/>
      <c r="AK1011" s="647"/>
      <c r="AL1011" s="647"/>
      <c r="AM1011" s="647"/>
      <c r="AN1011" s="647"/>
      <c r="AO1011" s="647"/>
      <c r="AP1011" s="647"/>
      <c r="AQ1011" s="647"/>
      <c r="AR1011" s="647"/>
      <c r="AS1011" s="647"/>
      <c r="AT1011" s="647"/>
      <c r="AU1011" s="647"/>
      <c r="AV1011" s="647"/>
      <c r="AW1011" s="647"/>
      <c r="AX1011" s="647"/>
      <c r="AY1011" s="647"/>
      <c r="AZ1011" s="647"/>
      <c r="BA1011" s="647"/>
      <c r="BB1011" s="647"/>
      <c r="BC1011" s="647"/>
      <c r="BD1011" s="647"/>
      <c r="BE1011" s="647"/>
      <c r="BF1011" s="647"/>
      <c r="BG1011" s="647"/>
    </row>
    <row r="1012" spans="1:59" x14ac:dyDescent="0.25">
      <c r="A1012" s="631"/>
      <c r="B1012" s="634"/>
      <c r="C1012" s="634"/>
      <c r="D1012" s="634"/>
      <c r="E1012" s="634"/>
      <c r="F1012" s="634"/>
      <c r="G1012" s="634"/>
      <c r="H1012" s="634"/>
      <c r="I1012" s="634"/>
      <c r="J1012" s="634"/>
      <c r="K1012" s="635"/>
      <c r="L1012" s="635"/>
      <c r="M1012" s="635"/>
      <c r="N1012" s="635"/>
      <c r="O1012" s="635"/>
      <c r="P1012" s="635"/>
      <c r="Q1012" s="635"/>
      <c r="R1012" s="635"/>
      <c r="S1012" s="635"/>
      <c r="T1012" s="635"/>
      <c r="U1012" s="635"/>
      <c r="V1012" s="635"/>
      <c r="W1012" s="635"/>
      <c r="X1012" s="635"/>
      <c r="Y1012" s="635"/>
      <c r="Z1012" s="631"/>
      <c r="AA1012" s="631"/>
      <c r="AB1012" s="631"/>
      <c r="AK1012" s="647"/>
      <c r="AL1012" s="647"/>
      <c r="AM1012" s="647"/>
      <c r="AN1012" s="647"/>
      <c r="AO1012" s="647"/>
      <c r="AP1012" s="647"/>
      <c r="AQ1012" s="647"/>
      <c r="AR1012" s="647"/>
      <c r="AS1012" s="647"/>
      <c r="AT1012" s="647"/>
      <c r="AU1012" s="647"/>
      <c r="AV1012" s="647"/>
      <c r="AW1012" s="647"/>
      <c r="AX1012" s="647"/>
      <c r="AY1012" s="647"/>
      <c r="AZ1012" s="647"/>
      <c r="BA1012" s="647"/>
      <c r="BB1012" s="647"/>
      <c r="BC1012" s="647"/>
      <c r="BD1012" s="647"/>
      <c r="BE1012" s="647"/>
      <c r="BF1012" s="647"/>
      <c r="BG1012" s="647"/>
    </row>
    <row r="1013" spans="1:59" x14ac:dyDescent="0.25">
      <c r="A1013" s="631"/>
      <c r="B1013" s="634"/>
      <c r="C1013" s="634"/>
      <c r="D1013" s="634"/>
      <c r="E1013" s="634"/>
      <c r="F1013" s="634"/>
      <c r="G1013" s="634"/>
      <c r="H1013" s="634"/>
      <c r="I1013" s="634"/>
      <c r="J1013" s="634"/>
      <c r="K1013" s="635"/>
      <c r="L1013" s="635"/>
      <c r="M1013" s="635"/>
      <c r="N1013" s="635"/>
      <c r="O1013" s="635"/>
      <c r="P1013" s="635"/>
      <c r="Q1013" s="635"/>
      <c r="R1013" s="635"/>
      <c r="S1013" s="635"/>
      <c r="T1013" s="635"/>
      <c r="U1013" s="635"/>
      <c r="V1013" s="635"/>
      <c r="W1013" s="635"/>
      <c r="X1013" s="635"/>
      <c r="Y1013" s="635"/>
      <c r="Z1013" s="631"/>
      <c r="AA1013" s="631"/>
      <c r="AB1013" s="631"/>
      <c r="AK1013" s="647"/>
      <c r="AL1013" s="647"/>
      <c r="AM1013" s="647"/>
      <c r="AN1013" s="647"/>
      <c r="AO1013" s="647"/>
      <c r="AP1013" s="647"/>
      <c r="AQ1013" s="647"/>
      <c r="AR1013" s="647"/>
      <c r="AS1013" s="647"/>
      <c r="AT1013" s="647"/>
      <c r="AU1013" s="647"/>
      <c r="AV1013" s="647"/>
      <c r="AW1013" s="647"/>
      <c r="AX1013" s="647"/>
      <c r="AY1013" s="647"/>
      <c r="AZ1013" s="647"/>
      <c r="BA1013" s="647"/>
      <c r="BB1013" s="647"/>
      <c r="BC1013" s="647"/>
      <c r="BD1013" s="647"/>
      <c r="BE1013" s="647"/>
      <c r="BF1013" s="647"/>
      <c r="BG1013" s="647"/>
    </row>
    <row r="1014" spans="1:59" x14ac:dyDescent="0.25">
      <c r="A1014" s="631"/>
      <c r="B1014" s="634"/>
      <c r="C1014" s="634"/>
      <c r="D1014" s="634"/>
      <c r="E1014" s="634"/>
      <c r="F1014" s="634"/>
      <c r="G1014" s="634"/>
      <c r="H1014" s="634"/>
      <c r="I1014" s="634"/>
      <c r="J1014" s="634"/>
      <c r="K1014" s="635"/>
      <c r="L1014" s="635"/>
      <c r="M1014" s="635"/>
      <c r="N1014" s="635"/>
      <c r="O1014" s="635"/>
      <c r="P1014" s="635"/>
      <c r="Q1014" s="635"/>
      <c r="R1014" s="635"/>
      <c r="S1014" s="635"/>
      <c r="T1014" s="635"/>
      <c r="U1014" s="635"/>
      <c r="V1014" s="635"/>
      <c r="W1014" s="635"/>
      <c r="X1014" s="635"/>
      <c r="Y1014" s="635"/>
      <c r="Z1014" s="631"/>
      <c r="AA1014" s="631"/>
      <c r="AB1014" s="631"/>
      <c r="AK1014" s="647"/>
      <c r="AL1014" s="647"/>
      <c r="AM1014" s="647"/>
      <c r="AN1014" s="647"/>
      <c r="AO1014" s="647"/>
      <c r="AP1014" s="647"/>
      <c r="AQ1014" s="647"/>
      <c r="AR1014" s="647"/>
      <c r="AS1014" s="647"/>
      <c r="AT1014" s="647"/>
      <c r="AU1014" s="647"/>
      <c r="AV1014" s="647"/>
      <c r="AW1014" s="647"/>
      <c r="AX1014" s="647"/>
      <c r="AY1014" s="647"/>
      <c r="AZ1014" s="647"/>
      <c r="BA1014" s="647"/>
      <c r="BB1014" s="647"/>
      <c r="BC1014" s="647"/>
      <c r="BD1014" s="647"/>
      <c r="BE1014" s="647"/>
      <c r="BF1014" s="647"/>
      <c r="BG1014" s="647"/>
    </row>
    <row r="1015" spans="1:59" x14ac:dyDescent="0.25">
      <c r="A1015" s="631"/>
      <c r="B1015" s="634"/>
      <c r="C1015" s="634"/>
      <c r="D1015" s="634"/>
      <c r="E1015" s="634"/>
      <c r="F1015" s="634"/>
      <c r="G1015" s="634"/>
      <c r="H1015" s="634"/>
      <c r="I1015" s="634"/>
      <c r="J1015" s="634"/>
      <c r="K1015" s="635"/>
      <c r="L1015" s="635"/>
      <c r="M1015" s="635"/>
      <c r="N1015" s="635"/>
      <c r="O1015" s="635"/>
      <c r="P1015" s="635"/>
      <c r="Q1015" s="635"/>
      <c r="R1015" s="635"/>
      <c r="S1015" s="635"/>
      <c r="T1015" s="635"/>
      <c r="U1015" s="635"/>
      <c r="V1015" s="635"/>
      <c r="W1015" s="635"/>
      <c r="X1015" s="635"/>
      <c r="Y1015" s="635"/>
      <c r="Z1015" s="631"/>
      <c r="AA1015" s="631"/>
      <c r="AB1015" s="631"/>
      <c r="AK1015" s="647"/>
      <c r="AL1015" s="647"/>
      <c r="AM1015" s="647"/>
      <c r="AN1015" s="647"/>
      <c r="AO1015" s="647"/>
      <c r="AP1015" s="647"/>
      <c r="AQ1015" s="647"/>
      <c r="AR1015" s="647"/>
      <c r="AS1015" s="647"/>
      <c r="AT1015" s="647"/>
      <c r="AU1015" s="647"/>
      <c r="AV1015" s="647"/>
      <c r="AW1015" s="647"/>
      <c r="AX1015" s="647"/>
      <c r="AY1015" s="647"/>
      <c r="AZ1015" s="647"/>
      <c r="BA1015" s="647"/>
      <c r="BB1015" s="647"/>
      <c r="BC1015" s="647"/>
      <c r="BD1015" s="647"/>
      <c r="BE1015" s="647"/>
      <c r="BF1015" s="647"/>
      <c r="BG1015" s="647"/>
    </row>
    <row r="1016" spans="1:59" x14ac:dyDescent="0.25">
      <c r="A1016" s="631"/>
      <c r="B1016" s="634"/>
      <c r="C1016" s="634"/>
      <c r="D1016" s="634"/>
      <c r="E1016" s="634"/>
      <c r="F1016" s="634"/>
      <c r="G1016" s="634"/>
      <c r="H1016" s="634"/>
      <c r="I1016" s="634"/>
      <c r="J1016" s="634"/>
      <c r="K1016" s="635"/>
      <c r="L1016" s="635"/>
      <c r="M1016" s="635"/>
      <c r="N1016" s="635"/>
      <c r="O1016" s="635"/>
      <c r="P1016" s="635"/>
      <c r="Q1016" s="635"/>
      <c r="R1016" s="635"/>
      <c r="S1016" s="635"/>
      <c r="T1016" s="635"/>
      <c r="U1016" s="635"/>
      <c r="V1016" s="635"/>
      <c r="W1016" s="635"/>
      <c r="X1016" s="635"/>
      <c r="Y1016" s="635"/>
      <c r="Z1016" s="631"/>
      <c r="AA1016" s="631"/>
      <c r="AB1016" s="631"/>
      <c r="AK1016" s="646"/>
      <c r="AL1016" s="646"/>
      <c r="AM1016" s="646"/>
      <c r="AN1016" s="646"/>
      <c r="AO1016" s="646"/>
      <c r="AP1016" s="646"/>
      <c r="AQ1016" s="646"/>
      <c r="AR1016" s="646"/>
      <c r="AS1016" s="646"/>
      <c r="AT1016" s="646"/>
      <c r="AU1016" s="646"/>
      <c r="AV1016" s="646"/>
      <c r="AW1016" s="646"/>
      <c r="AX1016" s="646"/>
      <c r="AY1016" s="646"/>
      <c r="AZ1016" s="646"/>
      <c r="BA1016" s="646"/>
      <c r="BB1016" s="646"/>
      <c r="BC1016" s="646"/>
      <c r="BD1016" s="646"/>
      <c r="BE1016" s="646"/>
      <c r="BF1016" s="646"/>
      <c r="BG1016" s="646"/>
    </row>
    <row r="1017" spans="1:59" x14ac:dyDescent="0.25">
      <c r="AK1017" s="646"/>
      <c r="AL1017" s="646"/>
      <c r="AM1017" s="646"/>
      <c r="AN1017" s="646"/>
      <c r="AO1017" s="646"/>
      <c r="AP1017" s="646"/>
      <c r="AQ1017" s="646"/>
      <c r="AR1017" s="646"/>
      <c r="AS1017" s="646"/>
      <c r="AT1017" s="646"/>
      <c r="AU1017" s="646"/>
      <c r="AV1017" s="646"/>
      <c r="AW1017" s="646"/>
      <c r="AX1017" s="646"/>
      <c r="AY1017" s="646"/>
      <c r="AZ1017" s="646"/>
      <c r="BA1017" s="646"/>
      <c r="BB1017" s="646"/>
      <c r="BC1017" s="646"/>
      <c r="BD1017" s="646"/>
      <c r="BE1017" s="646"/>
      <c r="BF1017" s="646"/>
      <c r="BG1017" s="646"/>
    </row>
    <row r="1018" spans="1:59" x14ac:dyDescent="0.25">
      <c r="AK1018" s="646"/>
      <c r="AL1018" s="646"/>
      <c r="AM1018" s="646"/>
      <c r="AN1018" s="646"/>
      <c r="AO1018" s="646"/>
      <c r="AP1018" s="646"/>
      <c r="AQ1018" s="646"/>
      <c r="AR1018" s="646"/>
      <c r="AS1018" s="646"/>
      <c r="AT1018" s="646"/>
      <c r="AU1018" s="646"/>
      <c r="AV1018" s="646"/>
      <c r="AW1018" s="646"/>
      <c r="AX1018" s="646"/>
      <c r="AY1018" s="646"/>
      <c r="AZ1018" s="646"/>
      <c r="BA1018" s="646"/>
      <c r="BB1018" s="646"/>
      <c r="BC1018" s="646"/>
      <c r="BD1018" s="646"/>
      <c r="BE1018" s="646"/>
      <c r="BF1018" s="646"/>
      <c r="BG1018" s="646"/>
    </row>
    <row r="1019" spans="1:59" x14ac:dyDescent="0.25">
      <c r="AK1019" s="646"/>
      <c r="AL1019" s="646"/>
      <c r="AM1019" s="646"/>
      <c r="AN1019" s="646"/>
      <c r="AO1019" s="646"/>
      <c r="AP1019" s="646"/>
      <c r="AQ1019" s="646"/>
      <c r="AR1019" s="646"/>
      <c r="AS1019" s="646"/>
      <c r="AT1019" s="646"/>
      <c r="AU1019" s="646"/>
      <c r="AV1019" s="646"/>
      <c r="AW1019" s="646"/>
      <c r="AX1019" s="646"/>
      <c r="AY1019" s="646"/>
      <c r="AZ1019" s="646"/>
      <c r="BA1019" s="646"/>
      <c r="BB1019" s="646"/>
      <c r="BC1019" s="646"/>
      <c r="BD1019" s="646"/>
      <c r="BE1019" s="646"/>
      <c r="BF1019" s="646"/>
      <c r="BG1019" s="646"/>
    </row>
    <row r="1020" spans="1:59" x14ac:dyDescent="0.25">
      <c r="AK1020" s="646"/>
      <c r="AL1020" s="646"/>
      <c r="AM1020" s="646"/>
      <c r="AN1020" s="646"/>
      <c r="AO1020" s="646"/>
      <c r="AP1020" s="646"/>
      <c r="AQ1020" s="646"/>
      <c r="AR1020" s="646"/>
      <c r="AS1020" s="646"/>
      <c r="AT1020" s="646"/>
      <c r="AU1020" s="646"/>
      <c r="AV1020" s="646"/>
      <c r="AW1020" s="646"/>
      <c r="AX1020" s="646"/>
      <c r="AY1020" s="646"/>
      <c r="AZ1020" s="646"/>
      <c r="BA1020" s="646"/>
      <c r="BB1020" s="646"/>
      <c r="BC1020" s="646"/>
      <c r="BD1020" s="646"/>
      <c r="BE1020" s="646"/>
      <c r="BF1020" s="646"/>
      <c r="BG1020" s="646"/>
    </row>
    <row r="1021" spans="1:59" x14ac:dyDescent="0.25">
      <c r="AK1021" s="646"/>
      <c r="AL1021" s="646"/>
      <c r="AM1021" s="646"/>
      <c r="AN1021" s="646"/>
      <c r="AO1021" s="646"/>
      <c r="AP1021" s="646"/>
      <c r="AQ1021" s="646"/>
      <c r="AR1021" s="646"/>
      <c r="AS1021" s="646"/>
      <c r="AT1021" s="646"/>
      <c r="AU1021" s="646"/>
      <c r="AV1021" s="646"/>
      <c r="AW1021" s="646"/>
      <c r="AX1021" s="646"/>
      <c r="AY1021" s="646"/>
      <c r="AZ1021" s="646"/>
      <c r="BA1021" s="646"/>
      <c r="BB1021" s="646"/>
      <c r="BC1021" s="646"/>
      <c r="BD1021" s="646"/>
      <c r="BE1021" s="646"/>
      <c r="BF1021" s="646"/>
      <c r="BG1021" s="646"/>
    </row>
    <row r="1022" spans="1:59" x14ac:dyDescent="0.25">
      <c r="AK1022" s="646"/>
      <c r="AL1022" s="646"/>
      <c r="AM1022" s="646"/>
      <c r="AN1022" s="646"/>
      <c r="AO1022" s="646"/>
      <c r="AP1022" s="646"/>
      <c r="AQ1022" s="646"/>
      <c r="AR1022" s="646"/>
      <c r="AS1022" s="646"/>
      <c r="AT1022" s="646"/>
      <c r="AU1022" s="646"/>
      <c r="AV1022" s="646"/>
      <c r="AW1022" s="646"/>
      <c r="AX1022" s="646"/>
      <c r="AY1022" s="646"/>
      <c r="AZ1022" s="646"/>
      <c r="BA1022" s="646"/>
      <c r="BB1022" s="646"/>
      <c r="BC1022" s="646"/>
      <c r="BD1022" s="646"/>
      <c r="BE1022" s="646"/>
      <c r="BF1022" s="646"/>
      <c r="BG1022" s="646"/>
    </row>
    <row r="1023" spans="1:59" x14ac:dyDescent="0.25">
      <c r="AK1023" s="646"/>
      <c r="AL1023" s="646"/>
      <c r="AM1023" s="646"/>
      <c r="AN1023" s="646"/>
      <c r="AO1023" s="646"/>
      <c r="AP1023" s="646"/>
      <c r="AQ1023" s="646"/>
      <c r="AR1023" s="646"/>
      <c r="AS1023" s="646"/>
      <c r="AT1023" s="646"/>
      <c r="AU1023" s="646"/>
      <c r="AV1023" s="646"/>
      <c r="AW1023" s="646"/>
      <c r="AX1023" s="646"/>
      <c r="AY1023" s="646"/>
      <c r="AZ1023" s="646"/>
      <c r="BA1023" s="646"/>
      <c r="BB1023" s="646"/>
      <c r="BC1023" s="646"/>
      <c r="BD1023" s="646"/>
      <c r="BE1023" s="646"/>
      <c r="BF1023" s="646"/>
      <c r="BG1023" s="646"/>
    </row>
    <row r="1024" spans="1:59" x14ac:dyDescent="0.25">
      <c r="AK1024" s="646"/>
      <c r="AL1024" s="646"/>
      <c r="AM1024" s="646"/>
      <c r="AN1024" s="646"/>
      <c r="AO1024" s="646"/>
      <c r="AP1024" s="646"/>
      <c r="AQ1024" s="646"/>
      <c r="AR1024" s="646"/>
      <c r="AS1024" s="646"/>
      <c r="AT1024" s="646"/>
      <c r="AU1024" s="646"/>
      <c r="AV1024" s="646"/>
      <c r="AW1024" s="646"/>
      <c r="AX1024" s="646"/>
      <c r="AY1024" s="646"/>
      <c r="AZ1024" s="646"/>
      <c r="BA1024" s="646"/>
      <c r="BB1024" s="646"/>
      <c r="BC1024" s="646"/>
      <c r="BD1024" s="646"/>
      <c r="BE1024" s="646"/>
      <c r="BF1024" s="646"/>
      <c r="BG1024" s="646"/>
    </row>
    <row r="1025" spans="37:59" x14ac:dyDescent="0.25">
      <c r="AK1025" s="646"/>
      <c r="AL1025" s="646"/>
      <c r="AM1025" s="646"/>
      <c r="AN1025" s="646"/>
      <c r="AO1025" s="646"/>
      <c r="AP1025" s="646"/>
      <c r="AQ1025" s="646"/>
      <c r="AR1025" s="646"/>
      <c r="AS1025" s="646"/>
      <c r="AT1025" s="646"/>
      <c r="AU1025" s="646"/>
      <c r="AV1025" s="646"/>
      <c r="AW1025" s="646"/>
      <c r="AX1025" s="646"/>
      <c r="AY1025" s="646"/>
      <c r="AZ1025" s="646"/>
      <c r="BA1025" s="646"/>
      <c r="BB1025" s="646"/>
      <c r="BC1025" s="646"/>
      <c r="BD1025" s="646"/>
      <c r="BE1025" s="646"/>
      <c r="BF1025" s="646"/>
      <c r="BG1025" s="646"/>
    </row>
    <row r="1026" spans="37:59" x14ac:dyDescent="0.25">
      <c r="AK1026" s="646"/>
      <c r="AL1026" s="646"/>
      <c r="AM1026" s="646"/>
      <c r="AN1026" s="646"/>
      <c r="AO1026" s="646"/>
      <c r="AP1026" s="646"/>
      <c r="AQ1026" s="646"/>
      <c r="AR1026" s="646"/>
      <c r="AS1026" s="646"/>
      <c r="AT1026" s="646"/>
      <c r="AU1026" s="646"/>
      <c r="AV1026" s="646"/>
      <c r="AW1026" s="646"/>
      <c r="AX1026" s="646"/>
      <c r="AY1026" s="646"/>
      <c r="AZ1026" s="646"/>
      <c r="BA1026" s="646"/>
      <c r="BB1026" s="646"/>
      <c r="BC1026" s="646"/>
      <c r="BD1026" s="646"/>
      <c r="BE1026" s="646"/>
      <c r="BF1026" s="646"/>
      <c r="BG1026" s="646"/>
    </row>
    <row r="1027" spans="37:59" x14ac:dyDescent="0.25">
      <c r="AK1027" s="646"/>
      <c r="AL1027" s="646"/>
      <c r="AM1027" s="646"/>
      <c r="AN1027" s="646"/>
      <c r="AO1027" s="646"/>
      <c r="AP1027" s="646"/>
      <c r="AQ1027" s="646"/>
      <c r="AR1027" s="646"/>
      <c r="AS1027" s="646"/>
      <c r="AT1027" s="646"/>
      <c r="AU1027" s="646"/>
      <c r="AV1027" s="646"/>
      <c r="AW1027" s="646"/>
      <c r="AX1027" s="646"/>
      <c r="AY1027" s="646"/>
      <c r="AZ1027" s="646"/>
      <c r="BA1027" s="646"/>
      <c r="BB1027" s="646"/>
      <c r="BC1027" s="646"/>
      <c r="BD1027" s="646"/>
      <c r="BE1027" s="646"/>
      <c r="BF1027" s="646"/>
      <c r="BG1027" s="646"/>
    </row>
    <row r="1028" spans="37:59" x14ac:dyDescent="0.25">
      <c r="AK1028" s="646"/>
      <c r="AL1028" s="646"/>
      <c r="AM1028" s="646"/>
      <c r="AN1028" s="646"/>
      <c r="AO1028" s="646"/>
      <c r="AP1028" s="646"/>
      <c r="AQ1028" s="646"/>
      <c r="AR1028" s="646"/>
      <c r="AS1028" s="646"/>
      <c r="AT1028" s="646"/>
      <c r="AU1028" s="646"/>
      <c r="AV1028" s="646"/>
      <c r="AW1028" s="646"/>
      <c r="AX1028" s="646"/>
      <c r="AY1028" s="646"/>
      <c r="AZ1028" s="646"/>
      <c r="BA1028" s="646"/>
      <c r="BB1028" s="646"/>
      <c r="BC1028" s="646"/>
      <c r="BD1028" s="646"/>
      <c r="BE1028" s="646"/>
      <c r="BF1028" s="646"/>
      <c r="BG1028" s="646"/>
    </row>
    <row r="1029" spans="37:59" x14ac:dyDescent="0.25">
      <c r="AK1029" s="646"/>
      <c r="AL1029" s="646"/>
      <c r="AM1029" s="646"/>
      <c r="AN1029" s="646"/>
      <c r="AO1029" s="646"/>
      <c r="AP1029" s="646"/>
      <c r="AQ1029" s="646"/>
      <c r="AR1029" s="646"/>
      <c r="AS1029" s="646"/>
      <c r="AT1029" s="646"/>
      <c r="AU1029" s="646"/>
      <c r="AV1029" s="646"/>
      <c r="AW1029" s="646"/>
      <c r="AX1029" s="646"/>
      <c r="AY1029" s="646"/>
      <c r="AZ1029" s="646"/>
      <c r="BA1029" s="646"/>
      <c r="BB1029" s="646"/>
      <c r="BC1029" s="646"/>
      <c r="BD1029" s="646"/>
      <c r="BE1029" s="646"/>
      <c r="BF1029" s="646"/>
      <c r="BG1029" s="646"/>
    </row>
    <row r="1030" spans="37:59" x14ac:dyDescent="0.25">
      <c r="AK1030" s="646"/>
      <c r="AL1030" s="646"/>
      <c r="AM1030" s="646"/>
      <c r="AN1030" s="646"/>
      <c r="AO1030" s="646"/>
      <c r="AP1030" s="646"/>
      <c r="AQ1030" s="646"/>
      <c r="AR1030" s="646"/>
      <c r="AS1030" s="646"/>
      <c r="AT1030" s="646"/>
      <c r="AU1030" s="646"/>
      <c r="AV1030" s="646"/>
      <c r="AW1030" s="646"/>
      <c r="AX1030" s="646"/>
      <c r="AY1030" s="646"/>
      <c r="AZ1030" s="646"/>
      <c r="BA1030" s="646"/>
      <c r="BB1030" s="646"/>
      <c r="BC1030" s="646"/>
      <c r="BD1030" s="646"/>
      <c r="BE1030" s="646"/>
      <c r="BF1030" s="646"/>
      <c r="BG1030" s="646"/>
    </row>
    <row r="1031" spans="37:59" x14ac:dyDescent="0.25">
      <c r="AK1031" s="646"/>
      <c r="AL1031" s="646"/>
      <c r="AM1031" s="646"/>
      <c r="AN1031" s="646"/>
      <c r="AO1031" s="646"/>
      <c r="AP1031" s="646"/>
      <c r="AQ1031" s="646"/>
      <c r="AR1031" s="646"/>
      <c r="AS1031" s="646"/>
      <c r="AT1031" s="646"/>
      <c r="AU1031" s="646"/>
      <c r="AV1031" s="646"/>
      <c r="AW1031" s="646"/>
      <c r="AX1031" s="646"/>
      <c r="AY1031" s="646"/>
      <c r="AZ1031" s="646"/>
      <c r="BA1031" s="646"/>
      <c r="BB1031" s="646"/>
      <c r="BC1031" s="646"/>
      <c r="BD1031" s="646"/>
      <c r="BE1031" s="646"/>
      <c r="BF1031" s="646"/>
      <c r="BG1031" s="646"/>
    </row>
    <row r="1032" spans="37:59" x14ac:dyDescent="0.25">
      <c r="AK1032" s="646"/>
      <c r="AL1032" s="646"/>
      <c r="AM1032" s="646"/>
      <c r="AN1032" s="646"/>
      <c r="AO1032" s="646"/>
      <c r="AP1032" s="646"/>
      <c r="AQ1032" s="646"/>
      <c r="AR1032" s="646"/>
      <c r="AS1032" s="646"/>
      <c r="AT1032" s="646"/>
      <c r="AU1032" s="646"/>
      <c r="AV1032" s="646"/>
      <c r="AW1032" s="646"/>
      <c r="AX1032" s="646"/>
      <c r="AY1032" s="646"/>
      <c r="AZ1032" s="646"/>
      <c r="BA1032" s="646"/>
      <c r="BB1032" s="646"/>
      <c r="BC1032" s="646"/>
      <c r="BD1032" s="646"/>
      <c r="BE1032" s="646"/>
      <c r="BF1032" s="646"/>
      <c r="BG1032" s="646"/>
    </row>
    <row r="1033" spans="37:59" x14ac:dyDescent="0.25">
      <c r="AK1033" s="646"/>
      <c r="AL1033" s="646"/>
      <c r="AM1033" s="646"/>
      <c r="AN1033" s="646"/>
      <c r="AO1033" s="646"/>
      <c r="AP1033" s="646"/>
      <c r="AQ1033" s="646"/>
      <c r="AR1033" s="646"/>
      <c r="AS1033" s="646"/>
      <c r="AT1033" s="646"/>
      <c r="AU1033" s="646"/>
      <c r="AV1033" s="646"/>
      <c r="AW1033" s="646"/>
      <c r="AX1033" s="646"/>
      <c r="AY1033" s="646"/>
      <c r="AZ1033" s="646"/>
      <c r="BA1033" s="646"/>
      <c r="BB1033" s="646"/>
      <c r="BC1033" s="646"/>
      <c r="BD1033" s="646"/>
      <c r="BE1033" s="646"/>
      <c r="BF1033" s="646"/>
      <c r="BG1033" s="646"/>
    </row>
    <row r="1034" spans="37:59" x14ac:dyDescent="0.25">
      <c r="AK1034" s="646"/>
      <c r="AL1034" s="646"/>
      <c r="AM1034" s="646"/>
      <c r="AN1034" s="646"/>
      <c r="AO1034" s="646"/>
      <c r="AP1034" s="646"/>
      <c r="AQ1034" s="646"/>
      <c r="AR1034" s="646"/>
      <c r="AS1034" s="646"/>
      <c r="AT1034" s="646"/>
      <c r="AU1034" s="646"/>
      <c r="AV1034" s="646"/>
      <c r="AW1034" s="646"/>
      <c r="AX1034" s="646"/>
      <c r="AY1034" s="646"/>
      <c r="AZ1034" s="646"/>
      <c r="BA1034" s="646"/>
      <c r="BB1034" s="646"/>
      <c r="BC1034" s="646"/>
      <c r="BD1034" s="646"/>
      <c r="BE1034" s="646"/>
      <c r="BF1034" s="646"/>
      <c r="BG1034" s="646"/>
    </row>
    <row r="1035" spans="37:59" x14ac:dyDescent="0.25">
      <c r="AK1035" s="646"/>
      <c r="AL1035" s="646"/>
      <c r="AM1035" s="646"/>
      <c r="AN1035" s="646"/>
      <c r="AO1035" s="646"/>
      <c r="AP1035" s="646"/>
      <c r="AQ1035" s="646"/>
      <c r="AR1035" s="646"/>
      <c r="AS1035" s="646"/>
      <c r="AT1035" s="646"/>
      <c r="AU1035" s="646"/>
      <c r="AV1035" s="646"/>
      <c r="AW1035" s="646"/>
      <c r="AX1035" s="646"/>
      <c r="AY1035" s="646"/>
      <c r="AZ1035" s="646"/>
      <c r="BA1035" s="646"/>
      <c r="BB1035" s="646"/>
      <c r="BC1035" s="646"/>
      <c r="BD1035" s="646"/>
      <c r="BE1035" s="646"/>
      <c r="BF1035" s="646"/>
      <c r="BG1035" s="646"/>
    </row>
    <row r="1036" spans="37:59" x14ac:dyDescent="0.25">
      <c r="AK1036" s="646"/>
      <c r="AL1036" s="646"/>
      <c r="AM1036" s="646"/>
      <c r="AN1036" s="646"/>
      <c r="AO1036" s="646"/>
      <c r="AP1036" s="646"/>
      <c r="AQ1036" s="646"/>
      <c r="AR1036" s="646"/>
      <c r="AS1036" s="646"/>
      <c r="AT1036" s="646"/>
      <c r="AU1036" s="646"/>
      <c r="AV1036" s="646"/>
      <c r="AW1036" s="646"/>
      <c r="AX1036" s="646"/>
      <c r="AY1036" s="646"/>
      <c r="AZ1036" s="646"/>
      <c r="BA1036" s="646"/>
      <c r="BB1036" s="646"/>
      <c r="BC1036" s="646"/>
      <c r="BD1036" s="646"/>
      <c r="BE1036" s="646"/>
      <c r="BF1036" s="646"/>
      <c r="BG1036" s="646"/>
    </row>
    <row r="1037" spans="37:59" x14ac:dyDescent="0.25">
      <c r="AK1037" s="646"/>
      <c r="AL1037" s="646"/>
      <c r="AM1037" s="646"/>
      <c r="AN1037" s="646"/>
      <c r="AO1037" s="646"/>
      <c r="AP1037" s="646"/>
      <c r="AQ1037" s="646"/>
      <c r="AR1037" s="646"/>
      <c r="AS1037" s="646"/>
      <c r="AT1037" s="646"/>
      <c r="AU1037" s="646"/>
      <c r="AV1037" s="646"/>
      <c r="AW1037" s="646"/>
      <c r="AX1037" s="646"/>
      <c r="AY1037" s="646"/>
      <c r="AZ1037" s="646"/>
      <c r="BA1037" s="646"/>
      <c r="BB1037" s="646"/>
      <c r="BC1037" s="646"/>
      <c r="BD1037" s="646"/>
      <c r="BE1037" s="646"/>
      <c r="BF1037" s="646"/>
      <c r="BG1037" s="646"/>
    </row>
    <row r="1038" spans="37:59" x14ac:dyDescent="0.25">
      <c r="AK1038" s="646"/>
      <c r="AL1038" s="646"/>
      <c r="AM1038" s="646"/>
      <c r="AN1038" s="646"/>
      <c r="AO1038" s="646"/>
      <c r="AP1038" s="646"/>
      <c r="AQ1038" s="646"/>
      <c r="AR1038" s="646"/>
      <c r="AS1038" s="646"/>
      <c r="AT1038" s="646"/>
      <c r="AU1038" s="646"/>
      <c r="AV1038" s="646"/>
      <c r="AW1038" s="646"/>
      <c r="AX1038" s="646"/>
      <c r="AY1038" s="646"/>
      <c r="AZ1038" s="646"/>
      <c r="BA1038" s="646"/>
      <c r="BB1038" s="646"/>
      <c r="BC1038" s="646"/>
      <c r="BD1038" s="646"/>
      <c r="BE1038" s="646"/>
      <c r="BF1038" s="646"/>
      <c r="BG1038" s="646"/>
    </row>
    <row r="1039" spans="37:59" x14ac:dyDescent="0.25">
      <c r="AK1039" s="646"/>
      <c r="AL1039" s="646"/>
      <c r="AM1039" s="646"/>
      <c r="AN1039" s="646"/>
      <c r="AO1039" s="646"/>
      <c r="AP1039" s="646"/>
      <c r="AQ1039" s="646"/>
      <c r="AR1039" s="646"/>
      <c r="AS1039" s="646"/>
      <c r="AT1039" s="646"/>
      <c r="AU1039" s="646"/>
      <c r="AV1039" s="646"/>
      <c r="AW1039" s="646"/>
      <c r="AX1039" s="646"/>
      <c r="AY1039" s="646"/>
      <c r="AZ1039" s="646"/>
      <c r="BA1039" s="646"/>
      <c r="BB1039" s="646"/>
      <c r="BC1039" s="646"/>
      <c r="BD1039" s="646"/>
      <c r="BE1039" s="646"/>
      <c r="BF1039" s="646"/>
      <c r="BG1039" s="646"/>
    </row>
    <row r="1040" spans="37:59" x14ac:dyDescent="0.25">
      <c r="AK1040" s="646"/>
      <c r="AL1040" s="646"/>
      <c r="AM1040" s="646"/>
      <c r="AN1040" s="646"/>
      <c r="AO1040" s="646"/>
      <c r="AP1040" s="646"/>
      <c r="AQ1040" s="646"/>
      <c r="AR1040" s="646"/>
      <c r="AS1040" s="646"/>
      <c r="AT1040" s="646"/>
      <c r="AU1040" s="646"/>
      <c r="AV1040" s="646"/>
      <c r="AW1040" s="646"/>
      <c r="AX1040" s="646"/>
      <c r="AY1040" s="646"/>
      <c r="AZ1040" s="646"/>
      <c r="BA1040" s="646"/>
      <c r="BB1040" s="646"/>
      <c r="BC1040" s="646"/>
      <c r="BD1040" s="646"/>
      <c r="BE1040" s="646"/>
      <c r="BF1040" s="646"/>
      <c r="BG1040" s="646"/>
    </row>
    <row r="1041" spans="37:59" x14ac:dyDescent="0.25">
      <c r="AK1041" s="646"/>
      <c r="AL1041" s="646"/>
      <c r="AM1041" s="646"/>
      <c r="AN1041" s="646"/>
      <c r="AO1041" s="646"/>
      <c r="AP1041" s="646"/>
      <c r="AQ1041" s="646"/>
      <c r="AR1041" s="646"/>
      <c r="AS1041" s="646"/>
      <c r="AT1041" s="646"/>
      <c r="AU1041" s="646"/>
      <c r="AV1041" s="646"/>
      <c r="AW1041" s="646"/>
      <c r="AX1041" s="646"/>
      <c r="AY1041" s="646"/>
      <c r="AZ1041" s="646"/>
      <c r="BA1041" s="646"/>
      <c r="BB1041" s="646"/>
      <c r="BC1041" s="646"/>
      <c r="BD1041" s="646"/>
      <c r="BE1041" s="646"/>
      <c r="BF1041" s="646"/>
      <c r="BG1041" s="646"/>
    </row>
    <row r="1042" spans="37:59" x14ac:dyDescent="0.25">
      <c r="AK1042" s="646"/>
      <c r="AL1042" s="646"/>
      <c r="AM1042" s="646"/>
      <c r="AN1042" s="646"/>
      <c r="AO1042" s="646"/>
      <c r="AP1042" s="646"/>
      <c r="AQ1042" s="646"/>
      <c r="AR1042" s="646"/>
      <c r="AS1042" s="646"/>
      <c r="AT1042" s="646"/>
      <c r="AU1042" s="646"/>
      <c r="AV1042" s="646"/>
      <c r="AW1042" s="646"/>
      <c r="AX1042" s="646"/>
      <c r="AY1042" s="646"/>
      <c r="AZ1042" s="646"/>
      <c r="BA1042" s="646"/>
      <c r="BB1042" s="646"/>
      <c r="BC1042" s="646"/>
      <c r="BD1042" s="646"/>
      <c r="BE1042" s="646"/>
      <c r="BF1042" s="646"/>
      <c r="BG1042" s="646"/>
    </row>
    <row r="1043" spans="37:59" x14ac:dyDescent="0.25">
      <c r="AK1043" s="646"/>
      <c r="AL1043" s="646"/>
      <c r="AM1043" s="646"/>
      <c r="AN1043" s="646"/>
      <c r="AO1043" s="646"/>
      <c r="AP1043" s="646"/>
      <c r="AQ1043" s="646"/>
      <c r="AR1043" s="646"/>
      <c r="AS1043" s="646"/>
      <c r="AT1043" s="646"/>
      <c r="AU1043" s="646"/>
      <c r="AV1043" s="646"/>
      <c r="AW1043" s="646"/>
      <c r="AX1043" s="646"/>
      <c r="AY1043" s="646"/>
      <c r="AZ1043" s="646"/>
      <c r="BA1043" s="646"/>
      <c r="BB1043" s="646"/>
      <c r="BC1043" s="646"/>
      <c r="BD1043" s="646"/>
      <c r="BE1043" s="646"/>
      <c r="BF1043" s="646"/>
      <c r="BG1043" s="646"/>
    </row>
    <row r="1044" spans="37:59" x14ac:dyDescent="0.25">
      <c r="AK1044" s="646"/>
      <c r="AL1044" s="646"/>
      <c r="AM1044" s="646"/>
      <c r="AN1044" s="646"/>
      <c r="AO1044" s="646"/>
      <c r="AP1044" s="646"/>
      <c r="AQ1044" s="646"/>
      <c r="AR1044" s="646"/>
      <c r="AS1044" s="646"/>
      <c r="AT1044" s="646"/>
      <c r="AU1044" s="646"/>
      <c r="AV1044" s="646"/>
      <c r="AW1044" s="646"/>
      <c r="AX1044" s="646"/>
      <c r="AY1044" s="646"/>
      <c r="AZ1044" s="646"/>
      <c r="BA1044" s="646"/>
      <c r="BB1044" s="646"/>
      <c r="BC1044" s="646"/>
      <c r="BD1044" s="646"/>
      <c r="BE1044" s="646"/>
      <c r="BF1044" s="646"/>
      <c r="BG1044" s="646"/>
    </row>
    <row r="1045" spans="37:59" x14ac:dyDescent="0.25">
      <c r="AK1045" s="646"/>
      <c r="AL1045" s="646"/>
      <c r="AM1045" s="646"/>
      <c r="AN1045" s="646"/>
      <c r="AO1045" s="646"/>
      <c r="AP1045" s="646"/>
      <c r="AQ1045" s="646"/>
      <c r="AR1045" s="646"/>
      <c r="AS1045" s="646"/>
      <c r="AT1045" s="646"/>
      <c r="AU1045" s="646"/>
      <c r="AV1045" s="646"/>
      <c r="AW1045" s="646"/>
      <c r="AX1045" s="646"/>
      <c r="AY1045" s="646"/>
      <c r="AZ1045" s="646"/>
      <c r="BA1045" s="646"/>
      <c r="BB1045" s="646"/>
      <c r="BC1045" s="646"/>
      <c r="BD1045" s="646"/>
      <c r="BE1045" s="646"/>
      <c r="BF1045" s="646"/>
      <c r="BG1045" s="646"/>
    </row>
    <row r="1046" spans="37:59" x14ac:dyDescent="0.25">
      <c r="AK1046" s="646"/>
      <c r="AL1046" s="646"/>
      <c r="AM1046" s="646"/>
      <c r="AN1046" s="646"/>
      <c r="AO1046" s="646"/>
      <c r="AP1046" s="646"/>
      <c r="AQ1046" s="646"/>
      <c r="AR1046" s="646"/>
      <c r="AS1046" s="646"/>
      <c r="AT1046" s="646"/>
      <c r="AU1046" s="646"/>
      <c r="AV1046" s="646"/>
      <c r="AW1046" s="646"/>
      <c r="AX1046" s="646"/>
      <c r="AY1046" s="646"/>
      <c r="AZ1046" s="646"/>
      <c r="BA1046" s="646"/>
      <c r="BB1046" s="646"/>
      <c r="BC1046" s="646"/>
      <c r="BD1046" s="646"/>
      <c r="BE1046" s="646"/>
      <c r="BF1046" s="646"/>
      <c r="BG1046" s="646"/>
    </row>
    <row r="1047" spans="37:59" x14ac:dyDescent="0.25">
      <c r="AK1047" s="646"/>
      <c r="AL1047" s="646"/>
      <c r="AM1047" s="646"/>
      <c r="AN1047" s="646"/>
      <c r="AO1047" s="646"/>
      <c r="AP1047" s="646"/>
      <c r="AQ1047" s="646"/>
      <c r="AR1047" s="646"/>
      <c r="AS1047" s="646"/>
      <c r="AT1047" s="646"/>
      <c r="AU1047" s="646"/>
      <c r="AV1047" s="646"/>
      <c r="AW1047" s="646"/>
      <c r="AX1047" s="646"/>
      <c r="AY1047" s="646"/>
      <c r="AZ1047" s="646"/>
      <c r="BA1047" s="646"/>
      <c r="BB1047" s="646"/>
      <c r="BC1047" s="646"/>
      <c r="BD1047" s="646"/>
      <c r="BE1047" s="646"/>
      <c r="BF1047" s="646"/>
      <c r="BG1047" s="646"/>
    </row>
    <row r="1048" spans="37:59" x14ac:dyDescent="0.25">
      <c r="AK1048" s="646"/>
      <c r="AL1048" s="646"/>
      <c r="AM1048" s="646"/>
      <c r="AN1048" s="646"/>
      <c r="AO1048" s="646"/>
      <c r="AP1048" s="646"/>
      <c r="AQ1048" s="646"/>
      <c r="AR1048" s="646"/>
      <c r="AS1048" s="646"/>
      <c r="AT1048" s="646"/>
      <c r="AU1048" s="646"/>
      <c r="AV1048" s="646"/>
      <c r="AW1048" s="646"/>
      <c r="AX1048" s="646"/>
      <c r="AY1048" s="646"/>
      <c r="AZ1048" s="646"/>
      <c r="BA1048" s="646"/>
      <c r="BB1048" s="646"/>
      <c r="BC1048" s="646"/>
      <c r="BD1048" s="646"/>
      <c r="BE1048" s="646"/>
      <c r="BF1048" s="646"/>
      <c r="BG1048" s="646"/>
    </row>
    <row r="1049" spans="37:59" x14ac:dyDescent="0.25">
      <c r="AK1049" s="646"/>
      <c r="AL1049" s="646"/>
      <c r="AM1049" s="646"/>
      <c r="AN1049" s="646"/>
      <c r="AO1049" s="646"/>
      <c r="AP1049" s="646"/>
      <c r="AQ1049" s="646"/>
      <c r="AR1049" s="646"/>
      <c r="AS1049" s="646"/>
      <c r="AT1049" s="646"/>
      <c r="AU1049" s="646"/>
      <c r="AV1049" s="646"/>
      <c r="AW1049" s="646"/>
      <c r="AX1049" s="646"/>
      <c r="AY1049" s="646"/>
      <c r="AZ1049" s="646"/>
      <c r="BA1049" s="646"/>
      <c r="BB1049" s="646"/>
      <c r="BC1049" s="646"/>
      <c r="BD1049" s="646"/>
      <c r="BE1049" s="646"/>
      <c r="BF1049" s="646"/>
      <c r="BG1049" s="646"/>
    </row>
    <row r="1050" spans="37:59" x14ac:dyDescent="0.25">
      <c r="AK1050" s="646"/>
      <c r="AL1050" s="646"/>
      <c r="AM1050" s="646"/>
      <c r="AN1050" s="646"/>
      <c r="AO1050" s="646"/>
      <c r="AP1050" s="646"/>
      <c r="AQ1050" s="646"/>
      <c r="AR1050" s="646"/>
      <c r="AS1050" s="646"/>
      <c r="AT1050" s="646"/>
      <c r="AU1050" s="646"/>
      <c r="AV1050" s="646"/>
      <c r="AW1050" s="646"/>
      <c r="AX1050" s="646"/>
      <c r="AY1050" s="646"/>
      <c r="AZ1050" s="646"/>
      <c r="BA1050" s="646"/>
      <c r="BB1050" s="646"/>
      <c r="BC1050" s="646"/>
      <c r="BD1050" s="646"/>
      <c r="BE1050" s="646"/>
      <c r="BF1050" s="646"/>
      <c r="BG1050" s="646"/>
    </row>
    <row r="1051" spans="37:59" x14ac:dyDescent="0.25">
      <c r="AK1051" s="646"/>
      <c r="AL1051" s="646"/>
      <c r="AM1051" s="646"/>
      <c r="AN1051" s="646"/>
      <c r="AO1051" s="646"/>
      <c r="AP1051" s="646"/>
      <c r="AQ1051" s="646"/>
      <c r="AR1051" s="646"/>
      <c r="AS1051" s="646"/>
      <c r="AT1051" s="646"/>
      <c r="AU1051" s="646"/>
      <c r="AV1051" s="646"/>
      <c r="AW1051" s="646"/>
      <c r="AX1051" s="646"/>
      <c r="AY1051" s="646"/>
      <c r="AZ1051" s="646"/>
      <c r="BA1051" s="646"/>
      <c r="BB1051" s="646"/>
      <c r="BC1051" s="646"/>
      <c r="BD1051" s="646"/>
      <c r="BE1051" s="646"/>
      <c r="BF1051" s="646"/>
      <c r="BG1051" s="646"/>
    </row>
    <row r="1052" spans="37:59" x14ac:dyDescent="0.25">
      <c r="AK1052" s="646"/>
      <c r="AL1052" s="646"/>
      <c r="AM1052" s="646"/>
      <c r="AN1052" s="646"/>
      <c r="AO1052" s="646"/>
      <c r="AP1052" s="646"/>
      <c r="AQ1052" s="646"/>
      <c r="AR1052" s="646"/>
      <c r="AS1052" s="646"/>
      <c r="AT1052" s="646"/>
      <c r="AU1052" s="646"/>
      <c r="AV1052" s="646"/>
      <c r="AW1052" s="646"/>
      <c r="AX1052" s="646"/>
      <c r="AY1052" s="646"/>
      <c r="AZ1052" s="646"/>
      <c r="BA1052" s="646"/>
      <c r="BB1052" s="646"/>
      <c r="BC1052" s="646"/>
      <c r="BD1052" s="646"/>
      <c r="BE1052" s="646"/>
      <c r="BF1052" s="646"/>
      <c r="BG1052" s="646"/>
    </row>
    <row r="1053" spans="37:59" x14ac:dyDescent="0.25">
      <c r="AK1053" s="646"/>
      <c r="AL1053" s="646"/>
      <c r="AM1053" s="646"/>
      <c r="AN1053" s="646"/>
      <c r="AO1053" s="646"/>
      <c r="AP1053" s="646"/>
      <c r="AQ1053" s="646"/>
      <c r="AR1053" s="646"/>
      <c r="AS1053" s="646"/>
      <c r="AT1053" s="646"/>
      <c r="AU1053" s="646"/>
      <c r="AV1053" s="646"/>
      <c r="AW1053" s="646"/>
      <c r="AX1053" s="646"/>
      <c r="AY1053" s="646"/>
      <c r="AZ1053" s="646"/>
      <c r="BA1053" s="646"/>
      <c r="BB1053" s="646"/>
      <c r="BC1053" s="646"/>
      <c r="BD1053" s="646"/>
      <c r="BE1053" s="646"/>
      <c r="BF1053" s="646"/>
      <c r="BG1053" s="646"/>
    </row>
    <row r="1054" spans="37:59" x14ac:dyDescent="0.25">
      <c r="AK1054" s="646"/>
      <c r="AL1054" s="646"/>
      <c r="AM1054" s="646"/>
      <c r="AN1054" s="646"/>
      <c r="AO1054" s="646"/>
      <c r="AP1054" s="646"/>
      <c r="AQ1054" s="646"/>
      <c r="AR1054" s="646"/>
      <c r="AS1054" s="646"/>
      <c r="AT1054" s="646"/>
      <c r="AU1054" s="646"/>
      <c r="AV1054" s="646"/>
      <c r="AW1054" s="646"/>
      <c r="AX1054" s="646"/>
      <c r="AY1054" s="646"/>
      <c r="AZ1054" s="646"/>
      <c r="BA1054" s="646"/>
      <c r="BB1054" s="646"/>
      <c r="BC1054" s="646"/>
      <c r="BD1054" s="646"/>
      <c r="BE1054" s="646"/>
      <c r="BF1054" s="646"/>
      <c r="BG1054" s="646"/>
    </row>
    <row r="1055" spans="37:59" x14ac:dyDescent="0.25">
      <c r="AK1055" s="646"/>
      <c r="AL1055" s="646"/>
      <c r="AM1055" s="646"/>
      <c r="AN1055" s="646"/>
      <c r="AO1055" s="646"/>
      <c r="AP1055" s="646"/>
      <c r="AQ1055" s="646"/>
      <c r="AR1055" s="646"/>
      <c r="AS1055" s="646"/>
      <c r="AT1055" s="646"/>
      <c r="AU1055" s="646"/>
      <c r="AV1055" s="646"/>
      <c r="AW1055" s="646"/>
      <c r="AX1055" s="646"/>
      <c r="AY1055" s="646"/>
      <c r="AZ1055" s="646"/>
      <c r="BA1055" s="646"/>
      <c r="BB1055" s="646"/>
      <c r="BC1055" s="646"/>
      <c r="BD1055" s="646"/>
      <c r="BE1055" s="646"/>
      <c r="BF1055" s="646"/>
      <c r="BG1055" s="646"/>
    </row>
    <row r="1056" spans="37:59" x14ac:dyDescent="0.25">
      <c r="AK1056" s="646"/>
      <c r="AL1056" s="646"/>
      <c r="AM1056" s="646"/>
      <c r="AN1056" s="646"/>
      <c r="AO1056" s="646"/>
      <c r="AP1056" s="646"/>
      <c r="AQ1056" s="646"/>
      <c r="AR1056" s="646"/>
      <c r="AS1056" s="646"/>
      <c r="AT1056" s="646"/>
      <c r="AU1056" s="646"/>
      <c r="AV1056" s="646"/>
      <c r="AW1056" s="646"/>
      <c r="AX1056" s="646"/>
      <c r="AY1056" s="646"/>
      <c r="AZ1056" s="646"/>
      <c r="BA1056" s="646"/>
      <c r="BB1056" s="646"/>
      <c r="BC1056" s="646"/>
      <c r="BD1056" s="646"/>
      <c r="BE1056" s="646"/>
      <c r="BF1056" s="646"/>
      <c r="BG1056" s="646"/>
    </row>
    <row r="1057" spans="37:59" x14ac:dyDescent="0.25">
      <c r="AK1057" s="646"/>
      <c r="AL1057" s="646"/>
      <c r="AM1057" s="646"/>
      <c r="AN1057" s="646"/>
      <c r="AO1057" s="646"/>
      <c r="AP1057" s="646"/>
      <c r="AQ1057" s="646"/>
      <c r="AR1057" s="646"/>
      <c r="AS1057" s="646"/>
      <c r="AT1057" s="646"/>
      <c r="AU1057" s="646"/>
      <c r="AV1057" s="646"/>
      <c r="AW1057" s="646"/>
      <c r="AX1057" s="646"/>
      <c r="AY1057" s="646"/>
      <c r="AZ1057" s="646"/>
      <c r="BA1057" s="646"/>
      <c r="BB1057" s="646"/>
      <c r="BC1057" s="646"/>
      <c r="BD1057" s="646"/>
      <c r="BE1057" s="646"/>
      <c r="BF1057" s="646"/>
      <c r="BG1057" s="646"/>
    </row>
    <row r="1058" spans="37:59" x14ac:dyDescent="0.25">
      <c r="AK1058" s="646"/>
      <c r="AL1058" s="646"/>
      <c r="AM1058" s="646"/>
      <c r="AN1058" s="646"/>
      <c r="AO1058" s="646"/>
      <c r="AP1058" s="646"/>
      <c r="AQ1058" s="646"/>
      <c r="AR1058" s="646"/>
      <c r="AS1058" s="646"/>
      <c r="AT1058" s="646"/>
      <c r="AU1058" s="646"/>
      <c r="AV1058" s="646"/>
      <c r="AW1058" s="646"/>
      <c r="AX1058" s="646"/>
      <c r="AY1058" s="646"/>
      <c r="AZ1058" s="646"/>
      <c r="BA1058" s="646"/>
      <c r="BB1058" s="646"/>
      <c r="BC1058" s="646"/>
      <c r="BD1058" s="646"/>
      <c r="BE1058" s="646"/>
      <c r="BF1058" s="646"/>
      <c r="BG1058" s="646"/>
    </row>
    <row r="1059" spans="37:59" x14ac:dyDescent="0.25">
      <c r="AK1059" s="646"/>
      <c r="AL1059" s="646"/>
      <c r="AM1059" s="646"/>
      <c r="AN1059" s="646"/>
      <c r="AO1059" s="646"/>
      <c r="AP1059" s="646"/>
      <c r="AQ1059" s="646"/>
      <c r="AR1059" s="646"/>
      <c r="AS1059" s="646"/>
      <c r="AT1059" s="646"/>
      <c r="AU1059" s="646"/>
      <c r="AV1059" s="646"/>
      <c r="AW1059" s="646"/>
      <c r="AX1059" s="646"/>
      <c r="AY1059" s="646"/>
      <c r="AZ1059" s="646"/>
      <c r="BA1059" s="646"/>
      <c r="BB1059" s="646"/>
      <c r="BC1059" s="646"/>
      <c r="BD1059" s="646"/>
      <c r="BE1059" s="646"/>
      <c r="BF1059" s="646"/>
      <c r="BG1059" s="646"/>
    </row>
    <row r="1060" spans="37:59" x14ac:dyDescent="0.25">
      <c r="AK1060" s="646"/>
      <c r="AL1060" s="646"/>
      <c r="AM1060" s="646"/>
      <c r="AN1060" s="646"/>
      <c r="AO1060" s="646"/>
      <c r="AP1060" s="646"/>
      <c r="AQ1060" s="646"/>
      <c r="AR1060" s="646"/>
      <c r="AS1060" s="646"/>
      <c r="AT1060" s="646"/>
      <c r="AU1060" s="646"/>
      <c r="AV1060" s="646"/>
      <c r="AW1060" s="646"/>
      <c r="AX1060" s="646"/>
      <c r="AY1060" s="646"/>
      <c r="AZ1060" s="646"/>
      <c r="BA1060" s="646"/>
      <c r="BB1060" s="646"/>
      <c r="BC1060" s="646"/>
      <c r="BD1060" s="646"/>
      <c r="BE1060" s="646"/>
      <c r="BF1060" s="646"/>
      <c r="BG1060" s="646"/>
    </row>
    <row r="1061" spans="37:59" x14ac:dyDescent="0.25">
      <c r="AK1061" s="646"/>
      <c r="AL1061" s="646"/>
      <c r="AM1061" s="646"/>
      <c r="AN1061" s="646"/>
      <c r="AO1061" s="646"/>
      <c r="AP1061" s="646"/>
      <c r="AQ1061" s="646"/>
      <c r="AR1061" s="646"/>
      <c r="AS1061" s="646"/>
      <c r="AT1061" s="646"/>
      <c r="AU1061" s="646"/>
      <c r="AV1061" s="646"/>
      <c r="AW1061" s="646"/>
      <c r="AX1061" s="646"/>
      <c r="AY1061" s="646"/>
      <c r="AZ1061" s="646"/>
      <c r="BA1061" s="646"/>
      <c r="BB1061" s="646"/>
      <c r="BC1061" s="646"/>
      <c r="BD1061" s="646"/>
      <c r="BE1061" s="646"/>
      <c r="BF1061" s="646"/>
      <c r="BG1061" s="646"/>
    </row>
    <row r="1062" spans="37:59" x14ac:dyDescent="0.25">
      <c r="AK1062" s="646"/>
      <c r="AL1062" s="646"/>
      <c r="AM1062" s="646"/>
      <c r="AN1062" s="646"/>
      <c r="AO1062" s="646"/>
      <c r="AP1062" s="646"/>
      <c r="AQ1062" s="646"/>
      <c r="AR1062" s="646"/>
      <c r="AS1062" s="646"/>
      <c r="AT1062" s="646"/>
      <c r="AU1062" s="646"/>
      <c r="AV1062" s="646"/>
      <c r="AW1062" s="646"/>
      <c r="AX1062" s="646"/>
      <c r="AY1062" s="646"/>
      <c r="AZ1062" s="646"/>
      <c r="BA1062" s="646"/>
      <c r="BB1062" s="646"/>
      <c r="BC1062" s="646"/>
      <c r="BD1062" s="646"/>
      <c r="BE1062" s="646"/>
      <c r="BF1062" s="646"/>
      <c r="BG1062" s="646"/>
    </row>
    <row r="1063" spans="37:59" x14ac:dyDescent="0.25">
      <c r="AK1063" s="646"/>
      <c r="AL1063" s="646"/>
      <c r="AM1063" s="646"/>
      <c r="AN1063" s="646"/>
      <c r="AO1063" s="646"/>
      <c r="AP1063" s="646"/>
      <c r="AQ1063" s="646"/>
      <c r="AR1063" s="646"/>
      <c r="AS1063" s="646"/>
      <c r="AT1063" s="646"/>
      <c r="AU1063" s="646"/>
      <c r="AV1063" s="646"/>
      <c r="AW1063" s="646"/>
      <c r="AX1063" s="646"/>
      <c r="AY1063" s="646"/>
      <c r="AZ1063" s="646"/>
      <c r="BA1063" s="646"/>
      <c r="BB1063" s="646"/>
      <c r="BC1063" s="646"/>
      <c r="BD1063" s="646"/>
      <c r="BE1063" s="646"/>
      <c r="BF1063" s="646"/>
      <c r="BG1063" s="646"/>
    </row>
    <row r="1064" spans="37:59" x14ac:dyDescent="0.25">
      <c r="AK1064" s="646"/>
      <c r="AL1064" s="646"/>
      <c r="AM1064" s="646"/>
      <c r="AN1064" s="646"/>
      <c r="AO1064" s="646"/>
      <c r="AP1064" s="646"/>
      <c r="AQ1064" s="646"/>
      <c r="AR1064" s="646"/>
      <c r="AS1064" s="646"/>
      <c r="AT1064" s="646"/>
      <c r="AU1064" s="646"/>
      <c r="AV1064" s="646"/>
      <c r="AW1064" s="646"/>
      <c r="AX1064" s="646"/>
      <c r="AY1064" s="646"/>
      <c r="AZ1064" s="646"/>
      <c r="BA1064" s="646"/>
      <c r="BB1064" s="646"/>
      <c r="BC1064" s="646"/>
      <c r="BD1064" s="646"/>
      <c r="BE1064" s="646"/>
      <c r="BF1064" s="646"/>
      <c r="BG1064" s="646"/>
    </row>
    <row r="1065" spans="37:59" x14ac:dyDescent="0.25">
      <c r="AK1065" s="646"/>
      <c r="AL1065" s="646"/>
      <c r="AM1065" s="646"/>
      <c r="AN1065" s="646"/>
      <c r="AO1065" s="646"/>
      <c r="AP1065" s="646"/>
      <c r="AQ1065" s="646"/>
      <c r="AR1065" s="646"/>
      <c r="AS1065" s="646"/>
      <c r="AT1065" s="646"/>
      <c r="AU1065" s="646"/>
      <c r="AV1065" s="646"/>
      <c r="AW1065" s="646"/>
      <c r="AX1065" s="646"/>
      <c r="AY1065" s="646"/>
      <c r="AZ1065" s="646"/>
      <c r="BA1065" s="646"/>
      <c r="BB1065" s="646"/>
      <c r="BC1065" s="646"/>
      <c r="BD1065" s="646"/>
      <c r="BE1065" s="646"/>
      <c r="BF1065" s="646"/>
      <c r="BG1065" s="646"/>
    </row>
    <row r="1066" spans="37:59" x14ac:dyDescent="0.25">
      <c r="AK1066" s="646"/>
      <c r="AL1066" s="646"/>
      <c r="AM1066" s="646"/>
      <c r="AN1066" s="646"/>
      <c r="AO1066" s="646"/>
      <c r="AP1066" s="646"/>
      <c r="AQ1066" s="646"/>
      <c r="AR1066" s="646"/>
      <c r="AS1066" s="646"/>
      <c r="AT1066" s="646"/>
      <c r="AU1066" s="646"/>
      <c r="AV1066" s="646"/>
      <c r="AW1066" s="646"/>
      <c r="AX1066" s="646"/>
      <c r="AY1066" s="646"/>
      <c r="AZ1066" s="646"/>
      <c r="BA1066" s="646"/>
      <c r="BB1066" s="646"/>
      <c r="BC1066" s="646"/>
      <c r="BD1066" s="646"/>
      <c r="BE1066" s="646"/>
      <c r="BF1066" s="646"/>
      <c r="BG1066" s="646"/>
    </row>
    <row r="1067" spans="37:59" x14ac:dyDescent="0.25">
      <c r="AK1067" s="646"/>
      <c r="AL1067" s="646"/>
      <c r="AM1067" s="646"/>
      <c r="AN1067" s="646"/>
      <c r="AO1067" s="646"/>
      <c r="AP1067" s="646"/>
      <c r="AQ1067" s="646"/>
      <c r="AR1067" s="646"/>
      <c r="AS1067" s="646"/>
      <c r="AT1067" s="646"/>
      <c r="AU1067" s="646"/>
      <c r="AV1067" s="646"/>
      <c r="AW1067" s="646"/>
      <c r="AX1067" s="646"/>
      <c r="AY1067" s="646"/>
      <c r="AZ1067" s="646"/>
      <c r="BA1067" s="646"/>
      <c r="BB1067" s="646"/>
      <c r="BC1067" s="646"/>
      <c r="BD1067" s="646"/>
      <c r="BE1067" s="646"/>
      <c r="BF1067" s="646"/>
      <c r="BG1067" s="646"/>
    </row>
    <row r="1068" spans="37:59" x14ac:dyDescent="0.25">
      <c r="AK1068" s="646"/>
      <c r="AL1068" s="646"/>
      <c r="AM1068" s="646"/>
      <c r="AN1068" s="646"/>
      <c r="AO1068" s="646"/>
      <c r="AP1068" s="646"/>
      <c r="AQ1068" s="646"/>
      <c r="AR1068" s="646"/>
      <c r="AS1068" s="646"/>
      <c r="AT1068" s="646"/>
      <c r="AU1068" s="646"/>
      <c r="AV1068" s="646"/>
      <c r="AW1068" s="646"/>
      <c r="AX1068" s="646"/>
      <c r="AY1068" s="646"/>
      <c r="AZ1068" s="646"/>
      <c r="BA1068" s="646"/>
      <c r="BB1068" s="646"/>
      <c r="BC1068" s="646"/>
      <c r="BD1068" s="646"/>
      <c r="BE1068" s="646"/>
      <c r="BF1068" s="646"/>
      <c r="BG1068" s="646"/>
    </row>
    <row r="1069" spans="37:59" x14ac:dyDescent="0.25">
      <c r="AK1069" s="646"/>
      <c r="AL1069" s="646"/>
      <c r="AM1069" s="646"/>
      <c r="AN1069" s="646"/>
      <c r="AO1069" s="646"/>
      <c r="AP1069" s="646"/>
      <c r="AQ1069" s="646"/>
      <c r="AR1069" s="646"/>
      <c r="AS1069" s="646"/>
      <c r="AT1069" s="646"/>
      <c r="AU1069" s="646"/>
      <c r="AV1069" s="646"/>
      <c r="AW1069" s="646"/>
      <c r="AX1069" s="646"/>
      <c r="AY1069" s="646"/>
      <c r="AZ1069" s="646"/>
      <c r="BA1069" s="646"/>
      <c r="BB1069" s="646"/>
      <c r="BC1069" s="646"/>
      <c r="BD1069" s="646"/>
      <c r="BE1069" s="646"/>
      <c r="BF1069" s="646"/>
      <c r="BG1069" s="646"/>
    </row>
    <row r="1070" spans="37:59" x14ac:dyDescent="0.25">
      <c r="AK1070" s="646"/>
      <c r="AL1070" s="646"/>
      <c r="AM1070" s="646"/>
      <c r="AN1070" s="646"/>
      <c r="AO1070" s="646"/>
      <c r="AP1070" s="646"/>
      <c r="AQ1070" s="646"/>
      <c r="AR1070" s="646"/>
      <c r="AS1070" s="646"/>
      <c r="AT1070" s="646"/>
      <c r="AU1070" s="646"/>
      <c r="AV1070" s="646"/>
      <c r="AW1070" s="646"/>
      <c r="AX1070" s="646"/>
      <c r="AY1070" s="646"/>
      <c r="AZ1070" s="646"/>
      <c r="BA1070" s="646"/>
      <c r="BB1070" s="646"/>
      <c r="BC1070" s="646"/>
      <c r="BD1070" s="646"/>
      <c r="BE1070" s="646"/>
      <c r="BF1070" s="646"/>
      <c r="BG1070" s="646"/>
    </row>
    <row r="1071" spans="37:59" x14ac:dyDescent="0.25">
      <c r="AK1071" s="646"/>
      <c r="AL1071" s="646"/>
      <c r="AM1071" s="646"/>
      <c r="AN1071" s="646"/>
      <c r="AO1071" s="646"/>
      <c r="AP1071" s="646"/>
      <c r="AQ1071" s="646"/>
      <c r="AR1071" s="646"/>
      <c r="AS1071" s="646"/>
      <c r="AT1071" s="646"/>
      <c r="AU1071" s="646"/>
      <c r="AV1071" s="646"/>
      <c r="AW1071" s="646"/>
      <c r="AX1071" s="646"/>
      <c r="AY1071" s="646"/>
      <c r="AZ1071" s="646"/>
      <c r="BA1071" s="646"/>
      <c r="BB1071" s="646"/>
      <c r="BC1071" s="646"/>
      <c r="BD1071" s="646"/>
      <c r="BE1071" s="646"/>
      <c r="BF1071" s="646"/>
      <c r="BG1071" s="646"/>
    </row>
    <row r="1072" spans="37:59" x14ac:dyDescent="0.25">
      <c r="AK1072" s="646"/>
      <c r="AL1072" s="646"/>
      <c r="AM1072" s="646"/>
      <c r="AN1072" s="646"/>
      <c r="AO1072" s="646"/>
      <c r="AP1072" s="646"/>
      <c r="AQ1072" s="646"/>
      <c r="AR1072" s="646"/>
      <c r="AS1072" s="646"/>
      <c r="AT1072" s="646"/>
      <c r="AU1072" s="646"/>
      <c r="AV1072" s="646"/>
      <c r="AW1072" s="646"/>
      <c r="AX1072" s="646"/>
      <c r="AY1072" s="646"/>
      <c r="AZ1072" s="646"/>
      <c r="BA1072" s="646"/>
      <c r="BB1072" s="646"/>
      <c r="BC1072" s="646"/>
      <c r="BD1072" s="646"/>
      <c r="BE1072" s="646"/>
      <c r="BF1072" s="646"/>
      <c r="BG1072" s="646"/>
    </row>
    <row r="1073" spans="37:59" x14ac:dyDescent="0.25">
      <c r="AK1073" s="646"/>
      <c r="AL1073" s="646"/>
      <c r="AM1073" s="646"/>
      <c r="AN1073" s="646"/>
      <c r="AO1073" s="646"/>
      <c r="AP1073" s="646"/>
      <c r="AQ1073" s="646"/>
      <c r="AR1073" s="646"/>
      <c r="AS1073" s="646"/>
      <c r="AT1073" s="646"/>
      <c r="AU1073" s="646"/>
      <c r="AV1073" s="646"/>
      <c r="AW1073" s="646"/>
      <c r="AX1073" s="646"/>
      <c r="AY1073" s="646"/>
      <c r="AZ1073" s="646"/>
      <c r="BA1073" s="646"/>
      <c r="BB1073" s="646"/>
      <c r="BC1073" s="646"/>
      <c r="BD1073" s="646"/>
      <c r="BE1073" s="646"/>
      <c r="BF1073" s="646"/>
      <c r="BG1073" s="646"/>
    </row>
    <row r="1074" spans="37:59" x14ac:dyDescent="0.25">
      <c r="AK1074" s="646"/>
      <c r="AL1074" s="646"/>
      <c r="AM1074" s="646"/>
      <c r="AN1074" s="646"/>
      <c r="AO1074" s="646"/>
      <c r="AP1074" s="646"/>
      <c r="AQ1074" s="646"/>
      <c r="AR1074" s="646"/>
      <c r="AS1074" s="646"/>
      <c r="AT1074" s="646"/>
      <c r="AU1074" s="646"/>
      <c r="AV1074" s="646"/>
      <c r="AW1074" s="646"/>
      <c r="AX1074" s="646"/>
      <c r="AY1074" s="646"/>
      <c r="AZ1074" s="646"/>
      <c r="BA1074" s="646"/>
      <c r="BB1074" s="646"/>
      <c r="BC1074" s="646"/>
      <c r="BD1074" s="646"/>
      <c r="BE1074" s="646"/>
      <c r="BF1074" s="646"/>
      <c r="BG1074" s="646"/>
    </row>
    <row r="1075" spans="37:59" x14ac:dyDescent="0.25">
      <c r="AK1075" s="646"/>
      <c r="AL1075" s="646"/>
      <c r="AM1075" s="646"/>
      <c r="AN1075" s="646"/>
      <c r="AO1075" s="646"/>
      <c r="AP1075" s="646"/>
      <c r="AQ1075" s="646"/>
      <c r="AR1075" s="646"/>
      <c r="AS1075" s="646"/>
      <c r="AT1075" s="646"/>
      <c r="AU1075" s="646"/>
      <c r="AV1075" s="646"/>
      <c r="AW1075" s="646"/>
      <c r="AX1075" s="646"/>
      <c r="AY1075" s="646"/>
      <c r="AZ1075" s="646"/>
      <c r="BA1075" s="646"/>
      <c r="BB1075" s="646"/>
      <c r="BC1075" s="646"/>
      <c r="BD1075" s="646"/>
      <c r="BE1075" s="646"/>
      <c r="BF1075" s="646"/>
      <c r="BG1075" s="646"/>
    </row>
    <row r="1076" spans="37:59" x14ac:dyDescent="0.25">
      <c r="AK1076" s="646"/>
      <c r="AL1076" s="646"/>
      <c r="AM1076" s="646"/>
      <c r="AN1076" s="646"/>
      <c r="AO1076" s="646"/>
      <c r="AP1076" s="646"/>
      <c r="AQ1076" s="646"/>
      <c r="AR1076" s="646"/>
      <c r="AS1076" s="646"/>
      <c r="AT1076" s="646"/>
      <c r="AU1076" s="646"/>
      <c r="AV1076" s="646"/>
      <c r="AW1076" s="646"/>
      <c r="AX1076" s="646"/>
      <c r="AY1076" s="646"/>
      <c r="AZ1076" s="646"/>
      <c r="BA1076" s="646"/>
      <c r="BB1076" s="646"/>
      <c r="BC1076" s="646"/>
      <c r="BD1076" s="646"/>
      <c r="BE1076" s="646"/>
      <c r="BF1076" s="646"/>
      <c r="BG1076" s="646"/>
    </row>
    <row r="1077" spans="37:59" x14ac:dyDescent="0.25">
      <c r="AK1077" s="646"/>
      <c r="AL1077" s="646"/>
      <c r="AM1077" s="646"/>
      <c r="AN1077" s="646"/>
      <c r="AO1077" s="646"/>
      <c r="AP1077" s="646"/>
      <c r="AQ1077" s="646"/>
      <c r="AR1077" s="646"/>
      <c r="AS1077" s="646"/>
      <c r="AT1077" s="646"/>
      <c r="AU1077" s="646"/>
      <c r="AV1077" s="646"/>
      <c r="AW1077" s="646"/>
      <c r="AX1077" s="646"/>
      <c r="AY1077" s="646"/>
      <c r="AZ1077" s="646"/>
      <c r="BA1077" s="646"/>
      <c r="BB1077" s="646"/>
      <c r="BC1077" s="646"/>
      <c r="BD1077" s="646"/>
      <c r="BE1077" s="646"/>
      <c r="BF1077" s="646"/>
      <c r="BG1077" s="646"/>
    </row>
    <row r="1078" spans="37:59" x14ac:dyDescent="0.25">
      <c r="AK1078" s="646"/>
      <c r="AL1078" s="646"/>
      <c r="AM1078" s="646"/>
      <c r="AN1078" s="646"/>
      <c r="AO1078" s="646"/>
      <c r="AP1078" s="646"/>
      <c r="AQ1078" s="646"/>
      <c r="AR1078" s="646"/>
      <c r="AS1078" s="646"/>
      <c r="AT1078" s="646"/>
      <c r="AU1078" s="646"/>
      <c r="AV1078" s="646"/>
      <c r="AW1078" s="646"/>
      <c r="AX1078" s="646"/>
      <c r="AY1078" s="646"/>
      <c r="AZ1078" s="646"/>
      <c r="BA1078" s="646"/>
      <c r="BB1078" s="646"/>
      <c r="BC1078" s="646"/>
      <c r="BD1078" s="646"/>
      <c r="BE1078" s="646"/>
      <c r="BF1078" s="646"/>
      <c r="BG1078" s="646"/>
    </row>
    <row r="1079" spans="37:59" x14ac:dyDescent="0.25">
      <c r="AK1079" s="646"/>
      <c r="AL1079" s="646"/>
      <c r="AM1079" s="646"/>
      <c r="AN1079" s="646"/>
      <c r="AO1079" s="646"/>
      <c r="AP1079" s="646"/>
      <c r="AQ1079" s="646"/>
      <c r="AR1079" s="646"/>
      <c r="AS1079" s="646"/>
      <c r="AT1079" s="646"/>
      <c r="AU1079" s="646"/>
      <c r="AV1079" s="646"/>
      <c r="AW1079" s="646"/>
      <c r="AX1079" s="646"/>
      <c r="AY1079" s="646"/>
      <c r="AZ1079" s="646"/>
      <c r="BA1079" s="646"/>
      <c r="BB1079" s="646"/>
      <c r="BC1079" s="646"/>
      <c r="BD1079" s="646"/>
      <c r="BE1079" s="646"/>
      <c r="BF1079" s="646"/>
      <c r="BG1079" s="646"/>
    </row>
    <row r="1080" spans="37:59" x14ac:dyDescent="0.25">
      <c r="AK1080" s="646"/>
      <c r="AL1080" s="646"/>
      <c r="AM1080" s="646"/>
      <c r="AN1080" s="646"/>
      <c r="AO1080" s="646"/>
      <c r="AP1080" s="646"/>
      <c r="AQ1080" s="646"/>
      <c r="AR1080" s="646"/>
      <c r="AS1080" s="646"/>
      <c r="AT1080" s="646"/>
      <c r="AU1080" s="646"/>
      <c r="AV1080" s="646"/>
      <c r="AW1080" s="646"/>
      <c r="AX1080" s="646"/>
      <c r="AY1080" s="646"/>
      <c r="AZ1080" s="646"/>
      <c r="BA1080" s="646"/>
      <c r="BB1080" s="646"/>
      <c r="BC1080" s="646"/>
      <c r="BD1080" s="646"/>
      <c r="BE1080" s="646"/>
      <c r="BF1080" s="646"/>
      <c r="BG1080" s="646"/>
    </row>
    <row r="1081" spans="37:59" x14ac:dyDescent="0.25">
      <c r="AK1081" s="646"/>
      <c r="AL1081" s="646"/>
      <c r="AM1081" s="646"/>
      <c r="AN1081" s="646"/>
      <c r="AO1081" s="646"/>
      <c r="AP1081" s="646"/>
      <c r="AQ1081" s="646"/>
      <c r="AR1081" s="646"/>
      <c r="AS1081" s="646"/>
      <c r="AT1081" s="646"/>
      <c r="AU1081" s="646"/>
      <c r="AV1081" s="646"/>
      <c r="AW1081" s="646"/>
      <c r="AX1081" s="646"/>
      <c r="AY1081" s="646"/>
      <c r="AZ1081" s="646"/>
      <c r="BA1081" s="646"/>
      <c r="BB1081" s="646"/>
      <c r="BC1081" s="646"/>
      <c r="BD1081" s="646"/>
      <c r="BE1081" s="646"/>
      <c r="BF1081" s="646"/>
      <c r="BG1081" s="646"/>
    </row>
    <row r="1082" spans="37:59" x14ac:dyDescent="0.25">
      <c r="AK1082" s="646"/>
      <c r="AL1082" s="646"/>
      <c r="AM1082" s="646"/>
      <c r="AN1082" s="646"/>
      <c r="AO1082" s="646"/>
      <c r="AP1082" s="646"/>
      <c r="AQ1082" s="646"/>
      <c r="AR1082" s="646"/>
      <c r="AS1082" s="646"/>
      <c r="AT1082" s="646"/>
      <c r="AU1082" s="646"/>
      <c r="AV1082" s="646"/>
      <c r="AW1082" s="646"/>
      <c r="AX1082" s="646"/>
      <c r="AY1082" s="646"/>
      <c r="AZ1082" s="646"/>
      <c r="BA1082" s="646"/>
      <c r="BB1082" s="646"/>
      <c r="BC1082" s="646"/>
      <c r="BD1082" s="646"/>
      <c r="BE1082" s="646"/>
      <c r="BF1082" s="646"/>
      <c r="BG1082" s="646"/>
    </row>
    <row r="1083" spans="37:59" x14ac:dyDescent="0.25">
      <c r="AK1083" s="646"/>
      <c r="AL1083" s="646"/>
      <c r="AM1083" s="646"/>
      <c r="AN1083" s="646"/>
      <c r="AO1083" s="646"/>
      <c r="AP1083" s="646"/>
      <c r="AQ1083" s="646"/>
      <c r="AR1083" s="646"/>
      <c r="AS1083" s="646"/>
      <c r="AT1083" s="646"/>
      <c r="AU1083" s="646"/>
      <c r="AV1083" s="646"/>
      <c r="AW1083" s="646"/>
      <c r="AX1083" s="646"/>
      <c r="AY1083" s="646"/>
      <c r="AZ1083" s="646"/>
      <c r="BA1083" s="646"/>
      <c r="BB1083" s="646"/>
      <c r="BC1083" s="646"/>
      <c r="BD1083" s="646"/>
      <c r="BE1083" s="646"/>
      <c r="BF1083" s="646"/>
      <c r="BG1083" s="646"/>
    </row>
    <row r="1084" spans="37:59" x14ac:dyDescent="0.25">
      <c r="AK1084" s="646"/>
      <c r="AL1084" s="646"/>
      <c r="AM1084" s="646"/>
      <c r="AN1084" s="646"/>
      <c r="AO1084" s="646"/>
      <c r="AP1084" s="646"/>
      <c r="AQ1084" s="646"/>
      <c r="AR1084" s="646"/>
      <c r="AS1084" s="646"/>
      <c r="AT1084" s="646"/>
      <c r="AU1084" s="646"/>
      <c r="AV1084" s="646"/>
      <c r="AW1084" s="646"/>
      <c r="AX1084" s="646"/>
      <c r="AY1084" s="646"/>
      <c r="AZ1084" s="646"/>
      <c r="BA1084" s="646"/>
      <c r="BB1084" s="646"/>
      <c r="BC1084" s="646"/>
      <c r="BD1084" s="646"/>
      <c r="BE1084" s="646"/>
      <c r="BF1084" s="646"/>
      <c r="BG1084" s="646"/>
    </row>
    <row r="1085" spans="37:59" x14ac:dyDescent="0.25">
      <c r="AK1085" s="646"/>
      <c r="AL1085" s="646"/>
      <c r="AM1085" s="646"/>
      <c r="AN1085" s="646"/>
      <c r="AO1085" s="646"/>
      <c r="AP1085" s="646"/>
      <c r="AQ1085" s="646"/>
      <c r="AR1085" s="646"/>
      <c r="AS1085" s="646"/>
      <c r="AT1085" s="646"/>
      <c r="AU1085" s="646"/>
      <c r="AV1085" s="646"/>
      <c r="AW1085" s="646"/>
      <c r="AX1085" s="646"/>
      <c r="AY1085" s="646"/>
      <c r="AZ1085" s="646"/>
      <c r="BA1085" s="646"/>
      <c r="BB1085" s="646"/>
      <c r="BC1085" s="646"/>
      <c r="BD1085" s="646"/>
      <c r="BE1085" s="646"/>
      <c r="BF1085" s="646"/>
      <c r="BG1085" s="646"/>
    </row>
    <row r="1086" spans="37:59" x14ac:dyDescent="0.25">
      <c r="AK1086" s="646"/>
      <c r="AL1086" s="646"/>
      <c r="AM1086" s="646"/>
      <c r="AN1086" s="646"/>
      <c r="AO1086" s="646"/>
      <c r="AP1086" s="646"/>
      <c r="AQ1086" s="646"/>
      <c r="AR1086" s="646"/>
      <c r="AS1086" s="646"/>
      <c r="AT1086" s="646"/>
      <c r="AU1086" s="646"/>
      <c r="AV1086" s="646"/>
      <c r="AW1086" s="646"/>
      <c r="AX1086" s="646"/>
      <c r="AY1086" s="646"/>
      <c r="AZ1086" s="646"/>
      <c r="BA1086" s="646"/>
      <c r="BB1086" s="646"/>
      <c r="BC1086" s="646"/>
      <c r="BD1086" s="646"/>
      <c r="BE1086" s="646"/>
      <c r="BF1086" s="646"/>
      <c r="BG1086" s="646"/>
    </row>
    <row r="1087" spans="37:59" x14ac:dyDescent="0.25">
      <c r="AK1087" s="646"/>
      <c r="AL1087" s="646"/>
      <c r="AM1087" s="646"/>
      <c r="AN1087" s="646"/>
      <c r="AO1087" s="646"/>
      <c r="AP1087" s="646"/>
      <c r="AQ1087" s="646"/>
      <c r="AR1087" s="646"/>
      <c r="AS1087" s="646"/>
      <c r="AT1087" s="646"/>
      <c r="AU1087" s="646"/>
      <c r="AV1087" s="646"/>
      <c r="AW1087" s="646"/>
      <c r="AX1087" s="646"/>
      <c r="AY1087" s="646"/>
      <c r="AZ1087" s="646"/>
      <c r="BA1087" s="646"/>
      <c r="BB1087" s="646"/>
      <c r="BC1087" s="646"/>
      <c r="BD1087" s="646"/>
      <c r="BE1087" s="646"/>
      <c r="BF1087" s="646"/>
      <c r="BG1087" s="646"/>
    </row>
    <row r="1088" spans="37:59" x14ac:dyDescent="0.25">
      <c r="AK1088" s="646"/>
      <c r="AL1088" s="646"/>
      <c r="AM1088" s="646"/>
      <c r="AN1088" s="646"/>
      <c r="AO1088" s="646"/>
      <c r="AP1088" s="646"/>
      <c r="AQ1088" s="646"/>
      <c r="AR1088" s="646"/>
      <c r="AS1088" s="646"/>
      <c r="AT1088" s="646"/>
      <c r="AU1088" s="646"/>
      <c r="AV1088" s="646"/>
      <c r="AW1088" s="646"/>
      <c r="AX1088" s="646"/>
      <c r="AY1088" s="646"/>
      <c r="AZ1088" s="646"/>
      <c r="BA1088" s="646"/>
      <c r="BB1088" s="646"/>
      <c r="BC1088" s="646"/>
      <c r="BD1088" s="646"/>
      <c r="BE1088" s="646"/>
      <c r="BF1088" s="646"/>
      <c r="BG1088" s="646"/>
    </row>
    <row r="1089" spans="37:59" x14ac:dyDescent="0.25">
      <c r="AK1089" s="646"/>
      <c r="AL1089" s="646"/>
      <c r="AM1089" s="646"/>
      <c r="AN1089" s="646"/>
      <c r="AO1089" s="646"/>
      <c r="AP1089" s="646"/>
      <c r="AQ1089" s="646"/>
      <c r="AR1089" s="646"/>
      <c r="AS1089" s="646"/>
      <c r="AT1089" s="646"/>
      <c r="AU1089" s="646"/>
      <c r="AV1089" s="646"/>
      <c r="AW1089" s="646"/>
      <c r="AX1089" s="646"/>
      <c r="AY1089" s="646"/>
      <c r="AZ1089" s="646"/>
      <c r="BA1089" s="646"/>
      <c r="BB1089" s="646"/>
      <c r="BC1089" s="646"/>
      <c r="BD1089" s="646"/>
      <c r="BE1089" s="646"/>
      <c r="BF1089" s="646"/>
      <c r="BG1089" s="646"/>
    </row>
    <row r="1090" spans="37:59" x14ac:dyDescent="0.25">
      <c r="AK1090" s="646"/>
      <c r="AL1090" s="646"/>
      <c r="AM1090" s="646"/>
      <c r="AN1090" s="646"/>
      <c r="AO1090" s="646"/>
      <c r="AP1090" s="646"/>
      <c r="AQ1090" s="646"/>
      <c r="AR1090" s="646"/>
      <c r="AS1090" s="646"/>
      <c r="AT1090" s="646"/>
      <c r="AU1090" s="646"/>
      <c r="AV1090" s="646"/>
      <c r="AW1090" s="646"/>
      <c r="AX1090" s="646"/>
      <c r="AY1090" s="646"/>
      <c r="AZ1090" s="646"/>
      <c r="BA1090" s="646"/>
      <c r="BB1090" s="646"/>
      <c r="BC1090" s="646"/>
      <c r="BD1090" s="646"/>
      <c r="BE1090" s="646"/>
      <c r="BF1090" s="646"/>
      <c r="BG1090" s="646"/>
    </row>
    <row r="1091" spans="37:59" x14ac:dyDescent="0.25">
      <c r="AK1091" s="646"/>
      <c r="AL1091" s="646"/>
      <c r="AM1091" s="646"/>
      <c r="AN1091" s="646"/>
      <c r="AO1091" s="646"/>
      <c r="AP1091" s="646"/>
      <c r="AQ1091" s="646"/>
      <c r="AR1091" s="646"/>
      <c r="AS1091" s="646"/>
      <c r="AT1091" s="646"/>
      <c r="AU1091" s="646"/>
      <c r="AV1091" s="646"/>
      <c r="AW1091" s="646"/>
      <c r="AX1091" s="646"/>
      <c r="AY1091" s="646"/>
      <c r="AZ1091" s="646"/>
      <c r="BA1091" s="646"/>
      <c r="BB1091" s="646"/>
      <c r="BC1091" s="646"/>
      <c r="BD1091" s="646"/>
      <c r="BE1091" s="646"/>
      <c r="BF1091" s="646"/>
      <c r="BG1091" s="646"/>
    </row>
    <row r="1092" spans="37:59" x14ac:dyDescent="0.25">
      <c r="AK1092" s="646"/>
      <c r="AL1092" s="646"/>
      <c r="AM1092" s="646"/>
      <c r="AN1092" s="646"/>
      <c r="AO1092" s="646"/>
      <c r="AP1092" s="646"/>
      <c r="AQ1092" s="646"/>
      <c r="AR1092" s="646"/>
      <c r="AS1092" s="646"/>
      <c r="AT1092" s="646"/>
      <c r="AU1092" s="646"/>
      <c r="AV1092" s="646"/>
      <c r="AW1092" s="646"/>
      <c r="AX1092" s="646"/>
      <c r="AY1092" s="646"/>
      <c r="AZ1092" s="646"/>
      <c r="BA1092" s="646"/>
      <c r="BB1092" s="646"/>
      <c r="BC1092" s="646"/>
      <c r="BD1092" s="646"/>
      <c r="BE1092" s="646"/>
      <c r="BF1092" s="646"/>
      <c r="BG1092" s="646"/>
    </row>
    <row r="1093" spans="37:59" x14ac:dyDescent="0.25">
      <c r="AK1093" s="646"/>
      <c r="AL1093" s="646"/>
      <c r="AM1093" s="646"/>
      <c r="AN1093" s="646"/>
      <c r="AO1093" s="646"/>
      <c r="AP1093" s="646"/>
      <c r="AQ1093" s="646"/>
      <c r="AR1093" s="646"/>
      <c r="AS1093" s="646"/>
      <c r="AT1093" s="646"/>
      <c r="AU1093" s="646"/>
      <c r="AV1093" s="646"/>
      <c r="AW1093" s="646"/>
      <c r="AX1093" s="646"/>
      <c r="AY1093" s="646"/>
      <c r="AZ1093" s="646"/>
      <c r="BA1093" s="646"/>
      <c r="BB1093" s="646"/>
      <c r="BC1093" s="646"/>
      <c r="BD1093" s="646"/>
      <c r="BE1093" s="646"/>
      <c r="BF1093" s="646"/>
      <c r="BG1093" s="646"/>
    </row>
    <row r="1094" spans="37:59" x14ac:dyDescent="0.25">
      <c r="AK1094" s="646"/>
      <c r="AL1094" s="646"/>
      <c r="AM1094" s="646"/>
      <c r="AN1094" s="646"/>
      <c r="AO1094" s="646"/>
      <c r="AP1094" s="646"/>
      <c r="AQ1094" s="646"/>
      <c r="AR1094" s="646"/>
      <c r="AS1094" s="646"/>
      <c r="AT1094" s="646"/>
      <c r="AU1094" s="646"/>
      <c r="AV1094" s="646"/>
      <c r="AW1094" s="646"/>
      <c r="AX1094" s="646"/>
      <c r="AY1094" s="646"/>
      <c r="AZ1094" s="646"/>
      <c r="BA1094" s="646"/>
      <c r="BB1094" s="646"/>
      <c r="BC1094" s="646"/>
      <c r="BD1094" s="646"/>
      <c r="BE1094" s="646"/>
      <c r="BF1094" s="646"/>
      <c r="BG1094" s="646"/>
    </row>
    <row r="1095" spans="37:59" x14ac:dyDescent="0.25">
      <c r="AK1095" s="646"/>
      <c r="AL1095" s="646"/>
      <c r="AM1095" s="646"/>
      <c r="AN1095" s="646"/>
      <c r="AO1095" s="646"/>
      <c r="AP1095" s="646"/>
      <c r="AQ1095" s="646"/>
      <c r="AR1095" s="646"/>
      <c r="AS1095" s="646"/>
      <c r="AT1095" s="646"/>
      <c r="AU1095" s="646"/>
      <c r="AV1095" s="646"/>
      <c r="AW1095" s="646"/>
      <c r="AX1095" s="646"/>
      <c r="AY1095" s="646"/>
      <c r="AZ1095" s="646"/>
      <c r="BA1095" s="646"/>
      <c r="BB1095" s="646"/>
      <c r="BC1095" s="646"/>
      <c r="BD1095" s="646"/>
      <c r="BE1095" s="646"/>
      <c r="BF1095" s="646"/>
      <c r="BG1095" s="646"/>
    </row>
    <row r="1096" spans="37:59" x14ac:dyDescent="0.25">
      <c r="AK1096" s="646"/>
      <c r="AL1096" s="646"/>
      <c r="AM1096" s="646"/>
      <c r="AN1096" s="646"/>
      <c r="AO1096" s="646"/>
      <c r="AP1096" s="646"/>
      <c r="AQ1096" s="646"/>
      <c r="AR1096" s="646"/>
      <c r="AS1096" s="646"/>
      <c r="AT1096" s="646"/>
      <c r="AU1096" s="646"/>
      <c r="AV1096" s="646"/>
      <c r="AW1096" s="646"/>
      <c r="AX1096" s="646"/>
      <c r="AY1096" s="646"/>
      <c r="AZ1096" s="646"/>
      <c r="BA1096" s="646"/>
      <c r="BB1096" s="646"/>
      <c r="BC1096" s="646"/>
      <c r="BD1096" s="646"/>
      <c r="BE1096" s="646"/>
      <c r="BF1096" s="646"/>
      <c r="BG1096" s="646"/>
    </row>
    <row r="1097" spans="37:59" x14ac:dyDescent="0.25">
      <c r="AK1097" s="646"/>
      <c r="AL1097" s="646"/>
      <c r="AM1097" s="646"/>
      <c r="AN1097" s="646"/>
      <c r="AO1097" s="646"/>
      <c r="AP1097" s="646"/>
      <c r="AQ1097" s="646"/>
      <c r="AR1097" s="646"/>
      <c r="AS1097" s="646"/>
      <c r="AT1097" s="646"/>
      <c r="AU1097" s="646"/>
      <c r="AV1097" s="646"/>
      <c r="AW1097" s="646"/>
      <c r="AX1097" s="646"/>
      <c r="AY1097" s="646"/>
      <c r="AZ1097" s="646"/>
      <c r="BA1097" s="646"/>
      <c r="BB1097" s="646"/>
      <c r="BC1097" s="646"/>
      <c r="BD1097" s="646"/>
      <c r="BE1097" s="646"/>
      <c r="BF1097" s="646"/>
      <c r="BG1097" s="646"/>
    </row>
    <row r="1098" spans="37:59" x14ac:dyDescent="0.25">
      <c r="AK1098" s="646"/>
      <c r="AL1098" s="646"/>
      <c r="AM1098" s="646"/>
      <c r="AN1098" s="646"/>
      <c r="AO1098" s="646"/>
      <c r="AP1098" s="646"/>
      <c r="AQ1098" s="646"/>
      <c r="AR1098" s="646"/>
      <c r="AS1098" s="646"/>
      <c r="AT1098" s="646"/>
      <c r="AU1098" s="646"/>
      <c r="AV1098" s="646"/>
      <c r="AW1098" s="646"/>
      <c r="AX1098" s="646"/>
      <c r="AY1098" s="646"/>
      <c r="AZ1098" s="646"/>
      <c r="BA1098" s="646"/>
      <c r="BB1098" s="646"/>
      <c r="BC1098" s="646"/>
      <c r="BD1098" s="646"/>
      <c r="BE1098" s="646"/>
      <c r="BF1098" s="646"/>
      <c r="BG1098" s="646"/>
    </row>
    <row r="1099" spans="37:59" x14ac:dyDescent="0.25">
      <c r="AK1099" s="646"/>
      <c r="AL1099" s="646"/>
      <c r="AM1099" s="646"/>
      <c r="AN1099" s="646"/>
      <c r="AO1099" s="646"/>
      <c r="AP1099" s="646"/>
      <c r="AQ1099" s="646"/>
      <c r="AR1099" s="646"/>
      <c r="AS1099" s="646"/>
      <c r="AT1099" s="646"/>
      <c r="AU1099" s="646"/>
      <c r="AV1099" s="646"/>
      <c r="AW1099" s="646"/>
      <c r="AX1099" s="646"/>
      <c r="AY1099" s="646"/>
      <c r="AZ1099" s="646"/>
      <c r="BA1099" s="646"/>
      <c r="BB1099" s="646"/>
      <c r="BC1099" s="646"/>
      <c r="BD1099" s="646"/>
      <c r="BE1099" s="646"/>
      <c r="BF1099" s="646"/>
      <c r="BG1099" s="646"/>
    </row>
    <row r="1100" spans="37:59" x14ac:dyDescent="0.25">
      <c r="AK1100" s="646"/>
      <c r="AL1100" s="646"/>
      <c r="AM1100" s="646"/>
      <c r="AN1100" s="646"/>
      <c r="AO1100" s="646"/>
      <c r="AP1100" s="646"/>
      <c r="AQ1100" s="646"/>
      <c r="AR1100" s="646"/>
      <c r="AS1100" s="646"/>
      <c r="AT1100" s="646"/>
      <c r="AU1100" s="646"/>
      <c r="AV1100" s="646"/>
      <c r="AW1100" s="646"/>
      <c r="AX1100" s="646"/>
      <c r="AY1100" s="646"/>
      <c r="AZ1100" s="646"/>
      <c r="BA1100" s="646"/>
      <c r="BB1100" s="646"/>
      <c r="BC1100" s="646"/>
      <c r="BD1100" s="646"/>
      <c r="BE1100" s="646"/>
      <c r="BF1100" s="646"/>
      <c r="BG1100" s="646"/>
    </row>
    <row r="1101" spans="37:59" x14ac:dyDescent="0.25">
      <c r="AK1101" s="646"/>
      <c r="AL1101" s="646"/>
      <c r="AM1101" s="646"/>
      <c r="AN1101" s="646"/>
      <c r="AO1101" s="646"/>
      <c r="AP1101" s="646"/>
      <c r="AQ1101" s="646"/>
      <c r="AR1101" s="646"/>
      <c r="AS1101" s="646"/>
      <c r="AT1101" s="646"/>
      <c r="AU1101" s="646"/>
      <c r="AV1101" s="646"/>
      <c r="AW1101" s="646"/>
      <c r="AX1101" s="646"/>
      <c r="AY1101" s="646"/>
      <c r="AZ1101" s="646"/>
      <c r="BA1101" s="646"/>
      <c r="BB1101" s="646"/>
      <c r="BC1101" s="646"/>
      <c r="BD1101" s="646"/>
      <c r="BE1101" s="646"/>
      <c r="BF1101" s="646"/>
      <c r="BG1101" s="646"/>
    </row>
    <row r="1102" spans="37:59" x14ac:dyDescent="0.25">
      <c r="AK1102" s="646"/>
      <c r="AL1102" s="646"/>
      <c r="AM1102" s="646"/>
      <c r="AN1102" s="646"/>
      <c r="AO1102" s="646"/>
      <c r="AP1102" s="646"/>
      <c r="AQ1102" s="646"/>
      <c r="AR1102" s="646"/>
      <c r="AS1102" s="646"/>
      <c r="AT1102" s="646"/>
      <c r="AU1102" s="646"/>
      <c r="AV1102" s="646"/>
      <c r="AW1102" s="646"/>
      <c r="AX1102" s="646"/>
      <c r="AY1102" s="646"/>
      <c r="AZ1102" s="646"/>
      <c r="BA1102" s="646"/>
      <c r="BB1102" s="646"/>
      <c r="BC1102" s="646"/>
      <c r="BD1102" s="646"/>
      <c r="BE1102" s="646"/>
      <c r="BF1102" s="646"/>
      <c r="BG1102" s="646"/>
    </row>
    <row r="1103" spans="37:59" x14ac:dyDescent="0.25">
      <c r="AK1103" s="646"/>
      <c r="AL1103" s="646"/>
      <c r="AM1103" s="646"/>
      <c r="AN1103" s="646"/>
      <c r="AO1103" s="646"/>
      <c r="AP1103" s="646"/>
      <c r="AQ1103" s="646"/>
      <c r="AR1103" s="646"/>
      <c r="AS1103" s="646"/>
      <c r="AT1103" s="646"/>
      <c r="AU1103" s="646"/>
      <c r="AV1103" s="646"/>
      <c r="AW1103" s="646"/>
      <c r="AX1103" s="646"/>
      <c r="AY1103" s="646"/>
      <c r="AZ1103" s="646"/>
      <c r="BA1103" s="646"/>
      <c r="BB1103" s="646"/>
      <c r="BC1103" s="646"/>
      <c r="BD1103" s="646"/>
      <c r="BE1103" s="646"/>
      <c r="BF1103" s="646"/>
      <c r="BG1103" s="646"/>
    </row>
    <row r="1104" spans="37:59" x14ac:dyDescent="0.25">
      <c r="AK1104" s="646"/>
      <c r="AL1104" s="646"/>
      <c r="AM1104" s="646"/>
      <c r="AN1104" s="646"/>
      <c r="AO1104" s="646"/>
      <c r="AP1104" s="646"/>
      <c r="AQ1104" s="646"/>
      <c r="AR1104" s="646"/>
      <c r="AS1104" s="646"/>
      <c r="AT1104" s="646"/>
      <c r="AU1104" s="646"/>
      <c r="AV1104" s="646"/>
      <c r="AW1104" s="646"/>
      <c r="AX1104" s="646"/>
      <c r="AY1104" s="646"/>
      <c r="AZ1104" s="646"/>
      <c r="BA1104" s="646"/>
      <c r="BB1104" s="646"/>
      <c r="BC1104" s="646"/>
      <c r="BD1104" s="646"/>
      <c r="BE1104" s="646"/>
      <c r="BF1104" s="646"/>
      <c r="BG1104" s="646"/>
    </row>
    <row r="1105" spans="37:59" x14ac:dyDescent="0.25">
      <c r="AK1105" s="646"/>
      <c r="AL1105" s="646"/>
      <c r="AM1105" s="646"/>
      <c r="AN1105" s="646"/>
      <c r="AO1105" s="646"/>
      <c r="AP1105" s="646"/>
      <c r="AQ1105" s="646"/>
      <c r="AR1105" s="646"/>
      <c r="AS1105" s="646"/>
      <c r="AT1105" s="646"/>
      <c r="AU1105" s="646"/>
      <c r="AV1105" s="646"/>
      <c r="AW1105" s="646"/>
      <c r="AX1105" s="646"/>
      <c r="AY1105" s="646"/>
      <c r="AZ1105" s="646"/>
      <c r="BA1105" s="646"/>
      <c r="BB1105" s="646"/>
      <c r="BC1105" s="646"/>
      <c r="BD1105" s="646"/>
      <c r="BE1105" s="646"/>
      <c r="BF1105" s="646"/>
      <c r="BG1105" s="646"/>
    </row>
    <row r="1106" spans="37:59" x14ac:dyDescent="0.25">
      <c r="AK1106" s="646"/>
      <c r="AL1106" s="646"/>
      <c r="AM1106" s="646"/>
      <c r="AN1106" s="646"/>
      <c r="AO1106" s="646"/>
      <c r="AP1106" s="646"/>
      <c r="AQ1106" s="646"/>
      <c r="AR1106" s="646"/>
      <c r="AS1106" s="646"/>
      <c r="AT1106" s="646"/>
      <c r="AU1106" s="646"/>
      <c r="AV1106" s="646"/>
      <c r="AW1106" s="646"/>
      <c r="AX1106" s="646"/>
      <c r="AY1106" s="646"/>
      <c r="AZ1106" s="646"/>
      <c r="BA1106" s="646"/>
      <c r="BB1106" s="646"/>
      <c r="BC1106" s="646"/>
      <c r="BD1106" s="646"/>
      <c r="BE1106" s="646"/>
      <c r="BF1106" s="646"/>
      <c r="BG1106" s="646"/>
    </row>
    <row r="1107" spans="37:59" x14ac:dyDescent="0.25">
      <c r="AK1107" s="646"/>
      <c r="AL1107" s="646"/>
      <c r="AM1107" s="646"/>
      <c r="AN1107" s="646"/>
      <c r="AO1107" s="646"/>
      <c r="AP1107" s="646"/>
      <c r="AQ1107" s="646"/>
      <c r="AR1107" s="646"/>
      <c r="AS1107" s="646"/>
      <c r="AT1107" s="646"/>
      <c r="AU1107" s="646"/>
      <c r="AV1107" s="646"/>
      <c r="AW1107" s="646"/>
      <c r="AX1107" s="646"/>
      <c r="AY1107" s="646"/>
      <c r="AZ1107" s="646"/>
      <c r="BA1107" s="646"/>
      <c r="BB1107" s="646"/>
      <c r="BC1107" s="646"/>
      <c r="BD1107" s="646"/>
      <c r="BE1107" s="646"/>
      <c r="BF1107" s="646"/>
      <c r="BG1107" s="646"/>
    </row>
    <row r="1108" spans="37:59" x14ac:dyDescent="0.25">
      <c r="AK1108" s="646"/>
      <c r="AL1108" s="646"/>
      <c r="AM1108" s="646"/>
      <c r="AN1108" s="646"/>
      <c r="AO1108" s="646"/>
      <c r="AP1108" s="646"/>
      <c r="AQ1108" s="646"/>
      <c r="AR1108" s="646"/>
      <c r="AS1108" s="646"/>
      <c r="AT1108" s="646"/>
      <c r="AU1108" s="646"/>
      <c r="AV1108" s="646"/>
      <c r="AW1108" s="646"/>
      <c r="AX1108" s="646"/>
      <c r="AY1108" s="646"/>
      <c r="AZ1108" s="646"/>
      <c r="BA1108" s="646"/>
      <c r="BB1108" s="646"/>
      <c r="BC1108" s="646"/>
      <c r="BD1108" s="646"/>
      <c r="BE1108" s="646"/>
      <c r="BF1108" s="646"/>
      <c r="BG1108" s="646"/>
    </row>
    <row r="1109" spans="37:59" x14ac:dyDescent="0.25">
      <c r="AK1109" s="646"/>
      <c r="AL1109" s="646"/>
      <c r="AM1109" s="646"/>
      <c r="AN1109" s="646"/>
      <c r="AO1109" s="646"/>
      <c r="AP1109" s="646"/>
      <c r="AQ1109" s="646"/>
      <c r="AR1109" s="646"/>
      <c r="AS1109" s="646"/>
      <c r="AT1109" s="646"/>
      <c r="AU1109" s="646"/>
      <c r="AV1109" s="646"/>
      <c r="AW1109" s="646"/>
      <c r="AX1109" s="646"/>
      <c r="AY1109" s="646"/>
      <c r="AZ1109" s="646"/>
      <c r="BA1109" s="646"/>
      <c r="BB1109" s="646"/>
      <c r="BC1109" s="646"/>
      <c r="BD1109" s="646"/>
      <c r="BE1109" s="646"/>
      <c r="BF1109" s="646"/>
      <c r="BG1109" s="646"/>
    </row>
    <row r="1110" spans="37:59" x14ac:dyDescent="0.25">
      <c r="AK1110" s="646"/>
      <c r="AL1110" s="646"/>
      <c r="AM1110" s="646"/>
      <c r="AN1110" s="646"/>
      <c r="AO1110" s="646"/>
      <c r="AP1110" s="646"/>
      <c r="AQ1110" s="646"/>
      <c r="AR1110" s="646"/>
      <c r="AS1110" s="646"/>
      <c r="AT1110" s="646"/>
      <c r="AU1110" s="646"/>
      <c r="AV1110" s="646"/>
      <c r="AW1110" s="646"/>
      <c r="AX1110" s="646"/>
      <c r="AY1110" s="646"/>
      <c r="AZ1110" s="646"/>
      <c r="BA1110" s="646"/>
      <c r="BB1110" s="646"/>
      <c r="BC1110" s="646"/>
      <c r="BD1110" s="646"/>
      <c r="BE1110" s="646"/>
      <c r="BF1110" s="646"/>
      <c r="BG1110" s="646"/>
    </row>
    <row r="1111" spans="37:59" x14ac:dyDescent="0.25">
      <c r="AK1111" s="646"/>
      <c r="AL1111" s="646"/>
      <c r="AM1111" s="646"/>
      <c r="AN1111" s="646"/>
      <c r="AO1111" s="646"/>
      <c r="AP1111" s="646"/>
      <c r="AQ1111" s="646"/>
      <c r="AR1111" s="646"/>
      <c r="AS1111" s="646"/>
      <c r="AT1111" s="646"/>
      <c r="AU1111" s="646"/>
      <c r="AV1111" s="646"/>
      <c r="AW1111" s="646"/>
      <c r="AX1111" s="646"/>
      <c r="AY1111" s="646"/>
      <c r="AZ1111" s="646"/>
      <c r="BA1111" s="646"/>
      <c r="BB1111" s="646"/>
      <c r="BC1111" s="646"/>
      <c r="BD1111" s="646"/>
      <c r="BE1111" s="646"/>
      <c r="BF1111" s="646"/>
      <c r="BG1111" s="646"/>
    </row>
    <row r="1112" spans="37:59" x14ac:dyDescent="0.25">
      <c r="AK1112" s="646"/>
      <c r="AL1112" s="646"/>
      <c r="AM1112" s="646"/>
      <c r="AN1112" s="646"/>
      <c r="AO1112" s="646"/>
      <c r="AP1112" s="646"/>
      <c r="AQ1112" s="646"/>
      <c r="AR1112" s="646"/>
      <c r="AS1112" s="646"/>
      <c r="AT1112" s="646"/>
      <c r="AU1112" s="646"/>
      <c r="AV1112" s="646"/>
      <c r="AW1112" s="646"/>
      <c r="AX1112" s="646"/>
      <c r="AY1112" s="646"/>
      <c r="AZ1112" s="646"/>
      <c r="BA1112" s="646"/>
      <c r="BB1112" s="646"/>
      <c r="BC1112" s="646"/>
      <c r="BD1112" s="646"/>
      <c r="BE1112" s="646"/>
      <c r="BF1112" s="646"/>
      <c r="BG1112" s="646"/>
    </row>
    <row r="1113" spans="37:59" x14ac:dyDescent="0.25">
      <c r="AK1113" s="646"/>
      <c r="AL1113" s="646"/>
      <c r="AM1113" s="646"/>
      <c r="AN1113" s="646"/>
      <c r="AO1113" s="646"/>
      <c r="AP1113" s="646"/>
      <c r="AQ1113" s="646"/>
      <c r="AR1113" s="646"/>
      <c r="AS1113" s="646"/>
      <c r="AT1113" s="646"/>
      <c r="AU1113" s="646"/>
      <c r="AV1113" s="646"/>
      <c r="AW1113" s="646"/>
      <c r="AX1113" s="646"/>
      <c r="AY1113" s="646"/>
      <c r="AZ1113" s="646"/>
      <c r="BA1113" s="646"/>
      <c r="BB1113" s="646"/>
      <c r="BC1113" s="646"/>
      <c r="BD1113" s="646"/>
      <c r="BE1113" s="646"/>
      <c r="BF1113" s="646"/>
      <c r="BG1113" s="646"/>
    </row>
    <row r="1114" spans="37:59" x14ac:dyDescent="0.25">
      <c r="AK1114" s="646"/>
      <c r="AL1114" s="646"/>
      <c r="AM1114" s="646"/>
      <c r="AN1114" s="646"/>
      <c r="AO1114" s="646"/>
      <c r="AP1114" s="646"/>
      <c r="AQ1114" s="646"/>
      <c r="AR1114" s="646"/>
      <c r="AS1114" s="646"/>
      <c r="AT1114" s="646"/>
      <c r="AU1114" s="646"/>
      <c r="AV1114" s="646"/>
      <c r="AW1114" s="646"/>
      <c r="AX1114" s="646"/>
      <c r="AY1114" s="646"/>
      <c r="AZ1114" s="646"/>
      <c r="BA1114" s="646"/>
      <c r="BB1114" s="646"/>
      <c r="BC1114" s="646"/>
      <c r="BD1114" s="646"/>
      <c r="BE1114" s="646"/>
      <c r="BF1114" s="646"/>
      <c r="BG1114" s="646"/>
    </row>
    <row r="1115" spans="37:59" x14ac:dyDescent="0.25">
      <c r="AK1115" s="646"/>
      <c r="AL1115" s="646"/>
      <c r="AM1115" s="646"/>
      <c r="AN1115" s="646"/>
      <c r="AO1115" s="646"/>
      <c r="AP1115" s="646"/>
      <c r="AQ1115" s="646"/>
      <c r="AR1115" s="646"/>
      <c r="AS1115" s="646"/>
      <c r="AT1115" s="646"/>
      <c r="AU1115" s="646"/>
      <c r="AV1115" s="646"/>
      <c r="AW1115" s="646"/>
      <c r="AX1115" s="646"/>
      <c r="AY1115" s="646"/>
      <c r="AZ1115" s="646"/>
      <c r="BA1115" s="646"/>
      <c r="BB1115" s="646"/>
      <c r="BC1115" s="646"/>
      <c r="BD1115" s="646"/>
      <c r="BE1115" s="646"/>
      <c r="BF1115" s="646"/>
      <c r="BG1115" s="646"/>
    </row>
    <row r="1116" spans="37:59" x14ac:dyDescent="0.25">
      <c r="AK1116" s="646"/>
      <c r="AL1116" s="646"/>
      <c r="AM1116" s="646"/>
      <c r="AN1116" s="646"/>
      <c r="AO1116" s="646"/>
      <c r="AP1116" s="646"/>
      <c r="AQ1116" s="646"/>
      <c r="AR1116" s="646"/>
      <c r="AS1116" s="646"/>
      <c r="AT1116" s="646"/>
      <c r="AU1116" s="646"/>
      <c r="AV1116" s="646"/>
      <c r="AW1116" s="646"/>
      <c r="AX1116" s="646"/>
      <c r="AY1116" s="646"/>
      <c r="AZ1116" s="646"/>
      <c r="BA1116" s="646"/>
      <c r="BB1116" s="646"/>
      <c r="BC1116" s="646"/>
      <c r="BD1116" s="646"/>
      <c r="BE1116" s="646"/>
      <c r="BF1116" s="646"/>
      <c r="BG1116" s="646"/>
    </row>
    <row r="1117" spans="37:59" x14ac:dyDescent="0.25">
      <c r="AK1117" s="646"/>
      <c r="AL1117" s="646"/>
      <c r="AM1117" s="646"/>
      <c r="AN1117" s="646"/>
      <c r="AO1117" s="646"/>
      <c r="AP1117" s="646"/>
      <c r="AQ1117" s="646"/>
      <c r="AR1117" s="646"/>
      <c r="AS1117" s="646"/>
      <c r="AT1117" s="646"/>
      <c r="AU1117" s="646"/>
      <c r="AV1117" s="646"/>
      <c r="AW1117" s="646"/>
      <c r="AX1117" s="646"/>
      <c r="AY1117" s="646"/>
      <c r="AZ1117" s="646"/>
      <c r="BA1117" s="646"/>
      <c r="BB1117" s="646"/>
      <c r="BC1117" s="646"/>
      <c r="BD1117" s="646"/>
      <c r="BE1117" s="646"/>
      <c r="BF1117" s="646"/>
      <c r="BG1117" s="646"/>
    </row>
    <row r="1118" spans="37:59" x14ac:dyDescent="0.25">
      <c r="AK1118" s="646"/>
      <c r="AL1118" s="646"/>
      <c r="AM1118" s="646"/>
      <c r="AN1118" s="646"/>
      <c r="AO1118" s="646"/>
      <c r="AP1118" s="646"/>
      <c r="AQ1118" s="646"/>
      <c r="AR1118" s="646"/>
      <c r="AS1118" s="646"/>
      <c r="AT1118" s="646"/>
      <c r="AU1118" s="646"/>
      <c r="AV1118" s="646"/>
      <c r="AW1118" s="646"/>
      <c r="AX1118" s="646"/>
      <c r="AY1118" s="646"/>
      <c r="AZ1118" s="646"/>
      <c r="BA1118" s="646"/>
      <c r="BB1118" s="646"/>
      <c r="BC1118" s="646"/>
      <c r="BD1118" s="646"/>
      <c r="BE1118" s="646"/>
      <c r="BF1118" s="646"/>
      <c r="BG1118" s="646"/>
    </row>
    <row r="1119" spans="37:59" x14ac:dyDescent="0.25">
      <c r="AK1119" s="646"/>
      <c r="AL1119" s="646"/>
      <c r="AM1119" s="646"/>
      <c r="AN1119" s="646"/>
      <c r="AO1119" s="646"/>
      <c r="AP1119" s="646"/>
      <c r="AQ1119" s="646"/>
      <c r="AR1119" s="646"/>
      <c r="AS1119" s="646"/>
      <c r="AT1119" s="646"/>
      <c r="AU1119" s="646"/>
      <c r="AV1119" s="646"/>
      <c r="AW1119" s="646"/>
      <c r="AX1119" s="646"/>
      <c r="AY1119" s="646"/>
      <c r="AZ1119" s="646"/>
      <c r="BA1119" s="646"/>
      <c r="BB1119" s="646"/>
      <c r="BC1119" s="646"/>
      <c r="BD1119" s="646"/>
      <c r="BE1119" s="646"/>
      <c r="BF1119" s="646"/>
      <c r="BG1119" s="646"/>
    </row>
    <row r="1120" spans="37:59" x14ac:dyDescent="0.25">
      <c r="AK1120" s="646"/>
      <c r="AL1120" s="646"/>
      <c r="AM1120" s="646"/>
      <c r="AN1120" s="646"/>
      <c r="AO1120" s="646"/>
      <c r="AP1120" s="646"/>
      <c r="AQ1120" s="646"/>
      <c r="AR1120" s="646"/>
      <c r="AS1120" s="646"/>
      <c r="AT1120" s="646"/>
      <c r="AU1120" s="646"/>
      <c r="AV1120" s="646"/>
      <c r="AW1120" s="646"/>
      <c r="AX1120" s="646"/>
      <c r="AY1120" s="646"/>
      <c r="AZ1120" s="646"/>
      <c r="BA1120" s="646"/>
      <c r="BB1120" s="646"/>
      <c r="BC1120" s="646"/>
      <c r="BD1120" s="646"/>
      <c r="BE1120" s="646"/>
      <c r="BF1120" s="646"/>
      <c r="BG1120" s="646"/>
    </row>
    <row r="1121" spans="37:59" x14ac:dyDescent="0.25">
      <c r="AK1121" s="646"/>
      <c r="AL1121" s="646"/>
      <c r="AM1121" s="646"/>
      <c r="AN1121" s="646"/>
      <c r="AO1121" s="646"/>
      <c r="AP1121" s="646"/>
      <c r="AQ1121" s="646"/>
      <c r="AR1121" s="646"/>
      <c r="AS1121" s="646"/>
      <c r="AT1121" s="646"/>
      <c r="AU1121" s="646"/>
      <c r="AV1121" s="646"/>
      <c r="AW1121" s="646"/>
      <c r="AX1121" s="646"/>
      <c r="AY1121" s="646"/>
      <c r="AZ1121" s="646"/>
      <c r="BA1121" s="646"/>
      <c r="BB1121" s="646"/>
      <c r="BC1121" s="646"/>
      <c r="BD1121" s="646"/>
      <c r="BE1121" s="646"/>
      <c r="BF1121" s="646"/>
      <c r="BG1121" s="646"/>
    </row>
    <row r="1122" spans="37:59" x14ac:dyDescent="0.25">
      <c r="AK1122" s="646"/>
      <c r="AL1122" s="646"/>
      <c r="AM1122" s="646"/>
      <c r="AN1122" s="646"/>
      <c r="AO1122" s="646"/>
      <c r="AP1122" s="646"/>
      <c r="AQ1122" s="646"/>
      <c r="AR1122" s="646"/>
      <c r="AS1122" s="646"/>
      <c r="AT1122" s="646"/>
      <c r="AU1122" s="646"/>
      <c r="AV1122" s="646"/>
      <c r="AW1122" s="646"/>
      <c r="AX1122" s="646"/>
      <c r="AY1122" s="646"/>
      <c r="AZ1122" s="646"/>
      <c r="BA1122" s="646"/>
      <c r="BB1122" s="646"/>
      <c r="BC1122" s="646"/>
      <c r="BD1122" s="646"/>
      <c r="BE1122" s="646"/>
      <c r="BF1122" s="646"/>
      <c r="BG1122" s="646"/>
    </row>
    <row r="1123" spans="37:59" x14ac:dyDescent="0.25">
      <c r="AK1123" s="646"/>
      <c r="AL1123" s="646"/>
      <c r="AM1123" s="646"/>
      <c r="AN1123" s="646"/>
      <c r="AO1123" s="646"/>
      <c r="AP1123" s="646"/>
      <c r="AQ1123" s="646"/>
      <c r="AR1123" s="646"/>
      <c r="AS1123" s="646"/>
      <c r="AT1123" s="646"/>
      <c r="AU1123" s="646"/>
      <c r="AV1123" s="646"/>
      <c r="AW1123" s="646"/>
      <c r="AX1123" s="646"/>
      <c r="AY1123" s="646"/>
      <c r="AZ1123" s="646"/>
      <c r="BA1123" s="646"/>
      <c r="BB1123" s="646"/>
      <c r="BC1123" s="646"/>
      <c r="BD1123" s="646"/>
      <c r="BE1123" s="646"/>
      <c r="BF1123" s="646"/>
      <c r="BG1123" s="646"/>
    </row>
    <row r="1124" spans="37:59" x14ac:dyDescent="0.25">
      <c r="AK1124" s="646"/>
      <c r="AL1124" s="646"/>
      <c r="AM1124" s="646"/>
      <c r="AN1124" s="646"/>
      <c r="AO1124" s="646"/>
      <c r="AP1124" s="646"/>
      <c r="AQ1124" s="646"/>
      <c r="AR1124" s="646"/>
      <c r="AS1124" s="646"/>
      <c r="AT1124" s="646"/>
      <c r="AU1124" s="646"/>
      <c r="AV1124" s="646"/>
      <c r="AW1124" s="646"/>
      <c r="AX1124" s="646"/>
      <c r="AY1124" s="646"/>
      <c r="AZ1124" s="646"/>
      <c r="BA1124" s="646"/>
      <c r="BB1124" s="646"/>
      <c r="BC1124" s="646"/>
      <c r="BD1124" s="646"/>
      <c r="BE1124" s="646"/>
      <c r="BF1124" s="646"/>
      <c r="BG1124" s="646"/>
    </row>
    <row r="1125" spans="37:59" x14ac:dyDescent="0.25">
      <c r="AK1125" s="646"/>
      <c r="AL1125" s="646"/>
      <c r="AM1125" s="646"/>
      <c r="AN1125" s="646"/>
      <c r="AO1125" s="646"/>
      <c r="AP1125" s="646"/>
      <c r="AQ1125" s="646"/>
      <c r="AR1125" s="646"/>
      <c r="AS1125" s="646"/>
      <c r="AT1125" s="646"/>
      <c r="AU1125" s="646"/>
      <c r="AV1125" s="646"/>
      <c r="AW1125" s="646"/>
      <c r="AX1125" s="646"/>
      <c r="AY1125" s="646"/>
      <c r="AZ1125" s="646"/>
      <c r="BA1125" s="646"/>
      <c r="BB1125" s="646"/>
      <c r="BC1125" s="646"/>
      <c r="BD1125" s="646"/>
      <c r="BE1125" s="646"/>
      <c r="BF1125" s="646"/>
      <c r="BG1125" s="646"/>
    </row>
    <row r="1126" spans="37:59" x14ac:dyDescent="0.25">
      <c r="AK1126" s="646"/>
      <c r="AL1126" s="646"/>
      <c r="AM1126" s="646"/>
      <c r="AN1126" s="646"/>
      <c r="AO1126" s="646"/>
      <c r="AP1126" s="646"/>
      <c r="AQ1126" s="646"/>
      <c r="AR1126" s="646"/>
      <c r="AS1126" s="646"/>
      <c r="AT1126" s="646"/>
      <c r="AU1126" s="646"/>
      <c r="AV1126" s="646"/>
      <c r="AW1126" s="646"/>
      <c r="AX1126" s="646"/>
      <c r="AY1126" s="646"/>
      <c r="AZ1126" s="646"/>
      <c r="BA1126" s="646"/>
      <c r="BB1126" s="646"/>
      <c r="BC1126" s="646"/>
      <c r="BD1126" s="646"/>
      <c r="BE1126" s="646"/>
      <c r="BF1126" s="646"/>
      <c r="BG1126" s="646"/>
    </row>
    <row r="1127" spans="37:59" x14ac:dyDescent="0.25">
      <c r="AK1127" s="646"/>
      <c r="AL1127" s="646"/>
      <c r="AM1127" s="646"/>
      <c r="AN1127" s="646"/>
      <c r="AO1127" s="646"/>
      <c r="AP1127" s="646"/>
      <c r="AQ1127" s="646"/>
      <c r="AR1127" s="646"/>
      <c r="AS1127" s="646"/>
      <c r="AT1127" s="646"/>
      <c r="AU1127" s="646"/>
      <c r="AV1127" s="646"/>
      <c r="AW1127" s="646"/>
      <c r="AX1127" s="646"/>
      <c r="AY1127" s="646"/>
      <c r="AZ1127" s="646"/>
      <c r="BA1127" s="646"/>
      <c r="BB1127" s="646"/>
      <c r="BC1127" s="646"/>
      <c r="BD1127" s="646"/>
      <c r="BE1127" s="646"/>
      <c r="BF1127" s="646"/>
      <c r="BG1127" s="646"/>
    </row>
    <row r="1128" spans="37:59" x14ac:dyDescent="0.25">
      <c r="AK1128" s="646"/>
      <c r="AL1128" s="646"/>
      <c r="AM1128" s="646"/>
      <c r="AN1128" s="646"/>
      <c r="AO1128" s="646"/>
      <c r="AP1128" s="646"/>
      <c r="AQ1128" s="646"/>
      <c r="AR1128" s="646"/>
      <c r="AS1128" s="646"/>
      <c r="AT1128" s="646"/>
      <c r="AU1128" s="646"/>
      <c r="AV1128" s="646"/>
      <c r="AW1128" s="646"/>
      <c r="AX1128" s="646"/>
      <c r="AY1128" s="646"/>
      <c r="AZ1128" s="646"/>
      <c r="BA1128" s="646"/>
      <c r="BB1128" s="646"/>
      <c r="BC1128" s="646"/>
      <c r="BD1128" s="646"/>
      <c r="BE1128" s="646"/>
      <c r="BF1128" s="646"/>
      <c r="BG1128" s="646"/>
    </row>
    <row r="1129" spans="37:59" x14ac:dyDescent="0.25">
      <c r="AK1129" s="646"/>
      <c r="AL1129" s="646"/>
      <c r="AM1129" s="646"/>
      <c r="AN1129" s="646"/>
      <c r="AO1129" s="646"/>
      <c r="AP1129" s="646"/>
      <c r="AQ1129" s="646"/>
      <c r="AR1129" s="646"/>
      <c r="AS1129" s="646"/>
      <c r="AT1129" s="646"/>
      <c r="AU1129" s="646"/>
      <c r="AV1129" s="646"/>
      <c r="AW1129" s="646"/>
      <c r="AX1129" s="646"/>
      <c r="AY1129" s="646"/>
      <c r="AZ1129" s="646"/>
      <c r="BA1129" s="646"/>
      <c r="BB1129" s="646"/>
      <c r="BC1129" s="646"/>
      <c r="BD1129" s="646"/>
      <c r="BE1129" s="646"/>
      <c r="BF1129" s="646"/>
      <c r="BG1129" s="646"/>
    </row>
    <row r="1130" spans="37:59" x14ac:dyDescent="0.25">
      <c r="AK1130" s="646"/>
      <c r="AL1130" s="646"/>
      <c r="AM1130" s="646"/>
      <c r="AN1130" s="646"/>
      <c r="AO1130" s="646"/>
      <c r="AP1130" s="646"/>
      <c r="AQ1130" s="646"/>
      <c r="AR1130" s="646"/>
      <c r="AS1130" s="646"/>
      <c r="AT1130" s="646"/>
      <c r="AU1130" s="646"/>
      <c r="AV1130" s="646"/>
      <c r="AW1130" s="646"/>
      <c r="AX1130" s="646"/>
      <c r="AY1130" s="646"/>
      <c r="AZ1130" s="646"/>
      <c r="BA1130" s="646"/>
      <c r="BB1130" s="646"/>
      <c r="BC1130" s="646"/>
      <c r="BD1130" s="646"/>
      <c r="BE1130" s="646"/>
      <c r="BF1130" s="646"/>
      <c r="BG1130" s="646"/>
    </row>
    <row r="1131" spans="37:59" x14ac:dyDescent="0.25">
      <c r="AK1131" s="646"/>
      <c r="AL1131" s="646"/>
      <c r="AM1131" s="646"/>
      <c r="AN1131" s="646"/>
      <c r="AO1131" s="646"/>
      <c r="AP1131" s="646"/>
      <c r="AQ1131" s="646"/>
      <c r="AR1131" s="646"/>
      <c r="AS1131" s="646"/>
      <c r="AT1131" s="646"/>
      <c r="AU1131" s="646"/>
      <c r="AV1131" s="646"/>
      <c r="AW1131" s="646"/>
      <c r="AX1131" s="646"/>
      <c r="AY1131" s="646"/>
      <c r="AZ1131" s="646"/>
      <c r="BA1131" s="646"/>
      <c r="BB1131" s="646"/>
      <c r="BC1131" s="646"/>
      <c r="BD1131" s="646"/>
      <c r="BE1131" s="646"/>
      <c r="BF1131" s="646"/>
      <c r="BG1131" s="646"/>
    </row>
    <row r="1132" spans="37:59" x14ac:dyDescent="0.25">
      <c r="AK1132" s="646"/>
      <c r="AL1132" s="646"/>
      <c r="AM1132" s="646"/>
      <c r="AN1132" s="646"/>
      <c r="AO1132" s="646"/>
      <c r="AP1132" s="646"/>
      <c r="AQ1132" s="646"/>
      <c r="AR1132" s="646"/>
      <c r="AS1132" s="646"/>
      <c r="AT1132" s="646"/>
      <c r="AU1132" s="646"/>
      <c r="AV1132" s="646"/>
      <c r="AW1132" s="646"/>
      <c r="AX1132" s="646"/>
      <c r="AY1132" s="646"/>
      <c r="AZ1132" s="646"/>
      <c r="BA1132" s="646"/>
      <c r="BB1132" s="646"/>
      <c r="BC1132" s="646"/>
      <c r="BD1132" s="646"/>
      <c r="BE1132" s="646"/>
      <c r="BF1132" s="646"/>
      <c r="BG1132" s="646"/>
    </row>
    <row r="1133" spans="37:59" x14ac:dyDescent="0.25">
      <c r="AK1133" s="646"/>
      <c r="AL1133" s="646"/>
      <c r="AM1133" s="646"/>
      <c r="AN1133" s="646"/>
      <c r="AO1133" s="646"/>
      <c r="AP1133" s="646"/>
      <c r="AQ1133" s="646"/>
      <c r="AR1133" s="646"/>
      <c r="AS1133" s="646"/>
      <c r="AT1133" s="646"/>
      <c r="AU1133" s="646"/>
      <c r="AV1133" s="646"/>
      <c r="AW1133" s="646"/>
      <c r="AX1133" s="646"/>
      <c r="AY1133" s="646"/>
      <c r="AZ1133" s="646"/>
      <c r="BA1133" s="646"/>
      <c r="BB1133" s="646"/>
      <c r="BC1133" s="646"/>
      <c r="BD1133" s="646"/>
      <c r="BE1133" s="646"/>
      <c r="BF1133" s="646"/>
      <c r="BG1133" s="646"/>
    </row>
    <row r="1134" spans="37:59" x14ac:dyDescent="0.25">
      <c r="AK1134" s="646"/>
      <c r="AL1134" s="646"/>
      <c r="AM1134" s="646"/>
      <c r="AN1134" s="646"/>
      <c r="AO1134" s="646"/>
      <c r="AP1134" s="646"/>
      <c r="AQ1134" s="646"/>
      <c r="AR1134" s="646"/>
      <c r="AS1134" s="646"/>
      <c r="AT1134" s="646"/>
      <c r="AU1134" s="646"/>
      <c r="AV1134" s="646"/>
      <c r="AW1134" s="646"/>
      <c r="AX1134" s="646"/>
      <c r="AY1134" s="646"/>
      <c r="AZ1134" s="646"/>
      <c r="BA1134" s="646"/>
      <c r="BB1134" s="646"/>
      <c r="BC1134" s="646"/>
      <c r="BD1134" s="646"/>
      <c r="BE1134" s="646"/>
      <c r="BF1134" s="646"/>
      <c r="BG1134" s="646"/>
    </row>
    <row r="1135" spans="37:59" x14ac:dyDescent="0.25">
      <c r="AK1135" s="646"/>
      <c r="AL1135" s="646"/>
      <c r="AM1135" s="646"/>
      <c r="AN1135" s="646"/>
      <c r="AO1135" s="646"/>
      <c r="AP1135" s="646"/>
      <c r="AQ1135" s="646"/>
      <c r="AR1135" s="646"/>
      <c r="AS1135" s="646"/>
      <c r="AT1135" s="646"/>
      <c r="AU1135" s="646"/>
      <c r="AV1135" s="646"/>
      <c r="AW1135" s="646"/>
      <c r="AX1135" s="646"/>
      <c r="AY1135" s="646"/>
      <c r="AZ1135" s="646"/>
      <c r="BA1135" s="646"/>
      <c r="BB1135" s="646"/>
      <c r="BC1135" s="646"/>
      <c r="BD1135" s="646"/>
      <c r="BE1135" s="646"/>
      <c r="BF1135" s="646"/>
      <c r="BG1135" s="646"/>
    </row>
    <row r="1136" spans="37:59" x14ac:dyDescent="0.25">
      <c r="AK1136" s="646"/>
      <c r="AL1136" s="646"/>
      <c r="AM1136" s="646"/>
      <c r="AN1136" s="646"/>
      <c r="AO1136" s="646"/>
      <c r="AP1136" s="646"/>
      <c r="AQ1136" s="646"/>
      <c r="AR1136" s="646"/>
      <c r="AS1136" s="646"/>
      <c r="AT1136" s="646"/>
      <c r="AU1136" s="646"/>
      <c r="AV1136" s="646"/>
      <c r="AW1136" s="646"/>
      <c r="AX1136" s="646"/>
      <c r="AY1136" s="646"/>
      <c r="AZ1136" s="646"/>
      <c r="BA1136" s="646"/>
      <c r="BB1136" s="646"/>
      <c r="BC1136" s="646"/>
      <c r="BD1136" s="646"/>
      <c r="BE1136" s="646"/>
      <c r="BF1136" s="646"/>
      <c r="BG1136" s="646"/>
    </row>
    <row r="1137" spans="37:59" x14ac:dyDescent="0.25">
      <c r="AK1137" s="646"/>
      <c r="AL1137" s="646"/>
      <c r="AM1137" s="646"/>
      <c r="AN1137" s="646"/>
      <c r="AO1137" s="646"/>
      <c r="AP1137" s="646"/>
      <c r="AQ1137" s="646"/>
      <c r="AR1137" s="646"/>
      <c r="AS1137" s="646"/>
      <c r="AT1137" s="646"/>
      <c r="AU1137" s="646"/>
      <c r="AV1137" s="646"/>
      <c r="AW1137" s="646"/>
      <c r="AX1137" s="646"/>
      <c r="AY1137" s="646"/>
      <c r="AZ1137" s="646"/>
      <c r="BA1137" s="646"/>
      <c r="BB1137" s="646"/>
      <c r="BC1137" s="646"/>
      <c r="BD1137" s="646"/>
      <c r="BE1137" s="646"/>
      <c r="BF1137" s="646"/>
      <c r="BG1137" s="646"/>
    </row>
    <row r="1138" spans="37:59" x14ac:dyDescent="0.25">
      <c r="AK1138" s="646"/>
      <c r="AL1138" s="646"/>
      <c r="AM1138" s="646"/>
      <c r="AN1138" s="646"/>
      <c r="AO1138" s="646"/>
      <c r="AP1138" s="646"/>
      <c r="AQ1138" s="646"/>
      <c r="AR1138" s="646"/>
      <c r="AS1138" s="646"/>
      <c r="AT1138" s="646"/>
      <c r="AU1138" s="646"/>
      <c r="AV1138" s="646"/>
      <c r="AW1138" s="646"/>
      <c r="AX1138" s="646"/>
      <c r="AY1138" s="646"/>
      <c r="AZ1138" s="646"/>
      <c r="BA1138" s="646"/>
      <c r="BB1138" s="646"/>
      <c r="BC1138" s="646"/>
      <c r="BD1138" s="646"/>
      <c r="BE1138" s="646"/>
      <c r="BF1138" s="646"/>
      <c r="BG1138" s="646"/>
    </row>
    <row r="1139" spans="37:59" x14ac:dyDescent="0.25">
      <c r="AK1139" s="646"/>
      <c r="AL1139" s="646"/>
      <c r="AM1139" s="646"/>
      <c r="AN1139" s="646"/>
      <c r="AO1139" s="646"/>
      <c r="AP1139" s="646"/>
      <c r="AQ1139" s="646"/>
      <c r="AR1139" s="646"/>
      <c r="AS1139" s="646"/>
      <c r="AT1139" s="646"/>
      <c r="AU1139" s="646"/>
      <c r="AV1139" s="646"/>
      <c r="AW1139" s="646"/>
      <c r="AX1139" s="646"/>
      <c r="AY1139" s="646"/>
      <c r="AZ1139" s="646"/>
      <c r="BA1139" s="646"/>
      <c r="BB1139" s="646"/>
      <c r="BC1139" s="646"/>
      <c r="BD1139" s="646"/>
      <c r="BE1139" s="646"/>
      <c r="BF1139" s="646"/>
      <c r="BG1139" s="646"/>
    </row>
    <row r="1140" spans="37:59" x14ac:dyDescent="0.25">
      <c r="AK1140" s="646"/>
      <c r="AL1140" s="646"/>
      <c r="AM1140" s="646"/>
      <c r="AN1140" s="646"/>
      <c r="AO1140" s="646"/>
      <c r="AP1140" s="646"/>
      <c r="AQ1140" s="646"/>
      <c r="AR1140" s="646"/>
      <c r="AS1140" s="646"/>
      <c r="AT1140" s="646"/>
      <c r="AU1140" s="646"/>
      <c r="AV1140" s="646"/>
      <c r="AW1140" s="646"/>
      <c r="AX1140" s="646"/>
      <c r="AY1140" s="646"/>
      <c r="AZ1140" s="646"/>
      <c r="BA1140" s="646"/>
      <c r="BB1140" s="646"/>
      <c r="BC1140" s="646"/>
      <c r="BD1140" s="646"/>
      <c r="BE1140" s="646"/>
      <c r="BF1140" s="646"/>
      <c r="BG1140" s="646"/>
    </row>
    <row r="1141" spans="37:59" x14ac:dyDescent="0.25">
      <c r="AK1141" s="646"/>
      <c r="AL1141" s="646"/>
      <c r="AM1141" s="646"/>
      <c r="AN1141" s="646"/>
      <c r="AO1141" s="646"/>
      <c r="AP1141" s="646"/>
      <c r="AQ1141" s="646"/>
      <c r="AR1141" s="646"/>
      <c r="AS1141" s="646"/>
      <c r="AT1141" s="646"/>
      <c r="AU1141" s="646"/>
      <c r="AV1141" s="646"/>
      <c r="AW1141" s="646"/>
      <c r="AX1141" s="646"/>
      <c r="AY1141" s="646"/>
      <c r="AZ1141" s="646"/>
      <c r="BA1141" s="646"/>
      <c r="BB1141" s="646"/>
      <c r="BC1141" s="646"/>
      <c r="BD1141" s="646"/>
      <c r="BE1141" s="646"/>
      <c r="BF1141" s="646"/>
      <c r="BG1141" s="646"/>
    </row>
    <row r="1142" spans="37:59" x14ac:dyDescent="0.25">
      <c r="AK1142" s="646"/>
      <c r="AL1142" s="646"/>
      <c r="AM1142" s="646"/>
      <c r="AN1142" s="646"/>
      <c r="AO1142" s="646"/>
      <c r="AP1142" s="646"/>
      <c r="AQ1142" s="646"/>
      <c r="AR1142" s="646"/>
      <c r="AS1142" s="646"/>
      <c r="AT1142" s="646"/>
      <c r="AU1142" s="646"/>
      <c r="AV1142" s="646"/>
      <c r="AW1142" s="646"/>
      <c r="AX1142" s="646"/>
      <c r="AY1142" s="646"/>
      <c r="AZ1142" s="646"/>
      <c r="BA1142" s="646"/>
      <c r="BB1142" s="646"/>
      <c r="BC1142" s="646"/>
      <c r="BD1142" s="646"/>
      <c r="BE1142" s="646"/>
      <c r="BF1142" s="646"/>
      <c r="BG1142" s="646"/>
    </row>
    <row r="1143" spans="37:59" x14ac:dyDescent="0.25">
      <c r="AK1143" s="646"/>
      <c r="AL1143" s="646"/>
      <c r="AM1143" s="646"/>
      <c r="AN1143" s="646"/>
      <c r="AO1143" s="646"/>
      <c r="AP1143" s="646"/>
      <c r="AQ1143" s="646"/>
      <c r="AR1143" s="646"/>
      <c r="AS1143" s="646"/>
      <c r="AT1143" s="646"/>
      <c r="AU1143" s="646"/>
      <c r="AV1143" s="646"/>
      <c r="AW1143" s="646"/>
      <c r="AX1143" s="646"/>
      <c r="AY1143" s="646"/>
      <c r="AZ1143" s="646"/>
      <c r="BA1143" s="646"/>
      <c r="BB1143" s="646"/>
      <c r="BC1143" s="646"/>
      <c r="BD1143" s="646"/>
      <c r="BE1143" s="646"/>
      <c r="BF1143" s="646"/>
      <c r="BG1143" s="646"/>
    </row>
    <row r="1144" spans="37:59" x14ac:dyDescent="0.25">
      <c r="AK1144" s="646"/>
      <c r="AL1144" s="646"/>
      <c r="AM1144" s="646"/>
      <c r="AN1144" s="646"/>
      <c r="AO1144" s="646"/>
      <c r="AP1144" s="646"/>
      <c r="AQ1144" s="646"/>
      <c r="AR1144" s="646"/>
      <c r="AS1144" s="646"/>
      <c r="AT1144" s="646"/>
      <c r="AU1144" s="646"/>
      <c r="AV1144" s="646"/>
      <c r="AW1144" s="646"/>
      <c r="AX1144" s="646"/>
      <c r="AY1144" s="646"/>
      <c r="AZ1144" s="646"/>
      <c r="BA1144" s="646"/>
      <c r="BB1144" s="646"/>
      <c r="BC1144" s="646"/>
      <c r="BD1144" s="646"/>
      <c r="BE1144" s="646"/>
      <c r="BF1144" s="646"/>
      <c r="BG1144" s="646"/>
    </row>
    <row r="1145" spans="37:59" x14ac:dyDescent="0.25">
      <c r="AK1145" s="646"/>
      <c r="AL1145" s="646"/>
      <c r="AM1145" s="646"/>
      <c r="AN1145" s="646"/>
      <c r="AO1145" s="646"/>
      <c r="AP1145" s="646"/>
      <c r="AQ1145" s="646"/>
      <c r="AR1145" s="646"/>
      <c r="AS1145" s="646"/>
      <c r="AT1145" s="646"/>
      <c r="AU1145" s="646"/>
      <c r="AV1145" s="646"/>
      <c r="AW1145" s="646"/>
      <c r="AX1145" s="646"/>
      <c r="AY1145" s="646"/>
      <c r="AZ1145" s="646"/>
      <c r="BA1145" s="646"/>
      <c r="BB1145" s="646"/>
      <c r="BC1145" s="646"/>
      <c r="BD1145" s="646"/>
      <c r="BE1145" s="646"/>
      <c r="BF1145" s="646"/>
      <c r="BG1145" s="646"/>
    </row>
    <row r="1146" spans="37:59" x14ac:dyDescent="0.25">
      <c r="AK1146" s="646"/>
      <c r="AL1146" s="646"/>
      <c r="AM1146" s="646"/>
      <c r="AN1146" s="646"/>
      <c r="AO1146" s="646"/>
      <c r="AP1146" s="646"/>
      <c r="AQ1146" s="646"/>
      <c r="AR1146" s="646"/>
      <c r="AS1146" s="646"/>
      <c r="AT1146" s="646"/>
      <c r="AU1146" s="646"/>
      <c r="AV1146" s="646"/>
      <c r="AW1146" s="646"/>
      <c r="AX1146" s="646"/>
      <c r="AY1146" s="646"/>
      <c r="AZ1146" s="646"/>
      <c r="BA1146" s="646"/>
      <c r="BB1146" s="646"/>
      <c r="BC1146" s="646"/>
      <c r="BD1146" s="646"/>
      <c r="BE1146" s="646"/>
      <c r="BF1146" s="646"/>
      <c r="BG1146" s="646"/>
    </row>
    <row r="1147" spans="37:59" x14ac:dyDescent="0.25">
      <c r="AK1147" s="646"/>
      <c r="AL1147" s="646"/>
      <c r="AM1147" s="646"/>
      <c r="AN1147" s="646"/>
      <c r="AO1147" s="646"/>
      <c r="AP1147" s="646"/>
      <c r="AQ1147" s="646"/>
      <c r="AR1147" s="646"/>
      <c r="AS1147" s="646"/>
      <c r="AT1147" s="646"/>
      <c r="AU1147" s="646"/>
      <c r="AV1147" s="646"/>
      <c r="AW1147" s="646"/>
      <c r="AX1147" s="646"/>
      <c r="AY1147" s="646"/>
      <c r="AZ1147" s="646"/>
      <c r="BA1147" s="646"/>
      <c r="BB1147" s="646"/>
      <c r="BC1147" s="646"/>
      <c r="BD1147" s="646"/>
      <c r="BE1147" s="646"/>
      <c r="BF1147" s="646"/>
      <c r="BG1147" s="646"/>
    </row>
    <row r="1148" spans="37:59" x14ac:dyDescent="0.25">
      <c r="AK1148" s="646"/>
      <c r="AL1148" s="646"/>
      <c r="AM1148" s="646"/>
      <c r="AN1148" s="646"/>
      <c r="AO1148" s="646"/>
      <c r="AP1148" s="646"/>
      <c r="AQ1148" s="646"/>
      <c r="AR1148" s="646"/>
      <c r="AS1148" s="646"/>
      <c r="AT1148" s="646"/>
      <c r="AU1148" s="646"/>
      <c r="AV1148" s="646"/>
      <c r="AW1148" s="646"/>
      <c r="AX1148" s="646"/>
      <c r="AY1148" s="646"/>
      <c r="AZ1148" s="646"/>
      <c r="BA1148" s="646"/>
      <c r="BB1148" s="646"/>
      <c r="BC1148" s="646"/>
      <c r="BD1148" s="646"/>
      <c r="BE1148" s="646"/>
      <c r="BF1148" s="646"/>
      <c r="BG1148" s="646"/>
    </row>
    <row r="1149" spans="37:59" x14ac:dyDescent="0.25">
      <c r="AK1149" s="646"/>
      <c r="AL1149" s="646"/>
      <c r="AM1149" s="646"/>
      <c r="AN1149" s="646"/>
      <c r="AO1149" s="646"/>
      <c r="AP1149" s="646"/>
      <c r="AQ1149" s="646"/>
      <c r="AR1149" s="646"/>
      <c r="AS1149" s="646"/>
      <c r="AT1149" s="646"/>
      <c r="AU1149" s="646"/>
      <c r="AV1149" s="646"/>
      <c r="AW1149" s="646"/>
      <c r="AX1149" s="646"/>
      <c r="AY1149" s="646"/>
      <c r="AZ1149" s="646"/>
      <c r="BA1149" s="646"/>
      <c r="BB1149" s="646"/>
      <c r="BC1149" s="646"/>
      <c r="BD1149" s="646"/>
      <c r="BE1149" s="646"/>
      <c r="BF1149" s="646"/>
      <c r="BG1149" s="646"/>
    </row>
    <row r="1150" spans="37:59" x14ac:dyDescent="0.25">
      <c r="AK1150" s="646"/>
      <c r="AL1150" s="646"/>
      <c r="AM1150" s="646"/>
      <c r="AN1150" s="646"/>
      <c r="AO1150" s="646"/>
      <c r="AP1150" s="646"/>
      <c r="AQ1150" s="646"/>
      <c r="AR1150" s="646"/>
      <c r="AS1150" s="646"/>
      <c r="AT1150" s="646"/>
      <c r="AU1150" s="646"/>
      <c r="AV1150" s="646"/>
      <c r="AW1150" s="646"/>
      <c r="AX1150" s="646"/>
      <c r="AY1150" s="646"/>
      <c r="AZ1150" s="646"/>
      <c r="BA1150" s="646"/>
      <c r="BB1150" s="646"/>
      <c r="BC1150" s="646"/>
      <c r="BD1150" s="646"/>
      <c r="BE1150" s="646"/>
      <c r="BF1150" s="646"/>
      <c r="BG1150" s="646"/>
    </row>
    <row r="1151" spans="37:59" x14ac:dyDescent="0.25">
      <c r="AK1151" s="646"/>
      <c r="AL1151" s="646"/>
      <c r="AM1151" s="646"/>
      <c r="AN1151" s="646"/>
      <c r="AO1151" s="646"/>
      <c r="AP1151" s="646"/>
      <c r="AQ1151" s="646"/>
      <c r="AR1151" s="646"/>
      <c r="AS1151" s="646"/>
      <c r="AT1151" s="646"/>
      <c r="AU1151" s="646"/>
      <c r="AV1151" s="646"/>
      <c r="AW1151" s="646"/>
      <c r="AX1151" s="646"/>
      <c r="AY1151" s="646"/>
      <c r="AZ1151" s="646"/>
      <c r="BA1151" s="646"/>
      <c r="BB1151" s="646"/>
      <c r="BC1151" s="646"/>
      <c r="BD1151" s="646"/>
      <c r="BE1151" s="646"/>
      <c r="BF1151" s="646"/>
      <c r="BG1151" s="646"/>
    </row>
    <row r="1152" spans="37:59" x14ac:dyDescent="0.25">
      <c r="AK1152" s="646"/>
      <c r="AL1152" s="646"/>
      <c r="AM1152" s="646"/>
      <c r="AN1152" s="646"/>
      <c r="AO1152" s="646"/>
      <c r="AP1152" s="646"/>
      <c r="AQ1152" s="646"/>
      <c r="AR1152" s="646"/>
      <c r="AS1152" s="646"/>
      <c r="AT1152" s="646"/>
      <c r="AU1152" s="646"/>
      <c r="AV1152" s="646"/>
      <c r="AW1152" s="646"/>
      <c r="AX1152" s="646"/>
      <c r="AY1152" s="646"/>
      <c r="AZ1152" s="646"/>
      <c r="BA1152" s="646"/>
      <c r="BB1152" s="646"/>
      <c r="BC1152" s="646"/>
      <c r="BD1152" s="646"/>
      <c r="BE1152" s="646"/>
      <c r="BF1152" s="646"/>
      <c r="BG1152" s="646"/>
    </row>
    <row r="1153" spans="37:59" x14ac:dyDescent="0.25">
      <c r="AK1153" s="646"/>
      <c r="AL1153" s="646"/>
      <c r="AM1153" s="646"/>
      <c r="AN1153" s="646"/>
      <c r="AO1153" s="646"/>
      <c r="AP1153" s="646"/>
      <c r="AQ1153" s="646"/>
      <c r="AR1153" s="646"/>
      <c r="AS1153" s="646"/>
      <c r="AT1153" s="646"/>
      <c r="AU1153" s="646"/>
      <c r="AV1153" s="646"/>
      <c r="AW1153" s="646"/>
      <c r="AX1153" s="646"/>
      <c r="AY1153" s="646"/>
      <c r="AZ1153" s="646"/>
      <c r="BA1153" s="646"/>
      <c r="BB1153" s="646"/>
      <c r="BC1153" s="646"/>
      <c r="BD1153" s="646"/>
      <c r="BE1153" s="646"/>
      <c r="BF1153" s="646"/>
      <c r="BG1153" s="646"/>
    </row>
    <row r="1154" spans="37:59" x14ac:dyDescent="0.25">
      <c r="AK1154" s="646"/>
      <c r="AL1154" s="646"/>
      <c r="AM1154" s="646"/>
      <c r="AN1154" s="646"/>
      <c r="AO1154" s="646"/>
      <c r="AP1154" s="646"/>
      <c r="AQ1154" s="646"/>
      <c r="AR1154" s="646"/>
      <c r="AS1154" s="646"/>
      <c r="AT1154" s="646"/>
      <c r="AU1154" s="646"/>
      <c r="AV1154" s="646"/>
      <c r="AW1154" s="646"/>
      <c r="AX1154" s="646"/>
      <c r="AY1154" s="646"/>
      <c r="AZ1154" s="646"/>
      <c r="BA1154" s="646"/>
      <c r="BB1154" s="646"/>
      <c r="BC1154" s="646"/>
      <c r="BD1154" s="646"/>
      <c r="BE1154" s="646"/>
      <c r="BF1154" s="646"/>
      <c r="BG1154" s="646"/>
    </row>
    <row r="1155" spans="37:59" x14ac:dyDescent="0.25">
      <c r="AK1155" s="646"/>
      <c r="AL1155" s="646"/>
      <c r="AM1155" s="646"/>
      <c r="AN1155" s="646"/>
      <c r="AO1155" s="646"/>
      <c r="AP1155" s="646"/>
      <c r="AQ1155" s="646"/>
      <c r="AR1155" s="646"/>
      <c r="AS1155" s="646"/>
      <c r="AT1155" s="646"/>
      <c r="AU1155" s="646"/>
      <c r="AV1155" s="646"/>
      <c r="AW1155" s="646"/>
      <c r="AX1155" s="646"/>
      <c r="AY1155" s="646"/>
      <c r="AZ1155" s="646"/>
      <c r="BA1155" s="646"/>
      <c r="BB1155" s="646"/>
      <c r="BC1155" s="646"/>
      <c r="BD1155" s="646"/>
      <c r="BE1155" s="646"/>
      <c r="BF1155" s="646"/>
      <c r="BG1155" s="646"/>
    </row>
    <row r="1156" spans="37:59" x14ac:dyDescent="0.25">
      <c r="AK1156" s="646"/>
      <c r="AL1156" s="646"/>
      <c r="AM1156" s="646"/>
      <c r="AN1156" s="646"/>
      <c r="AO1156" s="646"/>
      <c r="AP1156" s="646"/>
      <c r="AQ1156" s="646"/>
      <c r="AR1156" s="646"/>
      <c r="AS1156" s="646"/>
      <c r="AT1156" s="646"/>
      <c r="AU1156" s="646"/>
      <c r="AV1156" s="646"/>
      <c r="AW1156" s="646"/>
      <c r="AX1156" s="646"/>
      <c r="AY1156" s="646"/>
      <c r="AZ1156" s="646"/>
      <c r="BA1156" s="646"/>
      <c r="BB1156" s="646"/>
      <c r="BC1156" s="646"/>
      <c r="BD1156" s="646"/>
      <c r="BE1156" s="646"/>
      <c r="BF1156" s="646"/>
      <c r="BG1156" s="646"/>
    </row>
    <row r="1157" spans="37:59" x14ac:dyDescent="0.25">
      <c r="AK1157" s="646"/>
      <c r="AL1157" s="646"/>
      <c r="AM1157" s="646"/>
      <c r="AN1157" s="646"/>
      <c r="AO1157" s="646"/>
      <c r="AP1157" s="646"/>
      <c r="AQ1157" s="646"/>
      <c r="AR1157" s="646"/>
      <c r="AS1157" s="646"/>
      <c r="AT1157" s="646"/>
      <c r="AU1157" s="646"/>
      <c r="AV1157" s="646"/>
      <c r="AW1157" s="646"/>
      <c r="AX1157" s="646"/>
      <c r="AY1157" s="646"/>
      <c r="AZ1157" s="646"/>
      <c r="BA1157" s="646"/>
      <c r="BB1157" s="646"/>
      <c r="BC1157" s="646"/>
      <c r="BD1157" s="646"/>
      <c r="BE1157" s="646"/>
      <c r="BF1157" s="646"/>
      <c r="BG1157" s="646"/>
    </row>
    <row r="1158" spans="37:59" x14ac:dyDescent="0.25">
      <c r="AK1158" s="646"/>
      <c r="AL1158" s="646"/>
      <c r="AM1158" s="646"/>
      <c r="AN1158" s="646"/>
      <c r="AO1158" s="646"/>
      <c r="AP1158" s="646"/>
      <c r="AQ1158" s="646"/>
      <c r="AR1158" s="646"/>
      <c r="AS1158" s="646"/>
      <c r="AT1158" s="646"/>
      <c r="AU1158" s="646"/>
      <c r="AV1158" s="646"/>
      <c r="AW1158" s="646"/>
      <c r="AX1158" s="646"/>
      <c r="AY1158" s="646"/>
      <c r="AZ1158" s="646"/>
      <c r="BA1158" s="646"/>
      <c r="BB1158" s="646"/>
      <c r="BC1158" s="646"/>
      <c r="BD1158" s="646"/>
      <c r="BE1158" s="646"/>
      <c r="BF1158" s="646"/>
      <c r="BG1158" s="646"/>
    </row>
    <row r="1159" spans="37:59" x14ac:dyDescent="0.25">
      <c r="AK1159" s="646"/>
      <c r="AL1159" s="646"/>
      <c r="AM1159" s="646"/>
      <c r="AN1159" s="646"/>
      <c r="AO1159" s="646"/>
      <c r="AP1159" s="646"/>
      <c r="AQ1159" s="646"/>
      <c r="AR1159" s="646"/>
      <c r="AS1159" s="646"/>
      <c r="AT1159" s="646"/>
      <c r="AU1159" s="646"/>
      <c r="AV1159" s="646"/>
      <c r="AW1159" s="646"/>
      <c r="AX1159" s="646"/>
      <c r="AY1159" s="646"/>
      <c r="AZ1159" s="646"/>
      <c r="BA1159" s="646"/>
      <c r="BB1159" s="646"/>
      <c r="BC1159" s="646"/>
      <c r="BD1159" s="646"/>
      <c r="BE1159" s="646"/>
      <c r="BF1159" s="646"/>
      <c r="BG1159" s="646"/>
    </row>
    <row r="1160" spans="37:59" x14ac:dyDescent="0.25">
      <c r="AK1160" s="646"/>
      <c r="AL1160" s="646"/>
      <c r="AM1160" s="646"/>
      <c r="AN1160" s="646"/>
      <c r="AO1160" s="646"/>
      <c r="AP1160" s="646"/>
      <c r="AQ1160" s="646"/>
      <c r="AR1160" s="646"/>
      <c r="AS1160" s="646"/>
      <c r="AT1160" s="646"/>
      <c r="AU1160" s="646"/>
      <c r="AV1160" s="646"/>
      <c r="AW1160" s="646"/>
      <c r="AX1160" s="646"/>
      <c r="AY1160" s="646"/>
      <c r="AZ1160" s="646"/>
      <c r="BA1160" s="646"/>
      <c r="BB1160" s="646"/>
      <c r="BC1160" s="646"/>
      <c r="BD1160" s="646"/>
      <c r="BE1160" s="646"/>
      <c r="BF1160" s="646"/>
      <c r="BG1160" s="646"/>
    </row>
    <row r="1161" spans="37:59" x14ac:dyDescent="0.25">
      <c r="AK1161" s="646"/>
      <c r="AL1161" s="646"/>
      <c r="AM1161" s="646"/>
      <c r="AN1161" s="646"/>
      <c r="AO1161" s="646"/>
      <c r="AP1161" s="646"/>
      <c r="AQ1161" s="646"/>
      <c r="AR1161" s="646"/>
      <c r="AS1161" s="646"/>
      <c r="AT1161" s="646"/>
      <c r="AU1161" s="646"/>
      <c r="AV1161" s="646"/>
      <c r="AW1161" s="646"/>
      <c r="AX1161" s="646"/>
      <c r="AY1161" s="646"/>
      <c r="AZ1161" s="646"/>
      <c r="BA1161" s="646"/>
      <c r="BB1161" s="646"/>
      <c r="BC1161" s="646"/>
      <c r="BD1161" s="646"/>
      <c r="BE1161" s="646"/>
      <c r="BF1161" s="646"/>
      <c r="BG1161" s="646"/>
    </row>
    <row r="1162" spans="37:59" x14ac:dyDescent="0.25">
      <c r="AK1162" s="646"/>
      <c r="AL1162" s="646"/>
      <c r="AM1162" s="646"/>
      <c r="AN1162" s="646"/>
      <c r="AO1162" s="646"/>
      <c r="AP1162" s="646"/>
      <c r="AQ1162" s="646"/>
      <c r="AR1162" s="646"/>
      <c r="AS1162" s="646"/>
      <c r="AT1162" s="646"/>
      <c r="AU1162" s="646"/>
      <c r="AV1162" s="646"/>
      <c r="AW1162" s="646"/>
      <c r="AX1162" s="646"/>
      <c r="AY1162" s="646"/>
      <c r="AZ1162" s="646"/>
      <c r="BA1162" s="646"/>
      <c r="BB1162" s="646"/>
      <c r="BC1162" s="646"/>
      <c r="BD1162" s="646"/>
      <c r="BE1162" s="646"/>
      <c r="BF1162" s="646"/>
      <c r="BG1162" s="646"/>
    </row>
    <row r="1163" spans="37:59" x14ac:dyDescent="0.25">
      <c r="AK1163" s="646"/>
      <c r="AL1163" s="646"/>
      <c r="AM1163" s="646"/>
      <c r="AN1163" s="646"/>
      <c r="AO1163" s="646"/>
      <c r="AP1163" s="646"/>
      <c r="AQ1163" s="646"/>
      <c r="AR1163" s="646"/>
      <c r="AS1163" s="646"/>
      <c r="AT1163" s="646"/>
      <c r="AU1163" s="646"/>
      <c r="AV1163" s="646"/>
      <c r="AW1163" s="646"/>
      <c r="AX1163" s="646"/>
      <c r="AY1163" s="646"/>
      <c r="AZ1163" s="646"/>
      <c r="BA1163" s="646"/>
      <c r="BB1163" s="646"/>
      <c r="BC1163" s="646"/>
      <c r="BD1163" s="646"/>
      <c r="BE1163" s="646"/>
      <c r="BF1163" s="646"/>
      <c r="BG1163" s="646"/>
    </row>
    <row r="1164" spans="37:59" x14ac:dyDescent="0.25">
      <c r="AK1164" s="646"/>
      <c r="AL1164" s="646"/>
      <c r="AM1164" s="646"/>
      <c r="AN1164" s="646"/>
      <c r="AO1164" s="646"/>
      <c r="AP1164" s="646"/>
      <c r="AQ1164" s="646"/>
      <c r="AR1164" s="646"/>
      <c r="AS1164" s="646"/>
      <c r="AT1164" s="646"/>
      <c r="AU1164" s="646"/>
      <c r="AV1164" s="646"/>
      <c r="AW1164" s="646"/>
      <c r="AX1164" s="646"/>
      <c r="AY1164" s="646"/>
      <c r="AZ1164" s="646"/>
      <c r="BA1164" s="646"/>
      <c r="BB1164" s="646"/>
      <c r="BC1164" s="646"/>
      <c r="BD1164" s="646"/>
      <c r="BE1164" s="646"/>
      <c r="BF1164" s="646"/>
      <c r="BG1164" s="646"/>
    </row>
    <row r="1165" spans="37:59" x14ac:dyDescent="0.25">
      <c r="AK1165" s="646"/>
      <c r="AL1165" s="646"/>
      <c r="AM1165" s="646"/>
      <c r="AN1165" s="646"/>
      <c r="AO1165" s="646"/>
      <c r="AP1165" s="646"/>
      <c r="AQ1165" s="646"/>
      <c r="AR1165" s="646"/>
      <c r="AS1165" s="646"/>
      <c r="AT1165" s="646"/>
      <c r="AU1165" s="646"/>
      <c r="AV1165" s="646"/>
      <c r="AW1165" s="646"/>
      <c r="AX1165" s="646"/>
      <c r="AY1165" s="646"/>
      <c r="AZ1165" s="646"/>
      <c r="BA1165" s="646"/>
      <c r="BB1165" s="646"/>
      <c r="BC1165" s="646"/>
      <c r="BD1165" s="646"/>
      <c r="BE1165" s="646"/>
      <c r="BF1165" s="646"/>
      <c r="BG1165" s="646"/>
    </row>
    <row r="1166" spans="37:59" x14ac:dyDescent="0.25">
      <c r="AK1166" s="646"/>
      <c r="AL1166" s="646"/>
      <c r="AM1166" s="646"/>
      <c r="AN1166" s="646"/>
      <c r="AO1166" s="646"/>
      <c r="AP1166" s="646"/>
      <c r="AQ1166" s="646"/>
      <c r="AR1166" s="646"/>
      <c r="AS1166" s="646"/>
      <c r="AT1166" s="646"/>
      <c r="AU1166" s="646"/>
      <c r="AV1166" s="646"/>
      <c r="AW1166" s="646"/>
      <c r="AX1166" s="646"/>
      <c r="AY1166" s="646"/>
      <c r="AZ1166" s="646"/>
      <c r="BA1166" s="646"/>
      <c r="BB1166" s="646"/>
      <c r="BC1166" s="646"/>
      <c r="BD1166" s="646"/>
      <c r="BE1166" s="646"/>
      <c r="BF1166" s="646"/>
      <c r="BG1166" s="646"/>
    </row>
    <row r="1167" spans="37:59" x14ac:dyDescent="0.25">
      <c r="AK1167" s="646"/>
      <c r="AL1167" s="646"/>
      <c r="AM1167" s="646"/>
      <c r="AN1167" s="646"/>
      <c r="AO1167" s="646"/>
      <c r="AP1167" s="646"/>
      <c r="AQ1167" s="646"/>
      <c r="AR1167" s="646"/>
      <c r="AS1167" s="646"/>
      <c r="AT1167" s="646"/>
      <c r="AU1167" s="646"/>
      <c r="AV1167" s="646"/>
      <c r="AW1167" s="646"/>
      <c r="AX1167" s="646"/>
      <c r="AY1167" s="646"/>
      <c r="AZ1167" s="646"/>
      <c r="BA1167" s="646"/>
      <c r="BB1167" s="646"/>
      <c r="BC1167" s="646"/>
      <c r="BD1167" s="646"/>
      <c r="BE1167" s="646"/>
      <c r="BF1167" s="646"/>
      <c r="BG1167" s="646"/>
    </row>
    <row r="1168" spans="37:59" x14ac:dyDescent="0.25">
      <c r="AK1168" s="646"/>
      <c r="AL1168" s="646"/>
      <c r="AM1168" s="646"/>
      <c r="AN1168" s="646"/>
      <c r="AO1168" s="646"/>
      <c r="AP1168" s="646"/>
      <c r="AQ1168" s="646"/>
      <c r="AR1168" s="646"/>
      <c r="AS1168" s="646"/>
      <c r="AT1168" s="646"/>
      <c r="AU1168" s="646"/>
      <c r="AV1168" s="646"/>
      <c r="AW1168" s="646"/>
      <c r="AX1168" s="646"/>
      <c r="AY1168" s="646"/>
      <c r="AZ1168" s="646"/>
      <c r="BA1168" s="646"/>
      <c r="BB1168" s="646"/>
      <c r="BC1168" s="646"/>
      <c r="BD1168" s="646"/>
      <c r="BE1168" s="646"/>
      <c r="BF1168" s="646"/>
      <c r="BG1168" s="646"/>
    </row>
    <row r="1169" spans="37:59" x14ac:dyDescent="0.25">
      <c r="AK1169" s="646"/>
      <c r="AL1169" s="646"/>
      <c r="AM1169" s="646"/>
      <c r="AN1169" s="646"/>
      <c r="AO1169" s="646"/>
      <c r="AP1169" s="646"/>
      <c r="AQ1169" s="646"/>
      <c r="AR1169" s="646"/>
      <c r="AS1169" s="646"/>
      <c r="AT1169" s="646"/>
      <c r="AU1169" s="646"/>
      <c r="AV1169" s="646"/>
      <c r="AW1169" s="646"/>
      <c r="AX1169" s="646"/>
      <c r="AY1169" s="646"/>
      <c r="AZ1169" s="646"/>
      <c r="BA1169" s="646"/>
      <c r="BB1169" s="646"/>
      <c r="BC1169" s="646"/>
      <c r="BD1169" s="646"/>
      <c r="BE1169" s="646"/>
      <c r="BF1169" s="646"/>
      <c r="BG1169" s="646"/>
    </row>
    <row r="1170" spans="37:59" x14ac:dyDescent="0.25">
      <c r="AK1170" s="646"/>
      <c r="AL1170" s="646"/>
      <c r="AM1170" s="646"/>
      <c r="AN1170" s="646"/>
      <c r="AO1170" s="646"/>
      <c r="AP1170" s="646"/>
      <c r="AQ1170" s="646"/>
      <c r="AR1170" s="646"/>
      <c r="AS1170" s="646"/>
      <c r="AT1170" s="646"/>
      <c r="AU1170" s="646"/>
      <c r="AV1170" s="646"/>
      <c r="AW1170" s="646"/>
      <c r="AX1170" s="646"/>
      <c r="AY1170" s="646"/>
      <c r="AZ1170" s="646"/>
      <c r="BA1170" s="646"/>
      <c r="BB1170" s="646"/>
      <c r="BC1170" s="646"/>
      <c r="BD1170" s="646"/>
      <c r="BE1170" s="646"/>
      <c r="BF1170" s="646"/>
      <c r="BG1170" s="646"/>
    </row>
  </sheetData>
  <sheetProtection algorithmName="SHA-512" hashValue="lSWD5Q/GVExNANIciOAOmE/l4zEliFOnO5JloQ8SxPPSUivBlVf9cbLxlQh94IjOHCmuvGwrqx1QUOdk3YetsQ==" saltValue="6RAPDN2iXQlxcl4agkMaqg==" spinCount="100000" sheet="1" objects="1" scenarios="1"/>
  <mergeCells count="21">
    <mergeCell ref="AH3:AI3"/>
    <mergeCell ref="O313:S313"/>
    <mergeCell ref="Y328:AB328"/>
    <mergeCell ref="C326:AB326"/>
    <mergeCell ref="C327:AB327"/>
    <mergeCell ref="C321:AB321"/>
    <mergeCell ref="C322:AB322"/>
    <mergeCell ref="C323:AB323"/>
    <mergeCell ref="C320:AB320"/>
    <mergeCell ref="I329:L329"/>
    <mergeCell ref="C329:H329"/>
    <mergeCell ref="B2:J2"/>
    <mergeCell ref="B3:B4"/>
    <mergeCell ref="C3:C4"/>
    <mergeCell ref="C319:AB319"/>
    <mergeCell ref="K3:P3"/>
    <mergeCell ref="Q3:V3"/>
    <mergeCell ref="W3:AB3"/>
    <mergeCell ref="E3:J3"/>
    <mergeCell ref="C324:AB324"/>
    <mergeCell ref="C325:AB325"/>
  </mergeCells>
  <hyperlinks>
    <hyperlink ref="C330" r:id="rId1" xr:uid="{DC4A569C-763C-4E2C-8BC0-B0DF5E478C45}"/>
  </hyperlinks>
  <pageMargins left="0.7" right="0.7" top="0.78740157499999996" bottom="0.78740157499999996" header="0.3" footer="0.3"/>
  <pageSetup paperSize="9" orientation="portrait" r:id="rId2"/>
  <drawing r:id="rId3"/>
  <legacyDrawing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3"/>
  <dimension ref="A1:W323"/>
  <sheetViews>
    <sheetView zoomScale="85" zoomScaleNormal="85" workbookViewId="0">
      <selection activeCell="D33" sqref="D33"/>
    </sheetView>
  </sheetViews>
  <sheetFormatPr baseColWidth="10" defaultRowHeight="15" x14ac:dyDescent="0.25"/>
  <cols>
    <col min="1" max="1" width="16.28515625" customWidth="1"/>
    <col min="2" max="2" width="21.42578125" customWidth="1"/>
    <col min="3" max="3" width="19.7109375" style="199" customWidth="1"/>
    <col min="4" max="4" width="19.28515625" style="199" customWidth="1"/>
    <col min="5" max="5" width="18.28515625" style="199" customWidth="1"/>
    <col min="6" max="6" width="11.28515625" style="199" customWidth="1"/>
    <col min="7" max="8" width="22.28515625" style="174" customWidth="1"/>
    <col min="9" max="9" width="22.7109375" customWidth="1"/>
    <col min="10" max="10" width="19.85546875" customWidth="1"/>
  </cols>
  <sheetData>
    <row r="1" spans="1:17" x14ac:dyDescent="0.25">
      <c r="G1" s="199"/>
      <c r="H1" s="199"/>
      <c r="I1" s="174"/>
    </row>
    <row r="2" spans="1:17" s="309" customFormat="1" ht="36.75" customHeight="1" x14ac:dyDescent="0.25">
      <c r="B2" s="431" t="s">
        <v>472</v>
      </c>
      <c r="C2" s="328"/>
      <c r="D2" s="328"/>
      <c r="E2" s="328"/>
      <c r="F2" s="328"/>
      <c r="G2" s="328"/>
      <c r="H2" s="328"/>
      <c r="I2" s="432" t="s">
        <v>473</v>
      </c>
      <c r="J2" s="332"/>
      <c r="L2" s="408"/>
      <c r="M2" s="408"/>
      <c r="N2" s="408"/>
      <c r="O2" s="408"/>
      <c r="P2" s="408"/>
      <c r="Q2" s="408"/>
    </row>
    <row r="3" spans="1:17" ht="22.5" customHeight="1" x14ac:dyDescent="0.25">
      <c r="B3" s="513" t="s">
        <v>510</v>
      </c>
      <c r="G3" s="199"/>
      <c r="H3" s="199"/>
      <c r="I3" s="174"/>
      <c r="J3" s="258"/>
      <c r="L3" s="372"/>
      <c r="M3" s="372"/>
      <c r="N3" s="372"/>
      <c r="O3" s="372"/>
      <c r="P3" s="372"/>
      <c r="Q3" s="372"/>
    </row>
    <row r="4" spans="1:17" ht="35.25" customHeight="1" x14ac:dyDescent="0.25">
      <c r="B4" s="331" t="s">
        <v>426</v>
      </c>
      <c r="C4" s="313" t="s">
        <v>419</v>
      </c>
      <c r="D4" s="170" t="s">
        <v>451</v>
      </c>
      <c r="E4" s="721" t="s">
        <v>450</v>
      </c>
      <c r="F4" s="721"/>
      <c r="G4" s="170"/>
      <c r="H4" s="170"/>
      <c r="I4" s="269" t="s">
        <v>427</v>
      </c>
      <c r="J4" s="129" t="s">
        <v>428</v>
      </c>
      <c r="K4" s="176"/>
      <c r="L4" s="372"/>
      <c r="M4" s="372"/>
      <c r="N4" s="372"/>
      <c r="O4" s="372"/>
      <c r="P4" s="372"/>
      <c r="Q4" s="372"/>
    </row>
    <row r="5" spans="1:17" ht="17.25" x14ac:dyDescent="0.25">
      <c r="B5" s="329"/>
      <c r="C5" s="326" t="s">
        <v>425</v>
      </c>
      <c r="D5" s="326" t="s">
        <v>425</v>
      </c>
      <c r="E5" s="326" t="s">
        <v>425</v>
      </c>
      <c r="F5" s="334"/>
      <c r="G5" s="334"/>
      <c r="H5" s="334"/>
      <c r="I5" s="326" t="s">
        <v>425</v>
      </c>
      <c r="J5" s="326" t="s">
        <v>425</v>
      </c>
      <c r="K5" s="176"/>
      <c r="L5" s="409"/>
      <c r="M5" s="409"/>
      <c r="N5" s="409"/>
      <c r="O5" s="410"/>
      <c r="P5" s="372"/>
      <c r="Q5" s="372"/>
    </row>
    <row r="6" spans="1:17" ht="20.25" customHeight="1" x14ac:dyDescent="0.25">
      <c r="B6" s="325" t="s">
        <v>448</v>
      </c>
      <c r="C6" s="328">
        <f>regioNat_Kreisregionen_t_N!D$308 / 1000</f>
        <v>469.61959456191767</v>
      </c>
      <c r="D6" s="328">
        <f>regioNat_Kreisregionen_t_N!J$308 / 1000</f>
        <v>83.314096480641354</v>
      </c>
      <c r="E6" s="328">
        <f>regioNat_Kreisregionen_t_N!P$308 / 1000</f>
        <v>390.62011915576909</v>
      </c>
      <c r="F6" s="383">
        <f>E6/C6</f>
        <v>0.83177985688641709</v>
      </c>
      <c r="G6" s="479"/>
      <c r="H6" s="383"/>
      <c r="I6" s="327">
        <v>625</v>
      </c>
      <c r="J6" s="327">
        <v>402</v>
      </c>
      <c r="K6" s="271"/>
      <c r="L6" s="409"/>
      <c r="M6" s="409"/>
      <c r="N6" s="409"/>
      <c r="O6" s="411"/>
      <c r="P6" s="372"/>
      <c r="Q6" s="372"/>
    </row>
    <row r="7" spans="1:17" ht="20.25" customHeight="1" x14ac:dyDescent="0.25">
      <c r="B7" s="325" t="s">
        <v>530</v>
      </c>
      <c r="C7" s="328">
        <f>regioNat_Kreisregionen_t_N!E$308 / 1000</f>
        <v>343.127981185875</v>
      </c>
      <c r="D7" s="328">
        <f>regioNat_Kreisregionen_t_N!K$308 / 1000</f>
        <v>62.226353244879725</v>
      </c>
      <c r="E7" s="328">
        <f>regioNat_Kreisregionen_t_N!Q$308 / 1000</f>
        <v>281.01548749141597</v>
      </c>
      <c r="F7" s="383">
        <f t="shared" ref="F7:F11" si="0">E7/C7</f>
        <v>0.81898155469631539</v>
      </c>
      <c r="G7" s="479"/>
      <c r="H7" s="383"/>
      <c r="I7" s="327">
        <v>361</v>
      </c>
      <c r="J7" s="327">
        <v>168</v>
      </c>
      <c r="K7" s="271"/>
      <c r="L7" s="409"/>
      <c r="M7" s="409"/>
      <c r="N7" s="409"/>
      <c r="O7" s="410"/>
      <c r="P7" s="372"/>
      <c r="Q7" s="372"/>
    </row>
    <row r="8" spans="1:17" ht="20.25" customHeight="1" x14ac:dyDescent="0.25">
      <c r="B8" s="325" t="s">
        <v>447</v>
      </c>
      <c r="C8" s="328">
        <f>regioNat_Kreisregionen_t_N!F$308 / 1000</f>
        <v>62.423509836253061</v>
      </c>
      <c r="D8" s="328">
        <f>regioNat_Kreisregionen_t_N!L$308 / 1000</f>
        <v>48.260217374792617</v>
      </c>
      <c r="E8" s="328">
        <f>regioNat_Kreisregionen_t_N!R$308 / 1000</f>
        <v>14.163292461460435</v>
      </c>
      <c r="F8" s="383">
        <f t="shared" si="0"/>
        <v>0.22689035747289821</v>
      </c>
      <c r="G8" s="478"/>
      <c r="H8" s="383"/>
      <c r="I8" s="327">
        <v>83</v>
      </c>
      <c r="J8" s="327">
        <v>48</v>
      </c>
      <c r="K8" s="271"/>
      <c r="L8" s="409"/>
      <c r="M8" s="409"/>
      <c r="N8" s="409"/>
      <c r="O8" s="410"/>
      <c r="P8" s="372"/>
      <c r="Q8" s="372"/>
    </row>
    <row r="9" spans="1:17" ht="20.25" customHeight="1" x14ac:dyDescent="0.25">
      <c r="B9" s="325" t="s">
        <v>464</v>
      </c>
      <c r="C9" s="328">
        <f>regioNat_Kreisregionen_t_N!G$308 / 1000</f>
        <v>215.08541407240457</v>
      </c>
      <c r="D9" s="328">
        <f>regioNat_Kreisregionen_t_N!M$308 / 1000</f>
        <v>138.39422997061067</v>
      </c>
      <c r="E9" s="328">
        <f>regioNat_Kreisregionen_t_N!S$308 / 1000</f>
        <v>76.691184101794008</v>
      </c>
      <c r="F9" s="383">
        <f t="shared" si="0"/>
        <v>0.35656152897461157</v>
      </c>
      <c r="G9" s="478"/>
      <c r="H9" s="383"/>
      <c r="I9" s="327">
        <v>356</v>
      </c>
      <c r="J9" s="327">
        <v>314</v>
      </c>
      <c r="K9" s="271"/>
      <c r="L9" s="409"/>
      <c r="M9" s="409"/>
      <c r="N9" s="409"/>
      <c r="O9" s="410"/>
      <c r="P9" s="372"/>
      <c r="Q9" s="372"/>
    </row>
    <row r="10" spans="1:17" ht="20.25" customHeight="1" x14ac:dyDescent="0.25">
      <c r="B10" s="330" t="s">
        <v>446</v>
      </c>
      <c r="C10" s="333">
        <f>regioNat_Kreisregionen_t_N!H$308 / 1000</f>
        <v>973.3732547394568</v>
      </c>
      <c r="D10" s="333">
        <f>regioNat_Kreisregionen_t_N!N$308 / 1000</f>
        <v>599.64333052252584</v>
      </c>
      <c r="E10" s="333">
        <f>regioNat_Kreisregionen_t_N!T$308 / 1000</f>
        <v>373.72992421693164</v>
      </c>
      <c r="F10" s="417">
        <f t="shared" si="0"/>
        <v>0.3839533523211176</v>
      </c>
      <c r="G10" s="478"/>
      <c r="H10" s="383"/>
      <c r="I10" s="333">
        <v>148</v>
      </c>
      <c r="J10" s="333">
        <v>127</v>
      </c>
      <c r="K10" s="271"/>
      <c r="L10" s="409"/>
      <c r="M10" s="409"/>
      <c r="N10" s="409"/>
      <c r="O10" s="410"/>
      <c r="P10" s="372"/>
      <c r="Q10" s="372"/>
    </row>
    <row r="11" spans="1:17" ht="20.25" customHeight="1" x14ac:dyDescent="0.25">
      <c r="B11" s="325" t="s">
        <v>405</v>
      </c>
      <c r="C11" s="328">
        <f>SUM(C6:C10)</f>
        <v>2063.6297543959072</v>
      </c>
      <c r="D11" s="328">
        <f>SUM(D6:D10)</f>
        <v>931.83822759345026</v>
      </c>
      <c r="E11" s="328">
        <f>SUM(E6:E10)</f>
        <v>1136.220007427371</v>
      </c>
      <c r="F11" s="383">
        <f t="shared" si="0"/>
        <v>0.55059295641915196</v>
      </c>
      <c r="G11" s="478"/>
      <c r="H11" s="383"/>
      <c r="I11" s="327">
        <f>SUM(I6:I10) +1</f>
        <v>1574</v>
      </c>
      <c r="J11" s="327">
        <f>SUM(J6:J10) - 1</f>
        <v>1058</v>
      </c>
      <c r="K11" s="271"/>
      <c r="L11" s="372"/>
      <c r="M11" s="372"/>
      <c r="N11" s="372"/>
      <c r="O11" s="372"/>
      <c r="P11" s="372"/>
      <c r="Q11" s="372"/>
    </row>
    <row r="12" spans="1:17" x14ac:dyDescent="0.25">
      <c r="D12" s="187"/>
      <c r="E12" s="187"/>
      <c r="F12" s="187"/>
      <c r="G12" s="187"/>
      <c r="H12" s="187"/>
      <c r="I12" s="275"/>
      <c r="J12" s="276"/>
      <c r="K12" s="271"/>
      <c r="L12" s="372"/>
      <c r="M12" s="372"/>
      <c r="N12" s="372"/>
      <c r="O12" s="372"/>
      <c r="P12" s="372"/>
      <c r="Q12" s="372"/>
    </row>
    <row r="13" spans="1:17" x14ac:dyDescent="0.25">
      <c r="D13" s="187"/>
      <c r="E13" s="187"/>
      <c r="F13" s="187"/>
      <c r="G13" s="187"/>
      <c r="H13" s="187"/>
      <c r="I13" s="401"/>
      <c r="J13" s="327"/>
      <c r="K13" s="271"/>
      <c r="L13" s="270"/>
      <c r="M13" s="270"/>
    </row>
    <row r="14" spans="1:17" x14ac:dyDescent="0.25">
      <c r="A14" s="295" t="s">
        <v>408</v>
      </c>
      <c r="D14" s="187"/>
      <c r="E14" s="187"/>
      <c r="F14" s="187"/>
      <c r="G14" s="187"/>
      <c r="H14" s="187"/>
      <c r="I14" s="275"/>
      <c r="J14" s="276"/>
      <c r="K14" s="271"/>
    </row>
    <row r="15" spans="1:17" x14ac:dyDescent="0.25">
      <c r="A15" s="295" t="s">
        <v>449</v>
      </c>
      <c r="D15" s="187"/>
      <c r="E15" s="187"/>
      <c r="F15" s="187"/>
      <c r="G15" s="275"/>
      <c r="H15" s="275"/>
      <c r="I15" s="276"/>
      <c r="J15" s="271"/>
    </row>
    <row r="16" spans="1:17" x14ac:dyDescent="0.25">
      <c r="A16" s="324" t="s">
        <v>421</v>
      </c>
      <c r="D16" s="187"/>
      <c r="E16" s="187"/>
      <c r="F16" s="187"/>
      <c r="G16" s="275"/>
      <c r="H16" s="275"/>
      <c r="I16" s="467"/>
      <c r="J16" s="271"/>
    </row>
    <row r="17" spans="1:23" x14ac:dyDescent="0.25">
      <c r="A17" s="324" t="s">
        <v>422</v>
      </c>
      <c r="D17" s="187"/>
      <c r="E17" s="187"/>
      <c r="F17" s="187"/>
      <c r="G17" s="275"/>
      <c r="H17" s="275"/>
      <c r="I17" s="411"/>
      <c r="J17" s="271"/>
    </row>
    <row r="18" spans="1:23" x14ac:dyDescent="0.25">
      <c r="A18" s="324" t="s">
        <v>423</v>
      </c>
      <c r="D18" s="187"/>
      <c r="E18" s="187"/>
      <c r="F18" s="187"/>
      <c r="G18" s="275"/>
      <c r="H18" s="275"/>
      <c r="I18" s="411"/>
      <c r="J18" s="271"/>
    </row>
    <row r="19" spans="1:23" x14ac:dyDescent="0.25">
      <c r="A19" s="324" t="s">
        <v>465</v>
      </c>
      <c r="D19" s="187"/>
      <c r="E19" s="187"/>
      <c r="F19" s="187"/>
      <c r="G19" s="275"/>
      <c r="H19" s="275"/>
      <c r="I19" s="411"/>
      <c r="J19" s="271"/>
    </row>
    <row r="20" spans="1:23" x14ac:dyDescent="0.25">
      <c r="A20" s="295"/>
      <c r="D20" s="187"/>
      <c r="E20" s="468"/>
      <c r="F20" s="468"/>
      <c r="G20" s="469"/>
      <c r="H20" s="469"/>
      <c r="I20" s="411"/>
      <c r="J20" s="405"/>
    </row>
    <row r="21" spans="1:23" x14ac:dyDescent="0.25">
      <c r="C21" s="384" t="s">
        <v>467</v>
      </c>
      <c r="D21" s="199" t="s">
        <v>454</v>
      </c>
      <c r="E21" s="468"/>
      <c r="F21" s="471"/>
      <c r="G21" s="411"/>
      <c r="H21" s="411"/>
      <c r="I21" s="411"/>
      <c r="J21" s="467"/>
      <c r="K21" s="271"/>
    </row>
    <row r="22" spans="1:23" x14ac:dyDescent="0.25">
      <c r="B22" s="295"/>
      <c r="C22" s="20" t="s">
        <v>253</v>
      </c>
      <c r="D22" s="160">
        <f>COUNTIFS(Oberflächengew!K$6:K$307,"=0")</f>
        <v>1</v>
      </c>
      <c r="E22" s="405"/>
      <c r="F22" s="471"/>
      <c r="G22" s="411"/>
      <c r="H22" s="411"/>
      <c r="I22" s="411"/>
      <c r="J22" s="405"/>
      <c r="K22" s="270"/>
      <c r="L22" s="270"/>
      <c r="M22" s="270"/>
      <c r="N22" s="270"/>
      <c r="O22" s="270"/>
      <c r="P22" s="270"/>
      <c r="Q22" s="270"/>
      <c r="R22" s="270"/>
      <c r="S22" s="270"/>
      <c r="W22" s="174"/>
    </row>
    <row r="23" spans="1:23" x14ac:dyDescent="0.25">
      <c r="B23" s="324"/>
      <c r="C23" s="20" t="s">
        <v>457</v>
      </c>
      <c r="D23" s="160">
        <f>COUNTIFS(Grundwasser!G$6:G$307,"=0")</f>
        <v>9</v>
      </c>
      <c r="E23" s="405"/>
      <c r="F23" s="471"/>
      <c r="G23" s="411"/>
      <c r="H23" s="411"/>
      <c r="I23" s="411"/>
      <c r="J23" s="405"/>
      <c r="K23" s="270"/>
      <c r="L23" s="270"/>
      <c r="M23" s="270"/>
      <c r="N23" s="270"/>
      <c r="O23" s="270"/>
      <c r="P23" s="270"/>
      <c r="Q23" s="270"/>
      <c r="R23" s="270"/>
      <c r="S23" s="270"/>
      <c r="W23" s="174"/>
    </row>
    <row r="24" spans="1:23" x14ac:dyDescent="0.25">
      <c r="B24" s="324"/>
      <c r="C24" s="20" t="s">
        <v>531</v>
      </c>
      <c r="D24" s="160">
        <f>COUNTIFS(Vegetation!M$6:M$307,"=0")</f>
        <v>0</v>
      </c>
      <c r="E24" s="405"/>
      <c r="F24" s="471"/>
      <c r="G24" s="411"/>
      <c r="H24" s="411"/>
      <c r="I24" s="411"/>
      <c r="J24" s="405"/>
      <c r="K24" s="270"/>
      <c r="L24" s="270"/>
      <c r="M24" s="270"/>
      <c r="N24" s="270"/>
      <c r="O24" s="270"/>
      <c r="P24" s="270"/>
      <c r="Q24" s="270"/>
      <c r="R24" s="270"/>
      <c r="S24" s="270"/>
      <c r="W24" s="174"/>
    </row>
    <row r="25" spans="1:23" x14ac:dyDescent="0.25">
      <c r="B25" s="324"/>
      <c r="C25" s="20" t="s">
        <v>532</v>
      </c>
      <c r="D25" s="352">
        <f xml:space="preserve"> Gesundheit!X$311</f>
        <v>2</v>
      </c>
      <c r="E25" s="405"/>
      <c r="F25" s="471"/>
      <c r="G25" s="411"/>
      <c r="H25" s="411"/>
      <c r="I25" s="411"/>
      <c r="J25" s="405"/>
      <c r="K25" s="270"/>
      <c r="L25" s="270"/>
      <c r="M25" s="270"/>
      <c r="N25" s="270"/>
      <c r="O25" s="270"/>
      <c r="P25" s="270"/>
      <c r="Q25" s="270"/>
      <c r="R25" s="270"/>
      <c r="S25" s="270"/>
      <c r="W25" s="174"/>
    </row>
    <row r="26" spans="1:23" ht="29.25" customHeight="1" x14ac:dyDescent="0.25">
      <c r="A26" s="722" t="s">
        <v>525</v>
      </c>
      <c r="B26" s="722"/>
      <c r="C26" s="722"/>
      <c r="D26" s="566">
        <f xml:space="preserve"> Gesundheit!O$311</f>
        <v>50</v>
      </c>
      <c r="E26" s="405"/>
      <c r="F26" s="471"/>
      <c r="G26" s="411"/>
      <c r="H26" s="411"/>
      <c r="I26" s="411"/>
      <c r="J26" s="405"/>
      <c r="K26" s="270"/>
      <c r="L26" s="270"/>
      <c r="M26" s="270"/>
      <c r="N26" s="270"/>
      <c r="O26" s="270"/>
      <c r="P26" s="270"/>
      <c r="Q26" s="270"/>
      <c r="R26" s="270"/>
      <c r="S26" s="270"/>
      <c r="W26" s="174"/>
    </row>
    <row r="27" spans="1:23" x14ac:dyDescent="0.25">
      <c r="C27"/>
      <c r="D27" s="160"/>
      <c r="E27" s="468"/>
      <c r="F27" s="471"/>
      <c r="G27" s="411"/>
      <c r="H27" s="411"/>
      <c r="I27" s="411"/>
      <c r="J27" s="467"/>
      <c r="K27" s="271"/>
    </row>
    <row r="28" spans="1:23" x14ac:dyDescent="0.25">
      <c r="C28" s="384" t="s">
        <v>466</v>
      </c>
      <c r="D28" s="160"/>
      <c r="E28" s="468"/>
      <c r="F28" s="471"/>
      <c r="G28" s="411"/>
      <c r="H28" s="411"/>
      <c r="I28" s="411"/>
      <c r="J28" s="467"/>
      <c r="K28" s="271"/>
    </row>
    <row r="29" spans="1:23" x14ac:dyDescent="0.25">
      <c r="C29" t="s">
        <v>234</v>
      </c>
      <c r="D29" s="160">
        <f>COUNTIFS(regioNat_Kreisregionen_t_N!J$5:J$306,"=0")</f>
        <v>16</v>
      </c>
      <c r="E29" s="468"/>
      <c r="F29" s="471"/>
      <c r="G29" s="411"/>
      <c r="H29" s="411"/>
      <c r="I29" s="411"/>
      <c r="J29" s="467"/>
      <c r="K29" s="271"/>
    </row>
    <row r="30" spans="1:23" x14ac:dyDescent="0.25">
      <c r="C30" t="s">
        <v>533</v>
      </c>
      <c r="D30" s="563">
        <f>COUNTIFS(regioNat_Kreisregionen_t_N!K$5:K$306,"=0")</f>
        <v>1</v>
      </c>
      <c r="E30" s="564" t="s">
        <v>517</v>
      </c>
      <c r="F30" s="471"/>
      <c r="G30" s="411"/>
      <c r="H30" s="411"/>
      <c r="I30" s="411"/>
      <c r="J30" s="467"/>
      <c r="K30" s="271"/>
    </row>
    <row r="31" spans="1:23" x14ac:dyDescent="0.25">
      <c r="C31"/>
      <c r="E31" s="468"/>
      <c r="F31" s="471"/>
      <c r="G31" s="411"/>
      <c r="H31" s="411"/>
      <c r="I31" s="411"/>
      <c r="J31" s="467"/>
      <c r="K31" s="271"/>
    </row>
    <row r="32" spans="1:23" x14ac:dyDescent="0.25">
      <c r="D32" s="187"/>
      <c r="E32" s="468"/>
      <c r="F32" s="471"/>
      <c r="G32" s="411"/>
      <c r="H32" s="411"/>
      <c r="I32" s="411"/>
      <c r="J32" s="405"/>
    </row>
    <row r="33" spans="4:10" x14ac:dyDescent="0.25">
      <c r="D33" s="187"/>
      <c r="E33" s="468"/>
      <c r="F33" s="471"/>
      <c r="G33" s="411"/>
      <c r="H33" s="411"/>
      <c r="I33" s="411"/>
      <c r="J33" s="405"/>
    </row>
    <row r="34" spans="4:10" x14ac:dyDescent="0.25">
      <c r="D34" s="187"/>
      <c r="E34" s="468"/>
      <c r="F34" s="471"/>
      <c r="G34" s="411"/>
      <c r="H34" s="411"/>
      <c r="I34" s="411"/>
      <c r="J34" s="405"/>
    </row>
    <row r="35" spans="4:10" x14ac:dyDescent="0.25">
      <c r="D35" s="187"/>
      <c r="E35" s="468"/>
      <c r="F35" s="471"/>
      <c r="G35" s="411"/>
      <c r="H35" s="411"/>
      <c r="I35" s="411"/>
      <c r="J35" s="405"/>
    </row>
    <row r="36" spans="4:10" x14ac:dyDescent="0.25">
      <c r="D36" s="187"/>
      <c r="E36" s="468"/>
      <c r="F36" s="471"/>
      <c r="G36" s="411"/>
      <c r="H36" s="411"/>
      <c r="I36" s="411"/>
      <c r="J36" s="405"/>
    </row>
    <row r="37" spans="4:10" x14ac:dyDescent="0.25">
      <c r="D37" s="187"/>
      <c r="E37" s="468"/>
      <c r="F37" s="470"/>
      <c r="G37" s="470"/>
      <c r="H37" s="470"/>
      <c r="I37" s="470"/>
      <c r="J37" s="405"/>
    </row>
    <row r="38" spans="4:10" x14ac:dyDescent="0.25">
      <c r="D38" s="187"/>
      <c r="E38" s="468"/>
      <c r="F38" s="468"/>
      <c r="G38" s="469"/>
      <c r="H38" s="469"/>
      <c r="I38" s="467"/>
      <c r="J38" s="405"/>
    </row>
    <row r="39" spans="4:10" x14ac:dyDescent="0.25">
      <c r="D39" s="187"/>
      <c r="E39" s="468"/>
      <c r="F39" s="468"/>
      <c r="G39" s="469"/>
      <c r="H39" s="469"/>
      <c r="I39" s="467"/>
      <c r="J39" s="405"/>
    </row>
    <row r="40" spans="4:10" x14ac:dyDescent="0.25">
      <c r="D40" s="187"/>
      <c r="E40" s="468"/>
      <c r="F40" s="468"/>
      <c r="G40" s="469"/>
      <c r="H40" s="469"/>
      <c r="I40" s="467"/>
      <c r="J40" s="405"/>
    </row>
    <row r="41" spans="4:10" x14ac:dyDescent="0.25">
      <c r="D41" s="187"/>
      <c r="E41" s="468"/>
      <c r="F41" s="468"/>
      <c r="G41" s="469"/>
      <c r="H41" s="469"/>
      <c r="I41" s="467"/>
      <c r="J41" s="405"/>
    </row>
    <row r="42" spans="4:10" x14ac:dyDescent="0.25">
      <c r="D42" s="187"/>
      <c r="E42" s="187"/>
      <c r="F42" s="187"/>
      <c r="G42" s="275"/>
      <c r="H42" s="275"/>
      <c r="I42" s="276"/>
      <c r="J42" s="271"/>
    </row>
    <row r="43" spans="4:10" x14ac:dyDescent="0.25">
      <c r="D43" s="187"/>
      <c r="E43" s="187"/>
      <c r="F43" s="187"/>
      <c r="G43" s="275"/>
      <c r="H43" s="275"/>
      <c r="I43" s="276"/>
      <c r="J43" s="271"/>
    </row>
    <row r="44" spans="4:10" x14ac:dyDescent="0.25">
      <c r="D44" s="187"/>
      <c r="E44" s="187"/>
      <c r="F44" s="187"/>
      <c r="G44" s="275"/>
      <c r="H44" s="275"/>
      <c r="I44" s="276"/>
      <c r="J44" s="271"/>
    </row>
    <row r="45" spans="4:10" x14ac:dyDescent="0.25">
      <c r="D45" s="187"/>
      <c r="E45" s="187"/>
      <c r="F45" s="187"/>
      <c r="G45" s="275"/>
      <c r="H45" s="275"/>
      <c r="I45" s="276"/>
      <c r="J45" s="271"/>
    </row>
    <row r="46" spans="4:10" x14ac:dyDescent="0.25">
      <c r="D46" s="187"/>
      <c r="E46" s="187"/>
      <c r="F46" s="187"/>
      <c r="G46" s="275"/>
      <c r="H46" s="275"/>
      <c r="I46" s="276"/>
      <c r="J46" s="271"/>
    </row>
    <row r="47" spans="4:10" x14ac:dyDescent="0.25">
      <c r="D47" s="187"/>
      <c r="E47" s="187"/>
      <c r="F47" s="187"/>
      <c r="G47" s="275"/>
      <c r="H47" s="275"/>
      <c r="I47" s="276"/>
      <c r="J47" s="271"/>
    </row>
    <row r="48" spans="4:10" x14ac:dyDescent="0.25">
      <c r="D48" s="187"/>
      <c r="E48" s="187"/>
      <c r="F48" s="187"/>
      <c r="G48" s="275"/>
      <c r="H48" s="275"/>
      <c r="I48" s="276"/>
      <c r="J48" s="271"/>
    </row>
    <row r="49" spans="4:10" x14ac:dyDescent="0.25">
      <c r="D49" s="187"/>
      <c r="E49" s="187"/>
      <c r="F49" s="187"/>
      <c r="G49" s="275"/>
      <c r="H49" s="275"/>
      <c r="I49" s="276"/>
      <c r="J49" s="271"/>
    </row>
    <row r="50" spans="4:10" x14ac:dyDescent="0.25">
      <c r="D50" s="187"/>
      <c r="E50" s="187"/>
      <c r="F50" s="187"/>
      <c r="G50" s="275"/>
      <c r="H50" s="275"/>
      <c r="I50" s="276"/>
      <c r="J50" s="271"/>
    </row>
    <row r="51" spans="4:10" x14ac:dyDescent="0.25">
      <c r="D51" s="187"/>
      <c r="E51" s="187"/>
      <c r="F51" s="187"/>
      <c r="G51" s="275"/>
      <c r="H51" s="275"/>
      <c r="I51" s="276"/>
      <c r="J51" s="271"/>
    </row>
    <row r="52" spans="4:10" x14ac:dyDescent="0.25">
      <c r="D52" s="187"/>
      <c r="E52" s="187"/>
      <c r="F52" s="187"/>
      <c r="G52" s="275"/>
      <c r="H52" s="275"/>
      <c r="I52" s="276"/>
      <c r="J52" s="271"/>
    </row>
    <row r="53" spans="4:10" x14ac:dyDescent="0.25">
      <c r="D53" s="187"/>
      <c r="E53" s="187"/>
      <c r="F53" s="187"/>
      <c r="G53" s="275"/>
      <c r="H53" s="275"/>
      <c r="I53" s="276"/>
      <c r="J53" s="271"/>
    </row>
    <row r="54" spans="4:10" x14ac:dyDescent="0.25">
      <c r="D54" s="187"/>
      <c r="E54" s="187"/>
      <c r="F54" s="187"/>
      <c r="G54" s="275"/>
      <c r="H54" s="275"/>
      <c r="I54" s="276"/>
      <c r="J54" s="271"/>
    </row>
    <row r="55" spans="4:10" x14ac:dyDescent="0.25">
      <c r="D55" s="187"/>
      <c r="E55" s="187"/>
      <c r="F55" s="187"/>
      <c r="G55" s="275"/>
      <c r="H55" s="275"/>
      <c r="I55" s="276"/>
      <c r="J55" s="271"/>
    </row>
    <row r="56" spans="4:10" x14ac:dyDescent="0.25">
      <c r="D56" s="187"/>
      <c r="E56" s="187"/>
      <c r="F56" s="187"/>
      <c r="G56" s="275"/>
      <c r="H56" s="275"/>
      <c r="I56" s="276"/>
      <c r="J56" s="271"/>
    </row>
    <row r="57" spans="4:10" x14ac:dyDescent="0.25">
      <c r="D57" s="187"/>
      <c r="E57" s="187"/>
      <c r="F57" s="187"/>
      <c r="G57" s="275"/>
      <c r="H57" s="275"/>
      <c r="I57" s="276"/>
      <c r="J57" s="271"/>
    </row>
    <row r="58" spans="4:10" x14ac:dyDescent="0.25">
      <c r="D58" s="187"/>
      <c r="E58" s="187"/>
      <c r="F58" s="187"/>
      <c r="G58" s="275"/>
      <c r="H58" s="275"/>
      <c r="I58" s="276"/>
      <c r="J58" s="271"/>
    </row>
    <row r="59" spans="4:10" x14ac:dyDescent="0.25">
      <c r="D59" s="187"/>
      <c r="E59" s="187"/>
      <c r="F59" s="187"/>
      <c r="G59" s="275"/>
      <c r="H59" s="275"/>
      <c r="I59" s="276"/>
      <c r="J59" s="271"/>
    </row>
    <row r="60" spans="4:10" x14ac:dyDescent="0.25">
      <c r="D60" s="187"/>
      <c r="E60" s="187"/>
      <c r="F60" s="187"/>
      <c r="G60" s="275"/>
      <c r="H60" s="275"/>
      <c r="I60" s="276"/>
      <c r="J60" s="271"/>
    </row>
    <row r="61" spans="4:10" x14ac:dyDescent="0.25">
      <c r="D61" s="187"/>
      <c r="E61" s="187"/>
      <c r="F61" s="187"/>
      <c r="G61" s="275"/>
      <c r="H61" s="275"/>
      <c r="I61" s="276"/>
      <c r="J61" s="271"/>
    </row>
    <row r="62" spans="4:10" x14ac:dyDescent="0.25">
      <c r="D62" s="187"/>
      <c r="E62" s="187"/>
      <c r="F62" s="187"/>
      <c r="G62" s="275"/>
      <c r="H62" s="275"/>
      <c r="I62" s="276"/>
      <c r="J62" s="271"/>
    </row>
    <row r="63" spans="4:10" x14ac:dyDescent="0.25">
      <c r="D63" s="187"/>
      <c r="E63" s="187"/>
      <c r="F63" s="187"/>
      <c r="G63" s="275"/>
      <c r="H63" s="275"/>
      <c r="I63" s="276"/>
      <c r="J63" s="271"/>
    </row>
    <row r="64" spans="4:10" x14ac:dyDescent="0.25">
      <c r="D64" s="187"/>
      <c r="E64" s="187"/>
      <c r="F64" s="187"/>
      <c r="G64" s="275"/>
      <c r="H64" s="275"/>
      <c r="I64" s="276"/>
      <c r="J64" s="271"/>
    </row>
    <row r="65" spans="4:10" x14ac:dyDescent="0.25">
      <c r="D65" s="187"/>
      <c r="E65" s="187"/>
      <c r="F65" s="187"/>
      <c r="G65" s="275"/>
      <c r="H65" s="275"/>
      <c r="I65" s="276"/>
      <c r="J65" s="271"/>
    </row>
    <row r="66" spans="4:10" x14ac:dyDescent="0.25">
      <c r="D66" s="187"/>
      <c r="E66" s="187"/>
      <c r="F66" s="187"/>
      <c r="G66" s="275"/>
      <c r="H66" s="275"/>
      <c r="I66" s="276"/>
      <c r="J66" s="271"/>
    </row>
    <row r="67" spans="4:10" x14ac:dyDescent="0.25">
      <c r="D67" s="187"/>
      <c r="E67" s="187"/>
      <c r="F67" s="187"/>
      <c r="G67" s="275"/>
      <c r="H67" s="275"/>
      <c r="I67" s="276"/>
      <c r="J67" s="271"/>
    </row>
    <row r="68" spans="4:10" x14ac:dyDescent="0.25">
      <c r="D68" s="187"/>
      <c r="E68" s="187"/>
      <c r="F68" s="187"/>
      <c r="G68" s="275"/>
      <c r="H68" s="275"/>
      <c r="I68" s="276"/>
      <c r="J68" s="271"/>
    </row>
    <row r="69" spans="4:10" x14ac:dyDescent="0.25">
      <c r="D69" s="187"/>
      <c r="E69" s="187"/>
      <c r="F69" s="187"/>
      <c r="G69" s="275"/>
      <c r="H69" s="275"/>
      <c r="I69" s="276"/>
      <c r="J69" s="271"/>
    </row>
    <row r="70" spans="4:10" x14ac:dyDescent="0.25">
      <c r="D70" s="187"/>
      <c r="E70" s="187"/>
      <c r="F70" s="187"/>
      <c r="G70" s="275"/>
      <c r="H70" s="275"/>
      <c r="I70" s="276"/>
      <c r="J70" s="271"/>
    </row>
    <row r="71" spans="4:10" x14ac:dyDescent="0.25">
      <c r="D71" s="187"/>
      <c r="E71" s="187"/>
      <c r="F71" s="187"/>
      <c r="G71" s="275"/>
      <c r="H71" s="275"/>
      <c r="I71" s="276"/>
      <c r="J71" s="271"/>
    </row>
    <row r="72" spans="4:10" x14ac:dyDescent="0.25">
      <c r="D72" s="187"/>
      <c r="E72" s="187"/>
      <c r="F72" s="187"/>
      <c r="G72" s="275"/>
      <c r="H72" s="275"/>
      <c r="I72" s="276"/>
      <c r="J72" s="271"/>
    </row>
    <row r="73" spans="4:10" x14ac:dyDescent="0.25">
      <c r="D73" s="187"/>
      <c r="E73" s="187"/>
      <c r="F73" s="187"/>
      <c r="G73" s="275"/>
      <c r="H73" s="275"/>
      <c r="I73" s="276"/>
      <c r="J73" s="271"/>
    </row>
    <row r="74" spans="4:10" x14ac:dyDescent="0.25">
      <c r="D74" s="187"/>
      <c r="E74" s="187"/>
      <c r="F74" s="187"/>
      <c r="G74" s="275"/>
      <c r="H74" s="275"/>
      <c r="I74" s="276"/>
      <c r="J74" s="271"/>
    </row>
    <row r="75" spans="4:10" x14ac:dyDescent="0.25">
      <c r="D75" s="187"/>
      <c r="E75" s="187"/>
      <c r="F75" s="187"/>
      <c r="G75" s="275"/>
      <c r="H75" s="275"/>
      <c r="I75" s="276"/>
      <c r="J75" s="271"/>
    </row>
    <row r="76" spans="4:10" x14ac:dyDescent="0.25">
      <c r="D76" s="187"/>
      <c r="E76" s="187"/>
      <c r="F76" s="187"/>
      <c r="G76" s="275"/>
      <c r="H76" s="275"/>
      <c r="I76" s="276"/>
      <c r="J76" s="271"/>
    </row>
    <row r="77" spans="4:10" x14ac:dyDescent="0.25">
      <c r="D77" s="187"/>
      <c r="E77" s="187"/>
      <c r="F77" s="187"/>
      <c r="G77" s="275"/>
      <c r="H77" s="275"/>
      <c r="I77" s="276"/>
      <c r="J77" s="271"/>
    </row>
    <row r="78" spans="4:10" x14ac:dyDescent="0.25">
      <c r="D78" s="187"/>
      <c r="E78" s="187"/>
      <c r="F78" s="187"/>
      <c r="G78" s="275"/>
      <c r="H78" s="275"/>
      <c r="I78" s="276"/>
      <c r="J78" s="271"/>
    </row>
    <row r="79" spans="4:10" x14ac:dyDescent="0.25">
      <c r="D79" s="187"/>
      <c r="E79" s="187"/>
      <c r="F79" s="187"/>
      <c r="G79" s="275"/>
      <c r="H79" s="275"/>
      <c r="I79" s="276"/>
      <c r="J79" s="271"/>
    </row>
    <row r="80" spans="4:10" x14ac:dyDescent="0.25">
      <c r="D80" s="187"/>
      <c r="E80" s="187"/>
      <c r="F80" s="187"/>
      <c r="G80" s="275"/>
      <c r="H80" s="275"/>
      <c r="I80" s="276"/>
      <c r="J80" s="271"/>
    </row>
    <row r="81" spans="4:10" x14ac:dyDescent="0.25">
      <c r="D81" s="187"/>
      <c r="E81" s="187"/>
      <c r="F81" s="187"/>
      <c r="G81" s="275"/>
      <c r="H81" s="275"/>
      <c r="I81" s="276"/>
      <c r="J81" s="271"/>
    </row>
    <row r="82" spans="4:10" x14ac:dyDescent="0.25">
      <c r="D82" s="187"/>
      <c r="E82" s="187"/>
      <c r="F82" s="187"/>
      <c r="G82" s="275"/>
      <c r="H82" s="275"/>
      <c r="I82" s="276"/>
      <c r="J82" s="271"/>
    </row>
    <row r="83" spans="4:10" x14ac:dyDescent="0.25">
      <c r="D83" s="187"/>
      <c r="E83" s="187"/>
      <c r="F83" s="187"/>
      <c r="G83" s="275"/>
      <c r="H83" s="275"/>
      <c r="I83" s="276"/>
      <c r="J83" s="271"/>
    </row>
    <row r="84" spans="4:10" x14ac:dyDescent="0.25">
      <c r="D84" s="187"/>
      <c r="E84" s="187"/>
      <c r="F84" s="187"/>
      <c r="G84" s="275"/>
      <c r="H84" s="275"/>
      <c r="I84" s="276"/>
      <c r="J84" s="271"/>
    </row>
    <row r="85" spans="4:10" x14ac:dyDescent="0.25">
      <c r="D85" s="187"/>
      <c r="E85" s="187"/>
      <c r="F85" s="187"/>
      <c r="G85" s="275"/>
      <c r="H85" s="275"/>
      <c r="I85" s="276"/>
      <c r="J85" s="271"/>
    </row>
    <row r="86" spans="4:10" x14ac:dyDescent="0.25">
      <c r="D86" s="187"/>
      <c r="E86" s="187"/>
      <c r="F86" s="187"/>
      <c r="G86" s="275"/>
      <c r="H86" s="275"/>
      <c r="I86" s="276"/>
      <c r="J86" s="271"/>
    </row>
    <row r="87" spans="4:10" x14ac:dyDescent="0.25">
      <c r="D87" s="187"/>
      <c r="E87" s="187"/>
      <c r="F87" s="187"/>
      <c r="G87" s="275"/>
      <c r="H87" s="275"/>
      <c r="I87" s="276"/>
      <c r="J87" s="271"/>
    </row>
    <row r="88" spans="4:10" x14ac:dyDescent="0.25">
      <c r="D88" s="187"/>
      <c r="E88" s="187"/>
      <c r="F88" s="187"/>
      <c r="G88" s="275"/>
      <c r="H88" s="275"/>
      <c r="I88" s="276"/>
      <c r="J88" s="271"/>
    </row>
    <row r="89" spans="4:10" x14ac:dyDescent="0.25">
      <c r="D89" s="187"/>
      <c r="E89" s="187"/>
      <c r="F89" s="187"/>
      <c r="G89" s="275"/>
      <c r="H89" s="275"/>
      <c r="I89" s="276"/>
      <c r="J89" s="271"/>
    </row>
    <row r="90" spans="4:10" x14ac:dyDescent="0.25">
      <c r="D90" s="187"/>
      <c r="E90" s="187"/>
      <c r="F90" s="187"/>
      <c r="G90" s="275"/>
      <c r="H90" s="275"/>
      <c r="I90" s="276"/>
      <c r="J90" s="271"/>
    </row>
    <row r="91" spans="4:10" x14ac:dyDescent="0.25">
      <c r="D91" s="187"/>
      <c r="E91" s="187"/>
      <c r="F91" s="187"/>
      <c r="G91" s="275"/>
      <c r="H91" s="275"/>
      <c r="I91" s="276"/>
      <c r="J91" s="271"/>
    </row>
    <row r="92" spans="4:10" x14ac:dyDescent="0.25">
      <c r="D92" s="187"/>
      <c r="E92" s="187"/>
      <c r="F92" s="187"/>
      <c r="G92" s="275"/>
      <c r="H92" s="275"/>
      <c r="I92" s="276"/>
      <c r="J92" s="271"/>
    </row>
    <row r="93" spans="4:10" x14ac:dyDescent="0.25">
      <c r="D93" s="187"/>
      <c r="E93" s="187"/>
      <c r="F93" s="187"/>
      <c r="G93" s="275"/>
      <c r="H93" s="275"/>
      <c r="I93" s="276"/>
      <c r="J93" s="271"/>
    </row>
    <row r="94" spans="4:10" x14ac:dyDescent="0.25">
      <c r="D94" s="187"/>
      <c r="E94" s="187"/>
      <c r="F94" s="187"/>
      <c r="G94" s="275"/>
      <c r="H94" s="275"/>
      <c r="I94" s="276"/>
      <c r="J94" s="271"/>
    </row>
    <row r="95" spans="4:10" x14ac:dyDescent="0.25">
      <c r="D95" s="187"/>
      <c r="E95" s="187"/>
      <c r="F95" s="187"/>
      <c r="G95" s="275"/>
      <c r="H95" s="275"/>
      <c r="I95" s="276"/>
      <c r="J95" s="271"/>
    </row>
    <row r="96" spans="4:10" x14ac:dyDescent="0.25">
      <c r="D96" s="187"/>
      <c r="E96" s="187"/>
      <c r="F96" s="187"/>
      <c r="G96" s="275"/>
      <c r="H96" s="275"/>
      <c r="I96" s="276"/>
      <c r="J96" s="271"/>
    </row>
    <row r="97" spans="4:10" x14ac:dyDescent="0.25">
      <c r="D97" s="187"/>
      <c r="E97" s="187"/>
      <c r="F97" s="187"/>
      <c r="G97" s="275"/>
      <c r="H97" s="275"/>
      <c r="I97" s="276"/>
      <c r="J97" s="271"/>
    </row>
    <row r="98" spans="4:10" x14ac:dyDescent="0.25">
      <c r="D98" s="187"/>
      <c r="E98" s="187"/>
      <c r="F98" s="187"/>
      <c r="G98" s="275"/>
      <c r="H98" s="275"/>
      <c r="I98" s="276"/>
      <c r="J98" s="271"/>
    </row>
    <row r="99" spans="4:10" x14ac:dyDescent="0.25">
      <c r="D99" s="187"/>
      <c r="E99" s="187"/>
      <c r="F99" s="187"/>
      <c r="G99" s="275"/>
      <c r="H99" s="275"/>
      <c r="I99" s="276"/>
      <c r="J99" s="271"/>
    </row>
    <row r="100" spans="4:10" x14ac:dyDescent="0.25">
      <c r="D100" s="187"/>
      <c r="E100" s="187"/>
      <c r="F100" s="187"/>
      <c r="G100" s="275"/>
      <c r="H100" s="275"/>
      <c r="I100" s="276"/>
      <c r="J100" s="271"/>
    </row>
    <row r="101" spans="4:10" x14ac:dyDescent="0.25">
      <c r="D101" s="187"/>
      <c r="E101" s="187"/>
      <c r="F101" s="187"/>
      <c r="G101" s="275"/>
      <c r="H101" s="275"/>
      <c r="I101" s="276"/>
      <c r="J101" s="271"/>
    </row>
    <row r="102" spans="4:10" x14ac:dyDescent="0.25">
      <c r="D102" s="187"/>
      <c r="E102" s="187"/>
      <c r="F102" s="187"/>
      <c r="G102" s="275"/>
      <c r="H102" s="275"/>
      <c r="I102" s="276"/>
      <c r="J102" s="271"/>
    </row>
    <row r="103" spans="4:10" x14ac:dyDescent="0.25">
      <c r="D103" s="187"/>
      <c r="E103" s="187"/>
      <c r="F103" s="187"/>
      <c r="G103" s="275"/>
      <c r="H103" s="275"/>
      <c r="I103" s="276"/>
      <c r="J103" s="271"/>
    </row>
    <row r="104" spans="4:10" x14ac:dyDescent="0.25">
      <c r="D104" s="187"/>
      <c r="E104" s="187"/>
      <c r="F104" s="187"/>
      <c r="G104" s="275"/>
      <c r="H104" s="275"/>
      <c r="I104" s="276"/>
      <c r="J104" s="271"/>
    </row>
    <row r="105" spans="4:10" x14ac:dyDescent="0.25">
      <c r="D105" s="187"/>
      <c r="E105" s="187"/>
      <c r="F105" s="187"/>
      <c r="G105" s="275"/>
      <c r="H105" s="275"/>
      <c r="I105" s="276"/>
      <c r="J105" s="271"/>
    </row>
    <row r="106" spans="4:10" x14ac:dyDescent="0.25">
      <c r="D106" s="187"/>
      <c r="E106" s="187"/>
      <c r="F106" s="187"/>
      <c r="G106" s="275"/>
      <c r="H106" s="275"/>
      <c r="I106" s="276"/>
      <c r="J106" s="271"/>
    </row>
    <row r="107" spans="4:10" x14ac:dyDescent="0.25">
      <c r="D107" s="187"/>
      <c r="E107" s="187"/>
      <c r="F107" s="187"/>
      <c r="G107" s="275"/>
      <c r="H107" s="275"/>
      <c r="I107" s="276"/>
      <c r="J107" s="271"/>
    </row>
    <row r="108" spans="4:10" x14ac:dyDescent="0.25">
      <c r="D108" s="187"/>
      <c r="E108" s="187"/>
      <c r="F108" s="187"/>
      <c r="G108" s="275"/>
      <c r="H108" s="275"/>
      <c r="I108" s="276"/>
      <c r="J108" s="271"/>
    </row>
    <row r="109" spans="4:10" x14ac:dyDescent="0.25">
      <c r="D109" s="187"/>
      <c r="E109" s="187"/>
      <c r="F109" s="187"/>
      <c r="G109" s="275"/>
      <c r="H109" s="275"/>
      <c r="I109" s="276"/>
      <c r="J109" s="271"/>
    </row>
    <row r="110" spans="4:10" x14ac:dyDescent="0.25">
      <c r="D110" s="187"/>
      <c r="E110" s="187"/>
      <c r="F110" s="187"/>
      <c r="G110" s="275"/>
      <c r="H110" s="275"/>
      <c r="I110" s="276"/>
      <c r="J110" s="271"/>
    </row>
    <row r="111" spans="4:10" x14ac:dyDescent="0.25">
      <c r="D111" s="187"/>
      <c r="E111" s="187"/>
      <c r="F111" s="187"/>
      <c r="G111" s="275"/>
      <c r="H111" s="275"/>
      <c r="I111" s="276"/>
      <c r="J111" s="271"/>
    </row>
    <row r="112" spans="4:10" x14ac:dyDescent="0.25">
      <c r="D112" s="187"/>
      <c r="E112" s="187"/>
      <c r="F112" s="187"/>
      <c r="G112" s="275"/>
      <c r="H112" s="275"/>
      <c r="I112" s="276"/>
      <c r="J112" s="271"/>
    </row>
    <row r="113" spans="4:10" x14ac:dyDescent="0.25">
      <c r="D113" s="187"/>
      <c r="E113" s="187"/>
      <c r="F113" s="187"/>
      <c r="G113" s="275"/>
      <c r="H113" s="275"/>
      <c r="I113" s="276"/>
      <c r="J113" s="271"/>
    </row>
    <row r="114" spans="4:10" x14ac:dyDescent="0.25">
      <c r="D114" s="187"/>
      <c r="E114" s="187"/>
      <c r="F114" s="187"/>
      <c r="G114" s="275"/>
      <c r="H114" s="275"/>
      <c r="I114" s="276"/>
      <c r="J114" s="271"/>
    </row>
    <row r="115" spans="4:10" x14ac:dyDescent="0.25">
      <c r="D115" s="187"/>
      <c r="E115" s="187"/>
      <c r="F115" s="187"/>
      <c r="G115" s="275"/>
      <c r="H115" s="275"/>
      <c r="I115" s="276"/>
      <c r="J115" s="271"/>
    </row>
    <row r="116" spans="4:10" x14ac:dyDescent="0.25">
      <c r="D116" s="187"/>
      <c r="E116" s="187"/>
      <c r="F116" s="187"/>
      <c r="G116" s="275"/>
      <c r="H116" s="275"/>
      <c r="I116" s="276"/>
      <c r="J116" s="271"/>
    </row>
    <row r="117" spans="4:10" x14ac:dyDescent="0.25">
      <c r="D117" s="187"/>
      <c r="E117" s="187"/>
      <c r="F117" s="187"/>
      <c r="G117" s="275"/>
      <c r="H117" s="275"/>
      <c r="I117" s="276"/>
      <c r="J117" s="271"/>
    </row>
    <row r="118" spans="4:10" x14ac:dyDescent="0.25">
      <c r="D118" s="187"/>
      <c r="E118" s="187"/>
      <c r="F118" s="187"/>
      <c r="G118" s="275"/>
      <c r="H118" s="275"/>
      <c r="I118" s="276"/>
      <c r="J118" s="271"/>
    </row>
    <row r="119" spans="4:10" x14ac:dyDescent="0.25">
      <c r="D119" s="187"/>
      <c r="E119" s="187"/>
      <c r="F119" s="187"/>
      <c r="G119" s="275"/>
      <c r="H119" s="275"/>
      <c r="I119" s="276"/>
      <c r="J119" s="271"/>
    </row>
    <row r="120" spans="4:10" x14ac:dyDescent="0.25">
      <c r="D120" s="187"/>
      <c r="E120" s="187"/>
      <c r="F120" s="187"/>
      <c r="G120" s="275"/>
      <c r="H120" s="275"/>
      <c r="I120" s="276"/>
      <c r="J120" s="271"/>
    </row>
    <row r="121" spans="4:10" x14ac:dyDescent="0.25">
      <c r="D121" s="187"/>
      <c r="E121" s="187"/>
      <c r="F121" s="187"/>
      <c r="G121" s="275"/>
      <c r="H121" s="275"/>
      <c r="I121" s="276"/>
      <c r="J121" s="271"/>
    </row>
    <row r="122" spans="4:10" x14ac:dyDescent="0.25">
      <c r="D122" s="187"/>
      <c r="E122" s="187"/>
      <c r="F122" s="187"/>
      <c r="G122" s="275"/>
      <c r="H122" s="275"/>
      <c r="I122" s="276"/>
      <c r="J122" s="271"/>
    </row>
    <row r="123" spans="4:10" x14ac:dyDescent="0.25">
      <c r="D123" s="187"/>
      <c r="E123" s="187"/>
      <c r="F123" s="187"/>
      <c r="G123" s="275"/>
      <c r="H123" s="275"/>
      <c r="I123" s="276"/>
      <c r="J123" s="271"/>
    </row>
    <row r="124" spans="4:10" x14ac:dyDescent="0.25">
      <c r="D124" s="187"/>
      <c r="E124" s="187"/>
      <c r="F124" s="187"/>
      <c r="G124" s="275"/>
      <c r="H124" s="275"/>
      <c r="I124" s="276"/>
      <c r="J124" s="271"/>
    </row>
    <row r="125" spans="4:10" x14ac:dyDescent="0.25">
      <c r="D125" s="187"/>
      <c r="E125" s="187"/>
      <c r="F125" s="187"/>
      <c r="G125" s="275"/>
      <c r="H125" s="275"/>
      <c r="I125" s="276"/>
      <c r="J125" s="271"/>
    </row>
    <row r="126" spans="4:10" x14ac:dyDescent="0.25">
      <c r="D126" s="187"/>
      <c r="E126" s="187"/>
      <c r="F126" s="187"/>
      <c r="G126" s="275"/>
      <c r="H126" s="275"/>
      <c r="I126" s="276"/>
      <c r="J126" s="271"/>
    </row>
    <row r="127" spans="4:10" x14ac:dyDescent="0.25">
      <c r="D127" s="187"/>
      <c r="E127" s="187"/>
      <c r="F127" s="187"/>
      <c r="G127" s="275"/>
      <c r="H127" s="275"/>
      <c r="I127" s="276"/>
      <c r="J127" s="271"/>
    </row>
    <row r="128" spans="4:10" x14ac:dyDescent="0.25">
      <c r="D128" s="187"/>
      <c r="E128" s="187"/>
      <c r="F128" s="187"/>
      <c r="G128" s="275"/>
      <c r="H128" s="275"/>
      <c r="I128" s="276"/>
      <c r="J128" s="271"/>
    </row>
    <row r="129" spans="4:10" x14ac:dyDescent="0.25">
      <c r="D129" s="187"/>
      <c r="E129" s="187"/>
      <c r="F129" s="187"/>
      <c r="G129" s="275"/>
      <c r="H129" s="275"/>
      <c r="I129" s="276"/>
      <c r="J129" s="271"/>
    </row>
    <row r="130" spans="4:10" x14ac:dyDescent="0.25">
      <c r="D130" s="187"/>
      <c r="E130" s="187"/>
      <c r="F130" s="187"/>
      <c r="G130" s="275"/>
      <c r="H130" s="275"/>
      <c r="I130" s="276"/>
      <c r="J130" s="271"/>
    </row>
    <row r="131" spans="4:10" x14ac:dyDescent="0.25">
      <c r="D131" s="187"/>
      <c r="E131" s="187"/>
      <c r="F131" s="187"/>
      <c r="G131" s="275"/>
      <c r="H131" s="275"/>
      <c r="I131" s="276"/>
      <c r="J131" s="271"/>
    </row>
    <row r="132" spans="4:10" x14ac:dyDescent="0.25">
      <c r="D132" s="187"/>
      <c r="E132" s="187"/>
      <c r="F132" s="187"/>
      <c r="G132" s="275"/>
      <c r="H132" s="275"/>
      <c r="I132" s="276"/>
      <c r="J132" s="271"/>
    </row>
    <row r="133" spans="4:10" x14ac:dyDescent="0.25">
      <c r="D133" s="187"/>
      <c r="E133" s="187"/>
      <c r="F133" s="187"/>
      <c r="G133" s="275"/>
      <c r="H133" s="275"/>
      <c r="I133" s="276"/>
      <c r="J133" s="271"/>
    </row>
    <row r="134" spans="4:10" x14ac:dyDescent="0.25">
      <c r="D134" s="187"/>
      <c r="E134" s="187"/>
      <c r="F134" s="187"/>
      <c r="G134" s="275"/>
      <c r="H134" s="275"/>
      <c r="I134" s="276"/>
      <c r="J134" s="271"/>
    </row>
    <row r="135" spans="4:10" x14ac:dyDescent="0.25">
      <c r="D135" s="187"/>
      <c r="E135" s="187"/>
      <c r="F135" s="187"/>
      <c r="G135" s="275"/>
      <c r="H135" s="275"/>
      <c r="I135" s="276"/>
      <c r="J135" s="271"/>
    </row>
    <row r="136" spans="4:10" x14ac:dyDescent="0.25">
      <c r="D136" s="187"/>
      <c r="E136" s="187"/>
      <c r="F136" s="187"/>
      <c r="G136" s="275"/>
      <c r="H136" s="275"/>
      <c r="I136" s="276"/>
      <c r="J136" s="271"/>
    </row>
    <row r="137" spans="4:10" x14ac:dyDescent="0.25">
      <c r="D137" s="187"/>
      <c r="E137" s="187"/>
      <c r="F137" s="187"/>
      <c r="G137" s="275"/>
      <c r="H137" s="275"/>
      <c r="I137" s="276"/>
      <c r="J137" s="271"/>
    </row>
    <row r="138" spans="4:10" x14ac:dyDescent="0.25">
      <c r="D138" s="187"/>
      <c r="E138" s="187"/>
      <c r="F138" s="187"/>
      <c r="G138" s="275"/>
      <c r="H138" s="275"/>
      <c r="I138" s="276"/>
      <c r="J138" s="271"/>
    </row>
    <row r="139" spans="4:10" x14ac:dyDescent="0.25">
      <c r="D139" s="187"/>
      <c r="E139" s="187"/>
      <c r="F139" s="187"/>
      <c r="G139" s="275"/>
      <c r="H139" s="275"/>
      <c r="I139" s="276"/>
      <c r="J139" s="271"/>
    </row>
    <row r="140" spans="4:10" x14ac:dyDescent="0.25">
      <c r="D140" s="187"/>
      <c r="E140" s="187"/>
      <c r="F140" s="187"/>
      <c r="G140" s="275"/>
      <c r="H140" s="275"/>
      <c r="I140" s="276"/>
      <c r="J140" s="271"/>
    </row>
    <row r="141" spans="4:10" x14ac:dyDescent="0.25">
      <c r="D141" s="187"/>
      <c r="E141" s="187"/>
      <c r="F141" s="187"/>
      <c r="G141" s="275"/>
      <c r="H141" s="275"/>
      <c r="I141" s="276"/>
      <c r="J141" s="271"/>
    </row>
    <row r="142" spans="4:10" x14ac:dyDescent="0.25">
      <c r="D142" s="187"/>
      <c r="E142" s="187"/>
      <c r="F142" s="187"/>
      <c r="G142" s="275"/>
      <c r="H142" s="275"/>
      <c r="I142" s="276"/>
      <c r="J142" s="271"/>
    </row>
    <row r="143" spans="4:10" x14ac:dyDescent="0.25">
      <c r="D143" s="187"/>
      <c r="E143" s="187"/>
      <c r="F143" s="187"/>
      <c r="G143" s="275"/>
      <c r="H143" s="275"/>
      <c r="I143" s="276"/>
      <c r="J143" s="271"/>
    </row>
    <row r="144" spans="4:10" x14ac:dyDescent="0.25">
      <c r="D144" s="187"/>
      <c r="E144" s="187"/>
      <c r="F144" s="187"/>
      <c r="G144" s="275"/>
      <c r="H144" s="275"/>
      <c r="I144" s="276"/>
      <c r="J144" s="271"/>
    </row>
    <row r="145" spans="4:10" x14ac:dyDescent="0.25">
      <c r="D145" s="187"/>
      <c r="E145" s="187"/>
      <c r="F145" s="187"/>
      <c r="G145" s="275"/>
      <c r="H145" s="275"/>
      <c r="I145" s="276"/>
      <c r="J145" s="271"/>
    </row>
    <row r="146" spans="4:10" x14ac:dyDescent="0.25">
      <c r="D146" s="187"/>
      <c r="E146" s="187"/>
      <c r="F146" s="187"/>
      <c r="G146" s="275"/>
      <c r="H146" s="275"/>
      <c r="I146" s="276"/>
      <c r="J146" s="271"/>
    </row>
    <row r="147" spans="4:10" x14ac:dyDescent="0.25">
      <c r="D147" s="187"/>
      <c r="E147" s="187"/>
      <c r="F147" s="187"/>
      <c r="G147" s="275"/>
      <c r="H147" s="275"/>
      <c r="I147" s="276"/>
      <c r="J147" s="271"/>
    </row>
    <row r="148" spans="4:10" x14ac:dyDescent="0.25">
      <c r="D148" s="187"/>
      <c r="E148" s="187"/>
      <c r="F148" s="187"/>
      <c r="G148" s="275"/>
      <c r="H148" s="275"/>
      <c r="I148" s="276"/>
      <c r="J148" s="271"/>
    </row>
    <row r="149" spans="4:10" x14ac:dyDescent="0.25">
      <c r="D149" s="187"/>
      <c r="E149" s="187"/>
      <c r="F149" s="187"/>
      <c r="G149" s="275"/>
      <c r="H149" s="275"/>
      <c r="I149" s="276"/>
      <c r="J149" s="271"/>
    </row>
    <row r="150" spans="4:10" x14ac:dyDescent="0.25">
      <c r="D150" s="187"/>
      <c r="E150" s="187"/>
      <c r="F150" s="187"/>
      <c r="G150" s="275"/>
      <c r="H150" s="275"/>
      <c r="I150" s="276"/>
      <c r="J150" s="271"/>
    </row>
    <row r="151" spans="4:10" x14ac:dyDescent="0.25">
      <c r="D151" s="187"/>
      <c r="E151" s="187"/>
      <c r="F151" s="187"/>
      <c r="G151" s="275"/>
      <c r="H151" s="275"/>
      <c r="I151" s="276"/>
      <c r="J151" s="271"/>
    </row>
    <row r="152" spans="4:10" x14ac:dyDescent="0.25">
      <c r="D152" s="187"/>
      <c r="E152" s="187"/>
      <c r="F152" s="187"/>
      <c r="G152" s="275"/>
      <c r="H152" s="275"/>
      <c r="I152" s="276"/>
      <c r="J152" s="271"/>
    </row>
    <row r="153" spans="4:10" x14ac:dyDescent="0.25">
      <c r="D153" s="187"/>
      <c r="E153" s="187"/>
      <c r="F153" s="187"/>
      <c r="G153" s="275"/>
      <c r="H153" s="275"/>
      <c r="I153" s="276"/>
      <c r="J153" s="271"/>
    </row>
    <row r="154" spans="4:10" x14ac:dyDescent="0.25">
      <c r="D154" s="187"/>
      <c r="E154" s="187"/>
      <c r="F154" s="187"/>
      <c r="G154" s="275"/>
      <c r="H154" s="275"/>
      <c r="I154" s="276"/>
      <c r="J154" s="271"/>
    </row>
    <row r="155" spans="4:10" x14ac:dyDescent="0.25">
      <c r="D155" s="187"/>
      <c r="E155" s="187"/>
      <c r="F155" s="187"/>
      <c r="G155" s="275"/>
      <c r="H155" s="275"/>
      <c r="I155" s="276"/>
      <c r="J155" s="271"/>
    </row>
    <row r="156" spans="4:10" x14ac:dyDescent="0.25">
      <c r="D156" s="187"/>
      <c r="E156" s="187"/>
      <c r="F156" s="187"/>
      <c r="G156" s="275"/>
      <c r="H156" s="275"/>
      <c r="I156" s="276"/>
      <c r="J156" s="271"/>
    </row>
    <row r="157" spans="4:10" x14ac:dyDescent="0.25">
      <c r="D157" s="187"/>
      <c r="E157" s="187"/>
      <c r="F157" s="187"/>
      <c r="G157" s="275"/>
      <c r="H157" s="275"/>
      <c r="I157" s="276"/>
      <c r="J157" s="271"/>
    </row>
    <row r="158" spans="4:10" x14ac:dyDescent="0.25">
      <c r="D158" s="187"/>
      <c r="E158" s="187"/>
      <c r="F158" s="187"/>
      <c r="G158" s="275"/>
      <c r="H158" s="275"/>
      <c r="I158" s="276"/>
      <c r="J158" s="271"/>
    </row>
    <row r="159" spans="4:10" x14ac:dyDescent="0.25">
      <c r="D159" s="187"/>
      <c r="E159" s="187"/>
      <c r="F159" s="187"/>
      <c r="G159" s="275"/>
      <c r="H159" s="275"/>
      <c r="I159" s="276"/>
      <c r="J159" s="271"/>
    </row>
    <row r="160" spans="4:10" x14ac:dyDescent="0.25">
      <c r="D160" s="187"/>
      <c r="E160" s="187"/>
      <c r="F160" s="187"/>
      <c r="G160" s="275"/>
      <c r="H160" s="275"/>
      <c r="I160" s="276"/>
      <c r="J160" s="271"/>
    </row>
    <row r="161" spans="4:10" x14ac:dyDescent="0.25">
      <c r="D161" s="187"/>
      <c r="E161" s="187"/>
      <c r="F161" s="187"/>
      <c r="G161" s="275"/>
      <c r="H161" s="275"/>
      <c r="I161" s="276"/>
      <c r="J161" s="271"/>
    </row>
    <row r="162" spans="4:10" x14ac:dyDescent="0.25">
      <c r="D162" s="187"/>
      <c r="E162" s="187"/>
      <c r="F162" s="187"/>
      <c r="G162" s="275"/>
      <c r="H162" s="275"/>
      <c r="I162" s="276"/>
      <c r="J162" s="271"/>
    </row>
    <row r="163" spans="4:10" x14ac:dyDescent="0.25">
      <c r="D163" s="187"/>
      <c r="E163" s="187"/>
      <c r="F163" s="187"/>
      <c r="G163" s="275"/>
      <c r="H163" s="275"/>
      <c r="I163" s="276"/>
      <c r="J163" s="271"/>
    </row>
    <row r="164" spans="4:10" x14ac:dyDescent="0.25">
      <c r="D164" s="187"/>
      <c r="E164" s="187"/>
      <c r="F164" s="187"/>
      <c r="G164" s="275"/>
      <c r="H164" s="275"/>
      <c r="I164" s="276"/>
      <c r="J164" s="271"/>
    </row>
    <row r="165" spans="4:10" x14ac:dyDescent="0.25">
      <c r="D165" s="187"/>
      <c r="E165" s="187"/>
      <c r="F165" s="187"/>
      <c r="G165" s="275"/>
      <c r="H165" s="275"/>
      <c r="I165" s="276"/>
      <c r="J165" s="271"/>
    </row>
    <row r="166" spans="4:10" x14ac:dyDescent="0.25">
      <c r="D166" s="187"/>
      <c r="E166" s="187"/>
      <c r="F166" s="187"/>
      <c r="G166" s="275"/>
      <c r="H166" s="275"/>
      <c r="I166" s="276"/>
      <c r="J166" s="271"/>
    </row>
    <row r="167" spans="4:10" x14ac:dyDescent="0.25">
      <c r="D167" s="187"/>
      <c r="E167" s="187"/>
      <c r="F167" s="187"/>
      <c r="G167" s="275"/>
      <c r="H167" s="275"/>
      <c r="I167" s="276"/>
      <c r="J167" s="271"/>
    </row>
    <row r="168" spans="4:10" x14ac:dyDescent="0.25">
      <c r="D168" s="187"/>
      <c r="E168" s="187"/>
      <c r="F168" s="187"/>
      <c r="G168" s="275"/>
      <c r="H168" s="275"/>
      <c r="I168" s="276"/>
      <c r="J168" s="271"/>
    </row>
    <row r="169" spans="4:10" x14ac:dyDescent="0.25">
      <c r="D169" s="187"/>
      <c r="E169" s="187"/>
      <c r="F169" s="187"/>
      <c r="G169" s="275"/>
      <c r="H169" s="275"/>
      <c r="I169" s="276"/>
      <c r="J169" s="271"/>
    </row>
    <row r="170" spans="4:10" x14ac:dyDescent="0.25">
      <c r="D170" s="187"/>
      <c r="E170" s="187"/>
      <c r="F170" s="187"/>
      <c r="G170" s="275"/>
      <c r="H170" s="275"/>
      <c r="I170" s="276"/>
      <c r="J170" s="271"/>
    </row>
    <row r="171" spans="4:10" x14ac:dyDescent="0.25">
      <c r="D171" s="187"/>
      <c r="E171" s="187"/>
      <c r="F171" s="187"/>
      <c r="G171" s="275"/>
      <c r="H171" s="275"/>
      <c r="I171" s="276"/>
      <c r="J171" s="271"/>
    </row>
    <row r="172" spans="4:10" x14ac:dyDescent="0.25">
      <c r="D172" s="187"/>
      <c r="E172" s="187"/>
      <c r="F172" s="187"/>
      <c r="G172" s="275"/>
      <c r="H172" s="275"/>
      <c r="I172" s="276"/>
      <c r="J172" s="271"/>
    </row>
    <row r="173" spans="4:10" x14ac:dyDescent="0.25">
      <c r="D173" s="187"/>
      <c r="E173" s="187"/>
      <c r="F173" s="187"/>
      <c r="G173" s="275"/>
      <c r="H173" s="275"/>
      <c r="I173" s="276"/>
      <c r="J173" s="271"/>
    </row>
    <row r="174" spans="4:10" x14ac:dyDescent="0.25">
      <c r="D174" s="187"/>
      <c r="E174" s="187"/>
      <c r="F174" s="187"/>
      <c r="G174" s="275"/>
      <c r="H174" s="275"/>
      <c r="I174" s="276"/>
      <c r="J174" s="271"/>
    </row>
    <row r="175" spans="4:10" x14ac:dyDescent="0.25">
      <c r="D175" s="187"/>
      <c r="E175" s="187"/>
      <c r="F175" s="187"/>
      <c r="G175" s="275"/>
      <c r="H175" s="275"/>
      <c r="I175" s="276"/>
      <c r="J175" s="271"/>
    </row>
    <row r="176" spans="4:10" x14ac:dyDescent="0.25">
      <c r="D176" s="187"/>
      <c r="E176" s="187"/>
      <c r="F176" s="187"/>
      <c r="G176" s="275"/>
      <c r="H176" s="275"/>
      <c r="I176" s="276"/>
      <c r="J176" s="271"/>
    </row>
    <row r="177" spans="4:10" x14ac:dyDescent="0.25">
      <c r="D177" s="187"/>
      <c r="E177" s="187"/>
      <c r="F177" s="187"/>
      <c r="G177" s="275"/>
      <c r="H177" s="275"/>
      <c r="I177" s="276"/>
      <c r="J177" s="271"/>
    </row>
    <row r="178" spans="4:10" x14ac:dyDescent="0.25">
      <c r="D178" s="187"/>
      <c r="E178" s="187"/>
      <c r="F178" s="187"/>
      <c r="G178" s="275"/>
      <c r="H178" s="275"/>
      <c r="I178" s="276"/>
      <c r="J178" s="271"/>
    </row>
    <row r="179" spans="4:10" x14ac:dyDescent="0.25">
      <c r="D179" s="187"/>
      <c r="E179" s="187"/>
      <c r="F179" s="187"/>
      <c r="G179" s="275"/>
      <c r="H179" s="275"/>
      <c r="I179" s="276"/>
      <c r="J179" s="271"/>
    </row>
    <row r="180" spans="4:10" x14ac:dyDescent="0.25">
      <c r="D180" s="187"/>
      <c r="E180" s="187"/>
      <c r="F180" s="187"/>
      <c r="G180" s="275"/>
      <c r="H180" s="275"/>
      <c r="I180" s="276"/>
      <c r="J180" s="271"/>
    </row>
    <row r="181" spans="4:10" x14ac:dyDescent="0.25">
      <c r="D181" s="187"/>
      <c r="E181" s="187"/>
      <c r="F181" s="187"/>
      <c r="G181" s="275"/>
      <c r="H181" s="275"/>
      <c r="I181" s="276"/>
      <c r="J181" s="271"/>
    </row>
    <row r="182" spans="4:10" x14ac:dyDescent="0.25">
      <c r="D182" s="187"/>
      <c r="E182" s="187"/>
      <c r="F182" s="187"/>
      <c r="G182" s="275"/>
      <c r="H182" s="275"/>
      <c r="I182" s="276"/>
      <c r="J182" s="271"/>
    </row>
    <row r="183" spans="4:10" x14ac:dyDescent="0.25">
      <c r="D183" s="187"/>
      <c r="E183" s="187"/>
      <c r="F183" s="187"/>
      <c r="G183" s="275"/>
      <c r="H183" s="275"/>
      <c r="I183" s="276"/>
      <c r="J183" s="271"/>
    </row>
    <row r="184" spans="4:10" x14ac:dyDescent="0.25">
      <c r="D184" s="187"/>
      <c r="E184" s="187"/>
      <c r="F184" s="187"/>
      <c r="G184" s="275"/>
      <c r="H184" s="275"/>
      <c r="I184" s="276"/>
      <c r="J184" s="271"/>
    </row>
    <row r="185" spans="4:10" x14ac:dyDescent="0.25">
      <c r="D185" s="187"/>
      <c r="E185" s="187"/>
      <c r="F185" s="187"/>
      <c r="G185" s="275"/>
      <c r="H185" s="275"/>
      <c r="I185" s="276"/>
      <c r="J185" s="271"/>
    </row>
    <row r="186" spans="4:10" x14ac:dyDescent="0.25">
      <c r="D186" s="187"/>
      <c r="E186" s="187"/>
      <c r="F186" s="187"/>
      <c r="G186" s="275"/>
      <c r="H186" s="275"/>
      <c r="I186" s="276"/>
      <c r="J186" s="271"/>
    </row>
    <row r="187" spans="4:10" x14ac:dyDescent="0.25">
      <c r="D187" s="187"/>
      <c r="E187" s="187"/>
      <c r="F187" s="187"/>
      <c r="G187" s="275"/>
      <c r="H187" s="275"/>
      <c r="I187" s="276"/>
      <c r="J187" s="271"/>
    </row>
    <row r="188" spans="4:10" x14ac:dyDescent="0.25">
      <c r="D188" s="187"/>
      <c r="E188" s="187"/>
      <c r="F188" s="187"/>
      <c r="G188" s="275"/>
      <c r="H188" s="275"/>
      <c r="I188" s="276"/>
      <c r="J188" s="271"/>
    </row>
    <row r="189" spans="4:10" x14ac:dyDescent="0.25">
      <c r="D189" s="187"/>
      <c r="E189" s="187"/>
      <c r="F189" s="187"/>
      <c r="G189" s="275"/>
      <c r="H189" s="275"/>
      <c r="I189" s="276"/>
      <c r="J189" s="271"/>
    </row>
    <row r="190" spans="4:10" x14ac:dyDescent="0.25">
      <c r="D190" s="187"/>
      <c r="E190" s="187"/>
      <c r="F190" s="187"/>
      <c r="G190" s="275"/>
      <c r="H190" s="275"/>
      <c r="I190" s="276"/>
      <c r="J190" s="271"/>
    </row>
    <row r="191" spans="4:10" x14ac:dyDescent="0.25">
      <c r="D191" s="187"/>
      <c r="E191" s="187"/>
      <c r="F191" s="187"/>
      <c r="G191" s="275"/>
      <c r="H191" s="275"/>
      <c r="I191" s="276"/>
      <c r="J191" s="271"/>
    </row>
    <row r="192" spans="4:10" x14ac:dyDescent="0.25">
      <c r="D192" s="187"/>
      <c r="E192" s="187"/>
      <c r="F192" s="187"/>
      <c r="G192" s="275"/>
      <c r="H192" s="275"/>
      <c r="I192" s="276"/>
      <c r="J192" s="271"/>
    </row>
    <row r="193" spans="4:10" x14ac:dyDescent="0.25">
      <c r="D193" s="187"/>
      <c r="E193" s="187"/>
      <c r="F193" s="187"/>
      <c r="G193" s="275"/>
      <c r="H193" s="275"/>
      <c r="I193" s="276"/>
      <c r="J193" s="271"/>
    </row>
    <row r="194" spans="4:10" x14ac:dyDescent="0.25">
      <c r="D194" s="187"/>
      <c r="E194" s="187"/>
      <c r="F194" s="187"/>
      <c r="G194" s="275"/>
      <c r="H194" s="275"/>
      <c r="I194" s="276"/>
      <c r="J194" s="271"/>
    </row>
    <row r="195" spans="4:10" x14ac:dyDescent="0.25">
      <c r="D195" s="187"/>
      <c r="E195" s="187"/>
      <c r="F195" s="187"/>
      <c r="G195" s="275"/>
      <c r="H195" s="275"/>
      <c r="I195" s="276"/>
      <c r="J195" s="271"/>
    </row>
    <row r="196" spans="4:10" x14ac:dyDescent="0.25">
      <c r="D196" s="187"/>
      <c r="E196" s="187"/>
      <c r="F196" s="187"/>
      <c r="G196" s="275"/>
      <c r="H196" s="275"/>
      <c r="I196" s="276"/>
      <c r="J196" s="271"/>
    </row>
    <row r="197" spans="4:10" x14ac:dyDescent="0.25">
      <c r="D197" s="187"/>
      <c r="E197" s="187"/>
      <c r="F197" s="187"/>
      <c r="G197" s="275"/>
      <c r="H197" s="275"/>
      <c r="I197" s="276"/>
      <c r="J197" s="271"/>
    </row>
    <row r="198" spans="4:10" x14ac:dyDescent="0.25">
      <c r="D198" s="187"/>
      <c r="E198" s="187"/>
      <c r="F198" s="187"/>
      <c r="G198" s="275"/>
      <c r="H198" s="275"/>
      <c r="I198" s="276"/>
      <c r="J198" s="271"/>
    </row>
    <row r="199" spans="4:10" x14ac:dyDescent="0.25">
      <c r="D199" s="187"/>
      <c r="E199" s="187"/>
      <c r="F199" s="187"/>
      <c r="G199" s="275"/>
      <c r="H199" s="275"/>
      <c r="I199" s="276"/>
      <c r="J199" s="271"/>
    </row>
    <row r="200" spans="4:10" x14ac:dyDescent="0.25">
      <c r="D200" s="187"/>
      <c r="E200" s="187"/>
      <c r="F200" s="187"/>
      <c r="G200" s="275"/>
      <c r="H200" s="275"/>
      <c r="I200" s="276"/>
      <c r="J200" s="271"/>
    </row>
    <row r="201" spans="4:10" x14ac:dyDescent="0.25">
      <c r="D201" s="187"/>
      <c r="E201" s="187"/>
      <c r="F201" s="187"/>
      <c r="G201" s="275"/>
      <c r="H201" s="275"/>
      <c r="I201" s="276"/>
      <c r="J201" s="271"/>
    </row>
    <row r="202" spans="4:10" x14ac:dyDescent="0.25">
      <c r="D202" s="187"/>
      <c r="E202" s="187"/>
      <c r="F202" s="187"/>
      <c r="G202" s="275"/>
      <c r="H202" s="275"/>
      <c r="I202" s="276"/>
      <c r="J202" s="271"/>
    </row>
    <row r="203" spans="4:10" x14ac:dyDescent="0.25">
      <c r="D203" s="187"/>
      <c r="E203" s="187"/>
      <c r="F203" s="187"/>
      <c r="G203" s="275"/>
      <c r="H203" s="275"/>
      <c r="I203" s="276"/>
      <c r="J203" s="271"/>
    </row>
    <row r="204" spans="4:10" x14ac:dyDescent="0.25">
      <c r="D204" s="187"/>
      <c r="E204" s="187"/>
      <c r="F204" s="187"/>
      <c r="G204" s="275"/>
      <c r="H204" s="275"/>
      <c r="I204" s="276"/>
      <c r="J204" s="271"/>
    </row>
    <row r="205" spans="4:10" x14ac:dyDescent="0.25">
      <c r="D205" s="187"/>
      <c r="E205" s="187"/>
      <c r="F205" s="187"/>
      <c r="G205" s="275"/>
      <c r="H205" s="275"/>
      <c r="I205" s="276"/>
      <c r="J205" s="271"/>
    </row>
    <row r="206" spans="4:10" x14ac:dyDescent="0.25">
      <c r="D206" s="187"/>
      <c r="E206" s="187"/>
      <c r="F206" s="187"/>
      <c r="G206" s="275"/>
      <c r="H206" s="275"/>
      <c r="I206" s="276"/>
      <c r="J206" s="271"/>
    </row>
    <row r="207" spans="4:10" x14ac:dyDescent="0.25">
      <c r="D207" s="187"/>
      <c r="E207" s="187"/>
      <c r="F207" s="187"/>
      <c r="G207" s="275"/>
      <c r="H207" s="275"/>
      <c r="I207" s="276"/>
      <c r="J207" s="271"/>
    </row>
    <row r="208" spans="4:10" x14ac:dyDescent="0.25">
      <c r="D208" s="187"/>
      <c r="E208" s="187"/>
      <c r="F208" s="187"/>
      <c r="G208" s="275"/>
      <c r="H208" s="275"/>
      <c r="I208" s="276"/>
      <c r="J208" s="271"/>
    </row>
    <row r="209" spans="4:10" x14ac:dyDescent="0.25">
      <c r="D209" s="187"/>
      <c r="E209" s="187"/>
      <c r="F209" s="187"/>
      <c r="G209" s="275"/>
      <c r="H209" s="275"/>
      <c r="I209" s="276"/>
      <c r="J209" s="271"/>
    </row>
    <row r="210" spans="4:10" x14ac:dyDescent="0.25">
      <c r="D210" s="187"/>
      <c r="E210" s="187"/>
      <c r="F210" s="187"/>
      <c r="G210" s="275"/>
      <c r="H210" s="275"/>
      <c r="I210" s="276"/>
      <c r="J210" s="271"/>
    </row>
    <row r="211" spans="4:10" x14ac:dyDescent="0.25">
      <c r="D211" s="187"/>
      <c r="E211" s="187"/>
      <c r="F211" s="187"/>
      <c r="G211" s="275"/>
      <c r="H211" s="275"/>
      <c r="I211" s="276"/>
      <c r="J211" s="271"/>
    </row>
    <row r="212" spans="4:10" x14ac:dyDescent="0.25">
      <c r="D212" s="187"/>
      <c r="E212" s="187"/>
      <c r="F212" s="187"/>
      <c r="G212" s="275"/>
      <c r="H212" s="275"/>
      <c r="I212" s="276"/>
      <c r="J212" s="271"/>
    </row>
    <row r="213" spans="4:10" x14ac:dyDescent="0.25">
      <c r="D213" s="187"/>
      <c r="E213" s="187"/>
      <c r="F213" s="187"/>
      <c r="G213" s="275"/>
      <c r="H213" s="275"/>
      <c r="I213" s="276"/>
      <c r="J213" s="271"/>
    </row>
    <row r="214" spans="4:10" x14ac:dyDescent="0.25">
      <c r="D214" s="187"/>
      <c r="E214" s="187"/>
      <c r="F214" s="187"/>
      <c r="G214" s="275"/>
      <c r="H214" s="275"/>
      <c r="I214" s="276"/>
      <c r="J214" s="271"/>
    </row>
    <row r="215" spans="4:10" x14ac:dyDescent="0.25">
      <c r="D215" s="187"/>
      <c r="E215" s="187"/>
      <c r="F215" s="187"/>
      <c r="G215" s="275"/>
      <c r="H215" s="275"/>
      <c r="I215" s="276"/>
      <c r="J215" s="271"/>
    </row>
    <row r="216" spans="4:10" x14ac:dyDescent="0.25">
      <c r="D216" s="187"/>
      <c r="E216" s="187"/>
      <c r="F216" s="187"/>
      <c r="G216" s="275"/>
      <c r="H216" s="275"/>
      <c r="I216" s="276"/>
      <c r="J216" s="271"/>
    </row>
    <row r="217" spans="4:10" x14ac:dyDescent="0.25">
      <c r="D217" s="187"/>
      <c r="E217" s="187"/>
      <c r="F217" s="187"/>
      <c r="G217" s="275"/>
      <c r="H217" s="275"/>
      <c r="I217" s="276"/>
      <c r="J217" s="271"/>
    </row>
    <row r="218" spans="4:10" x14ac:dyDescent="0.25">
      <c r="D218" s="187"/>
      <c r="E218" s="187"/>
      <c r="F218" s="187"/>
      <c r="G218" s="275"/>
      <c r="H218" s="275"/>
      <c r="I218" s="276"/>
      <c r="J218" s="271"/>
    </row>
    <row r="219" spans="4:10" x14ac:dyDescent="0.25">
      <c r="D219" s="187"/>
      <c r="E219" s="187"/>
      <c r="F219" s="187"/>
      <c r="G219" s="275"/>
      <c r="H219" s="275"/>
      <c r="I219" s="276"/>
      <c r="J219" s="271"/>
    </row>
    <row r="220" spans="4:10" x14ac:dyDescent="0.25">
      <c r="D220" s="187"/>
      <c r="E220" s="187"/>
      <c r="F220" s="187"/>
      <c r="G220" s="275"/>
      <c r="H220" s="275"/>
      <c r="I220" s="276"/>
      <c r="J220" s="271"/>
    </row>
    <row r="221" spans="4:10" x14ac:dyDescent="0.25">
      <c r="D221" s="187"/>
      <c r="E221" s="187"/>
      <c r="F221" s="187"/>
      <c r="G221" s="275"/>
      <c r="H221" s="275"/>
      <c r="I221" s="276"/>
      <c r="J221" s="271"/>
    </row>
    <row r="222" spans="4:10" x14ac:dyDescent="0.25">
      <c r="D222" s="187"/>
      <c r="E222" s="187"/>
      <c r="F222" s="187"/>
      <c r="G222" s="275"/>
      <c r="H222" s="275"/>
      <c r="I222" s="276"/>
      <c r="J222" s="271"/>
    </row>
    <row r="223" spans="4:10" x14ac:dyDescent="0.25">
      <c r="D223" s="187"/>
      <c r="E223" s="187"/>
      <c r="F223" s="187"/>
      <c r="G223" s="275"/>
      <c r="H223" s="275"/>
      <c r="I223" s="276"/>
      <c r="J223" s="271"/>
    </row>
    <row r="224" spans="4:10" x14ac:dyDescent="0.25">
      <c r="D224" s="187"/>
      <c r="E224" s="187"/>
      <c r="F224" s="187"/>
      <c r="G224" s="275"/>
      <c r="H224" s="275"/>
      <c r="I224" s="276"/>
      <c r="J224" s="271"/>
    </row>
    <row r="225" spans="4:10" x14ac:dyDescent="0.25">
      <c r="D225" s="187"/>
      <c r="E225" s="187"/>
      <c r="F225" s="187"/>
      <c r="G225" s="275"/>
      <c r="H225" s="275"/>
      <c r="I225" s="276"/>
      <c r="J225" s="271"/>
    </row>
    <row r="226" spans="4:10" x14ac:dyDescent="0.25">
      <c r="D226" s="187"/>
      <c r="E226" s="187"/>
      <c r="F226" s="187"/>
      <c r="G226" s="275"/>
      <c r="H226" s="275"/>
      <c r="I226" s="276"/>
      <c r="J226" s="271"/>
    </row>
    <row r="227" spans="4:10" x14ac:dyDescent="0.25">
      <c r="D227" s="187"/>
      <c r="E227" s="187"/>
      <c r="F227" s="187"/>
      <c r="G227" s="275"/>
      <c r="H227" s="275"/>
      <c r="I227" s="276"/>
      <c r="J227" s="271"/>
    </row>
    <row r="228" spans="4:10" x14ac:dyDescent="0.25">
      <c r="D228" s="187"/>
      <c r="E228" s="187"/>
      <c r="F228" s="187"/>
      <c r="G228" s="275"/>
      <c r="H228" s="275"/>
      <c r="I228" s="276"/>
      <c r="J228" s="271"/>
    </row>
    <row r="229" spans="4:10" x14ac:dyDescent="0.25">
      <c r="D229" s="187"/>
      <c r="E229" s="187"/>
      <c r="F229" s="187"/>
      <c r="G229" s="275"/>
      <c r="H229" s="275"/>
      <c r="I229" s="276"/>
      <c r="J229" s="271"/>
    </row>
    <row r="230" spans="4:10" x14ac:dyDescent="0.25">
      <c r="D230" s="187"/>
      <c r="E230" s="187"/>
      <c r="F230" s="187"/>
      <c r="G230" s="275"/>
      <c r="H230" s="275"/>
      <c r="I230" s="276"/>
      <c r="J230" s="271"/>
    </row>
    <row r="231" spans="4:10" x14ac:dyDescent="0.25">
      <c r="D231" s="187"/>
      <c r="E231" s="187"/>
      <c r="F231" s="187"/>
      <c r="G231" s="275"/>
      <c r="H231" s="275"/>
      <c r="I231" s="276"/>
      <c r="J231" s="271"/>
    </row>
    <row r="232" spans="4:10" x14ac:dyDescent="0.25">
      <c r="D232" s="187"/>
      <c r="E232" s="187"/>
      <c r="F232" s="187"/>
      <c r="G232" s="275"/>
      <c r="H232" s="275"/>
      <c r="I232" s="276"/>
      <c r="J232" s="271"/>
    </row>
    <row r="233" spans="4:10" x14ac:dyDescent="0.25">
      <c r="D233" s="187"/>
      <c r="E233" s="187"/>
      <c r="F233" s="187"/>
      <c r="G233" s="275"/>
      <c r="H233" s="275"/>
      <c r="I233" s="276"/>
      <c r="J233" s="271"/>
    </row>
    <row r="234" spans="4:10" x14ac:dyDescent="0.25">
      <c r="D234" s="187"/>
      <c r="E234" s="187"/>
      <c r="F234" s="187"/>
      <c r="G234" s="275"/>
      <c r="H234" s="275"/>
      <c r="I234" s="276"/>
      <c r="J234" s="271"/>
    </row>
    <row r="235" spans="4:10" x14ac:dyDescent="0.25">
      <c r="D235" s="187"/>
      <c r="E235" s="187"/>
      <c r="F235" s="187"/>
      <c r="G235" s="275"/>
      <c r="H235" s="275"/>
      <c r="I235" s="276"/>
      <c r="J235" s="271"/>
    </row>
    <row r="236" spans="4:10" x14ac:dyDescent="0.25">
      <c r="D236" s="187"/>
      <c r="E236" s="187"/>
      <c r="F236" s="187"/>
      <c r="G236" s="275"/>
      <c r="H236" s="275"/>
      <c r="I236" s="276"/>
      <c r="J236" s="271"/>
    </row>
    <row r="237" spans="4:10" x14ac:dyDescent="0.25">
      <c r="D237" s="187"/>
      <c r="E237" s="187"/>
      <c r="F237" s="187"/>
      <c r="G237" s="275"/>
      <c r="H237" s="275"/>
      <c r="I237" s="276"/>
      <c r="J237" s="271"/>
    </row>
    <row r="238" spans="4:10" x14ac:dyDescent="0.25">
      <c r="D238" s="187"/>
      <c r="E238" s="187"/>
      <c r="F238" s="187"/>
      <c r="G238" s="275"/>
      <c r="H238" s="275"/>
      <c r="I238" s="276"/>
      <c r="J238" s="271"/>
    </row>
    <row r="239" spans="4:10" x14ac:dyDescent="0.25">
      <c r="D239" s="187"/>
      <c r="E239" s="187"/>
      <c r="F239" s="187"/>
      <c r="G239" s="275"/>
      <c r="H239" s="275"/>
      <c r="I239" s="276"/>
      <c r="J239" s="271"/>
    </row>
    <row r="240" spans="4:10" x14ac:dyDescent="0.25">
      <c r="D240" s="187"/>
      <c r="E240" s="187"/>
      <c r="F240" s="187"/>
      <c r="G240" s="275"/>
      <c r="H240" s="275"/>
      <c r="I240" s="276"/>
      <c r="J240" s="271"/>
    </row>
    <row r="241" spans="4:10" x14ac:dyDescent="0.25">
      <c r="D241" s="187"/>
      <c r="E241" s="187"/>
      <c r="F241" s="187"/>
      <c r="G241" s="275"/>
      <c r="H241" s="275"/>
      <c r="I241" s="276"/>
      <c r="J241" s="271"/>
    </row>
    <row r="242" spans="4:10" x14ac:dyDescent="0.25">
      <c r="D242" s="187"/>
      <c r="E242" s="187"/>
      <c r="F242" s="187"/>
      <c r="G242" s="275"/>
      <c r="H242" s="275"/>
      <c r="I242" s="276"/>
      <c r="J242" s="271"/>
    </row>
    <row r="243" spans="4:10" x14ac:dyDescent="0.25">
      <c r="D243" s="187"/>
      <c r="E243" s="187"/>
      <c r="F243" s="187"/>
      <c r="G243" s="275"/>
      <c r="H243" s="275"/>
      <c r="I243" s="276"/>
      <c r="J243" s="271"/>
    </row>
    <row r="244" spans="4:10" x14ac:dyDescent="0.25">
      <c r="D244" s="187"/>
      <c r="E244" s="187"/>
      <c r="F244" s="187"/>
      <c r="G244" s="275"/>
      <c r="H244" s="275"/>
      <c r="I244" s="276"/>
      <c r="J244" s="271"/>
    </row>
    <row r="245" spans="4:10" x14ac:dyDescent="0.25">
      <c r="D245" s="187"/>
      <c r="E245" s="187"/>
      <c r="F245" s="187"/>
      <c r="G245" s="275"/>
      <c r="H245" s="275"/>
      <c r="I245" s="276"/>
      <c r="J245" s="271"/>
    </row>
    <row r="246" spans="4:10" x14ac:dyDescent="0.25">
      <c r="D246" s="187"/>
      <c r="E246" s="187"/>
      <c r="F246" s="187"/>
      <c r="G246" s="275"/>
      <c r="H246" s="275"/>
      <c r="I246" s="276"/>
      <c r="J246" s="271"/>
    </row>
    <row r="247" spans="4:10" x14ac:dyDescent="0.25">
      <c r="D247" s="187"/>
      <c r="E247" s="187"/>
      <c r="F247" s="187"/>
      <c r="G247" s="275"/>
      <c r="H247" s="275"/>
      <c r="I247" s="276"/>
      <c r="J247" s="271"/>
    </row>
    <row r="248" spans="4:10" x14ac:dyDescent="0.25">
      <c r="D248" s="187"/>
      <c r="E248" s="187"/>
      <c r="F248" s="187"/>
      <c r="G248" s="275"/>
      <c r="H248" s="275"/>
      <c r="I248" s="276"/>
      <c r="J248" s="271"/>
    </row>
    <row r="249" spans="4:10" x14ac:dyDescent="0.25">
      <c r="D249" s="187"/>
      <c r="E249" s="187"/>
      <c r="F249" s="187"/>
      <c r="G249" s="275"/>
      <c r="H249" s="275"/>
      <c r="I249" s="276"/>
      <c r="J249" s="271"/>
    </row>
    <row r="250" spans="4:10" x14ac:dyDescent="0.25">
      <c r="D250" s="187"/>
      <c r="E250" s="187"/>
      <c r="F250" s="187"/>
      <c r="G250" s="275"/>
      <c r="H250" s="275"/>
      <c r="I250" s="276"/>
      <c r="J250" s="271"/>
    </row>
    <row r="251" spans="4:10" x14ac:dyDescent="0.25">
      <c r="D251" s="187"/>
      <c r="E251" s="187"/>
      <c r="F251" s="187"/>
      <c r="G251" s="275"/>
      <c r="H251" s="275"/>
      <c r="I251" s="276"/>
      <c r="J251" s="271"/>
    </row>
    <row r="252" spans="4:10" x14ac:dyDescent="0.25">
      <c r="D252" s="187"/>
      <c r="E252" s="187"/>
      <c r="F252" s="187"/>
      <c r="G252" s="275"/>
      <c r="H252" s="275"/>
      <c r="I252" s="276"/>
      <c r="J252" s="271"/>
    </row>
    <row r="253" spans="4:10" x14ac:dyDescent="0.25">
      <c r="D253" s="187"/>
      <c r="E253" s="187"/>
      <c r="F253" s="187"/>
      <c r="G253" s="275"/>
      <c r="H253" s="275"/>
      <c r="I253" s="276"/>
      <c r="J253" s="271"/>
    </row>
    <row r="254" spans="4:10" x14ac:dyDescent="0.25">
      <c r="D254" s="187"/>
      <c r="E254" s="187"/>
      <c r="F254" s="187"/>
      <c r="G254" s="275"/>
      <c r="H254" s="275"/>
      <c r="I254" s="276"/>
      <c r="J254" s="271"/>
    </row>
    <row r="255" spans="4:10" x14ac:dyDescent="0.25">
      <c r="D255" s="187"/>
      <c r="E255" s="187"/>
      <c r="F255" s="187"/>
      <c r="G255" s="275"/>
      <c r="H255" s="275"/>
      <c r="I255" s="276"/>
      <c r="J255" s="271"/>
    </row>
    <row r="256" spans="4:10" x14ac:dyDescent="0.25">
      <c r="D256" s="187"/>
      <c r="E256" s="187"/>
      <c r="F256" s="187"/>
      <c r="G256" s="275"/>
      <c r="H256" s="275"/>
      <c r="I256" s="276"/>
      <c r="J256" s="271"/>
    </row>
    <row r="257" spans="4:10" x14ac:dyDescent="0.25">
      <c r="D257" s="187"/>
      <c r="E257" s="187"/>
      <c r="F257" s="187"/>
      <c r="G257" s="275"/>
      <c r="H257" s="275"/>
      <c r="I257" s="276"/>
      <c r="J257" s="271"/>
    </row>
    <row r="258" spans="4:10" x14ac:dyDescent="0.25">
      <c r="D258" s="187"/>
      <c r="E258" s="187"/>
      <c r="F258" s="187"/>
      <c r="G258" s="275"/>
      <c r="H258" s="275"/>
      <c r="I258" s="276"/>
      <c r="J258" s="271"/>
    </row>
    <row r="259" spans="4:10" x14ac:dyDescent="0.25">
      <c r="D259" s="187"/>
      <c r="E259" s="187"/>
      <c r="F259" s="187"/>
      <c r="G259" s="275"/>
      <c r="H259" s="275"/>
      <c r="I259" s="276"/>
      <c r="J259" s="271"/>
    </row>
    <row r="260" spans="4:10" x14ac:dyDescent="0.25">
      <c r="D260" s="187"/>
      <c r="E260" s="187"/>
      <c r="F260" s="187"/>
      <c r="G260" s="275"/>
      <c r="H260" s="275"/>
      <c r="I260" s="276"/>
      <c r="J260" s="271"/>
    </row>
    <row r="261" spans="4:10" x14ac:dyDescent="0.25">
      <c r="D261" s="187"/>
      <c r="E261" s="187"/>
      <c r="F261" s="187"/>
      <c r="G261" s="275"/>
      <c r="H261" s="275"/>
      <c r="I261" s="276"/>
      <c r="J261" s="271"/>
    </row>
    <row r="262" spans="4:10" x14ac:dyDescent="0.25">
      <c r="D262" s="187"/>
      <c r="E262" s="187"/>
      <c r="F262" s="187"/>
      <c r="G262" s="275"/>
      <c r="H262" s="275"/>
      <c r="I262" s="276"/>
      <c r="J262" s="271"/>
    </row>
    <row r="263" spans="4:10" x14ac:dyDescent="0.25">
      <c r="D263" s="187"/>
      <c r="E263" s="187"/>
      <c r="F263" s="187"/>
      <c r="G263" s="275"/>
      <c r="H263" s="275"/>
      <c r="I263" s="276"/>
      <c r="J263" s="271"/>
    </row>
    <row r="264" spans="4:10" x14ac:dyDescent="0.25">
      <c r="D264" s="187"/>
      <c r="E264" s="187"/>
      <c r="F264" s="187"/>
      <c r="G264" s="275"/>
      <c r="H264" s="275"/>
      <c r="I264" s="276"/>
      <c r="J264" s="271"/>
    </row>
    <row r="265" spans="4:10" x14ac:dyDescent="0.25">
      <c r="D265" s="187"/>
      <c r="E265" s="187"/>
      <c r="F265" s="187"/>
      <c r="G265" s="275"/>
      <c r="H265" s="275"/>
      <c r="I265" s="276"/>
      <c r="J265" s="271"/>
    </row>
    <row r="266" spans="4:10" x14ac:dyDescent="0.25">
      <c r="D266" s="187"/>
      <c r="E266" s="187"/>
      <c r="F266" s="187"/>
      <c r="G266" s="275"/>
      <c r="H266" s="275"/>
      <c r="I266" s="276"/>
      <c r="J266" s="271"/>
    </row>
    <row r="267" spans="4:10" x14ac:dyDescent="0.25">
      <c r="D267" s="187"/>
      <c r="E267" s="187"/>
      <c r="F267" s="187"/>
      <c r="G267" s="275"/>
      <c r="H267" s="275"/>
      <c r="I267" s="276"/>
      <c r="J267" s="271"/>
    </row>
    <row r="268" spans="4:10" x14ac:dyDescent="0.25">
      <c r="D268" s="187"/>
      <c r="E268" s="187"/>
      <c r="F268" s="187"/>
      <c r="G268" s="275"/>
      <c r="H268" s="275"/>
      <c r="I268" s="276"/>
      <c r="J268" s="271"/>
    </row>
    <row r="269" spans="4:10" x14ac:dyDescent="0.25">
      <c r="D269" s="187"/>
      <c r="E269" s="187"/>
      <c r="F269" s="187"/>
      <c r="G269" s="275"/>
      <c r="H269" s="275"/>
      <c r="I269" s="276"/>
      <c r="J269" s="271"/>
    </row>
    <row r="270" spans="4:10" x14ac:dyDescent="0.25">
      <c r="D270" s="187"/>
      <c r="E270" s="187"/>
      <c r="F270" s="187"/>
      <c r="G270" s="275"/>
      <c r="H270" s="275"/>
      <c r="I270" s="276"/>
      <c r="J270" s="271"/>
    </row>
    <row r="271" spans="4:10" x14ac:dyDescent="0.25">
      <c r="D271" s="187"/>
      <c r="E271" s="187"/>
      <c r="F271" s="187"/>
      <c r="G271" s="275"/>
      <c r="H271" s="275"/>
      <c r="I271" s="276"/>
      <c r="J271" s="271"/>
    </row>
    <row r="272" spans="4:10" x14ac:dyDescent="0.25">
      <c r="D272" s="187"/>
      <c r="E272" s="187"/>
      <c r="F272" s="187"/>
      <c r="G272" s="275"/>
      <c r="H272" s="275"/>
      <c r="I272" s="276"/>
      <c r="J272" s="271"/>
    </row>
    <row r="273" spans="4:10" x14ac:dyDescent="0.25">
      <c r="D273" s="187"/>
      <c r="E273" s="187"/>
      <c r="F273" s="187"/>
      <c r="G273" s="275"/>
      <c r="H273" s="275"/>
      <c r="I273" s="276"/>
      <c r="J273" s="271"/>
    </row>
    <row r="274" spans="4:10" x14ac:dyDescent="0.25">
      <c r="D274" s="187"/>
      <c r="E274" s="187"/>
      <c r="F274" s="187"/>
      <c r="G274" s="275"/>
      <c r="H274" s="275"/>
      <c r="I274" s="276"/>
      <c r="J274" s="271"/>
    </row>
    <row r="275" spans="4:10" x14ac:dyDescent="0.25">
      <c r="D275" s="187"/>
      <c r="E275" s="187"/>
      <c r="F275" s="187"/>
      <c r="G275" s="275"/>
      <c r="H275" s="275"/>
      <c r="I275" s="276"/>
      <c r="J275" s="271"/>
    </row>
    <row r="276" spans="4:10" x14ac:dyDescent="0.25">
      <c r="D276" s="187"/>
      <c r="E276" s="187"/>
      <c r="F276" s="187"/>
      <c r="G276" s="275"/>
      <c r="H276" s="275"/>
      <c r="I276" s="276"/>
      <c r="J276" s="271"/>
    </row>
    <row r="277" spans="4:10" x14ac:dyDescent="0.25">
      <c r="D277" s="187"/>
      <c r="E277" s="187"/>
      <c r="F277" s="187"/>
      <c r="G277" s="275"/>
      <c r="H277" s="275"/>
      <c r="I277" s="276"/>
      <c r="J277" s="271"/>
    </row>
    <row r="278" spans="4:10" x14ac:dyDescent="0.25">
      <c r="D278" s="187"/>
      <c r="E278" s="187"/>
      <c r="F278" s="187"/>
      <c r="G278" s="275"/>
      <c r="H278" s="275"/>
      <c r="I278" s="276"/>
      <c r="J278" s="271"/>
    </row>
    <row r="279" spans="4:10" x14ac:dyDescent="0.25">
      <c r="D279" s="187"/>
      <c r="E279" s="187"/>
      <c r="F279" s="187"/>
      <c r="G279" s="275"/>
      <c r="H279" s="275"/>
      <c r="I279" s="276"/>
      <c r="J279" s="271"/>
    </row>
    <row r="280" spans="4:10" x14ac:dyDescent="0.25">
      <c r="D280" s="187"/>
      <c r="E280" s="187"/>
      <c r="F280" s="187"/>
      <c r="G280" s="275"/>
      <c r="H280" s="275"/>
      <c r="I280" s="276"/>
      <c r="J280" s="271"/>
    </row>
    <row r="281" spans="4:10" x14ac:dyDescent="0.25">
      <c r="D281" s="187"/>
      <c r="E281" s="187"/>
      <c r="F281" s="187"/>
      <c r="G281" s="275"/>
      <c r="H281" s="275"/>
      <c r="I281" s="276"/>
      <c r="J281" s="271"/>
    </row>
    <row r="282" spans="4:10" x14ac:dyDescent="0.25">
      <c r="D282" s="187"/>
      <c r="E282" s="187"/>
      <c r="F282" s="187"/>
      <c r="G282" s="275"/>
      <c r="H282" s="275"/>
      <c r="I282" s="276"/>
      <c r="J282" s="271"/>
    </row>
    <row r="283" spans="4:10" x14ac:dyDescent="0.25">
      <c r="D283" s="187"/>
      <c r="E283" s="187"/>
      <c r="F283" s="187"/>
      <c r="G283" s="275"/>
      <c r="H283" s="275"/>
      <c r="I283" s="276"/>
      <c r="J283" s="271"/>
    </row>
    <row r="284" spans="4:10" x14ac:dyDescent="0.25">
      <c r="D284" s="187"/>
      <c r="E284" s="187"/>
      <c r="F284" s="187"/>
      <c r="G284" s="275"/>
      <c r="H284" s="275"/>
      <c r="I284" s="276"/>
      <c r="J284" s="271"/>
    </row>
    <row r="285" spans="4:10" x14ac:dyDescent="0.25">
      <c r="D285" s="187"/>
      <c r="E285" s="187"/>
      <c r="F285" s="187"/>
      <c r="G285" s="275"/>
      <c r="H285" s="275"/>
      <c r="I285" s="276"/>
      <c r="J285" s="271"/>
    </row>
    <row r="286" spans="4:10" x14ac:dyDescent="0.25">
      <c r="D286" s="187"/>
      <c r="E286" s="187"/>
      <c r="F286" s="187"/>
      <c r="G286" s="275"/>
      <c r="H286" s="275"/>
      <c r="I286" s="276"/>
      <c r="J286" s="271"/>
    </row>
    <row r="287" spans="4:10" x14ac:dyDescent="0.25">
      <c r="D287" s="187"/>
      <c r="E287" s="187"/>
      <c r="F287" s="187"/>
      <c r="G287" s="275"/>
      <c r="H287" s="275"/>
      <c r="I287" s="276"/>
      <c r="J287" s="271"/>
    </row>
    <row r="288" spans="4:10" x14ac:dyDescent="0.25">
      <c r="D288" s="187"/>
      <c r="E288" s="187"/>
      <c r="F288" s="187"/>
      <c r="G288" s="275"/>
      <c r="H288" s="275"/>
      <c r="I288" s="276"/>
      <c r="J288" s="271"/>
    </row>
    <row r="289" spans="4:10" x14ac:dyDescent="0.25">
      <c r="D289" s="187"/>
      <c r="E289" s="187"/>
      <c r="F289" s="187"/>
      <c r="G289" s="275"/>
      <c r="H289" s="275"/>
      <c r="I289" s="276"/>
      <c r="J289" s="271"/>
    </row>
    <row r="290" spans="4:10" x14ac:dyDescent="0.25">
      <c r="D290" s="187"/>
      <c r="E290" s="187"/>
      <c r="F290" s="187"/>
      <c r="G290" s="275"/>
      <c r="H290" s="275"/>
      <c r="I290" s="276"/>
      <c r="J290" s="271"/>
    </row>
    <row r="291" spans="4:10" x14ac:dyDescent="0.25">
      <c r="D291" s="187"/>
      <c r="E291" s="187"/>
      <c r="F291" s="187"/>
      <c r="G291" s="275"/>
      <c r="H291" s="275"/>
      <c r="I291" s="276"/>
      <c r="J291" s="271"/>
    </row>
    <row r="292" spans="4:10" x14ac:dyDescent="0.25">
      <c r="D292" s="187"/>
      <c r="E292" s="187"/>
      <c r="F292" s="187"/>
      <c r="G292" s="275"/>
      <c r="H292" s="275"/>
      <c r="I292" s="276"/>
      <c r="J292" s="271"/>
    </row>
    <row r="293" spans="4:10" x14ac:dyDescent="0.25">
      <c r="D293" s="187"/>
      <c r="E293" s="187"/>
      <c r="F293" s="187"/>
      <c r="G293" s="275"/>
      <c r="H293" s="275"/>
      <c r="I293" s="276"/>
      <c r="J293" s="271"/>
    </row>
    <row r="294" spans="4:10" x14ac:dyDescent="0.25">
      <c r="D294" s="187"/>
      <c r="E294" s="187"/>
      <c r="F294" s="187"/>
      <c r="G294" s="275"/>
      <c r="H294" s="275"/>
      <c r="I294" s="276"/>
      <c r="J294" s="271"/>
    </row>
    <row r="295" spans="4:10" x14ac:dyDescent="0.25">
      <c r="D295" s="187"/>
      <c r="E295" s="187"/>
      <c r="F295" s="187"/>
      <c r="G295" s="275"/>
      <c r="H295" s="275"/>
      <c r="I295" s="276"/>
      <c r="J295" s="271"/>
    </row>
    <row r="296" spans="4:10" x14ac:dyDescent="0.25">
      <c r="D296" s="187"/>
      <c r="E296" s="187"/>
      <c r="F296" s="187"/>
      <c r="G296" s="275"/>
      <c r="H296" s="275"/>
      <c r="I296" s="276"/>
      <c r="J296" s="271"/>
    </row>
    <row r="297" spans="4:10" x14ac:dyDescent="0.25">
      <c r="D297" s="187"/>
      <c r="E297" s="187"/>
      <c r="F297" s="187"/>
      <c r="G297" s="275"/>
      <c r="H297" s="275"/>
      <c r="I297" s="276"/>
      <c r="J297" s="271"/>
    </row>
    <row r="298" spans="4:10" x14ac:dyDescent="0.25">
      <c r="D298" s="187"/>
      <c r="E298" s="187"/>
      <c r="F298" s="187"/>
      <c r="G298" s="275"/>
      <c r="H298" s="275"/>
      <c r="I298" s="276"/>
      <c r="J298" s="271"/>
    </row>
    <row r="299" spans="4:10" x14ac:dyDescent="0.25">
      <c r="D299" s="187"/>
      <c r="E299" s="187"/>
      <c r="F299" s="187"/>
      <c r="G299" s="275"/>
      <c r="H299" s="275"/>
      <c r="I299" s="276"/>
      <c r="J299" s="271"/>
    </row>
    <row r="300" spans="4:10" x14ac:dyDescent="0.25">
      <c r="D300" s="187"/>
      <c r="E300" s="187"/>
      <c r="F300" s="187"/>
      <c r="G300" s="275"/>
      <c r="H300" s="275"/>
      <c r="I300" s="276"/>
      <c r="J300" s="271"/>
    </row>
    <row r="301" spans="4:10" x14ac:dyDescent="0.25">
      <c r="D301" s="187"/>
      <c r="E301" s="187"/>
      <c r="F301" s="187"/>
      <c r="G301" s="275"/>
      <c r="H301" s="275"/>
      <c r="I301" s="276"/>
      <c r="J301" s="271"/>
    </row>
    <row r="302" spans="4:10" x14ac:dyDescent="0.25">
      <c r="D302" s="187"/>
      <c r="E302" s="187"/>
      <c r="F302" s="187"/>
      <c r="G302" s="275"/>
      <c r="H302" s="275"/>
      <c r="I302" s="276"/>
      <c r="J302" s="271"/>
    </row>
    <row r="303" spans="4:10" x14ac:dyDescent="0.25">
      <c r="D303" s="187"/>
      <c r="E303" s="187"/>
      <c r="F303" s="187"/>
      <c r="G303" s="275"/>
      <c r="H303" s="275"/>
      <c r="I303" s="276"/>
      <c r="J303" s="271"/>
    </row>
    <row r="304" spans="4:10" x14ac:dyDescent="0.25">
      <c r="D304" s="187"/>
      <c r="E304" s="187"/>
      <c r="F304" s="187"/>
      <c r="G304" s="275"/>
      <c r="H304" s="275"/>
      <c r="I304" s="276"/>
      <c r="J304" s="271"/>
    </row>
    <row r="305" spans="1:10" x14ac:dyDescent="0.25">
      <c r="D305" s="187"/>
      <c r="E305" s="187"/>
      <c r="F305" s="187"/>
      <c r="G305" s="275"/>
      <c r="H305" s="275"/>
      <c r="I305" s="276"/>
      <c r="J305" s="271"/>
    </row>
    <row r="306" spans="1:10" x14ac:dyDescent="0.25">
      <c r="D306" s="187"/>
      <c r="E306" s="187"/>
      <c r="F306" s="187"/>
      <c r="G306" s="275"/>
      <c r="H306" s="275"/>
      <c r="I306" s="276"/>
      <c r="J306" s="271"/>
    </row>
    <row r="307" spans="1:10" x14ac:dyDescent="0.25">
      <c r="D307" s="187"/>
      <c r="E307" s="187"/>
      <c r="F307" s="187"/>
      <c r="G307" s="275"/>
      <c r="H307" s="275"/>
      <c r="I307" s="276"/>
      <c r="J307" s="271"/>
    </row>
    <row r="308" spans="1:10" x14ac:dyDescent="0.25">
      <c r="D308" s="187"/>
      <c r="E308" s="187"/>
      <c r="F308" s="187"/>
      <c r="G308" s="275"/>
      <c r="H308" s="275"/>
      <c r="I308" s="276"/>
      <c r="J308" s="271"/>
    </row>
    <row r="309" spans="1:10" x14ac:dyDescent="0.25">
      <c r="D309" s="187"/>
      <c r="E309" s="187"/>
      <c r="F309" s="187"/>
      <c r="G309" s="275"/>
      <c r="H309" s="275"/>
      <c r="I309" s="276"/>
      <c r="J309" s="271"/>
    </row>
    <row r="311" spans="1:10" s="258" customFormat="1" x14ac:dyDescent="0.25">
      <c r="C311" s="200">
        <f>SUM(C6:C310)</f>
        <v>4127.2595087918144</v>
      </c>
      <c r="D311" s="200">
        <f>SUM(D6:D310)</f>
        <v>1942.6764551869005</v>
      </c>
      <c r="E311" s="200">
        <f>SUM(E6:E310)</f>
        <v>2272.440014854742</v>
      </c>
      <c r="F311" s="200"/>
      <c r="G311" s="277"/>
      <c r="H311" s="277"/>
      <c r="I311" s="259"/>
    </row>
    <row r="313" spans="1:10" x14ac:dyDescent="0.25">
      <c r="D313" s="199" t="s">
        <v>410</v>
      </c>
    </row>
    <row r="314" spans="1:10" x14ac:dyDescent="0.25">
      <c r="D314" s="199" t="s">
        <v>411</v>
      </c>
    </row>
    <row r="315" spans="1:10" x14ac:dyDescent="0.25">
      <c r="D315" s="199" t="s">
        <v>413</v>
      </c>
    </row>
    <row r="316" spans="1:10" x14ac:dyDescent="0.25">
      <c r="D316" s="199" t="s">
        <v>412</v>
      </c>
    </row>
    <row r="317" spans="1:10" x14ac:dyDescent="0.25">
      <c r="A317" s="295" t="s">
        <v>408</v>
      </c>
    </row>
    <row r="318" spans="1:10" x14ac:dyDescent="0.25">
      <c r="A318" s="295" t="s">
        <v>409</v>
      </c>
    </row>
    <row r="319" spans="1:10" x14ac:dyDescent="0.25">
      <c r="A319" s="295" t="s">
        <v>417</v>
      </c>
    </row>
    <row r="320" spans="1:10" x14ac:dyDescent="0.25">
      <c r="A320" s="324" t="s">
        <v>421</v>
      </c>
    </row>
    <row r="321" spans="1:1" x14ac:dyDescent="0.25">
      <c r="A321" s="324" t="s">
        <v>422</v>
      </c>
    </row>
    <row r="322" spans="1:1" x14ac:dyDescent="0.25">
      <c r="A322" s="324" t="s">
        <v>423</v>
      </c>
    </row>
    <row r="323" spans="1:1" x14ac:dyDescent="0.25">
      <c r="A323" s="324"/>
    </row>
  </sheetData>
  <mergeCells count="2">
    <mergeCell ref="E4:F4"/>
    <mergeCell ref="A26:C26"/>
  </mergeCells>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4"/>
  <dimension ref="A1:AU313"/>
  <sheetViews>
    <sheetView zoomScale="90" zoomScaleNormal="90" workbookViewId="0">
      <pane ySplit="3420" topLeftCell="A36" activePane="bottomLeft"/>
      <selection activeCell="H3" sqref="H3:H4"/>
      <selection pane="bottomLeft" activeCell="B52" sqref="B52"/>
    </sheetView>
  </sheetViews>
  <sheetFormatPr baseColWidth="10" defaultColWidth="11.42578125" defaultRowHeight="15" x14ac:dyDescent="0.25"/>
  <cols>
    <col min="1" max="1" width="11.42578125" style="19"/>
    <col min="2" max="2" width="26" style="20" customWidth="1"/>
    <col min="3" max="3" width="6.7109375" style="19" customWidth="1"/>
    <col min="4" max="4" width="7.85546875" style="21" customWidth="1"/>
    <col min="5" max="5" width="9.140625" style="21" customWidth="1"/>
    <col min="6" max="7" width="9.85546875" style="20" customWidth="1"/>
    <col min="8" max="21" width="9.85546875" style="21" customWidth="1"/>
    <col min="22" max="22" width="5" style="20" customWidth="1"/>
    <col min="23" max="36" width="9.85546875" style="20" customWidth="1"/>
    <col min="37" max="37" width="3.85546875" style="20" customWidth="1"/>
    <col min="38" max="41" width="11.42578125" style="5"/>
    <col min="42" max="42" width="13.28515625" style="5" customWidth="1"/>
    <col min="43" max="43" width="12.42578125" style="5" customWidth="1"/>
    <col min="44" max="44" width="4.5703125" style="20" customWidth="1"/>
    <col min="45" max="45" width="14.140625" style="341" customWidth="1"/>
    <col min="46" max="46" width="14.7109375" style="20" customWidth="1"/>
    <col min="47" max="47" width="13.7109375" style="20" customWidth="1"/>
    <col min="48" max="16384" width="11.42578125" style="20"/>
  </cols>
  <sheetData>
    <row r="1" spans="1:47" s="386" customFormat="1" ht="34.5" customHeight="1" x14ac:dyDescent="0.25">
      <c r="A1" s="412" t="s">
        <v>270</v>
      </c>
      <c r="B1" s="413"/>
      <c r="C1" s="414"/>
      <c r="D1" s="83"/>
      <c r="E1" s="84"/>
      <c r="F1" s="728" t="s">
        <v>262</v>
      </c>
      <c r="G1" s="729"/>
      <c r="H1" s="729"/>
      <c r="I1" s="730"/>
      <c r="J1" s="741" t="s">
        <v>254</v>
      </c>
      <c r="K1" s="737"/>
      <c r="L1" s="737"/>
      <c r="M1" s="740"/>
      <c r="N1" s="739" t="s">
        <v>254</v>
      </c>
      <c r="O1" s="737"/>
      <c r="P1" s="737"/>
      <c r="Q1" s="740"/>
      <c r="R1" s="737" t="s">
        <v>254</v>
      </c>
      <c r="S1" s="737"/>
      <c r="T1" s="737"/>
      <c r="U1" s="738"/>
      <c r="W1" s="728" t="s">
        <v>251</v>
      </c>
      <c r="X1" s="730"/>
      <c r="Y1" s="728" t="s">
        <v>252</v>
      </c>
      <c r="Z1" s="729"/>
      <c r="AA1" s="729"/>
      <c r="AB1" s="729"/>
      <c r="AC1" s="729"/>
      <c r="AD1" s="730"/>
      <c r="AE1" s="728" t="s">
        <v>534</v>
      </c>
      <c r="AF1" s="729"/>
      <c r="AG1" s="729"/>
      <c r="AH1" s="729"/>
      <c r="AI1" s="729"/>
      <c r="AJ1" s="730"/>
      <c r="AL1" s="726" t="s">
        <v>360</v>
      </c>
      <c r="AM1" s="727"/>
      <c r="AN1" s="726" t="s">
        <v>359</v>
      </c>
      <c r="AO1" s="727"/>
      <c r="AP1" s="415" t="s">
        <v>361</v>
      </c>
      <c r="AQ1" s="416"/>
      <c r="AS1" s="520"/>
    </row>
    <row r="2" spans="1:47" ht="38.25" customHeight="1" x14ac:dyDescent="0.25">
      <c r="A2" s="75" t="s">
        <v>407</v>
      </c>
      <c r="B2" s="74" t="s">
        <v>406</v>
      </c>
      <c r="C2" s="37" t="s">
        <v>243</v>
      </c>
      <c r="D2" s="754" t="s">
        <v>242</v>
      </c>
      <c r="E2" s="755" t="s">
        <v>241</v>
      </c>
      <c r="F2" s="59" t="s">
        <v>253</v>
      </c>
      <c r="G2" s="71" t="s">
        <v>234</v>
      </c>
      <c r="H2" s="72" t="s">
        <v>527</v>
      </c>
      <c r="I2" s="43" t="s">
        <v>253</v>
      </c>
      <c r="J2" s="40" t="s">
        <v>253</v>
      </c>
      <c r="K2" s="30" t="s">
        <v>253</v>
      </c>
      <c r="L2" s="9" t="s">
        <v>234</v>
      </c>
      <c r="M2" s="55" t="s">
        <v>527</v>
      </c>
      <c r="N2" s="66" t="s">
        <v>253</v>
      </c>
      <c r="O2" s="67" t="s">
        <v>253</v>
      </c>
      <c r="P2" s="68" t="s">
        <v>234</v>
      </c>
      <c r="Q2" s="69" t="s">
        <v>527</v>
      </c>
      <c r="R2" s="67" t="s">
        <v>253</v>
      </c>
      <c r="S2" s="67" t="s">
        <v>253</v>
      </c>
      <c r="T2" s="68" t="s">
        <v>234</v>
      </c>
      <c r="U2" s="70" t="s">
        <v>527</v>
      </c>
      <c r="W2" s="433" t="s">
        <v>234</v>
      </c>
      <c r="X2" s="461" t="s">
        <v>527</v>
      </c>
      <c r="Y2" s="11" t="s">
        <v>234</v>
      </c>
      <c r="Z2" s="9" t="s">
        <v>234</v>
      </c>
      <c r="AA2" s="9" t="s">
        <v>234</v>
      </c>
      <c r="AB2" s="418" t="s">
        <v>234</v>
      </c>
      <c r="AC2" s="9" t="s">
        <v>234</v>
      </c>
      <c r="AD2" s="12" t="s">
        <v>234</v>
      </c>
      <c r="AE2" s="13" t="s">
        <v>527</v>
      </c>
      <c r="AF2" s="10" t="s">
        <v>527</v>
      </c>
      <c r="AG2" s="10" t="s">
        <v>527</v>
      </c>
      <c r="AH2" s="430" t="s">
        <v>527</v>
      </c>
      <c r="AI2" s="10" t="s">
        <v>527</v>
      </c>
      <c r="AJ2" s="14" t="s">
        <v>527</v>
      </c>
      <c r="AL2" s="134" t="s">
        <v>234</v>
      </c>
      <c r="AM2" s="135" t="s">
        <v>527</v>
      </c>
      <c r="AN2" s="134" t="s">
        <v>234</v>
      </c>
      <c r="AO2" s="135" t="s">
        <v>527</v>
      </c>
      <c r="AP2" s="134" t="s">
        <v>234</v>
      </c>
      <c r="AQ2" s="136" t="s">
        <v>527</v>
      </c>
      <c r="AS2" s="521" t="s">
        <v>485</v>
      </c>
      <c r="AT2" s="503" t="s">
        <v>535</v>
      </c>
      <c r="AU2" s="129"/>
    </row>
    <row r="3" spans="1:47" ht="30" customHeight="1" x14ac:dyDescent="0.25">
      <c r="A3" s="76"/>
      <c r="B3" s="21"/>
      <c r="C3" s="38"/>
      <c r="D3" s="754"/>
      <c r="E3" s="755"/>
      <c r="F3" s="731" t="s">
        <v>244</v>
      </c>
      <c r="G3" s="733" t="s">
        <v>245</v>
      </c>
      <c r="H3" s="735" t="s">
        <v>246</v>
      </c>
      <c r="I3" s="763" t="s">
        <v>269</v>
      </c>
      <c r="J3" s="756" t="s">
        <v>235</v>
      </c>
      <c r="K3" s="757"/>
      <c r="L3" s="757"/>
      <c r="M3" s="758"/>
      <c r="N3" s="759" t="s">
        <v>236</v>
      </c>
      <c r="O3" s="760"/>
      <c r="P3" s="760"/>
      <c r="Q3" s="761"/>
      <c r="R3" s="760" t="s">
        <v>237</v>
      </c>
      <c r="S3" s="760"/>
      <c r="T3" s="760"/>
      <c r="U3" s="762"/>
      <c r="W3" s="742" t="s">
        <v>249</v>
      </c>
      <c r="X3" s="744" t="s">
        <v>250</v>
      </c>
      <c r="Y3" s="748" t="s">
        <v>235</v>
      </c>
      <c r="Z3" s="749"/>
      <c r="AA3" s="750" t="s">
        <v>236</v>
      </c>
      <c r="AB3" s="750"/>
      <c r="AC3" s="751" t="s">
        <v>237</v>
      </c>
      <c r="AD3" s="747"/>
      <c r="AE3" s="748" t="s">
        <v>235</v>
      </c>
      <c r="AF3" s="749"/>
      <c r="AG3" s="752" t="s">
        <v>236</v>
      </c>
      <c r="AH3" s="753"/>
      <c r="AI3" s="746" t="s">
        <v>237</v>
      </c>
      <c r="AJ3" s="747"/>
      <c r="AL3" s="723" t="s">
        <v>372</v>
      </c>
      <c r="AM3" s="724"/>
      <c r="AN3" s="724"/>
      <c r="AO3" s="724"/>
      <c r="AP3" s="724"/>
      <c r="AQ3" s="725"/>
    </row>
    <row r="4" spans="1:47" ht="42.75" customHeight="1" x14ac:dyDescent="0.25">
      <c r="A4" s="76"/>
      <c r="B4" s="21"/>
      <c r="C4" s="38"/>
      <c r="D4" s="4"/>
      <c r="E4" s="85"/>
      <c r="F4" s="732"/>
      <c r="G4" s="734"/>
      <c r="H4" s="736"/>
      <c r="I4" s="763"/>
      <c r="J4" s="48" t="s">
        <v>255</v>
      </c>
      <c r="K4" s="31" t="s">
        <v>264</v>
      </c>
      <c r="L4" s="31" t="s">
        <v>259</v>
      </c>
      <c r="M4" s="64" t="s">
        <v>263</v>
      </c>
      <c r="N4" s="57" t="s">
        <v>258</v>
      </c>
      <c r="O4" s="31" t="s">
        <v>265</v>
      </c>
      <c r="P4" s="31" t="s">
        <v>257</v>
      </c>
      <c r="Q4" s="64" t="s">
        <v>266</v>
      </c>
      <c r="R4" s="31" t="s">
        <v>261</v>
      </c>
      <c r="S4" s="31" t="s">
        <v>267</v>
      </c>
      <c r="T4" s="31" t="s">
        <v>260</v>
      </c>
      <c r="U4" s="65" t="s">
        <v>268</v>
      </c>
      <c r="W4" s="743"/>
      <c r="X4" s="745"/>
      <c r="Y4" s="32" t="s">
        <v>238</v>
      </c>
      <c r="Z4" s="33" t="s">
        <v>239</v>
      </c>
      <c r="AA4" s="34" t="s">
        <v>238</v>
      </c>
      <c r="AB4" s="419" t="s">
        <v>239</v>
      </c>
      <c r="AC4" s="35" t="s">
        <v>238</v>
      </c>
      <c r="AD4" s="36" t="s">
        <v>239</v>
      </c>
      <c r="AE4" s="32" t="s">
        <v>238</v>
      </c>
      <c r="AF4" s="33" t="s">
        <v>239</v>
      </c>
      <c r="AG4" s="35" t="s">
        <v>238</v>
      </c>
      <c r="AH4" s="428" t="s">
        <v>239</v>
      </c>
      <c r="AI4" s="34" t="s">
        <v>238</v>
      </c>
      <c r="AJ4" s="36" t="s">
        <v>239</v>
      </c>
      <c r="AL4" s="145" t="s">
        <v>257</v>
      </c>
      <c r="AM4" s="146" t="s">
        <v>266</v>
      </c>
      <c r="AN4" s="147" t="s">
        <v>249</v>
      </c>
      <c r="AO4" s="148" t="s">
        <v>250</v>
      </c>
      <c r="AP4" s="137" t="s">
        <v>239</v>
      </c>
      <c r="AQ4" s="138" t="s">
        <v>239</v>
      </c>
    </row>
    <row r="5" spans="1:47" ht="15.75" x14ac:dyDescent="0.25">
      <c r="A5" s="80"/>
      <c r="B5" s="81"/>
      <c r="C5" s="82"/>
      <c r="D5" s="3" t="s">
        <v>247</v>
      </c>
      <c r="E5" s="86" t="s">
        <v>248</v>
      </c>
      <c r="F5" s="41" t="s">
        <v>367</v>
      </c>
      <c r="G5" s="28" t="s">
        <v>367</v>
      </c>
      <c r="H5" s="42" t="s">
        <v>367</v>
      </c>
      <c r="I5" s="45" t="s">
        <v>367</v>
      </c>
      <c r="J5" s="41" t="s">
        <v>256</v>
      </c>
      <c r="K5" s="28" t="s">
        <v>367</v>
      </c>
      <c r="L5" s="28" t="s">
        <v>367</v>
      </c>
      <c r="M5" s="56" t="s">
        <v>367</v>
      </c>
      <c r="N5" s="29" t="s">
        <v>256</v>
      </c>
      <c r="O5" s="28" t="s">
        <v>367</v>
      </c>
      <c r="P5" s="28" t="s">
        <v>367</v>
      </c>
      <c r="Q5" s="56" t="s">
        <v>367</v>
      </c>
      <c r="R5" s="28" t="s">
        <v>256</v>
      </c>
      <c r="S5" s="28" t="s">
        <v>367</v>
      </c>
      <c r="T5" s="28" t="s">
        <v>367</v>
      </c>
      <c r="U5" s="42" t="s">
        <v>367</v>
      </c>
      <c r="V5" s="1"/>
      <c r="W5" s="429" t="s">
        <v>367</v>
      </c>
      <c r="X5" s="462" t="s">
        <v>367</v>
      </c>
      <c r="Y5" s="15" t="s">
        <v>367</v>
      </c>
      <c r="Z5" s="18" t="s">
        <v>367</v>
      </c>
      <c r="AA5" s="17" t="s">
        <v>367</v>
      </c>
      <c r="AB5" s="429" t="s">
        <v>367</v>
      </c>
      <c r="AC5" s="17" t="s">
        <v>367</v>
      </c>
      <c r="AD5" s="16" t="s">
        <v>367</v>
      </c>
      <c r="AE5" s="15" t="s">
        <v>367</v>
      </c>
      <c r="AF5" s="18" t="s">
        <v>367</v>
      </c>
      <c r="AG5" s="62" t="s">
        <v>367</v>
      </c>
      <c r="AH5" s="429" t="s">
        <v>367</v>
      </c>
      <c r="AI5" s="17" t="s">
        <v>367</v>
      </c>
      <c r="AJ5" s="16" t="s">
        <v>367</v>
      </c>
      <c r="AL5" s="139" t="s">
        <v>362</v>
      </c>
      <c r="AM5" s="140" t="s">
        <v>362</v>
      </c>
      <c r="AN5" s="139" t="s">
        <v>362</v>
      </c>
      <c r="AO5" s="140" t="s">
        <v>362</v>
      </c>
      <c r="AP5" s="139" t="s">
        <v>362</v>
      </c>
      <c r="AQ5" s="140" t="s">
        <v>362</v>
      </c>
    </row>
    <row r="6" spans="1:47" x14ac:dyDescent="0.25">
      <c r="A6" s="76">
        <v>1051</v>
      </c>
      <c r="B6" s="21" t="s">
        <v>0</v>
      </c>
      <c r="C6" s="39" t="s">
        <v>1</v>
      </c>
      <c r="D6" s="21">
        <v>1499</v>
      </c>
      <c r="E6" s="44">
        <v>507</v>
      </c>
      <c r="F6" s="22">
        <v>2933.8774710197727</v>
      </c>
      <c r="G6" s="6">
        <v>2090.2083216665737</v>
      </c>
      <c r="H6" s="23">
        <v>842.13053704429615</v>
      </c>
      <c r="I6" s="46">
        <v>467.64267654141298</v>
      </c>
      <c r="J6" s="49">
        <v>0.47034083530338844</v>
      </c>
      <c r="K6" s="6">
        <v>1379.9223803972327</v>
      </c>
      <c r="L6" s="6">
        <v>983.11032797074995</v>
      </c>
      <c r="M6" s="7">
        <v>396.08838022790536</v>
      </c>
      <c r="N6" s="58">
        <v>0.80289137629698848</v>
      </c>
      <c r="O6" s="6">
        <v>2355.5849205937934</v>
      </c>
      <c r="P6" s="6">
        <v>1678.2102361302939</v>
      </c>
      <c r="Q6" s="7">
        <v>676.13934590921701</v>
      </c>
      <c r="R6" s="50">
        <v>0.84247817490494292</v>
      </c>
      <c r="S6" s="6">
        <v>2471.7277371794676</v>
      </c>
      <c r="T6" s="6">
        <v>1760.9548920087789</v>
      </c>
      <c r="U6" s="23">
        <v>709.47659788079807</v>
      </c>
      <c r="V6" s="5"/>
      <c r="W6" s="434">
        <v>3758.9345609353095</v>
      </c>
      <c r="X6" s="463">
        <v>1271.8771907552834</v>
      </c>
      <c r="Y6" s="60">
        <v>2492.746430040721</v>
      </c>
      <c r="Z6" s="61">
        <v>1805.6238119452216</v>
      </c>
      <c r="AA6" s="6">
        <v>3795.8236847814219</v>
      </c>
      <c r="AB6" s="420">
        <v>2770.5060087261813</v>
      </c>
      <c r="AC6" s="6">
        <v>4252.9276269680695</v>
      </c>
      <c r="AD6" s="23">
        <v>3103.1056086142976</v>
      </c>
      <c r="AE6" s="22">
        <v>1899.9678978794395</v>
      </c>
      <c r="AF6" s="7">
        <v>697.9481336240666</v>
      </c>
      <c r="AG6" s="8">
        <v>2845.7324934374992</v>
      </c>
      <c r="AH6" s="421">
        <v>1042.0156325212452</v>
      </c>
      <c r="AI6" s="6">
        <v>3215.4294384365862</v>
      </c>
      <c r="AJ6" s="23">
        <v>1181.365482541861</v>
      </c>
      <c r="AL6" s="141">
        <v>1119.5531928821174</v>
      </c>
      <c r="AM6" s="142">
        <v>451.06027078666909</v>
      </c>
      <c r="AN6" s="141">
        <v>2507.6281260409005</v>
      </c>
      <c r="AO6" s="142">
        <v>848.48378302553931</v>
      </c>
      <c r="AP6" s="141">
        <v>1848.2361632596273</v>
      </c>
      <c r="AQ6" s="142">
        <v>695.14051535773524</v>
      </c>
      <c r="AS6" s="341">
        <f>IF(AB6&gt;W6, W6-AB6, 0)</f>
        <v>0</v>
      </c>
      <c r="AT6" s="20">
        <f>IF(AH6&gt;X6, AH6-X6, 0)</f>
        <v>0</v>
      </c>
    </row>
    <row r="7" spans="1:47" x14ac:dyDescent="0.25">
      <c r="A7" s="76">
        <v>1053</v>
      </c>
      <c r="B7" s="21" t="s">
        <v>2</v>
      </c>
      <c r="C7" s="39" t="s">
        <v>1</v>
      </c>
      <c r="D7" s="21">
        <v>1263</v>
      </c>
      <c r="E7" s="44">
        <v>938</v>
      </c>
      <c r="F7" s="22">
        <v>2318.5795486363918</v>
      </c>
      <c r="G7" s="6">
        <v>1645.504564036514</v>
      </c>
      <c r="H7" s="23">
        <v>671.9773758190064</v>
      </c>
      <c r="I7" s="46">
        <v>1056.6162236657885</v>
      </c>
      <c r="J7" s="49">
        <v>0.70377839700351252</v>
      </c>
      <c r="K7" s="6">
        <v>1631.7661980644475</v>
      </c>
      <c r="L7" s="6">
        <v>1158.0705643395816</v>
      </c>
      <c r="M7" s="7">
        <v>472.92316037652722</v>
      </c>
      <c r="N7" s="58">
        <v>0.8228166221774782</v>
      </c>
      <c r="O7" s="6">
        <v>1907.7657924587779</v>
      </c>
      <c r="P7" s="6">
        <v>1353.9485071581482</v>
      </c>
      <c r="Q7" s="7">
        <v>552.91415455108063</v>
      </c>
      <c r="R7" s="50">
        <v>0.90469434720229558</v>
      </c>
      <c r="S7" s="6">
        <v>2097.6058111901934</v>
      </c>
      <c r="T7" s="6">
        <v>1488.678677379412</v>
      </c>
      <c r="U7" s="23">
        <v>607.93413335128764</v>
      </c>
      <c r="V7" s="5"/>
      <c r="W7" s="434">
        <v>2146.3151222696652</v>
      </c>
      <c r="X7" s="463">
        <v>884.46365255350099</v>
      </c>
      <c r="Y7" s="22">
        <v>1423.333998517086</v>
      </c>
      <c r="Z7" s="7">
        <v>1030.9936578794629</v>
      </c>
      <c r="AA7" s="6">
        <v>2167.3784536670832</v>
      </c>
      <c r="AB7" s="421">
        <v>1581.9320199573731</v>
      </c>
      <c r="AC7" s="6">
        <v>2428.3803646235124</v>
      </c>
      <c r="AD7" s="23">
        <v>1771.8431608214689</v>
      </c>
      <c r="AE7" s="22">
        <v>1321.2380557708855</v>
      </c>
      <c r="AF7" s="7">
        <v>485.35327156190419</v>
      </c>
      <c r="AG7" s="8">
        <v>1978.9229444717573</v>
      </c>
      <c r="AH7" s="421">
        <v>724.61787903460652</v>
      </c>
      <c r="AI7" s="6">
        <v>2236.0102738841115</v>
      </c>
      <c r="AJ7" s="23">
        <v>821.52179257898456</v>
      </c>
      <c r="AL7" s="141">
        <v>1072.0099027380429</v>
      </c>
      <c r="AM7" s="142">
        <v>437.77842798977088</v>
      </c>
      <c r="AN7" s="141">
        <v>1699.378560783583</v>
      </c>
      <c r="AO7" s="142">
        <v>700.28792759580438</v>
      </c>
      <c r="AP7" s="141">
        <v>1252.5194140596777</v>
      </c>
      <c r="AQ7" s="142">
        <v>573.72753684450242</v>
      </c>
      <c r="AS7" s="341">
        <f t="shared" ref="AS7:AS70" si="0">IF(AB7&gt;W7, W7-AB7, 0)</f>
        <v>0</v>
      </c>
      <c r="AT7" s="20">
        <f t="shared" ref="AT7:AT70" si="1">IF(AH7&gt;X7, AH7-X7, 0)</f>
        <v>0</v>
      </c>
    </row>
    <row r="8" spans="1:47" x14ac:dyDescent="0.25">
      <c r="A8" s="76">
        <v>1054</v>
      </c>
      <c r="B8" s="21" t="s">
        <v>3</v>
      </c>
      <c r="C8" s="39" t="s">
        <v>1</v>
      </c>
      <c r="D8" s="21">
        <v>2403</v>
      </c>
      <c r="E8" s="44">
        <v>841</v>
      </c>
      <c r="F8" s="22">
        <v>4316.8827350618694</v>
      </c>
      <c r="G8" s="6">
        <v>3076.9432155457248</v>
      </c>
      <c r="H8" s="23">
        <v>1235.9018872150987</v>
      </c>
      <c r="I8" s="46">
        <v>579.50410819286503</v>
      </c>
      <c r="J8" s="49">
        <v>0.38837967611336044</v>
      </c>
      <c r="K8" s="6">
        <v>1676.5895184626863</v>
      </c>
      <c r="L8" s="6">
        <v>1195.0222094728504</v>
      </c>
      <c r="M8" s="7">
        <v>479.99917466449097</v>
      </c>
      <c r="N8" s="58">
        <v>0.76845822818791942</v>
      </c>
      <c r="O8" s="6">
        <v>3317.344057880664</v>
      </c>
      <c r="P8" s="6">
        <v>2364.5023316531069</v>
      </c>
      <c r="Q8" s="7">
        <v>949.7389744634205</v>
      </c>
      <c r="R8" s="50">
        <v>0.90964396946564874</v>
      </c>
      <c r="S8" s="6">
        <v>3926.8263468394052</v>
      </c>
      <c r="T8" s="6">
        <v>2798.9228404094101</v>
      </c>
      <c r="U8" s="23">
        <v>1124.2306985564289</v>
      </c>
      <c r="V8" s="5"/>
      <c r="W8" s="434">
        <v>6684.1920865714164</v>
      </c>
      <c r="X8" s="463">
        <v>1258.7827858337628</v>
      </c>
      <c r="Y8" s="22">
        <v>4432.6379433861302</v>
      </c>
      <c r="Z8" s="7">
        <v>3210.7865139652995</v>
      </c>
      <c r="AA8" s="6">
        <v>6749.7888629173667</v>
      </c>
      <c r="AB8" s="421">
        <v>4926.5540644895527</v>
      </c>
      <c r="AC8" s="6">
        <v>7562.6177386465424</v>
      </c>
      <c r="AD8" s="23">
        <v>5517.9875086024485</v>
      </c>
      <c r="AE8" s="22">
        <v>1880.4070871552926</v>
      </c>
      <c r="AF8" s="7">
        <v>690.76252203961326</v>
      </c>
      <c r="AG8" s="8">
        <v>2816.4347170183223</v>
      </c>
      <c r="AH8" s="421">
        <v>1031.2877299171541</v>
      </c>
      <c r="AI8" s="6">
        <v>3182.3255072005336</v>
      </c>
      <c r="AJ8" s="23">
        <v>1169.2029262029705</v>
      </c>
      <c r="AL8" s="141">
        <v>983.97933069209614</v>
      </c>
      <c r="AM8" s="142">
        <v>395.23053452493571</v>
      </c>
      <c r="AN8" s="141">
        <v>2781.603032281072</v>
      </c>
      <c r="AO8" s="142">
        <v>523.83802989336778</v>
      </c>
      <c r="AP8" s="141">
        <v>2050.16815001646</v>
      </c>
      <c r="AQ8" s="142">
        <v>429.16676234588186</v>
      </c>
      <c r="AS8" s="341">
        <f t="shared" si="0"/>
        <v>0</v>
      </c>
      <c r="AT8" s="20">
        <f t="shared" si="1"/>
        <v>0</v>
      </c>
    </row>
    <row r="9" spans="1:47" x14ac:dyDescent="0.25">
      <c r="A9" s="76">
        <v>1055</v>
      </c>
      <c r="B9" s="21" t="s">
        <v>272</v>
      </c>
      <c r="C9" s="39" t="s">
        <v>1</v>
      </c>
      <c r="D9" s="21">
        <v>1711</v>
      </c>
      <c r="E9" s="44">
        <v>815</v>
      </c>
      <c r="F9" s="22">
        <v>2881.186649493196</v>
      </c>
      <c r="G9" s="6">
        <v>2001.1970095760839</v>
      </c>
      <c r="H9" s="23">
        <v>877.50602004816108</v>
      </c>
      <c r="I9" s="46">
        <v>731.46305012040148</v>
      </c>
      <c r="J9" s="49">
        <v>0.4450099485861182</v>
      </c>
      <c r="K9" s="6">
        <v>1282.1567227579774</v>
      </c>
      <c r="L9" s="6">
        <v>890.5525783421466</v>
      </c>
      <c r="M9" s="7">
        <v>390.49890886564134</v>
      </c>
      <c r="N9" s="58">
        <v>0.78224213252094443</v>
      </c>
      <c r="O9" s="6">
        <v>2253.7855888904323</v>
      </c>
      <c r="P9" s="6">
        <v>1565.4206163653328</v>
      </c>
      <c r="Q9" s="7">
        <v>686.42218042244019</v>
      </c>
      <c r="R9" s="50">
        <v>0.93060916221033874</v>
      </c>
      <c r="S9" s="6">
        <v>2681.2586940564761</v>
      </c>
      <c r="T9" s="6">
        <v>1862.3322724994348</v>
      </c>
      <c r="U9" s="23">
        <v>816.61514215154784</v>
      </c>
      <c r="V9" s="5"/>
      <c r="W9" s="434">
        <v>2597.7111898780918</v>
      </c>
      <c r="X9" s="463">
        <v>1630.5635932232644</v>
      </c>
      <c r="Y9" s="22">
        <v>1722.6783786398796</v>
      </c>
      <c r="Z9" s="7">
        <v>1247.8241121157841</v>
      </c>
      <c r="AA9" s="6">
        <v>2623.2043949994923</v>
      </c>
      <c r="AB9" s="421">
        <v>1914.631485018914</v>
      </c>
      <c r="AC9" s="6">
        <v>2939.0981692343339</v>
      </c>
      <c r="AD9" s="23">
        <v>2144.4832391189784</v>
      </c>
      <c r="AE9" s="22">
        <v>2435.7842919845457</v>
      </c>
      <c r="AF9" s="7">
        <v>894.77885515795549</v>
      </c>
      <c r="AG9" s="8">
        <v>3648.2671704303248</v>
      </c>
      <c r="AH9" s="421">
        <v>1335.8779969547907</v>
      </c>
      <c r="AI9" s="6">
        <v>4122.2236053935176</v>
      </c>
      <c r="AJ9" s="23">
        <v>1514.5263710401912</v>
      </c>
      <c r="AL9" s="141">
        <v>914.91561447418633</v>
      </c>
      <c r="AM9" s="142">
        <v>401.18187049821171</v>
      </c>
      <c r="AN9" s="141">
        <v>1518.241490285267</v>
      </c>
      <c r="AO9" s="142">
        <v>952.98865764071559</v>
      </c>
      <c r="AP9" s="141">
        <v>1119.0131414488101</v>
      </c>
      <c r="AQ9" s="142">
        <v>780.75861890987187</v>
      </c>
      <c r="AS9" s="341">
        <f t="shared" si="0"/>
        <v>0</v>
      </c>
      <c r="AT9" s="20">
        <f t="shared" si="1"/>
        <v>0</v>
      </c>
    </row>
    <row r="10" spans="1:47" x14ac:dyDescent="0.25">
      <c r="A10" s="76">
        <v>1056</v>
      </c>
      <c r="B10" s="21" t="s">
        <v>4</v>
      </c>
      <c r="C10" s="39" t="s">
        <v>1</v>
      </c>
      <c r="D10" s="21">
        <v>671</v>
      </c>
      <c r="E10" s="44">
        <v>343</v>
      </c>
      <c r="F10" s="22">
        <v>1366.4977319818563</v>
      </c>
      <c r="G10" s="6">
        <v>1007.5082600660813</v>
      </c>
      <c r="H10" s="23">
        <v>357.90586324690582</v>
      </c>
      <c r="I10" s="46">
        <v>358.03455261242067</v>
      </c>
      <c r="J10" s="49">
        <v>0.4440969401330378</v>
      </c>
      <c r="K10" s="6">
        <v>606.85746147187842</v>
      </c>
      <c r="L10" s="6">
        <v>447.43133545410763</v>
      </c>
      <c r="M10" s="7">
        <v>158.94489872362436</v>
      </c>
      <c r="N10" s="58">
        <v>0.79998462472976362</v>
      </c>
      <c r="O10" s="6">
        <v>1093.1771753135783</v>
      </c>
      <c r="P10" s="6">
        <v>805.99111734110113</v>
      </c>
      <c r="Q10" s="7">
        <v>286.31918769815803</v>
      </c>
      <c r="R10" s="50">
        <v>0.84428018957345974</v>
      </c>
      <c r="S10" s="6">
        <v>1153.7069642093445</v>
      </c>
      <c r="T10" s="6">
        <v>850.61926480541774</v>
      </c>
      <c r="U10" s="23">
        <v>302.17283007155038</v>
      </c>
      <c r="V10" s="5"/>
      <c r="W10" s="434">
        <v>1445.3998488140894</v>
      </c>
      <c r="X10" s="463">
        <v>1017.2875225176414</v>
      </c>
      <c r="Y10" s="22">
        <v>958.52036121006745</v>
      </c>
      <c r="Z10" s="7">
        <v>694.30535235264983</v>
      </c>
      <c r="AA10" s="6">
        <v>1459.5845953601395</v>
      </c>
      <c r="AB10" s="421">
        <v>1065.3255334019275</v>
      </c>
      <c r="AC10" s="6">
        <v>1635.351945979967</v>
      </c>
      <c r="AD10" s="23">
        <v>1193.2179996315845</v>
      </c>
      <c r="AE10" s="22">
        <v>1519.6542950416906</v>
      </c>
      <c r="AF10" s="7">
        <v>558.24094720859659</v>
      </c>
      <c r="AG10" s="8">
        <v>2276.1066705488115</v>
      </c>
      <c r="AH10" s="421">
        <v>833.43699292437918</v>
      </c>
      <c r="AI10" s="6">
        <v>2571.801956221108</v>
      </c>
      <c r="AJ10" s="23">
        <v>944.89340138980333</v>
      </c>
      <c r="AL10" s="141">
        <v>1201.1790124308513</v>
      </c>
      <c r="AM10" s="142">
        <v>426.70519776178543</v>
      </c>
      <c r="AN10" s="141">
        <v>2154.0981353414149</v>
      </c>
      <c r="AO10" s="142">
        <v>1516.0767846760677</v>
      </c>
      <c r="AP10" s="141">
        <v>1587.6684551444523</v>
      </c>
      <c r="AQ10" s="142">
        <v>1242.0819566682253</v>
      </c>
      <c r="AS10" s="341">
        <f t="shared" si="0"/>
        <v>0</v>
      </c>
      <c r="AT10" s="20">
        <f t="shared" si="1"/>
        <v>0</v>
      </c>
    </row>
    <row r="11" spans="1:47" x14ac:dyDescent="0.25">
      <c r="A11" s="76">
        <v>1057</v>
      </c>
      <c r="B11" s="21" t="s">
        <v>5</v>
      </c>
      <c r="C11" s="39" t="s">
        <v>1</v>
      </c>
      <c r="D11" s="21">
        <v>1118</v>
      </c>
      <c r="E11" s="44">
        <v>638</v>
      </c>
      <c r="F11" s="22">
        <v>2069.4965559724442</v>
      </c>
      <c r="G11" s="6">
        <v>1508.0752646021176</v>
      </c>
      <c r="H11" s="23">
        <v>560.38248305986485</v>
      </c>
      <c r="I11" s="46">
        <v>584.86736041888344</v>
      </c>
      <c r="J11" s="49">
        <v>0.41919713593470231</v>
      </c>
      <c r="K11" s="6">
        <v>867.52702909037896</v>
      </c>
      <c r="L11" s="6">
        <v>632.18083169517604</v>
      </c>
      <c r="M11" s="7">
        <v>234.91073192667218</v>
      </c>
      <c r="N11" s="58">
        <v>0.75334920877205347</v>
      </c>
      <c r="O11" s="6">
        <v>1559.0535929983305</v>
      </c>
      <c r="P11" s="6">
        <v>1136.1073073567104</v>
      </c>
      <c r="Q11" s="7">
        <v>422.16370022286782</v>
      </c>
      <c r="R11" s="50">
        <v>0.85614848780487796</v>
      </c>
      <c r="S11" s="6">
        <v>1771.796346913211</v>
      </c>
      <c r="T11" s="6">
        <v>1291.1363572850441</v>
      </c>
      <c r="U11" s="23">
        <v>479.77061546404593</v>
      </c>
      <c r="V11" s="5"/>
      <c r="W11" s="434">
        <v>2517.5312450388965</v>
      </c>
      <c r="X11" s="463">
        <v>711.49482294092149</v>
      </c>
      <c r="Y11" s="22">
        <v>1669.5068567581488</v>
      </c>
      <c r="Z11" s="7">
        <v>1209.309257628378</v>
      </c>
      <c r="AA11" s="6">
        <v>2542.2375867905839</v>
      </c>
      <c r="AB11" s="421">
        <v>1855.5352130952413</v>
      </c>
      <c r="AC11" s="6">
        <v>2848.3811064582951</v>
      </c>
      <c r="AD11" s="23">
        <v>2078.2924522096732</v>
      </c>
      <c r="AE11" s="22">
        <v>1062.8520842428286</v>
      </c>
      <c r="AF11" s="7">
        <v>390.43587491329419</v>
      </c>
      <c r="AG11" s="8">
        <v>1591.917797781397</v>
      </c>
      <c r="AH11" s="421">
        <v>582.90905234499417</v>
      </c>
      <c r="AI11" s="6">
        <v>1798.728222825441</v>
      </c>
      <c r="AJ11" s="23">
        <v>660.86209497199911</v>
      </c>
      <c r="AL11" s="141">
        <v>1016.1961604263959</v>
      </c>
      <c r="AM11" s="142">
        <v>377.6061719345866</v>
      </c>
      <c r="AN11" s="141">
        <v>2251.8168560276358</v>
      </c>
      <c r="AO11" s="142">
        <v>636.39966273785467</v>
      </c>
      <c r="AP11" s="141">
        <v>1659.6916038418974</v>
      </c>
      <c r="AQ11" s="142">
        <v>521.38555665920774</v>
      </c>
      <c r="AS11" s="341">
        <f t="shared" si="0"/>
        <v>0</v>
      </c>
      <c r="AT11" s="20">
        <f t="shared" si="1"/>
        <v>0</v>
      </c>
    </row>
    <row r="12" spans="1:47" x14ac:dyDescent="0.25">
      <c r="A12" s="76">
        <v>1058</v>
      </c>
      <c r="B12" s="21" t="s">
        <v>273</v>
      </c>
      <c r="C12" s="39" t="s">
        <v>1</v>
      </c>
      <c r="D12" s="21">
        <v>2418</v>
      </c>
      <c r="E12" s="44">
        <v>1436</v>
      </c>
      <c r="F12" s="22">
        <v>5172.2951783614208</v>
      </c>
      <c r="G12" s="6">
        <v>3765.7445259562082</v>
      </c>
      <c r="H12" s="23">
        <v>1404.7502380019084</v>
      </c>
      <c r="I12" s="46">
        <v>1687.1967298538398</v>
      </c>
      <c r="J12" s="49">
        <v>0.50732694609420115</v>
      </c>
      <c r="K12" s="6">
        <v>2624.044717135861</v>
      </c>
      <c r="L12" s="6">
        <v>1910.4636701243182</v>
      </c>
      <c r="M12" s="7">
        <v>712.66764827061047</v>
      </c>
      <c r="N12" s="58">
        <v>0.80222256069383713</v>
      </c>
      <c r="O12" s="6">
        <v>4149.331882649486</v>
      </c>
      <c r="P12" s="6">
        <v>3020.9652165313892</v>
      </c>
      <c r="Q12" s="7">
        <v>1126.9223330651682</v>
      </c>
      <c r="R12" s="50">
        <v>0.88089834642032339</v>
      </c>
      <c r="S12" s="6">
        <v>4556.2662698163867</v>
      </c>
      <c r="T12" s="6">
        <v>3317.2381259562085</v>
      </c>
      <c r="U12" s="23">
        <v>1237.4421617894368</v>
      </c>
      <c r="V12" s="5"/>
      <c r="W12" s="434">
        <v>6567.3108772525156</v>
      </c>
      <c r="X12" s="463">
        <v>2547.163172514955</v>
      </c>
      <c r="Y12" s="22">
        <v>4355.1278903257662</v>
      </c>
      <c r="Z12" s="7">
        <v>3154.642015758699</v>
      </c>
      <c r="AA12" s="6">
        <v>6631.7606143680796</v>
      </c>
      <c r="AB12" s="421">
        <v>4840.4072887274806</v>
      </c>
      <c r="AC12" s="6">
        <v>7430.3761909080513</v>
      </c>
      <c r="AD12" s="23">
        <v>5421.4988014170658</v>
      </c>
      <c r="AE12" s="22">
        <v>3805.0279489368691</v>
      </c>
      <c r="AF12" s="7">
        <v>1397.7668561200151</v>
      </c>
      <c r="AG12" s="8">
        <v>5699.0919082436913</v>
      </c>
      <c r="AH12" s="421">
        <v>2086.8239981305496</v>
      </c>
      <c r="AI12" s="6">
        <v>6439.4766326004201</v>
      </c>
      <c r="AJ12" s="23">
        <v>2365.8971733144017</v>
      </c>
      <c r="AL12" s="141">
        <v>1249.3652673827085</v>
      </c>
      <c r="AM12" s="142">
        <v>466.05555544465187</v>
      </c>
      <c r="AN12" s="141">
        <v>2716.0094612293283</v>
      </c>
      <c r="AO12" s="142">
        <v>1053.4173583601964</v>
      </c>
      <c r="AP12" s="141">
        <v>2001.8227000527213</v>
      </c>
      <c r="AQ12" s="142">
        <v>863.03722007053329</v>
      </c>
      <c r="AS12" s="341">
        <f t="shared" si="0"/>
        <v>0</v>
      </c>
      <c r="AT12" s="20">
        <f t="shared" si="1"/>
        <v>0</v>
      </c>
    </row>
    <row r="13" spans="1:47" x14ac:dyDescent="0.25">
      <c r="A13" s="76">
        <v>1059</v>
      </c>
      <c r="B13" s="21" t="s">
        <v>274</v>
      </c>
      <c r="C13" s="39" t="s">
        <v>1</v>
      </c>
      <c r="D13" s="21">
        <v>2193</v>
      </c>
      <c r="E13" s="44">
        <v>936</v>
      </c>
      <c r="F13" s="22">
        <v>4474.6569972559828</v>
      </c>
      <c r="G13" s="6">
        <v>3302.0370162961299</v>
      </c>
      <c r="H13" s="23">
        <v>1170.1839614716935</v>
      </c>
      <c r="I13" s="46">
        <v>942.73688435907343</v>
      </c>
      <c r="J13" s="49">
        <v>0.41644191396035379</v>
      </c>
      <c r="K13" s="6">
        <v>1863.4347242533711</v>
      </c>
      <c r="L13" s="6">
        <v>1375.1066150342963</v>
      </c>
      <c r="M13" s="7">
        <v>487.31364860098091</v>
      </c>
      <c r="N13" s="58">
        <v>0.80115306741877679</v>
      </c>
      <c r="O13" s="6">
        <v>3584.8851789985238</v>
      </c>
      <c r="P13" s="6">
        <v>2645.4370843359898</v>
      </c>
      <c r="Q13" s="7">
        <v>937.49647017730297</v>
      </c>
      <c r="R13" s="50">
        <v>0.92490902564102562</v>
      </c>
      <c r="S13" s="6">
        <v>4138.6506434098283</v>
      </c>
      <c r="T13" s="6">
        <v>3054.0838393730528</v>
      </c>
      <c r="U13" s="23">
        <v>1082.3137076255396</v>
      </c>
      <c r="V13" s="5"/>
      <c r="W13" s="434">
        <v>7594.5005898103036</v>
      </c>
      <c r="X13" s="463">
        <v>1592.366194483471</v>
      </c>
      <c r="Y13" s="22">
        <v>5036.3112010338573</v>
      </c>
      <c r="Z13" s="7">
        <v>3648.0579490007008</v>
      </c>
      <c r="AA13" s="6">
        <v>7669.03087712054</v>
      </c>
      <c r="AB13" s="421">
        <v>5597.4929002511244</v>
      </c>
      <c r="AC13" s="6">
        <v>8592.5575047501861</v>
      </c>
      <c r="AD13" s="23">
        <v>6269.4726372147979</v>
      </c>
      <c r="AE13" s="22">
        <v>2378.7238840177897</v>
      </c>
      <c r="AF13" s="7">
        <v>873.81786666511073</v>
      </c>
      <c r="AG13" s="8">
        <v>3562.8032753713455</v>
      </c>
      <c r="AH13" s="421">
        <v>1304.5838697404515</v>
      </c>
      <c r="AI13" s="6">
        <v>4025.6568603709911</v>
      </c>
      <c r="AJ13" s="23">
        <v>1479.0472471734574</v>
      </c>
      <c r="AL13" s="141">
        <v>1206.3096599799314</v>
      </c>
      <c r="AM13" s="142">
        <v>427.49497044108665</v>
      </c>
      <c r="AN13" s="141">
        <v>3463.0645644369829</v>
      </c>
      <c r="AO13" s="142">
        <v>726.11317577905652</v>
      </c>
      <c r="AP13" s="141">
        <v>2552.4363430237686</v>
      </c>
      <c r="AQ13" s="142">
        <v>594.88548551776182</v>
      </c>
      <c r="AS13" s="341">
        <f t="shared" si="0"/>
        <v>0</v>
      </c>
      <c r="AT13" s="20">
        <f t="shared" si="1"/>
        <v>0</v>
      </c>
    </row>
    <row r="14" spans="1:47" x14ac:dyDescent="0.25">
      <c r="A14" s="76">
        <v>1060</v>
      </c>
      <c r="B14" s="21" t="s">
        <v>6</v>
      </c>
      <c r="C14" s="39" t="s">
        <v>1</v>
      </c>
      <c r="D14" s="21">
        <v>1347</v>
      </c>
      <c r="E14" s="44">
        <v>862</v>
      </c>
      <c r="F14" s="22">
        <v>2820.3407627261045</v>
      </c>
      <c r="G14" s="6">
        <v>2062.9893039144345</v>
      </c>
      <c r="H14" s="23">
        <v>756.53245225961882</v>
      </c>
      <c r="I14" s="46">
        <v>1030.7875191801531</v>
      </c>
      <c r="J14" s="49">
        <v>0.55983995498681083</v>
      </c>
      <c r="K14" s="6">
        <v>1578.9394456520499</v>
      </c>
      <c r="L14" s="6">
        <v>1154.9438390417292</v>
      </c>
      <c r="M14" s="7">
        <v>423.53709401908662</v>
      </c>
      <c r="N14" s="27">
        <v>0.82391774493750924</v>
      </c>
      <c r="O14" s="6">
        <v>2323.7288011806268</v>
      </c>
      <c r="P14" s="6">
        <v>1699.7334951113828</v>
      </c>
      <c r="Q14" s="7">
        <v>623.32051203778906</v>
      </c>
      <c r="R14" s="50">
        <v>0.88003049095607233</v>
      </c>
      <c r="S14" s="6">
        <v>2481.9858660852774</v>
      </c>
      <c r="T14" s="6">
        <v>1815.4934899609457</v>
      </c>
      <c r="U14" s="23">
        <v>665.77162538623372</v>
      </c>
      <c r="V14" s="5"/>
      <c r="W14" s="434">
        <v>3243.7971657591129</v>
      </c>
      <c r="X14" s="463">
        <v>1142.5441707747211</v>
      </c>
      <c r="Y14" s="22">
        <v>2151.1318363335017</v>
      </c>
      <c r="Z14" s="7">
        <v>1558.1748787235338</v>
      </c>
      <c r="AA14" s="6">
        <v>3275.6308764661121</v>
      </c>
      <c r="AB14" s="421">
        <v>2390.8262815270764</v>
      </c>
      <c r="AC14" s="6">
        <v>3670.0917131967794</v>
      </c>
      <c r="AD14" s="23">
        <v>2677.8452817145217</v>
      </c>
      <c r="AE14" s="22">
        <v>1706.7663939253143</v>
      </c>
      <c r="AF14" s="7">
        <v>626.97607707056113</v>
      </c>
      <c r="AG14" s="8">
        <v>2556.3592897129097</v>
      </c>
      <c r="AH14" s="421">
        <v>936.05648048951537</v>
      </c>
      <c r="AI14" s="6">
        <v>2888.4629649200238</v>
      </c>
      <c r="AJ14" s="23">
        <v>1061.2363013060517</v>
      </c>
      <c r="AL14" s="141">
        <v>1261.8659948859561</v>
      </c>
      <c r="AM14" s="142">
        <v>462.74722497237497</v>
      </c>
      <c r="AN14" s="141">
        <v>2408.164191357916</v>
      </c>
      <c r="AO14" s="142">
        <v>848.21393524478185</v>
      </c>
      <c r="AP14" s="141">
        <v>1774.9267123437835</v>
      </c>
      <c r="AQ14" s="142">
        <v>694.91943614663353</v>
      </c>
      <c r="AS14" s="341">
        <f t="shared" si="0"/>
        <v>0</v>
      </c>
      <c r="AT14" s="20">
        <f t="shared" si="1"/>
        <v>0</v>
      </c>
    </row>
    <row r="15" spans="1:47" x14ac:dyDescent="0.25">
      <c r="A15" s="76">
        <v>1061</v>
      </c>
      <c r="B15" s="21" t="s">
        <v>7</v>
      </c>
      <c r="C15" s="39" t="s">
        <v>1</v>
      </c>
      <c r="D15" s="21">
        <v>1053</v>
      </c>
      <c r="E15" s="44">
        <v>440</v>
      </c>
      <c r="F15" s="22">
        <v>2268.1735453883607</v>
      </c>
      <c r="G15" s="6">
        <v>1675.8932071456593</v>
      </c>
      <c r="H15" s="23">
        <v>591.94713557708474</v>
      </c>
      <c r="I15" s="46">
        <v>598.0704179313434</v>
      </c>
      <c r="J15" s="49">
        <v>0.58847014027956068</v>
      </c>
      <c r="K15" s="6">
        <v>1334.7524044330771</v>
      </c>
      <c r="L15" s="6">
        <v>986.213110702569</v>
      </c>
      <c r="M15" s="7">
        <v>348.34321391113116</v>
      </c>
      <c r="N15" s="27">
        <v>0.83026667311280322</v>
      </c>
      <c r="O15" s="6">
        <v>1883.188903572066</v>
      </c>
      <c r="P15" s="6">
        <v>1391.4382775891725</v>
      </c>
      <c r="Q15" s="7">
        <v>491.47397891423964</v>
      </c>
      <c r="R15" s="50">
        <v>0.87935270588235293</v>
      </c>
      <c r="S15" s="6">
        <v>1994.5245445480248</v>
      </c>
      <c r="T15" s="6">
        <v>1473.7012264733901</v>
      </c>
      <c r="U15" s="23">
        <v>520.53031540901748</v>
      </c>
      <c r="V15" s="5"/>
      <c r="W15" s="434">
        <v>3601.1781989469096</v>
      </c>
      <c r="X15" s="463">
        <v>973.45255409401022</v>
      </c>
      <c r="Y15" s="22">
        <v>2388.1299218818381</v>
      </c>
      <c r="Z15" s="7">
        <v>1729.8447210686761</v>
      </c>
      <c r="AA15" s="6">
        <v>3636.5191463402098</v>
      </c>
      <c r="AB15" s="421">
        <v>2654.232383389407</v>
      </c>
      <c r="AC15" s="6">
        <v>4074.4391804803231</v>
      </c>
      <c r="AD15" s="23">
        <v>2972.8733197183228</v>
      </c>
      <c r="AE15" s="22">
        <v>1454.1723181536543</v>
      </c>
      <c r="AF15" s="7">
        <v>534.18631786142259</v>
      </c>
      <c r="AG15" s="8">
        <v>2178.0291243056417</v>
      </c>
      <c r="AH15" s="421">
        <v>797.52415269066569</v>
      </c>
      <c r="AI15" s="6">
        <v>2460.9828858527012</v>
      </c>
      <c r="AJ15" s="23">
        <v>904.17789913817603</v>
      </c>
      <c r="AL15" s="141">
        <v>1321.4038723543897</v>
      </c>
      <c r="AM15" s="142">
        <v>466.73692204581164</v>
      </c>
      <c r="AN15" s="141">
        <v>3419.9223161888976</v>
      </c>
      <c r="AO15" s="142">
        <v>924.45636666097846</v>
      </c>
      <c r="AP15" s="141">
        <v>2520.6385407306811</v>
      </c>
      <c r="AQ15" s="142">
        <v>757.38286105476323</v>
      </c>
      <c r="AS15" s="341">
        <f t="shared" si="0"/>
        <v>0</v>
      </c>
      <c r="AT15" s="20">
        <f t="shared" si="1"/>
        <v>0</v>
      </c>
    </row>
    <row r="16" spans="1:47" x14ac:dyDescent="0.25">
      <c r="A16" s="76">
        <v>1062</v>
      </c>
      <c r="B16" s="21" t="s">
        <v>8</v>
      </c>
      <c r="C16" s="39" t="s">
        <v>1</v>
      </c>
      <c r="D16" s="21">
        <v>765</v>
      </c>
      <c r="E16" s="44">
        <v>490</v>
      </c>
      <c r="F16" s="22">
        <v>1541.9625357002851</v>
      </c>
      <c r="G16" s="6">
        <v>1115.2629221033769</v>
      </c>
      <c r="H16" s="23">
        <v>426.13540908327252</v>
      </c>
      <c r="I16" s="46">
        <v>548.62189326314569</v>
      </c>
      <c r="J16" s="49">
        <v>0.46312508413785769</v>
      </c>
      <c r="K16" s="6">
        <v>714.12152908361895</v>
      </c>
      <c r="L16" s="6">
        <v>516.50623463495947</v>
      </c>
      <c r="M16" s="7">
        <v>197.35399718581098</v>
      </c>
      <c r="N16" s="27">
        <v>0.8236202294631273</v>
      </c>
      <c r="O16" s="6">
        <v>1269.9915374770144</v>
      </c>
      <c r="P16" s="6">
        <v>918.55310381450113</v>
      </c>
      <c r="Q16" s="7">
        <v>350.97374341152852</v>
      </c>
      <c r="R16" s="50">
        <v>0.88332180104712044</v>
      </c>
      <c r="S16" s="6">
        <v>1362.0491241819607</v>
      </c>
      <c r="T16" s="6">
        <v>985.1360529934293</v>
      </c>
      <c r="U16" s="23">
        <v>376.41469704138774</v>
      </c>
      <c r="V16" s="5"/>
      <c r="W16" s="434">
        <v>1719.7151045527103</v>
      </c>
      <c r="X16" s="463">
        <v>1159.101926960554</v>
      </c>
      <c r="Y16" s="22">
        <v>1140.4331780902874</v>
      </c>
      <c r="Z16" s="7">
        <v>826.07411547212598</v>
      </c>
      <c r="AA16" s="6">
        <v>1736.5919036678536</v>
      </c>
      <c r="AB16" s="421">
        <v>1267.5083732436524</v>
      </c>
      <c r="AC16" s="6">
        <v>1945.7172664497398</v>
      </c>
      <c r="AD16" s="23">
        <v>1419.6729151965883</v>
      </c>
      <c r="AE16" s="22">
        <v>1731.500861563118</v>
      </c>
      <c r="AF16" s="7">
        <v>636.06221770654645</v>
      </c>
      <c r="AG16" s="8">
        <v>2593.4060621048725</v>
      </c>
      <c r="AH16" s="421">
        <v>949.62181597199822</v>
      </c>
      <c r="AI16" s="6">
        <v>2930.3225855354121</v>
      </c>
      <c r="AJ16" s="23">
        <v>1076.6157434160807</v>
      </c>
      <c r="AL16" s="141">
        <v>1200.7230115222237</v>
      </c>
      <c r="AM16" s="142">
        <v>458.78920707389346</v>
      </c>
      <c r="AN16" s="141">
        <v>2247.9936007224974</v>
      </c>
      <c r="AO16" s="142">
        <v>1515.1659175954956</v>
      </c>
      <c r="AP16" s="141">
        <v>1656.8736905145781</v>
      </c>
      <c r="AQ16" s="142">
        <v>1241.335707152939</v>
      </c>
      <c r="AS16" s="341">
        <f t="shared" si="0"/>
        <v>0</v>
      </c>
      <c r="AT16" s="20">
        <f t="shared" si="1"/>
        <v>0</v>
      </c>
    </row>
    <row r="17" spans="1:46" x14ac:dyDescent="0.25">
      <c r="A17" s="76">
        <v>2000</v>
      </c>
      <c r="B17" s="21" t="s">
        <v>9</v>
      </c>
      <c r="C17" s="39" t="s">
        <v>10</v>
      </c>
      <c r="D17" s="21">
        <v>771</v>
      </c>
      <c r="E17" s="44">
        <v>186</v>
      </c>
      <c r="F17" s="22">
        <v>1938.147505180041</v>
      </c>
      <c r="G17" s="6">
        <v>1452.6474211793688</v>
      </c>
      <c r="H17" s="23">
        <v>485.09688077504563</v>
      </c>
      <c r="I17" s="46">
        <v>301.77017600940769</v>
      </c>
      <c r="J17" s="49">
        <v>0.65983575443283005</v>
      </c>
      <c r="K17" s="6">
        <v>1278.8590212825798</v>
      </c>
      <c r="L17" s="6">
        <v>958.50870707879392</v>
      </c>
      <c r="M17" s="7">
        <v>320.08426629921485</v>
      </c>
      <c r="N17" s="27">
        <v>0.84371154142263105</v>
      </c>
      <c r="O17" s="6">
        <v>1635.2374190998792</v>
      </c>
      <c r="P17" s="6">
        <v>1225.6153948668552</v>
      </c>
      <c r="Q17" s="7">
        <v>409.28183701802402</v>
      </c>
      <c r="R17" s="50">
        <v>0.88119190380761525</v>
      </c>
      <c r="S17" s="6">
        <v>1707.87988994958</v>
      </c>
      <c r="T17" s="6">
        <v>1280.0611466302707</v>
      </c>
      <c r="U17" s="23">
        <v>427.46344390129821</v>
      </c>
      <c r="V17" s="5"/>
      <c r="W17" s="434">
        <v>3710.3629195247258</v>
      </c>
      <c r="X17" s="463">
        <v>6636.3621887098125</v>
      </c>
      <c r="Y17" s="22">
        <v>1709.2675944311386</v>
      </c>
      <c r="Z17" s="7">
        <v>1276.5730244524075</v>
      </c>
      <c r="AA17" s="6">
        <v>2382.5517231435856</v>
      </c>
      <c r="AB17" s="421">
        <v>1778.105418212413</v>
      </c>
      <c r="AC17" s="6">
        <v>2636.8734713453377</v>
      </c>
      <c r="AD17" s="23">
        <v>1962.1696428419339</v>
      </c>
      <c r="AE17" s="22">
        <v>4535.6791775179063</v>
      </c>
      <c r="AF17" s="7">
        <v>1840.5655938606674</v>
      </c>
      <c r="AG17" s="8">
        <v>6445.0189814233036</v>
      </c>
      <c r="AH17" s="421">
        <v>2597.7150547744864</v>
      </c>
      <c r="AI17" s="6">
        <v>7289.3211822884059</v>
      </c>
      <c r="AJ17" s="23">
        <v>2938.2981484728143</v>
      </c>
      <c r="AL17" s="141">
        <v>1589.6438325121337</v>
      </c>
      <c r="AM17" s="142">
        <v>530.84544360314396</v>
      </c>
      <c r="AN17" s="141">
        <v>4812.4032678660515</v>
      </c>
      <c r="AO17" s="142">
        <v>8607.4736559141529</v>
      </c>
      <c r="AP17" s="141">
        <v>2306.2327084467092</v>
      </c>
      <c r="AQ17" s="142">
        <v>3369.2802266854555</v>
      </c>
      <c r="AS17" s="341">
        <f t="shared" si="0"/>
        <v>0</v>
      </c>
      <c r="AT17" s="20">
        <f t="shared" si="1"/>
        <v>0</v>
      </c>
    </row>
    <row r="18" spans="1:46" x14ac:dyDescent="0.25">
      <c r="A18" s="76">
        <v>3151</v>
      </c>
      <c r="B18" s="21" t="s">
        <v>11</v>
      </c>
      <c r="C18" s="39" t="s">
        <v>12</v>
      </c>
      <c r="D18" s="21">
        <v>1568</v>
      </c>
      <c r="E18" s="44">
        <v>1288</v>
      </c>
      <c r="F18" s="22">
        <v>2124.9705997648007</v>
      </c>
      <c r="G18" s="6">
        <v>1383.8004704037596</v>
      </c>
      <c r="H18" s="23">
        <v>740.05572044576411</v>
      </c>
      <c r="I18" s="46">
        <v>1105.8994085232705</v>
      </c>
      <c r="J18" s="49">
        <v>0.71080037983856492</v>
      </c>
      <c r="K18" s="6">
        <v>1510.4299094586033</v>
      </c>
      <c r="L18" s="6">
        <v>983.60589998377714</v>
      </c>
      <c r="M18" s="7">
        <v>526.03188719455193</v>
      </c>
      <c r="N18" s="27">
        <v>0.79066168738724962</v>
      </c>
      <c r="O18" s="6">
        <v>1680.1328400583332</v>
      </c>
      <c r="P18" s="6">
        <v>1094.1180149367065</v>
      </c>
      <c r="Q18" s="7">
        <v>585.1337046882345</v>
      </c>
      <c r="R18" s="50">
        <v>0.838987242206235</v>
      </c>
      <c r="S18" s="6">
        <v>1782.8232232659993</v>
      </c>
      <c r="T18" s="6">
        <v>1160.990940427741</v>
      </c>
      <c r="U18" s="23">
        <v>620.89730797573998</v>
      </c>
      <c r="V18" s="5"/>
      <c r="W18" s="434">
        <v>1226.5473436603554</v>
      </c>
      <c r="X18" s="463">
        <v>656.69949577050409</v>
      </c>
      <c r="Y18" s="22">
        <v>964.18173534280686</v>
      </c>
      <c r="Z18" s="7">
        <v>690.60345594334103</v>
      </c>
      <c r="AA18" s="6">
        <v>1270.5427301551131</v>
      </c>
      <c r="AB18" s="421">
        <v>907.79831210145551</v>
      </c>
      <c r="AC18" s="6">
        <v>1436.5584265373295</v>
      </c>
      <c r="AD18" s="23">
        <v>1025.4111197489647</v>
      </c>
      <c r="AE18" s="22">
        <v>1015.190491999432</v>
      </c>
      <c r="AF18" s="7">
        <v>424.71023219376355</v>
      </c>
      <c r="AG18" s="8">
        <v>1407.5334121301355</v>
      </c>
      <c r="AH18" s="421">
        <v>591.67494417731291</v>
      </c>
      <c r="AI18" s="6">
        <v>1614.1059311689237</v>
      </c>
      <c r="AJ18" s="23">
        <v>680.48515865067804</v>
      </c>
      <c r="AL18" s="141">
        <v>697.77934626065462</v>
      </c>
      <c r="AM18" s="142">
        <v>373.17200554096587</v>
      </c>
      <c r="AN18" s="141">
        <v>782.2368263140022</v>
      </c>
      <c r="AO18" s="142">
        <v>418.8134539352705</v>
      </c>
      <c r="AP18" s="141">
        <v>578.95300516674467</v>
      </c>
      <c r="AQ18" s="142">
        <v>377.34371439879646</v>
      </c>
      <c r="AS18" s="341">
        <f t="shared" si="0"/>
        <v>0</v>
      </c>
      <c r="AT18" s="20">
        <f t="shared" si="1"/>
        <v>0</v>
      </c>
    </row>
    <row r="19" spans="1:46" x14ac:dyDescent="0.25">
      <c r="A19" s="76">
        <v>3153</v>
      </c>
      <c r="B19" s="21" t="s">
        <v>13</v>
      </c>
      <c r="C19" s="39" t="s">
        <v>12</v>
      </c>
      <c r="D19" s="21">
        <v>970</v>
      </c>
      <c r="E19" s="44">
        <v>781</v>
      </c>
      <c r="F19" s="22">
        <v>1446.1835694685544</v>
      </c>
      <c r="G19" s="6">
        <v>854.6270370162963</v>
      </c>
      <c r="H19" s="23">
        <v>590.88032704261536</v>
      </c>
      <c r="I19" s="46">
        <v>394.00775466203766</v>
      </c>
      <c r="J19" s="49">
        <v>0.36087717269076308</v>
      </c>
      <c r="K19" s="6">
        <v>521.89463774164767</v>
      </c>
      <c r="L19" s="6">
        <v>308.41538882352512</v>
      </c>
      <c r="M19" s="7">
        <v>213.23522182173247</v>
      </c>
      <c r="N19" s="27">
        <v>0.50955624750499007</v>
      </c>
      <c r="O19" s="6">
        <v>736.91187286176876</v>
      </c>
      <c r="P19" s="6">
        <v>435.48054599833216</v>
      </c>
      <c r="Q19" s="7">
        <v>301.08676217235637</v>
      </c>
      <c r="R19" s="50">
        <v>0.6755441549766199</v>
      </c>
      <c r="S19" s="6">
        <v>976.96085737770647</v>
      </c>
      <c r="T19" s="6">
        <v>577.33829954134637</v>
      </c>
      <c r="U19" s="23">
        <v>399.16575122431243</v>
      </c>
      <c r="V19" s="5"/>
      <c r="W19" s="434">
        <v>435.30276937315415</v>
      </c>
      <c r="X19" s="463">
        <v>757.52550063533363</v>
      </c>
      <c r="Y19" s="22">
        <v>342.18897602533963</v>
      </c>
      <c r="Z19" s="7">
        <v>245.0957954983374</v>
      </c>
      <c r="AA19" s="6">
        <v>450.91677211002161</v>
      </c>
      <c r="AB19" s="421">
        <v>322.17844776439767</v>
      </c>
      <c r="AC19" s="6">
        <v>509.83589395893983</v>
      </c>
      <c r="AD19" s="23">
        <v>363.91934031724958</v>
      </c>
      <c r="AE19" s="22">
        <v>1171.0572196949779</v>
      </c>
      <c r="AF19" s="7">
        <v>489.91788990190378</v>
      </c>
      <c r="AG19" s="8">
        <v>1623.6382996363052</v>
      </c>
      <c r="AH19" s="421">
        <v>682.51743938895459</v>
      </c>
      <c r="AI19" s="6">
        <v>1861.9268195913232</v>
      </c>
      <c r="AJ19" s="23">
        <v>784.96308250846459</v>
      </c>
      <c r="AL19" s="141">
        <v>448.94901649312595</v>
      </c>
      <c r="AM19" s="142">
        <v>310.39872388902717</v>
      </c>
      <c r="AN19" s="141">
        <v>448.76574162180839</v>
      </c>
      <c r="AO19" s="142">
        <v>780.9541243663233</v>
      </c>
      <c r="AP19" s="141">
        <v>332.14272965401818</v>
      </c>
      <c r="AQ19" s="142">
        <v>703.62622617418003</v>
      </c>
      <c r="AS19" s="341">
        <f t="shared" si="0"/>
        <v>0</v>
      </c>
      <c r="AT19" s="20">
        <f t="shared" si="1"/>
        <v>0</v>
      </c>
    </row>
    <row r="20" spans="1:46" x14ac:dyDescent="0.25">
      <c r="A20" s="76">
        <v>3154</v>
      </c>
      <c r="B20" s="21" t="s">
        <v>275</v>
      </c>
      <c r="C20" s="39" t="s">
        <v>12</v>
      </c>
      <c r="D20" s="21">
        <v>886</v>
      </c>
      <c r="E20" s="44">
        <v>515</v>
      </c>
      <c r="F20" s="22">
        <v>1031.7942543540344</v>
      </c>
      <c r="G20" s="6">
        <v>621.18916951335621</v>
      </c>
      <c r="H20" s="23">
        <v>409.97367978943777</v>
      </c>
      <c r="I20" s="46">
        <v>200.23500140001119</v>
      </c>
      <c r="J20" s="49">
        <v>0.27562691304347825</v>
      </c>
      <c r="K20" s="6">
        <v>284.3902652235999</v>
      </c>
      <c r="L20" s="6">
        <v>171.21645320900831</v>
      </c>
      <c r="M20" s="7">
        <v>112.99977978943816</v>
      </c>
      <c r="N20" s="27">
        <v>0.70362173583449095</v>
      </c>
      <c r="O20" s="6">
        <v>725.99286427263996</v>
      </c>
      <c r="P20" s="6">
        <v>437.08220173457352</v>
      </c>
      <c r="Q20" s="7">
        <v>288.46639221989795</v>
      </c>
      <c r="R20" s="50">
        <v>0.79701613281250006</v>
      </c>
      <c r="S20" s="6">
        <v>822.35666646340951</v>
      </c>
      <c r="T20" s="6">
        <v>495.09778963054373</v>
      </c>
      <c r="U20" s="23">
        <v>326.75563682068793</v>
      </c>
      <c r="V20" s="5"/>
      <c r="W20" s="434">
        <v>539.46653525477836</v>
      </c>
      <c r="X20" s="463">
        <v>1357.0316568478343</v>
      </c>
      <c r="Y20" s="22">
        <v>424.0715067459779</v>
      </c>
      <c r="Z20" s="7">
        <v>303.74486198055433</v>
      </c>
      <c r="AA20" s="6">
        <v>558.81681866796725</v>
      </c>
      <c r="AB20" s="421">
        <v>399.27265153746805</v>
      </c>
      <c r="AC20" s="6">
        <v>631.83471967939658</v>
      </c>
      <c r="AD20" s="23">
        <v>451.0017382059383</v>
      </c>
      <c r="AE20" s="22">
        <v>2097.8326376781647</v>
      </c>
      <c r="AF20" s="7">
        <v>877.63921517543849</v>
      </c>
      <c r="AG20" s="8">
        <v>2908.5866680780155</v>
      </c>
      <c r="AH20" s="421">
        <v>1222.662168896936</v>
      </c>
      <c r="AI20" s="6">
        <v>3335.4568721452993</v>
      </c>
      <c r="AJ20" s="23">
        <v>1406.1833582202175</v>
      </c>
      <c r="AL20" s="141">
        <v>493.32076945211458</v>
      </c>
      <c r="AM20" s="142">
        <v>325.5828354626388</v>
      </c>
      <c r="AN20" s="141">
        <v>608.87870796250377</v>
      </c>
      <c r="AO20" s="142">
        <v>1531.6384388801741</v>
      </c>
      <c r="AP20" s="141">
        <v>450.64633356373366</v>
      </c>
      <c r="AQ20" s="142">
        <v>1379.9798746015078</v>
      </c>
      <c r="AS20" s="341">
        <f t="shared" si="0"/>
        <v>0</v>
      </c>
      <c r="AT20" s="20">
        <f t="shared" si="1"/>
        <v>0</v>
      </c>
    </row>
    <row r="21" spans="1:46" x14ac:dyDescent="0.25">
      <c r="A21" s="76">
        <v>3155</v>
      </c>
      <c r="B21" s="21" t="s">
        <v>14</v>
      </c>
      <c r="C21" s="39" t="s">
        <v>12</v>
      </c>
      <c r="D21" s="21">
        <v>1266</v>
      </c>
      <c r="E21" s="44">
        <v>868</v>
      </c>
      <c r="F21" s="22">
        <v>1620.1671613372905</v>
      </c>
      <c r="G21" s="6">
        <v>988.59410875286937</v>
      </c>
      <c r="H21" s="23">
        <v>630.64764518116124</v>
      </c>
      <c r="I21" s="46">
        <v>451.71001708013688</v>
      </c>
      <c r="J21" s="49">
        <v>0.43753208743829247</v>
      </c>
      <c r="K21" s="6">
        <v>708.87512009887746</v>
      </c>
      <c r="L21" s="6">
        <v>432.54164403184126</v>
      </c>
      <c r="M21" s="7">
        <v>275.92858063415707</v>
      </c>
      <c r="N21" s="27">
        <v>0.63045236929005211</v>
      </c>
      <c r="O21" s="6">
        <v>1021.4382255110329</v>
      </c>
      <c r="P21" s="6">
        <v>623.2614981294339</v>
      </c>
      <c r="Q21" s="7">
        <v>397.59330209165523</v>
      </c>
      <c r="R21" s="50">
        <v>0.70083519282511209</v>
      </c>
      <c r="S21" s="6">
        <v>1135.4701649247345</v>
      </c>
      <c r="T21" s="6">
        <v>692.84154283358703</v>
      </c>
      <c r="U21" s="23">
        <v>441.98006401524202</v>
      </c>
      <c r="V21" s="5"/>
      <c r="W21" s="434">
        <v>1018.8000352756552</v>
      </c>
      <c r="X21" s="463">
        <v>683.00105517826319</v>
      </c>
      <c r="Y21" s="22">
        <v>800.87278412581691</v>
      </c>
      <c r="Z21" s="7">
        <v>573.63201584772764</v>
      </c>
      <c r="AA21" s="6">
        <v>1055.343672620352</v>
      </c>
      <c r="AB21" s="421">
        <v>754.03934236414489</v>
      </c>
      <c r="AC21" s="6">
        <v>1193.2403451008154</v>
      </c>
      <c r="AD21" s="23">
        <v>851.73139901363675</v>
      </c>
      <c r="AE21" s="22">
        <v>1055.8500222830467</v>
      </c>
      <c r="AF21" s="7">
        <v>441.72035855303704</v>
      </c>
      <c r="AG21" s="8">
        <v>1463.9067212250523</v>
      </c>
      <c r="AH21" s="421">
        <v>615.37219656533762</v>
      </c>
      <c r="AI21" s="6">
        <v>1678.7527038746728</v>
      </c>
      <c r="AJ21" s="23">
        <v>707.73936082628609</v>
      </c>
      <c r="AL21" s="141">
        <v>492.30766044978981</v>
      </c>
      <c r="AM21" s="142">
        <v>314.05474098866921</v>
      </c>
      <c r="AN21" s="141">
        <v>804.73936435675762</v>
      </c>
      <c r="AO21" s="142">
        <v>539.49530424823308</v>
      </c>
      <c r="AP21" s="141">
        <v>595.6076953903198</v>
      </c>
      <c r="AQ21" s="142">
        <v>486.07598464876588</v>
      </c>
      <c r="AS21" s="341">
        <f t="shared" si="0"/>
        <v>0</v>
      </c>
      <c r="AT21" s="20">
        <f t="shared" si="1"/>
        <v>0</v>
      </c>
    </row>
    <row r="22" spans="1:46" x14ac:dyDescent="0.25">
      <c r="A22" s="76">
        <v>3157</v>
      </c>
      <c r="B22" s="21" t="s">
        <v>15</v>
      </c>
      <c r="C22" s="39" t="s">
        <v>12</v>
      </c>
      <c r="D22" s="21">
        <v>539</v>
      </c>
      <c r="E22" s="44">
        <v>251</v>
      </c>
      <c r="F22" s="22">
        <v>657.8330626645012</v>
      </c>
      <c r="G22" s="6">
        <v>410.74088592708756</v>
      </c>
      <c r="H22" s="23">
        <v>246.69737357898865</v>
      </c>
      <c r="I22" s="46">
        <v>88.847016912135317</v>
      </c>
      <c r="J22" s="49">
        <v>0.19309724299065423</v>
      </c>
      <c r="K22" s="6">
        <v>127.02575074861346</v>
      </c>
      <c r="L22" s="6">
        <v>79.312932656059417</v>
      </c>
      <c r="M22" s="7">
        <v>47.636582691138173</v>
      </c>
      <c r="N22" s="27">
        <v>0.68547543822597667</v>
      </c>
      <c r="O22" s="6">
        <v>450.92840690948532</v>
      </c>
      <c r="P22" s="6">
        <v>281.55278877819626</v>
      </c>
      <c r="Q22" s="7">
        <v>169.10499026325473</v>
      </c>
      <c r="R22" s="50">
        <v>0.75542454450261787</v>
      </c>
      <c r="S22" s="6">
        <v>496.94324172209292</v>
      </c>
      <c r="T22" s="6">
        <v>310.28374666007187</v>
      </c>
      <c r="U22" s="23">
        <v>186.36125106589967</v>
      </c>
      <c r="V22" s="5"/>
      <c r="W22" s="434">
        <v>537.02638312247313</v>
      </c>
      <c r="X22" s="463">
        <v>720.20825015698824</v>
      </c>
      <c r="Y22" s="22">
        <v>422.15331734253812</v>
      </c>
      <c r="Z22" s="7">
        <v>302.37094233178766</v>
      </c>
      <c r="AA22" s="6">
        <v>556.28914000297527</v>
      </c>
      <c r="AB22" s="421">
        <v>397.46663402136733</v>
      </c>
      <c r="AC22" s="6">
        <v>628.97676142298315</v>
      </c>
      <c r="AD22" s="23">
        <v>448.96173612752051</v>
      </c>
      <c r="AE22" s="22">
        <v>1113.368553696037</v>
      </c>
      <c r="AF22" s="7">
        <v>465.78353588219301</v>
      </c>
      <c r="AG22" s="8">
        <v>1543.6545669923923</v>
      </c>
      <c r="AH22" s="421">
        <v>648.89523892157069</v>
      </c>
      <c r="AI22" s="6">
        <v>1770.2045086714081</v>
      </c>
      <c r="AJ22" s="23">
        <v>746.29420081186845</v>
      </c>
      <c r="AL22" s="141">
        <v>522.36138919887992</v>
      </c>
      <c r="AM22" s="142">
        <v>313.7383863882277</v>
      </c>
      <c r="AN22" s="141">
        <v>996.33837314002437</v>
      </c>
      <c r="AO22" s="142">
        <v>1336.1934140203864</v>
      </c>
      <c r="AP22" s="141">
        <v>737.41490541997644</v>
      </c>
      <c r="AQ22" s="142">
        <v>1203.8872707264763</v>
      </c>
      <c r="AS22" s="341">
        <f t="shared" si="0"/>
        <v>0</v>
      </c>
      <c r="AT22" s="20">
        <f t="shared" si="1"/>
        <v>0</v>
      </c>
    </row>
    <row r="23" spans="1:46" x14ac:dyDescent="0.25">
      <c r="A23" s="76">
        <v>3158</v>
      </c>
      <c r="B23" s="21" t="s">
        <v>276</v>
      </c>
      <c r="C23" s="39" t="s">
        <v>12</v>
      </c>
      <c r="D23" s="21">
        <v>1139</v>
      </c>
      <c r="E23" s="44">
        <v>526</v>
      </c>
      <c r="F23" s="22">
        <v>1343.825950607606</v>
      </c>
      <c r="G23" s="6">
        <v>804.07543260346063</v>
      </c>
      <c r="H23" s="23">
        <v>538.90491123928905</v>
      </c>
      <c r="I23" s="46">
        <v>170.43151346810782</v>
      </c>
      <c r="J23" s="49">
        <v>0.24694320299030564</v>
      </c>
      <c r="K23" s="6">
        <v>331.8486845045345</v>
      </c>
      <c r="L23" s="6">
        <v>198.56096277291419</v>
      </c>
      <c r="M23" s="7">
        <v>133.0789048886364</v>
      </c>
      <c r="N23" s="27">
        <v>0.57083159873914724</v>
      </c>
      <c r="O23" s="6">
        <v>767.09831581249409</v>
      </c>
      <c r="P23" s="6">
        <v>458.99166469990485</v>
      </c>
      <c r="Q23" s="7">
        <v>307.62395205110158</v>
      </c>
      <c r="R23" s="50">
        <v>0.79356801418439726</v>
      </c>
      <c r="S23" s="6">
        <v>1066.4172910331379</v>
      </c>
      <c r="T23" s="6">
        <v>638.08854430558836</v>
      </c>
      <c r="U23" s="23">
        <v>427.65770024638147</v>
      </c>
      <c r="V23" s="5"/>
      <c r="W23" s="434">
        <v>649.34252871272145</v>
      </c>
      <c r="X23" s="463">
        <v>2780.4176029539326</v>
      </c>
      <c r="Y23" s="22">
        <v>510.44438635178182</v>
      </c>
      <c r="Z23" s="7">
        <v>365.6101794503345</v>
      </c>
      <c r="AA23" s="6">
        <v>672.63398636892941</v>
      </c>
      <c r="AB23" s="421">
        <v>480.59461755626353</v>
      </c>
      <c r="AC23" s="6">
        <v>760.52382825071413</v>
      </c>
      <c r="AD23" s="23">
        <v>542.8596400371116</v>
      </c>
      <c r="AE23" s="22">
        <v>4298.2422439579777</v>
      </c>
      <c r="AF23" s="7">
        <v>1798.1920396644707</v>
      </c>
      <c r="AG23" s="8">
        <v>5959.3934532273461</v>
      </c>
      <c r="AH23" s="421">
        <v>2505.1084104871898</v>
      </c>
      <c r="AI23" s="6">
        <v>6834.0063803289422</v>
      </c>
      <c r="AJ23" s="23">
        <v>2881.1243587774138</v>
      </c>
      <c r="AL23" s="141">
        <v>402.97775654074172</v>
      </c>
      <c r="AM23" s="142">
        <v>270.08248643643685</v>
      </c>
      <c r="AN23" s="141">
        <v>570.09879606033485</v>
      </c>
      <c r="AO23" s="142">
        <v>2441.1041290201338</v>
      </c>
      <c r="AP23" s="141">
        <v>421.94435255159226</v>
      </c>
      <c r="AQ23" s="142">
        <v>2199.3928099097361</v>
      </c>
      <c r="AS23" s="341">
        <f t="shared" si="0"/>
        <v>0</v>
      </c>
      <c r="AT23" s="20">
        <f t="shared" si="1"/>
        <v>0</v>
      </c>
    </row>
    <row r="24" spans="1:46" x14ac:dyDescent="0.25">
      <c r="A24" s="76">
        <v>3159</v>
      </c>
      <c r="B24" s="21" t="s">
        <v>16</v>
      </c>
      <c r="C24" s="39" t="s">
        <v>12</v>
      </c>
      <c r="D24" s="21">
        <v>1756</v>
      </c>
      <c r="E24" s="44">
        <v>1363</v>
      </c>
      <c r="F24" s="22">
        <v>2249.8109984879898</v>
      </c>
      <c r="G24" s="6">
        <v>1312.4628997032025</v>
      </c>
      <c r="H24" s="23">
        <v>936.14828918631429</v>
      </c>
      <c r="I24" s="46">
        <v>529.13255910847215</v>
      </c>
      <c r="J24" s="49">
        <v>0.25926518518518532</v>
      </c>
      <c r="K24" s="6">
        <v>583.29766515465531</v>
      </c>
      <c r="L24" s="6">
        <v>340.27593674023609</v>
      </c>
      <c r="M24" s="7">
        <v>242.71065955668419</v>
      </c>
      <c r="N24" s="27">
        <v>0.59493006271651039</v>
      </c>
      <c r="O24" s="6">
        <v>1338.4801984307546</v>
      </c>
      <c r="P24" s="6">
        <v>780.82363523351933</v>
      </c>
      <c r="Q24" s="7">
        <v>556.94276039756789</v>
      </c>
      <c r="R24" s="50">
        <v>0.72205055214723912</v>
      </c>
      <c r="S24" s="6">
        <v>1624.4772736851844</v>
      </c>
      <c r="T24" s="6">
        <v>947.66456140346395</v>
      </c>
      <c r="U24" s="23">
        <v>675.94638909867149</v>
      </c>
      <c r="V24" s="5"/>
      <c r="W24" s="434">
        <v>1175.0456513005413</v>
      </c>
      <c r="X24" s="463">
        <v>1295.738375983537</v>
      </c>
      <c r="Y24" s="22">
        <v>923.69655442481076</v>
      </c>
      <c r="Z24" s="7">
        <v>661.60559710450002</v>
      </c>
      <c r="AA24" s="6">
        <v>1217.1937084832953</v>
      </c>
      <c r="AB24" s="421">
        <v>869.68062374946464</v>
      </c>
      <c r="AC24" s="6">
        <v>1376.2385452683097</v>
      </c>
      <c r="AD24" s="23">
        <v>982.35496842744874</v>
      </c>
      <c r="AE24" s="22">
        <v>2003.07947225373</v>
      </c>
      <c r="AF24" s="7">
        <v>837.99873468862143</v>
      </c>
      <c r="AG24" s="8">
        <v>2777.2140367432648</v>
      </c>
      <c r="AH24" s="421">
        <v>1167.4379776688356</v>
      </c>
      <c r="AI24" s="6">
        <v>3184.8037213190055</v>
      </c>
      <c r="AJ24" s="23">
        <v>1342.6700340562868</v>
      </c>
      <c r="AL24" s="141">
        <v>444.66038452933901</v>
      </c>
      <c r="AM24" s="142">
        <v>317.16558109200906</v>
      </c>
      <c r="AN24" s="141">
        <v>669.16039367912367</v>
      </c>
      <c r="AO24" s="142">
        <v>737.8920136580507</v>
      </c>
      <c r="AP24" s="141">
        <v>495.26231420812337</v>
      </c>
      <c r="AQ24" s="142">
        <v>664.8280055061706</v>
      </c>
      <c r="AS24" s="341">
        <f t="shared" si="0"/>
        <v>0</v>
      </c>
      <c r="AT24" s="20">
        <f t="shared" si="1"/>
        <v>0</v>
      </c>
    </row>
    <row r="25" spans="1:46" x14ac:dyDescent="0.25">
      <c r="A25" s="76">
        <v>3241</v>
      </c>
      <c r="B25" s="21" t="s">
        <v>17</v>
      </c>
      <c r="C25" s="39" t="s">
        <v>12</v>
      </c>
      <c r="D25" s="21">
        <v>2301</v>
      </c>
      <c r="E25" s="44">
        <v>1413</v>
      </c>
      <c r="F25" s="22">
        <v>3364.3445147561165</v>
      </c>
      <c r="G25" s="6">
        <v>2250.9086072688601</v>
      </c>
      <c r="H25" s="23">
        <v>1111.8706949655586</v>
      </c>
      <c r="I25" s="46">
        <v>1105.3964369714947</v>
      </c>
      <c r="J25" s="49">
        <v>0.635836853605244</v>
      </c>
      <c r="K25" s="6">
        <v>2139.1742307065906</v>
      </c>
      <c r="L25" s="6">
        <v>1431.2106465987938</v>
      </c>
      <c r="M25" s="7">
        <v>706.96836430277676</v>
      </c>
      <c r="N25" s="27">
        <v>0.7927156334718245</v>
      </c>
      <c r="O25" s="6">
        <v>2666.968493232353</v>
      </c>
      <c r="P25" s="6">
        <v>1784.3304424983166</v>
      </c>
      <c r="Q25" s="7">
        <v>881.39728229838056</v>
      </c>
      <c r="R25" s="50">
        <v>0.84922346025384099</v>
      </c>
      <c r="S25" s="6">
        <v>2857.080290307219</v>
      </c>
      <c r="T25" s="6">
        <v>1911.5243961800154</v>
      </c>
      <c r="U25" s="23">
        <v>944.22667893349467</v>
      </c>
      <c r="V25" s="5"/>
      <c r="W25" s="434">
        <v>1975.0954950720411</v>
      </c>
      <c r="X25" s="463">
        <v>3418.3861297491217</v>
      </c>
      <c r="Y25" s="22">
        <v>1552.6110848874471</v>
      </c>
      <c r="Z25" s="7">
        <v>1112.0710356310426</v>
      </c>
      <c r="AA25" s="6">
        <v>2045.940774806968</v>
      </c>
      <c r="AB25" s="421">
        <v>1461.8174878719446</v>
      </c>
      <c r="AC25" s="6">
        <v>2313.2739973935732</v>
      </c>
      <c r="AD25" s="23">
        <v>1651.2080790692914</v>
      </c>
      <c r="AE25" s="22">
        <v>5284.4765669148783</v>
      </c>
      <c r="AF25" s="7">
        <v>2210.7883076570188</v>
      </c>
      <c r="AG25" s="8">
        <v>7326.7799414689598</v>
      </c>
      <c r="AH25" s="421">
        <v>3079.9070739695503</v>
      </c>
      <c r="AI25" s="6">
        <v>8402.0733419016979</v>
      </c>
      <c r="AJ25" s="23">
        <v>3542.2001125527413</v>
      </c>
      <c r="AL25" s="141">
        <v>775.45868861291467</v>
      </c>
      <c r="AM25" s="142">
        <v>383.04966636174731</v>
      </c>
      <c r="AN25" s="141">
        <v>858.36397004434639</v>
      </c>
      <c r="AO25" s="142">
        <v>1485.6089220987058</v>
      </c>
      <c r="AP25" s="141">
        <v>635.2966048987156</v>
      </c>
      <c r="AQ25" s="142">
        <v>1338.5080721293134</v>
      </c>
      <c r="AS25" s="341">
        <f t="shared" si="0"/>
        <v>0</v>
      </c>
      <c r="AT25" s="20">
        <f t="shared" si="1"/>
        <v>0</v>
      </c>
    </row>
    <row r="26" spans="1:46" x14ac:dyDescent="0.25">
      <c r="A26" s="76">
        <v>3251</v>
      </c>
      <c r="B26" s="21" t="s">
        <v>18</v>
      </c>
      <c r="C26" s="39" t="s">
        <v>12</v>
      </c>
      <c r="D26" s="21">
        <v>1998</v>
      </c>
      <c r="E26" s="44">
        <v>1289</v>
      </c>
      <c r="F26" s="22">
        <v>4046.1513692109584</v>
      </c>
      <c r="G26" s="6">
        <v>3256.7424539396347</v>
      </c>
      <c r="H26" s="23">
        <v>788.1727053816445</v>
      </c>
      <c r="I26" s="46">
        <v>1497.5404678837435</v>
      </c>
      <c r="J26" s="49">
        <v>0.57076131455399048</v>
      </c>
      <c r="K26" s="6">
        <v>2309.3866743752751</v>
      </c>
      <c r="L26" s="6">
        <v>1858.8226041743746</v>
      </c>
      <c r="M26" s="7">
        <v>449.85848941920244</v>
      </c>
      <c r="N26" s="27">
        <v>0.80149668327770551</v>
      </c>
      <c r="O26" s="6">
        <v>3242.9769024621301</v>
      </c>
      <c r="P26" s="6">
        <v>2610.2682751223128</v>
      </c>
      <c r="Q26" s="7">
        <v>631.71780921340428</v>
      </c>
      <c r="R26" s="50">
        <v>0.89767655555555548</v>
      </c>
      <c r="S26" s="6">
        <v>3632.1352243696879</v>
      </c>
      <c r="T26" s="6">
        <v>2923.5013483840785</v>
      </c>
      <c r="U26" s="23">
        <v>707.52415934989824</v>
      </c>
      <c r="V26" s="5"/>
      <c r="W26" s="434">
        <v>6016.1059589928627</v>
      </c>
      <c r="X26" s="463">
        <v>1053.0247346163401</v>
      </c>
      <c r="Y26" s="22">
        <v>4729.2259149469855</v>
      </c>
      <c r="Z26" s="7">
        <v>3387.3487135057494</v>
      </c>
      <c r="AA26" s="6">
        <v>6231.8994285457184</v>
      </c>
      <c r="AB26" s="421">
        <v>4452.670223636761</v>
      </c>
      <c r="AC26" s="6">
        <v>7046.1916981867753</v>
      </c>
      <c r="AD26" s="23">
        <v>5029.55061606456</v>
      </c>
      <c r="AE26" s="22">
        <v>1627.8689192055097</v>
      </c>
      <c r="AF26" s="7">
        <v>681.0274447065741</v>
      </c>
      <c r="AG26" s="8">
        <v>2256.9950294128726</v>
      </c>
      <c r="AH26" s="421">
        <v>948.75716379290282</v>
      </c>
      <c r="AI26" s="6">
        <v>2588.2362949244689</v>
      </c>
      <c r="AJ26" s="23">
        <v>1091.1653019586088</v>
      </c>
      <c r="AL26" s="141">
        <v>1306.4405781392959</v>
      </c>
      <c r="AM26" s="142">
        <v>316.17507968638853</v>
      </c>
      <c r="AN26" s="141">
        <v>3011.0640435399714</v>
      </c>
      <c r="AO26" s="142">
        <v>527.03940671488488</v>
      </c>
      <c r="AP26" s="141">
        <v>2228.5636754938746</v>
      </c>
      <c r="AQ26" s="142">
        <v>474.8534353317832</v>
      </c>
      <c r="AS26" s="341">
        <f t="shared" si="0"/>
        <v>0</v>
      </c>
      <c r="AT26" s="20">
        <f t="shared" si="1"/>
        <v>0</v>
      </c>
    </row>
    <row r="27" spans="1:46" x14ac:dyDescent="0.25">
      <c r="A27" s="76">
        <v>3252</v>
      </c>
      <c r="B27" s="21" t="s">
        <v>19</v>
      </c>
      <c r="C27" s="39" t="s">
        <v>12</v>
      </c>
      <c r="D27" s="21">
        <v>801</v>
      </c>
      <c r="E27" s="44">
        <v>492</v>
      </c>
      <c r="F27" s="22">
        <v>1244.0681525452203</v>
      </c>
      <c r="G27" s="6">
        <v>832.43545948367512</v>
      </c>
      <c r="H27" s="23">
        <v>411.05868846950801</v>
      </c>
      <c r="I27" s="46">
        <v>241.93664932519471</v>
      </c>
      <c r="J27" s="49">
        <v>0.30736902250086173</v>
      </c>
      <c r="K27" s="6">
        <v>382.3880119722773</v>
      </c>
      <c r="L27" s="6">
        <v>255.8648734765529</v>
      </c>
      <c r="M27" s="7">
        <v>126.34670726535892</v>
      </c>
      <c r="N27" s="27">
        <v>0.66325456111779668</v>
      </c>
      <c r="O27" s="6">
        <v>825.13387651700828</v>
      </c>
      <c r="P27" s="6">
        <v>552.11661533873632</v>
      </c>
      <c r="Q27" s="7">
        <v>272.63655001450064</v>
      </c>
      <c r="R27" s="50">
        <v>0.75648312832194375</v>
      </c>
      <c r="S27" s="6">
        <v>941.11656788310938</v>
      </c>
      <c r="T27" s="6">
        <v>629.72338051632516</v>
      </c>
      <c r="U27" s="23">
        <v>310.95896257732875</v>
      </c>
      <c r="V27" s="5"/>
      <c r="W27" s="434">
        <v>791.34398417195644</v>
      </c>
      <c r="X27" s="463">
        <v>519.26453456644629</v>
      </c>
      <c r="Y27" s="22">
        <v>622.07090484987475</v>
      </c>
      <c r="Z27" s="7">
        <v>445.56363285432133</v>
      </c>
      <c r="AA27" s="6">
        <v>819.72893369216627</v>
      </c>
      <c r="AB27" s="421">
        <v>585.69344007471966</v>
      </c>
      <c r="AC27" s="6">
        <v>926.83896355707475</v>
      </c>
      <c r="AD27" s="23">
        <v>661.5748875169985</v>
      </c>
      <c r="AE27" s="22">
        <v>802.73004885721718</v>
      </c>
      <c r="AF27" s="7">
        <v>335.82629873492812</v>
      </c>
      <c r="AG27" s="8">
        <v>1112.962910499778</v>
      </c>
      <c r="AH27" s="421">
        <v>467.84840932819873</v>
      </c>
      <c r="AI27" s="6">
        <v>1276.3036525648224</v>
      </c>
      <c r="AJ27" s="23">
        <v>538.07230165683586</v>
      </c>
      <c r="AL27" s="141">
        <v>689.28416396845978</v>
      </c>
      <c r="AM27" s="142">
        <v>340.3702247372043</v>
      </c>
      <c r="AN27" s="141">
        <v>987.94504890381575</v>
      </c>
      <c r="AO27" s="142">
        <v>648.27033029518884</v>
      </c>
      <c r="AP27" s="141">
        <v>731.20279659765254</v>
      </c>
      <c r="AQ27" s="142">
        <v>584.08041114631544</v>
      </c>
      <c r="AS27" s="341">
        <f t="shared" si="0"/>
        <v>0</v>
      </c>
      <c r="AT27" s="20">
        <f t="shared" si="1"/>
        <v>0</v>
      </c>
    </row>
    <row r="28" spans="1:46" x14ac:dyDescent="0.25">
      <c r="A28" s="76">
        <v>3254</v>
      </c>
      <c r="B28" s="21" t="s">
        <v>20</v>
      </c>
      <c r="C28" s="39" t="s">
        <v>12</v>
      </c>
      <c r="D28" s="21">
        <v>1200</v>
      </c>
      <c r="E28" s="44">
        <v>629</v>
      </c>
      <c r="F28" s="22">
        <v>1521.1065688525516</v>
      </c>
      <c r="G28" s="6">
        <v>954.45063560508493</v>
      </c>
      <c r="H28" s="23">
        <v>565.84532676261404</v>
      </c>
      <c r="I28" s="46">
        <v>219.38253334826709</v>
      </c>
      <c r="J28" s="49">
        <v>0.20465610278372592</v>
      </c>
      <c r="K28" s="6">
        <v>311.30374230008846</v>
      </c>
      <c r="L28" s="6">
        <v>195.33414738238679</v>
      </c>
      <c r="M28" s="7">
        <v>115.80369935362052</v>
      </c>
      <c r="N28" s="27">
        <v>0.63592263952627692</v>
      </c>
      <c r="O28" s="6">
        <v>967.3061042654731</v>
      </c>
      <c r="P28" s="6">
        <v>606.95676749151835</v>
      </c>
      <c r="Q28" s="7">
        <v>359.83385375849019</v>
      </c>
      <c r="R28" s="50">
        <v>0.73924101310043677</v>
      </c>
      <c r="S28" s="6">
        <v>1124.4643609922896</v>
      </c>
      <c r="T28" s="6">
        <v>705.56905481905881</v>
      </c>
      <c r="U28" s="23">
        <v>418.29607261414247</v>
      </c>
      <c r="V28" s="5"/>
      <c r="W28" s="434">
        <v>900.97797337307532</v>
      </c>
      <c r="X28" s="463">
        <v>1136.9108205748305</v>
      </c>
      <c r="Y28" s="22">
        <v>708.25354631647338</v>
      </c>
      <c r="Z28" s="7">
        <v>507.29269062162882</v>
      </c>
      <c r="AA28" s="6">
        <v>933.29541661462088</v>
      </c>
      <c r="AB28" s="421">
        <v>666.83629270094877</v>
      </c>
      <c r="AC28" s="6">
        <v>1055.2446315778129</v>
      </c>
      <c r="AD28" s="23">
        <v>753.23047032864372</v>
      </c>
      <c r="AE28" s="22">
        <v>1757.5482587277488</v>
      </c>
      <c r="AF28" s="7">
        <v>735.27947211746016</v>
      </c>
      <c r="AG28" s="8">
        <v>2436.7918307806913</v>
      </c>
      <c r="AH28" s="421">
        <v>1024.337083598549</v>
      </c>
      <c r="AI28" s="6">
        <v>2794.4204472806082</v>
      </c>
      <c r="AJ28" s="23">
        <v>1178.0897428630017</v>
      </c>
      <c r="AL28" s="141">
        <v>505.79730624293194</v>
      </c>
      <c r="AM28" s="142">
        <v>299.86154479874182</v>
      </c>
      <c r="AN28" s="141">
        <v>750.81497781089615</v>
      </c>
      <c r="AO28" s="142">
        <v>947.42568381235867</v>
      </c>
      <c r="AP28" s="141">
        <v>555.696910584124</v>
      </c>
      <c r="AQ28" s="142">
        <v>853.61423633212416</v>
      </c>
      <c r="AS28" s="341">
        <f t="shared" si="0"/>
        <v>0</v>
      </c>
      <c r="AT28" s="20">
        <f t="shared" si="1"/>
        <v>0</v>
      </c>
    </row>
    <row r="29" spans="1:46" x14ac:dyDescent="0.25">
      <c r="A29" s="76">
        <v>3255</v>
      </c>
      <c r="B29" s="21" t="s">
        <v>21</v>
      </c>
      <c r="C29" s="39" t="s">
        <v>12</v>
      </c>
      <c r="D29" s="21">
        <v>693</v>
      </c>
      <c r="E29" s="44">
        <v>562</v>
      </c>
      <c r="F29" s="22">
        <v>1033.6590692725536</v>
      </c>
      <c r="G29" s="6">
        <v>666.09172873382988</v>
      </c>
      <c r="H29" s="23">
        <v>367.07173657389228</v>
      </c>
      <c r="I29" s="46">
        <v>308.07939771518198</v>
      </c>
      <c r="J29" s="49">
        <v>0.38896272324946746</v>
      </c>
      <c r="K29" s="6">
        <v>402.05484649576238</v>
      </c>
      <c r="L29" s="6">
        <v>259.08485274225603</v>
      </c>
      <c r="M29" s="7">
        <v>142.77722228569229</v>
      </c>
      <c r="N29" s="27">
        <v>0.64404419271267332</v>
      </c>
      <c r="O29" s="6">
        <v>665.72212080977499</v>
      </c>
      <c r="P29" s="6">
        <v>428.99250970496848</v>
      </c>
      <c r="Q29" s="7">
        <v>236.41042024937153</v>
      </c>
      <c r="R29" s="50">
        <v>0.72038389610389619</v>
      </c>
      <c r="S29" s="6">
        <v>744.63134756568923</v>
      </c>
      <c r="T29" s="6">
        <v>479.8417547078559</v>
      </c>
      <c r="U29" s="23">
        <v>264.43256774272356</v>
      </c>
      <c r="V29" s="5"/>
      <c r="W29" s="434">
        <v>515.87702244278853</v>
      </c>
      <c r="X29" s="463">
        <v>415.71642207451748</v>
      </c>
      <c r="Y29" s="22">
        <v>405.5279278808689</v>
      </c>
      <c r="Z29" s="7">
        <v>290.4628642197805</v>
      </c>
      <c r="AA29" s="6">
        <v>534.38116670060708</v>
      </c>
      <c r="AB29" s="421">
        <v>381.81346414881563</v>
      </c>
      <c r="AC29" s="6">
        <v>604.20617881374676</v>
      </c>
      <c r="AD29" s="23">
        <v>431.28056814927459</v>
      </c>
      <c r="AE29" s="22">
        <v>642.65522019764069</v>
      </c>
      <c r="AF29" s="7">
        <v>268.85816006128135</v>
      </c>
      <c r="AG29" s="8">
        <v>891.02360792060585</v>
      </c>
      <c r="AH29" s="421">
        <v>374.55334199082569</v>
      </c>
      <c r="AI29" s="6">
        <v>1021.792078228273</v>
      </c>
      <c r="AJ29" s="23">
        <v>430.77367540408625</v>
      </c>
      <c r="AL29" s="141">
        <v>619.03681054108006</v>
      </c>
      <c r="AM29" s="142">
        <v>341.14057756042064</v>
      </c>
      <c r="AN29" s="141">
        <v>744.4112877962317</v>
      </c>
      <c r="AO29" s="142">
        <v>599.87939693292572</v>
      </c>
      <c r="AP29" s="141">
        <v>550.95737972412064</v>
      </c>
      <c r="AQ29" s="142">
        <v>540.48101297377445</v>
      </c>
      <c r="AS29" s="341">
        <f t="shared" si="0"/>
        <v>0</v>
      </c>
      <c r="AT29" s="20">
        <f t="shared" si="1"/>
        <v>0</v>
      </c>
    </row>
    <row r="30" spans="1:46" x14ac:dyDescent="0.25">
      <c r="A30" s="76">
        <v>3256</v>
      </c>
      <c r="B30" s="21" t="s">
        <v>22</v>
      </c>
      <c r="C30" s="39" t="s">
        <v>12</v>
      </c>
      <c r="D30" s="21">
        <v>1399</v>
      </c>
      <c r="E30" s="44">
        <v>994</v>
      </c>
      <c r="F30" s="22">
        <v>2422.271378171024</v>
      </c>
      <c r="G30" s="6">
        <v>1830.77364618917</v>
      </c>
      <c r="H30" s="23">
        <v>590.43792350338822</v>
      </c>
      <c r="I30" s="46">
        <v>1057.5919915999318</v>
      </c>
      <c r="J30" s="49">
        <v>0.69641586516614784</v>
      </c>
      <c r="K30" s="6">
        <v>1686.9082174961709</v>
      </c>
      <c r="L30" s="6">
        <v>1274.979812734214</v>
      </c>
      <c r="M30" s="7">
        <v>411.19033732351591</v>
      </c>
      <c r="N30" s="27">
        <v>0.82192406719367594</v>
      </c>
      <c r="O30" s="6">
        <v>1990.9231429931588</v>
      </c>
      <c r="P30" s="6">
        <v>1504.7569213867985</v>
      </c>
      <c r="Q30" s="7">
        <v>485.29513951129337</v>
      </c>
      <c r="R30" s="50">
        <v>0.86223530398322856</v>
      </c>
      <c r="S30" s="6">
        <v>2088.5678980871667</v>
      </c>
      <c r="T30" s="6">
        <v>1578.5576713464027</v>
      </c>
      <c r="U30" s="23">
        <v>509.09642245517017</v>
      </c>
      <c r="V30" s="5"/>
      <c r="W30" s="434">
        <v>2644.6849976828316</v>
      </c>
      <c r="X30" s="463">
        <v>700.1273403659427</v>
      </c>
      <c r="Y30" s="22">
        <v>2078.9714996986136</v>
      </c>
      <c r="Z30" s="7">
        <v>1489.0812072779058</v>
      </c>
      <c r="AA30" s="6">
        <v>2739.5479797204525</v>
      </c>
      <c r="AB30" s="421">
        <v>1957.3973963139053</v>
      </c>
      <c r="AC30" s="6">
        <v>3097.5115135956648</v>
      </c>
      <c r="AD30" s="23">
        <v>2210.9944788304829</v>
      </c>
      <c r="AE30" s="22">
        <v>1082.3255137335211</v>
      </c>
      <c r="AF30" s="7">
        <v>452.7965183575177</v>
      </c>
      <c r="AG30" s="8">
        <v>1500.6142545528267</v>
      </c>
      <c r="AH30" s="421">
        <v>630.8026847835381</v>
      </c>
      <c r="AI30" s="6">
        <v>1720.8475108272648</v>
      </c>
      <c r="AJ30" s="23">
        <v>725.48596024975757</v>
      </c>
      <c r="AL30" s="141">
        <v>1075.5946543150812</v>
      </c>
      <c r="AM30" s="142">
        <v>346.88716190943057</v>
      </c>
      <c r="AN30" s="141">
        <v>1890.4110062064558</v>
      </c>
      <c r="AO30" s="142">
        <v>500.44842056178896</v>
      </c>
      <c r="AP30" s="141">
        <v>1399.140383355186</v>
      </c>
      <c r="AQ30" s="142">
        <v>450.895414427118</v>
      </c>
      <c r="AS30" s="341">
        <f t="shared" si="0"/>
        <v>0</v>
      </c>
      <c r="AT30" s="20">
        <f t="shared" si="1"/>
        <v>0</v>
      </c>
    </row>
    <row r="31" spans="1:46" x14ac:dyDescent="0.25">
      <c r="A31" s="76">
        <v>3257</v>
      </c>
      <c r="B31" s="21" t="s">
        <v>23</v>
      </c>
      <c r="C31" s="39" t="s">
        <v>12</v>
      </c>
      <c r="D31" s="21">
        <v>678</v>
      </c>
      <c r="E31" s="44">
        <v>396</v>
      </c>
      <c r="F31" s="22">
        <v>1142.0787366298921</v>
      </c>
      <c r="G31" s="6">
        <v>795.83076664613316</v>
      </c>
      <c r="H31" s="23">
        <v>345.79296634373054</v>
      </c>
      <c r="I31" s="46">
        <v>283.89360816486555</v>
      </c>
      <c r="J31" s="49">
        <v>0.44397964101531029</v>
      </c>
      <c r="K31" s="6">
        <v>507.05970750015859</v>
      </c>
      <c r="L31" s="6">
        <v>353.33265808448937</v>
      </c>
      <c r="M31" s="7">
        <v>153.52503706290875</v>
      </c>
      <c r="N31" s="27">
        <v>0.7340823333858324</v>
      </c>
      <c r="O31" s="6">
        <v>838.37982389561478</v>
      </c>
      <c r="P31" s="6">
        <v>584.20530615982932</v>
      </c>
      <c r="Q31" s="7">
        <v>253.84050760201433</v>
      </c>
      <c r="R31" s="50">
        <v>0.79517320026613436</v>
      </c>
      <c r="S31" s="6">
        <v>908.15040396189488</v>
      </c>
      <c r="T31" s="6">
        <v>632.82329758425692</v>
      </c>
      <c r="U31" s="23">
        <v>274.96529967706391</v>
      </c>
      <c r="V31" s="5"/>
      <c r="W31" s="434">
        <v>742.12224380988721</v>
      </c>
      <c r="X31" s="463">
        <v>744.03201133204129</v>
      </c>
      <c r="Y31" s="22">
        <v>583.37798094099151</v>
      </c>
      <c r="Z31" s="7">
        <v>417.84949350430878</v>
      </c>
      <c r="AA31" s="6">
        <v>768.74164428515655</v>
      </c>
      <c r="AB31" s="421">
        <v>549.26320111954419</v>
      </c>
      <c r="AC31" s="6">
        <v>869.18941072779285</v>
      </c>
      <c r="AD31" s="23">
        <v>620.42480867043855</v>
      </c>
      <c r="AE31" s="22">
        <v>1150.1976604402139</v>
      </c>
      <c r="AF31" s="7">
        <v>481.19118459450681</v>
      </c>
      <c r="AG31" s="8">
        <v>1594.717100270497</v>
      </c>
      <c r="AH31" s="421">
        <v>670.36003774375411</v>
      </c>
      <c r="AI31" s="6">
        <v>1828.7610851010686</v>
      </c>
      <c r="AJ31" s="23">
        <v>770.98085887582909</v>
      </c>
      <c r="AL31" s="141">
        <v>861.6597435985683</v>
      </c>
      <c r="AM31" s="142">
        <v>374.39602891152555</v>
      </c>
      <c r="AN31" s="141">
        <v>1094.5755808405415</v>
      </c>
      <c r="AO31" s="142">
        <v>1097.3923470974062</v>
      </c>
      <c r="AP31" s="141">
        <v>810.12271551555193</v>
      </c>
      <c r="AQ31" s="142">
        <v>988.73161909108273</v>
      </c>
      <c r="AS31" s="341">
        <f t="shared" si="0"/>
        <v>0</v>
      </c>
      <c r="AT31" s="20">
        <f t="shared" si="1"/>
        <v>0</v>
      </c>
    </row>
    <row r="32" spans="1:46" x14ac:dyDescent="0.25">
      <c r="A32" s="76">
        <v>3351</v>
      </c>
      <c r="B32" s="21" t="s">
        <v>24</v>
      </c>
      <c r="C32" s="39" t="s">
        <v>12</v>
      </c>
      <c r="D32" s="21">
        <v>1547</v>
      </c>
      <c r="E32" s="44">
        <v>1397</v>
      </c>
      <c r="F32" s="22">
        <v>2531.3252506020085</v>
      </c>
      <c r="G32" s="6">
        <v>1741.6517332138683</v>
      </c>
      <c r="H32" s="23">
        <v>788.60810886487138</v>
      </c>
      <c r="I32" s="46">
        <v>1552.9480722405774</v>
      </c>
      <c r="J32" s="49">
        <v>0.7588401471941123</v>
      </c>
      <c r="K32" s="6">
        <v>1920.8712257630013</v>
      </c>
      <c r="L32" s="6">
        <v>1321.6352575928927</v>
      </c>
      <c r="M32" s="7">
        <v>598.42749340948956</v>
      </c>
      <c r="N32" s="27">
        <v>0.8075815445175567</v>
      </c>
      <c r="O32" s="6">
        <v>2044.2515555574614</v>
      </c>
      <c r="P32" s="6">
        <v>1406.5257967205353</v>
      </c>
      <c r="Q32" s="7">
        <v>636.8653545761623</v>
      </c>
      <c r="R32" s="50">
        <v>0.86107027484143761</v>
      </c>
      <c r="S32" s="6">
        <v>2179.6489292489423</v>
      </c>
      <c r="T32" s="6">
        <v>1499.6845365965316</v>
      </c>
      <c r="U32" s="23">
        <v>679.04700104246115</v>
      </c>
      <c r="V32" s="5"/>
      <c r="W32" s="434">
        <v>1612.0229475158942</v>
      </c>
      <c r="X32" s="463">
        <v>559.68383498547098</v>
      </c>
      <c r="Y32" s="22">
        <v>1267.2018662646092</v>
      </c>
      <c r="Z32" s="7">
        <v>907.64422944502667</v>
      </c>
      <c r="AA32" s="6">
        <v>1669.8450715300646</v>
      </c>
      <c r="AB32" s="421">
        <v>1193.0984306374817</v>
      </c>
      <c r="AC32" s="6">
        <v>1888.0356808034978</v>
      </c>
      <c r="AD32" s="23">
        <v>1347.6742371316325</v>
      </c>
      <c r="AE32" s="22">
        <v>865.21416791462298</v>
      </c>
      <c r="AF32" s="7">
        <v>361.96685552937498</v>
      </c>
      <c r="AG32" s="8">
        <v>1199.595405577229</v>
      </c>
      <c r="AH32" s="421">
        <v>504.26550340720809</v>
      </c>
      <c r="AI32" s="6">
        <v>1375.6505120648426</v>
      </c>
      <c r="AJ32" s="23">
        <v>579.95558957670573</v>
      </c>
      <c r="AL32" s="141">
        <v>909.1957315581999</v>
      </c>
      <c r="AM32" s="142">
        <v>411.67766940928396</v>
      </c>
      <c r="AN32" s="141">
        <v>1042.0316402817673</v>
      </c>
      <c r="AO32" s="142">
        <v>361.78657723689139</v>
      </c>
      <c r="AP32" s="141">
        <v>771.23363324982654</v>
      </c>
      <c r="AQ32" s="142">
        <v>325.96347990123343</v>
      </c>
      <c r="AS32" s="341">
        <f t="shared" si="0"/>
        <v>0</v>
      </c>
      <c r="AT32" s="20">
        <f t="shared" si="1"/>
        <v>0</v>
      </c>
    </row>
    <row r="33" spans="1:46" x14ac:dyDescent="0.25">
      <c r="A33" s="76">
        <v>3352</v>
      </c>
      <c r="B33" s="21" t="s">
        <v>277</v>
      </c>
      <c r="C33" s="39" t="s">
        <v>12</v>
      </c>
      <c r="D33" s="21">
        <v>2184</v>
      </c>
      <c r="E33" s="44">
        <v>1115</v>
      </c>
      <c r="F33" s="22">
        <v>4776.3594108752995</v>
      </c>
      <c r="G33" s="6">
        <v>3733.5946687573496</v>
      </c>
      <c r="H33" s="23">
        <v>1041.8561348490796</v>
      </c>
      <c r="I33" s="46">
        <v>1330.7278439267527</v>
      </c>
      <c r="J33" s="49">
        <v>0.56830946448087427</v>
      </c>
      <c r="K33" s="6">
        <v>2714.4502589627255</v>
      </c>
      <c r="L33" s="6">
        <v>2121.8371867901365</v>
      </c>
      <c r="M33" s="7">
        <v>592.09670206219391</v>
      </c>
      <c r="N33" s="27">
        <v>0.75981532794251605</v>
      </c>
      <c r="O33" s="6">
        <v>3629.1510921455383</v>
      </c>
      <c r="P33" s="6">
        <v>2836.8424576462953</v>
      </c>
      <c r="Q33" s="7">
        <v>791.61826076927559</v>
      </c>
      <c r="R33" s="50">
        <v>0.88407748618784521</v>
      </c>
      <c r="S33" s="6">
        <v>4222.6718210962918</v>
      </c>
      <c r="T33" s="6">
        <v>3300.7869891993382</v>
      </c>
      <c r="U33" s="23">
        <v>921.08155266675897</v>
      </c>
      <c r="V33" s="5"/>
      <c r="W33" s="434">
        <v>8253.273996203041</v>
      </c>
      <c r="X33" s="463">
        <v>1590.4011090938723</v>
      </c>
      <c r="Y33" s="22">
        <v>6487.850701442042</v>
      </c>
      <c r="Z33" s="7">
        <v>4646.9788337851969</v>
      </c>
      <c r="AA33" s="6">
        <v>8549.3131023874612</v>
      </c>
      <c r="AB33" s="421">
        <v>6108.454143078442</v>
      </c>
      <c r="AC33" s="6">
        <v>9666.4106502276536</v>
      </c>
      <c r="AD33" s="23">
        <v>6899.8550881742985</v>
      </c>
      <c r="AE33" s="22">
        <v>2458.5980266713782</v>
      </c>
      <c r="AF33" s="7">
        <v>1028.5672955054767</v>
      </c>
      <c r="AG33" s="8">
        <v>3408.7778567759865</v>
      </c>
      <c r="AH33" s="421">
        <v>1432.9240291841243</v>
      </c>
      <c r="AI33" s="6">
        <v>3909.0571557605799</v>
      </c>
      <c r="AJ33" s="23">
        <v>1648.0054545651249</v>
      </c>
      <c r="AL33" s="141">
        <v>1298.9205392153367</v>
      </c>
      <c r="AM33" s="142">
        <v>362.46257361230568</v>
      </c>
      <c r="AN33" s="141">
        <v>3778.9716099830771</v>
      </c>
      <c r="AO33" s="142">
        <v>728.20563603199287</v>
      </c>
      <c r="AP33" s="141">
        <v>2796.9112376732796</v>
      </c>
      <c r="AQ33" s="142">
        <v>656.10074596342679</v>
      </c>
      <c r="AS33" s="341">
        <f t="shared" si="0"/>
        <v>0</v>
      </c>
      <c r="AT33" s="20">
        <f t="shared" si="1"/>
        <v>0</v>
      </c>
    </row>
    <row r="34" spans="1:46" x14ac:dyDescent="0.25">
      <c r="A34" s="76">
        <v>3353</v>
      </c>
      <c r="B34" s="21" t="s">
        <v>25</v>
      </c>
      <c r="C34" s="39" t="s">
        <v>12</v>
      </c>
      <c r="D34" s="21">
        <v>1240</v>
      </c>
      <c r="E34" s="44">
        <v>1011</v>
      </c>
      <c r="F34" s="22">
        <v>2288.6711093688796</v>
      </c>
      <c r="G34" s="6">
        <v>1667.6317410539298</v>
      </c>
      <c r="H34" s="23">
        <v>620.04396035168281</v>
      </c>
      <c r="I34" s="46">
        <v>1083.3284774598196</v>
      </c>
      <c r="J34" s="49">
        <v>0.64354945945945952</v>
      </c>
      <c r="K34" s="6">
        <v>1472.8730553148239</v>
      </c>
      <c r="L34" s="6">
        <v>1073.203505532694</v>
      </c>
      <c r="M34" s="7">
        <v>399.02895552542805</v>
      </c>
      <c r="N34" s="27">
        <v>0.80552034212401991</v>
      </c>
      <c r="O34" s="6">
        <v>1843.5711350281802</v>
      </c>
      <c r="P34" s="6">
        <v>1343.3112905906364</v>
      </c>
      <c r="Q34" s="7">
        <v>499.45802307441977</v>
      </c>
      <c r="R34" s="50">
        <v>0.84801610421836227</v>
      </c>
      <c r="S34" s="6">
        <v>1940.8299580041146</v>
      </c>
      <c r="T34" s="6">
        <v>1414.1785723194382</v>
      </c>
      <c r="U34" s="23">
        <v>525.80726370155878</v>
      </c>
      <c r="V34" s="5"/>
      <c r="W34" s="434">
        <v>1499.0274922614271</v>
      </c>
      <c r="X34" s="463">
        <v>1007.4997762754336</v>
      </c>
      <c r="Y34" s="22">
        <v>1178.3767958780302</v>
      </c>
      <c r="Z34" s="7">
        <v>844.02250924974419</v>
      </c>
      <c r="AA34" s="6">
        <v>1552.7965491422608</v>
      </c>
      <c r="AB34" s="421">
        <v>1109.4676730598553</v>
      </c>
      <c r="AC34" s="6">
        <v>1755.6929919988365</v>
      </c>
      <c r="AD34" s="23">
        <v>1253.2084206281711</v>
      </c>
      <c r="AE34" s="22">
        <v>1557.4919733512529</v>
      </c>
      <c r="AF34" s="7">
        <v>651.5848826944133</v>
      </c>
      <c r="AG34" s="8">
        <v>2159.4193492679142</v>
      </c>
      <c r="AH34" s="421">
        <v>907.73995979242397</v>
      </c>
      <c r="AI34" s="6">
        <v>2476.3402058494212</v>
      </c>
      <c r="AJ34" s="23">
        <v>1043.9914291313889</v>
      </c>
      <c r="AL34" s="141">
        <v>1083.3155569279327</v>
      </c>
      <c r="AM34" s="142">
        <v>402.7887282858224</v>
      </c>
      <c r="AN34" s="141">
        <v>1208.8931389205059</v>
      </c>
      <c r="AO34" s="142">
        <v>812.49981957696264</v>
      </c>
      <c r="AP34" s="141">
        <v>894.73199440310918</v>
      </c>
      <c r="AQ34" s="142">
        <v>732.04835467130965</v>
      </c>
      <c r="AS34" s="341">
        <f t="shared" si="0"/>
        <v>0</v>
      </c>
      <c r="AT34" s="20">
        <f t="shared" si="1"/>
        <v>0</v>
      </c>
    </row>
    <row r="35" spans="1:46" x14ac:dyDescent="0.25">
      <c r="A35" s="76">
        <v>3354</v>
      </c>
      <c r="B35" s="21" t="s">
        <v>26</v>
      </c>
      <c r="C35" s="39" t="s">
        <v>12</v>
      </c>
      <c r="D35" s="21">
        <v>1231</v>
      </c>
      <c r="E35" s="44">
        <v>1071</v>
      </c>
      <c r="F35" s="22">
        <v>1579.1622332978666</v>
      </c>
      <c r="G35" s="6">
        <v>1033.1662653301205</v>
      </c>
      <c r="H35" s="23">
        <v>544.99635997088012</v>
      </c>
      <c r="I35" s="46">
        <v>898.69119196953625</v>
      </c>
      <c r="J35" s="49">
        <v>0.70375085852478847</v>
      </c>
      <c r="K35" s="6">
        <v>1111.336777433296</v>
      </c>
      <c r="L35" s="6">
        <v>727.09164622492165</v>
      </c>
      <c r="M35" s="7">
        <v>383.54165622239157</v>
      </c>
      <c r="N35" s="27">
        <v>0.78284009860312254</v>
      </c>
      <c r="O35" s="6">
        <v>1236.2315184252291</v>
      </c>
      <c r="P35" s="6">
        <v>808.80398102445145</v>
      </c>
      <c r="Q35" s="7">
        <v>426.64500417794665</v>
      </c>
      <c r="R35" s="50">
        <v>0.82539822222222226</v>
      </c>
      <c r="S35" s="6">
        <v>1303.4376999645333</v>
      </c>
      <c r="T35" s="6">
        <v>852.77359866345421</v>
      </c>
      <c r="U35" s="23">
        <v>449.83902663754674</v>
      </c>
      <c r="V35" s="5"/>
      <c r="W35" s="434">
        <v>1010.2826894535941</v>
      </c>
      <c r="X35" s="463">
        <v>307.99409571307177</v>
      </c>
      <c r="Y35" s="22">
        <v>794.17734809745946</v>
      </c>
      <c r="Z35" s="7">
        <v>568.8363522391578</v>
      </c>
      <c r="AA35" s="6">
        <v>1046.5208156223157</v>
      </c>
      <c r="AB35" s="421">
        <v>747.73544206969973</v>
      </c>
      <c r="AC35" s="6">
        <v>1183.2646478921779</v>
      </c>
      <c r="AD35" s="23">
        <v>844.61077610264101</v>
      </c>
      <c r="AE35" s="22">
        <v>476.12748231672589</v>
      </c>
      <c r="AF35" s="7">
        <v>199.19041319063285</v>
      </c>
      <c r="AG35" s="8">
        <v>660.13752598715917</v>
      </c>
      <c r="AH35" s="421">
        <v>277.49737979341808</v>
      </c>
      <c r="AI35" s="6">
        <v>757.0206766676298</v>
      </c>
      <c r="AJ35" s="23">
        <v>319.1496452100601</v>
      </c>
      <c r="AL35" s="141">
        <v>657.03004144959493</v>
      </c>
      <c r="AM35" s="142">
        <v>346.58408137932298</v>
      </c>
      <c r="AN35" s="141">
        <v>820.7008037803364</v>
      </c>
      <c r="AO35" s="142">
        <v>250.19829058738569</v>
      </c>
      <c r="AP35" s="141">
        <v>607.42115521502831</v>
      </c>
      <c r="AQ35" s="142">
        <v>225.42435401577424</v>
      </c>
      <c r="AS35" s="341">
        <f t="shared" si="0"/>
        <v>0</v>
      </c>
      <c r="AT35" s="20">
        <f t="shared" si="1"/>
        <v>0</v>
      </c>
    </row>
    <row r="36" spans="1:46" x14ac:dyDescent="0.25">
      <c r="A36" s="76">
        <v>3355</v>
      </c>
      <c r="B36" s="21" t="s">
        <v>27</v>
      </c>
      <c r="C36" s="39" t="s">
        <v>12</v>
      </c>
      <c r="D36" s="21">
        <v>1323</v>
      </c>
      <c r="E36" s="44">
        <v>1096</v>
      </c>
      <c r="F36" s="22">
        <v>1990.1929215433727</v>
      </c>
      <c r="G36" s="6">
        <v>1360.2004816038525</v>
      </c>
      <c r="H36" s="23">
        <v>628.861230889848</v>
      </c>
      <c r="I36" s="46">
        <v>1070.8417593660763</v>
      </c>
      <c r="J36" s="49">
        <v>0.7233274906398337</v>
      </c>
      <c r="K36" s="6">
        <v>1439.5612518291273</v>
      </c>
      <c r="L36" s="6">
        <v>983.87040112560794</v>
      </c>
      <c r="M36" s="7">
        <v>454.87261610023086</v>
      </c>
      <c r="N36" s="27">
        <v>0.79466653067301962</v>
      </c>
      <c r="O36" s="6">
        <v>1581.539704332873</v>
      </c>
      <c r="P36" s="6">
        <v>1080.9057977359039</v>
      </c>
      <c r="Q36" s="7">
        <v>499.73497262600029</v>
      </c>
      <c r="R36" s="50">
        <v>0.84114132461161084</v>
      </c>
      <c r="S36" s="6">
        <v>1674.0335102596441</v>
      </c>
      <c r="T36" s="6">
        <v>1144.1208348336154</v>
      </c>
      <c r="U36" s="23">
        <v>528.96116874757479</v>
      </c>
      <c r="V36" s="5"/>
      <c r="W36" s="434">
        <v>1276.9508822021494</v>
      </c>
      <c r="X36" s="463">
        <v>585.53016370676619</v>
      </c>
      <c r="Y36" s="22">
        <v>1003.8036639294479</v>
      </c>
      <c r="Z36" s="7">
        <v>718.98300287942357</v>
      </c>
      <c r="AA36" s="6">
        <v>1322.7542080074534</v>
      </c>
      <c r="AB36" s="421">
        <v>945.10322939525679</v>
      </c>
      <c r="AC36" s="6">
        <v>1495.5921266172863</v>
      </c>
      <c r="AD36" s="23">
        <v>1067.5491987742803</v>
      </c>
      <c r="AE36" s="22">
        <v>905.16995795244634</v>
      </c>
      <c r="AF36" s="7">
        <v>378.68256848983356</v>
      </c>
      <c r="AG36" s="8">
        <v>1254.9929983733643</v>
      </c>
      <c r="AH36" s="421">
        <v>527.55260078105039</v>
      </c>
      <c r="AI36" s="6">
        <v>1439.1783703267647</v>
      </c>
      <c r="AJ36" s="23">
        <v>606.73807260543435</v>
      </c>
      <c r="AL36" s="141">
        <v>817.01118498556605</v>
      </c>
      <c r="AM36" s="142">
        <v>377.7286263235074</v>
      </c>
      <c r="AN36" s="141">
        <v>965.19341058363511</v>
      </c>
      <c r="AO36" s="142">
        <v>442.57759917367059</v>
      </c>
      <c r="AP36" s="141">
        <v>714.36374103949879</v>
      </c>
      <c r="AQ36" s="142">
        <v>398.75480028801996</v>
      </c>
      <c r="AS36" s="341">
        <f t="shared" si="0"/>
        <v>0</v>
      </c>
      <c r="AT36" s="20">
        <f t="shared" si="1"/>
        <v>0</v>
      </c>
    </row>
    <row r="37" spans="1:46" x14ac:dyDescent="0.25">
      <c r="A37" s="76">
        <v>3356</v>
      </c>
      <c r="B37" s="21" t="s">
        <v>28</v>
      </c>
      <c r="C37" s="39" t="s">
        <v>12</v>
      </c>
      <c r="D37" s="21">
        <v>659</v>
      </c>
      <c r="E37" s="44">
        <v>443</v>
      </c>
      <c r="F37" s="22">
        <v>1398.0847846782765</v>
      </c>
      <c r="G37" s="6">
        <v>1102.8252226017819</v>
      </c>
      <c r="H37" s="23">
        <v>294.68835750686054</v>
      </c>
      <c r="I37" s="46">
        <v>552.95896835974759</v>
      </c>
      <c r="J37" s="49">
        <v>0.60654510607168977</v>
      </c>
      <c r="K37" s="6">
        <v>848.00148401990077</v>
      </c>
      <c r="L37" s="6">
        <v>668.91324162153262</v>
      </c>
      <c r="M37" s="7">
        <v>178.74178106209075</v>
      </c>
      <c r="N37" s="27">
        <v>0.8114259143429926</v>
      </c>
      <c r="O37" s="6">
        <v>1134.4422247365965</v>
      </c>
      <c r="P37" s="6">
        <v>894.86096461016518</v>
      </c>
      <c r="Q37" s="7">
        <v>239.117769936239</v>
      </c>
      <c r="R37" s="50">
        <v>0.8891847363872083</v>
      </c>
      <c r="S37" s="6">
        <v>1243.1556507111202</v>
      </c>
      <c r="T37" s="6">
        <v>980.6153548403297</v>
      </c>
      <c r="U37" s="23">
        <v>262.03238948611721</v>
      </c>
      <c r="V37" s="5"/>
      <c r="W37" s="434">
        <v>1681.9598146578624</v>
      </c>
      <c r="X37" s="463">
        <v>369.31626961945159</v>
      </c>
      <c r="Y37" s="22">
        <v>1322.1788308913042</v>
      </c>
      <c r="Z37" s="7">
        <v>947.02195293506099</v>
      </c>
      <c r="AA37" s="6">
        <v>1742.2905246765167</v>
      </c>
      <c r="AB37" s="421">
        <v>1244.8604521145126</v>
      </c>
      <c r="AC37" s="6">
        <v>1969.9472322309305</v>
      </c>
      <c r="AD37" s="23">
        <v>1406.1424582063817</v>
      </c>
      <c r="AE37" s="22">
        <v>570.92531343954465</v>
      </c>
      <c r="AF37" s="7">
        <v>238.84957980510902</v>
      </c>
      <c r="AG37" s="8">
        <v>791.5720850717729</v>
      </c>
      <c r="AH37" s="421">
        <v>332.74760315519825</v>
      </c>
      <c r="AI37" s="6">
        <v>907.74484388862982</v>
      </c>
      <c r="AJ37" s="23">
        <v>382.69290892237194</v>
      </c>
      <c r="AL37" s="141">
        <v>1357.9073818060169</v>
      </c>
      <c r="AM37" s="142">
        <v>362.84942327198632</v>
      </c>
      <c r="AN37" s="141">
        <v>2552.2910692835544</v>
      </c>
      <c r="AO37" s="142">
        <v>560.41922552268829</v>
      </c>
      <c r="AP37" s="141">
        <v>1889.0143431176214</v>
      </c>
      <c r="AQ37" s="142">
        <v>504.92807762549052</v>
      </c>
      <c r="AS37" s="341">
        <f t="shared" si="0"/>
        <v>0</v>
      </c>
      <c r="AT37" s="20">
        <f t="shared" si="1"/>
        <v>0</v>
      </c>
    </row>
    <row r="38" spans="1:46" x14ac:dyDescent="0.25">
      <c r="A38" s="76">
        <v>3357</v>
      </c>
      <c r="B38" s="21" t="s">
        <v>29</v>
      </c>
      <c r="C38" s="39" t="s">
        <v>12</v>
      </c>
      <c r="D38" s="21">
        <v>2064</v>
      </c>
      <c r="E38" s="44">
        <v>1628</v>
      </c>
      <c r="F38" s="22">
        <v>4175.6790054320518</v>
      </c>
      <c r="G38" s="6">
        <v>3278.5364282914325</v>
      </c>
      <c r="H38" s="23">
        <v>895.45976367811102</v>
      </c>
      <c r="I38" s="46">
        <v>1859.9692902503252</v>
      </c>
      <c r="J38" s="49">
        <v>0.61733453939393934</v>
      </c>
      <c r="K38" s="6">
        <v>2577.7908754753385</v>
      </c>
      <c r="L38" s="6">
        <v>2023.9537758455424</v>
      </c>
      <c r="M38" s="7">
        <v>552.79824075603244</v>
      </c>
      <c r="N38" s="27">
        <v>0.79143212144317743</v>
      </c>
      <c r="O38" s="6">
        <v>3304.7664937348259</v>
      </c>
      <c r="P38" s="6">
        <v>2594.7390406714262</v>
      </c>
      <c r="Q38" s="7">
        <v>708.69562043477367</v>
      </c>
      <c r="R38" s="50">
        <v>0.85079865546218492</v>
      </c>
      <c r="S38" s="6">
        <v>3552.6620834632631</v>
      </c>
      <c r="T38" s="6">
        <v>2789.3743850741448</v>
      </c>
      <c r="U38" s="23">
        <v>761.85596295782273</v>
      </c>
      <c r="V38" s="5"/>
      <c r="W38" s="434">
        <v>6231.5152595745913</v>
      </c>
      <c r="X38" s="463">
        <v>1062.3138424132776</v>
      </c>
      <c r="Y38" s="22">
        <v>4898.5579136809738</v>
      </c>
      <c r="Z38" s="7">
        <v>3508.6342131588908</v>
      </c>
      <c r="AA38" s="6">
        <v>6455.0353085233764</v>
      </c>
      <c r="AB38" s="421">
        <v>4612.1000250951201</v>
      </c>
      <c r="AC38" s="6">
        <v>7298.483668410865</v>
      </c>
      <c r="AD38" s="23">
        <v>5209.635871848227</v>
      </c>
      <c r="AE38" s="22">
        <v>1642.2289331469613</v>
      </c>
      <c r="AF38" s="7">
        <v>687.03503136488473</v>
      </c>
      <c r="AG38" s="8">
        <v>2276.9047897785749</v>
      </c>
      <c r="AH38" s="421">
        <v>957.1264900564496</v>
      </c>
      <c r="AI38" s="6">
        <v>2611.0680529612437</v>
      </c>
      <c r="AJ38" s="23">
        <v>1100.7908613409954</v>
      </c>
      <c r="AL38" s="141">
        <v>1257.1410080772414</v>
      </c>
      <c r="AM38" s="142">
        <v>343.36028121839814</v>
      </c>
      <c r="AN38" s="141">
        <v>3019.1449901039682</v>
      </c>
      <c r="AO38" s="142">
        <v>514.68693915371978</v>
      </c>
      <c r="AP38" s="141">
        <v>2234.5445858018993</v>
      </c>
      <c r="AQ38" s="142">
        <v>463.72407463975276</v>
      </c>
      <c r="AS38" s="341">
        <f t="shared" si="0"/>
        <v>0</v>
      </c>
      <c r="AT38" s="20">
        <f t="shared" si="1"/>
        <v>0</v>
      </c>
    </row>
    <row r="39" spans="1:46" x14ac:dyDescent="0.25">
      <c r="A39" s="76">
        <v>3358</v>
      </c>
      <c r="B39" s="21" t="s">
        <v>30</v>
      </c>
      <c r="C39" s="39" t="s">
        <v>12</v>
      </c>
      <c r="D39" s="21">
        <v>1895</v>
      </c>
      <c r="E39" s="44">
        <v>1718</v>
      </c>
      <c r="F39" s="22">
        <v>3369.6085568684562</v>
      </c>
      <c r="G39" s="6">
        <v>2452.1252170017342</v>
      </c>
      <c r="H39" s="23">
        <v>915.61572492580126</v>
      </c>
      <c r="I39" s="46">
        <v>1822.5312819622577</v>
      </c>
      <c r="J39" s="49">
        <v>0.63172739330543926</v>
      </c>
      <c r="K39" s="6">
        <v>2128.6740300902129</v>
      </c>
      <c r="L39" s="6">
        <v>1549.07467139504</v>
      </c>
      <c r="M39" s="7">
        <v>578.41953517684658</v>
      </c>
      <c r="N39" s="27">
        <v>0.79981400594530705</v>
      </c>
      <c r="O39" s="6">
        <v>2695.0601183365447</v>
      </c>
      <c r="P39" s="6">
        <v>1961.2440928896624</v>
      </c>
      <c r="Q39" s="7">
        <v>732.32228085942143</v>
      </c>
      <c r="R39" s="50">
        <v>0.85344796630565589</v>
      </c>
      <c r="S39" s="6">
        <v>2875.78557010552</v>
      </c>
      <c r="T39" s="6">
        <v>2092.7612795769451</v>
      </c>
      <c r="U39" s="23">
        <v>781.43037835540395</v>
      </c>
      <c r="V39" s="5"/>
      <c r="W39" s="434">
        <v>2121.2047530407917</v>
      </c>
      <c r="X39" s="463">
        <v>1049.671533074355</v>
      </c>
      <c r="Y39" s="22">
        <v>1667.466723054293</v>
      </c>
      <c r="Z39" s="7">
        <v>1194.3373737549443</v>
      </c>
      <c r="AA39" s="6">
        <v>2197.2908686130163</v>
      </c>
      <c r="AB39" s="421">
        <v>1569.9565975866992</v>
      </c>
      <c r="AC39" s="6">
        <v>2484.4002786700398</v>
      </c>
      <c r="AD39" s="23">
        <v>1773.3575081914619</v>
      </c>
      <c r="AE39" s="22">
        <v>1622.6852113678981</v>
      </c>
      <c r="AF39" s="7">
        <v>678.85881352189801</v>
      </c>
      <c r="AG39" s="8">
        <v>2249.8079625149262</v>
      </c>
      <c r="AH39" s="421">
        <v>945.73598691071027</v>
      </c>
      <c r="AI39" s="6">
        <v>2579.9944392017496</v>
      </c>
      <c r="AJ39" s="23">
        <v>1087.6906474202981</v>
      </c>
      <c r="AL39" s="141">
        <v>1034.957304954967</v>
      </c>
      <c r="AM39" s="142">
        <v>386.44975243241237</v>
      </c>
      <c r="AN39" s="141">
        <v>1119.3692628183599</v>
      </c>
      <c r="AO39" s="142">
        <v>553.91637629253569</v>
      </c>
      <c r="AP39" s="141">
        <v>828.47313856817902</v>
      </c>
      <c r="AQ39" s="142">
        <v>499.06912238032203</v>
      </c>
      <c r="AS39" s="341">
        <f t="shared" si="0"/>
        <v>0</v>
      </c>
      <c r="AT39" s="20">
        <f t="shared" si="1"/>
        <v>0</v>
      </c>
    </row>
    <row r="40" spans="1:46" x14ac:dyDescent="0.25">
      <c r="A40" s="76">
        <v>3359</v>
      </c>
      <c r="B40" s="21" t="s">
        <v>31</v>
      </c>
      <c r="C40" s="39" t="s">
        <v>12</v>
      </c>
      <c r="D40" s="21">
        <v>1277</v>
      </c>
      <c r="E40" s="44">
        <v>614</v>
      </c>
      <c r="F40" s="22">
        <v>2526.2628101024789</v>
      </c>
      <c r="G40" s="6">
        <v>1934.66287730302</v>
      </c>
      <c r="H40" s="23">
        <v>591.43613148905217</v>
      </c>
      <c r="I40" s="46">
        <v>542.69683591868738</v>
      </c>
      <c r="J40" s="49">
        <v>0.49118189425179787</v>
      </c>
      <c r="K40" s="6">
        <v>1240.8545524440055</v>
      </c>
      <c r="L40" s="6">
        <v>950.27137681233091</v>
      </c>
      <c r="M40" s="7">
        <v>290.50271939374807</v>
      </c>
      <c r="N40" s="27">
        <v>0.73797793795758337</v>
      </c>
      <c r="O40" s="6">
        <v>1864.3262193383573</v>
      </c>
      <c r="P40" s="6">
        <v>1427.7385208351677</v>
      </c>
      <c r="Q40" s="7">
        <v>436.46681674990089</v>
      </c>
      <c r="R40" s="50">
        <v>0.87654419753086421</v>
      </c>
      <c r="S40" s="6">
        <v>2214.3810076333434</v>
      </c>
      <c r="T40" s="6">
        <v>1695.8175192783285</v>
      </c>
      <c r="U40" s="23">
        <v>518.4199092668299</v>
      </c>
      <c r="V40" s="5"/>
      <c r="W40" s="434">
        <v>3428.691196748382</v>
      </c>
      <c r="X40" s="463">
        <v>791.25904184652131</v>
      </c>
      <c r="Y40" s="22">
        <v>2695.2742143403925</v>
      </c>
      <c r="Z40" s="7">
        <v>1930.5133243129269</v>
      </c>
      <c r="AA40" s="6">
        <v>3551.6759271395881</v>
      </c>
      <c r="AB40" s="421">
        <v>2537.6599584297851</v>
      </c>
      <c r="AC40" s="6">
        <v>4015.756306629105</v>
      </c>
      <c r="AD40" s="23">
        <v>2866.4348730632819</v>
      </c>
      <c r="AE40" s="22">
        <v>1223.2058364057125</v>
      </c>
      <c r="AF40" s="7">
        <v>511.73453543428934</v>
      </c>
      <c r="AG40" s="8">
        <v>1695.940907861253</v>
      </c>
      <c r="AH40" s="421">
        <v>712.9107794807029</v>
      </c>
      <c r="AI40" s="6">
        <v>1944.8407083623567</v>
      </c>
      <c r="AJ40" s="23">
        <v>819.91845294926406</v>
      </c>
      <c r="AL40" s="141">
        <v>1118.0411282969208</v>
      </c>
      <c r="AM40" s="142">
        <v>341.79077270939774</v>
      </c>
      <c r="AN40" s="141">
        <v>2684.9578674615368</v>
      </c>
      <c r="AO40" s="142">
        <v>619.62336871301591</v>
      </c>
      <c r="AP40" s="141">
        <v>1987.2043527249687</v>
      </c>
      <c r="AQ40" s="142">
        <v>558.26999176249251</v>
      </c>
      <c r="AS40" s="341">
        <f t="shared" si="0"/>
        <v>0</v>
      </c>
      <c r="AT40" s="20">
        <f t="shared" si="1"/>
        <v>0</v>
      </c>
    </row>
    <row r="41" spans="1:46" x14ac:dyDescent="0.25">
      <c r="A41" s="76">
        <v>3360</v>
      </c>
      <c r="B41" s="21" t="s">
        <v>32</v>
      </c>
      <c r="C41" s="39" t="s">
        <v>12</v>
      </c>
      <c r="D41" s="21">
        <v>1464</v>
      </c>
      <c r="E41" s="44">
        <v>1240</v>
      </c>
      <c r="F41" s="22">
        <v>2040.7361258890116</v>
      </c>
      <c r="G41" s="6">
        <v>1368.6565492523935</v>
      </c>
      <c r="H41" s="23">
        <v>671.42997143977152</v>
      </c>
      <c r="I41" s="46">
        <v>1060.7205761326086</v>
      </c>
      <c r="J41" s="49">
        <v>0.699035531722351</v>
      </c>
      <c r="K41" s="6">
        <v>1426.5470628658359</v>
      </c>
      <c r="L41" s="6">
        <v>956.73955865192499</v>
      </c>
      <c r="M41" s="7">
        <v>469.35340709972365</v>
      </c>
      <c r="N41" s="27">
        <v>0.77420940442601427</v>
      </c>
      <c r="O41" s="6">
        <v>1579.9571006151834</v>
      </c>
      <c r="P41" s="6">
        <v>1059.6267718604595</v>
      </c>
      <c r="Q41" s="7">
        <v>519.82739830216133</v>
      </c>
      <c r="R41" s="50">
        <v>0.81265714738510308</v>
      </c>
      <c r="S41" s="6">
        <v>1658.4187986306908</v>
      </c>
      <c r="T41" s="6">
        <v>1112.248527065389</v>
      </c>
      <c r="U41" s="23">
        <v>545.64236525910599</v>
      </c>
      <c r="V41" s="5"/>
      <c r="W41" s="434">
        <v>1160.4407269136541</v>
      </c>
      <c r="X41" s="463">
        <v>572.63719846681727</v>
      </c>
      <c r="Y41" s="22">
        <v>912.21570828162362</v>
      </c>
      <c r="Z41" s="7">
        <v>653.38234236630512</v>
      </c>
      <c r="AA41" s="6">
        <v>1202.0649157790137</v>
      </c>
      <c r="AB41" s="421">
        <v>858.87115457135769</v>
      </c>
      <c r="AC41" s="6">
        <v>1359.1329461201262</v>
      </c>
      <c r="AD41" s="23">
        <v>970.14504277980575</v>
      </c>
      <c r="AE41" s="22">
        <v>885.23874769634858</v>
      </c>
      <c r="AF41" s="7">
        <v>370.3442428233883</v>
      </c>
      <c r="AG41" s="8">
        <v>1227.3589291018959</v>
      </c>
      <c r="AH41" s="421">
        <v>515.93626098216509</v>
      </c>
      <c r="AI41" s="6">
        <v>1407.4886678095741</v>
      </c>
      <c r="AJ41" s="23">
        <v>593.3781240242489</v>
      </c>
      <c r="AL41" s="141">
        <v>723.78877859321005</v>
      </c>
      <c r="AM41" s="142">
        <v>355.07335949601185</v>
      </c>
      <c r="AN41" s="141">
        <v>792.65076974976364</v>
      </c>
      <c r="AO41" s="142">
        <v>391.14562736804459</v>
      </c>
      <c r="AP41" s="141">
        <v>586.66062470721158</v>
      </c>
      <c r="AQ41" s="142">
        <v>352.41547881295435</v>
      </c>
      <c r="AS41" s="341">
        <f t="shared" si="0"/>
        <v>0</v>
      </c>
      <c r="AT41" s="20">
        <f t="shared" si="1"/>
        <v>0</v>
      </c>
    </row>
    <row r="42" spans="1:46" x14ac:dyDescent="0.25">
      <c r="A42" s="76">
        <v>3361</v>
      </c>
      <c r="B42" s="21" t="s">
        <v>33</v>
      </c>
      <c r="C42" s="39" t="s">
        <v>12</v>
      </c>
      <c r="D42" s="21">
        <v>788</v>
      </c>
      <c r="E42" s="44">
        <v>451</v>
      </c>
      <c r="F42" s="22">
        <v>1473.9639917119316</v>
      </c>
      <c r="G42" s="6">
        <v>1143.4269474155785</v>
      </c>
      <c r="H42" s="23">
        <v>329.67603740829975</v>
      </c>
      <c r="I42" s="46">
        <v>529.21904894439137</v>
      </c>
      <c r="J42" s="49">
        <v>0.7064936402387042</v>
      </c>
      <c r="K42" s="6">
        <v>1041.3461860853338</v>
      </c>
      <c r="L42" s="6">
        <v>807.82386642666143</v>
      </c>
      <c r="M42" s="7">
        <v>232.9140237680609</v>
      </c>
      <c r="N42" s="27">
        <v>0.82302641123882514</v>
      </c>
      <c r="O42" s="6">
        <v>1213.1112943939245</v>
      </c>
      <c r="P42" s="6">
        <v>941.07057704520844</v>
      </c>
      <c r="Q42" s="7">
        <v>271.3320859395896</v>
      </c>
      <c r="R42" s="50">
        <v>0.87293621346886907</v>
      </c>
      <c r="S42" s="6">
        <v>1286.6765457144731</v>
      </c>
      <c r="T42" s="6">
        <v>998.13878985522274</v>
      </c>
      <c r="U42" s="23">
        <v>287.78615176662242</v>
      </c>
      <c r="V42" s="5"/>
      <c r="W42" s="434">
        <v>1896.7377690184001</v>
      </c>
      <c r="X42" s="463">
        <v>625.56899863805404</v>
      </c>
      <c r="Y42" s="22">
        <v>1491.0145320316474</v>
      </c>
      <c r="Z42" s="7">
        <v>1067.951975170633</v>
      </c>
      <c r="AA42" s="6">
        <v>1964.7724124901622</v>
      </c>
      <c r="AB42" s="421">
        <v>1403.8229784718239</v>
      </c>
      <c r="AC42" s="6">
        <v>2221.4997562862259</v>
      </c>
      <c r="AD42" s="23">
        <v>1585.6998995204585</v>
      </c>
      <c r="AE42" s="22">
        <v>967.06591614149158</v>
      </c>
      <c r="AF42" s="7">
        <v>404.57706512026454</v>
      </c>
      <c r="AG42" s="8">
        <v>1340.8100247477009</v>
      </c>
      <c r="AH42" s="421">
        <v>563.62690200325392</v>
      </c>
      <c r="AI42" s="6">
        <v>1537.5900812476914</v>
      </c>
      <c r="AJ42" s="23">
        <v>648.22711457346304</v>
      </c>
      <c r="AL42" s="141">
        <v>1194.2520013264066</v>
      </c>
      <c r="AM42" s="142">
        <v>344.33005829897155</v>
      </c>
      <c r="AN42" s="141">
        <v>2407.0276256578682</v>
      </c>
      <c r="AO42" s="142">
        <v>793.86928761174374</v>
      </c>
      <c r="AP42" s="141">
        <v>1781.5012417155126</v>
      </c>
      <c r="AQ42" s="142">
        <v>715.26256599397709</v>
      </c>
      <c r="AS42" s="341">
        <f t="shared" si="0"/>
        <v>0</v>
      </c>
      <c r="AT42" s="20">
        <f t="shared" si="1"/>
        <v>0</v>
      </c>
    </row>
    <row r="43" spans="1:46" x14ac:dyDescent="0.25">
      <c r="A43" s="76">
        <v>3451</v>
      </c>
      <c r="B43" s="21" t="s">
        <v>34</v>
      </c>
      <c r="C43" s="39" t="s">
        <v>12</v>
      </c>
      <c r="D43" s="21">
        <v>734</v>
      </c>
      <c r="E43" s="44">
        <v>480</v>
      </c>
      <c r="F43" s="22">
        <v>1701.4602116816916</v>
      </c>
      <c r="G43" s="6">
        <v>1363.7985103880831</v>
      </c>
      <c r="H43" s="23">
        <v>336.64389315114522</v>
      </c>
      <c r="I43" s="46">
        <v>678.73291090328644</v>
      </c>
      <c r="J43" s="49">
        <v>0.61970435022620229</v>
      </c>
      <c r="K43" s="6">
        <v>1054.4022949159394</v>
      </c>
      <c r="L43" s="6">
        <v>845.15186971950959</v>
      </c>
      <c r="M43" s="7">
        <v>208.61968506284953</v>
      </c>
      <c r="N43" s="27">
        <v>0.70357693240566443</v>
      </c>
      <c r="O43" s="6">
        <v>1197.1081563452969</v>
      </c>
      <c r="P43" s="6">
        <v>959.53717235826218</v>
      </c>
      <c r="Q43" s="7">
        <v>236.85487765638302</v>
      </c>
      <c r="R43" s="50">
        <v>0.82521629799426932</v>
      </c>
      <c r="S43" s="6">
        <v>1404.0726970685114</v>
      </c>
      <c r="T43" s="6">
        <v>1125.428757952553</v>
      </c>
      <c r="U43" s="23">
        <v>277.8040272485664</v>
      </c>
      <c r="V43" s="5"/>
      <c r="W43" s="434">
        <v>2276.2498442018427</v>
      </c>
      <c r="X43" s="463">
        <v>498.74841010057816</v>
      </c>
      <c r="Y43" s="22">
        <v>1789.3467677380322</v>
      </c>
      <c r="Z43" s="7">
        <v>1281.6350034276252</v>
      </c>
      <c r="AA43" s="6">
        <v>2357.8973176335926</v>
      </c>
      <c r="AB43" s="421">
        <v>1684.7093405469363</v>
      </c>
      <c r="AC43" s="6">
        <v>2665.9923984947541</v>
      </c>
      <c r="AD43" s="23">
        <v>1902.9774216507976</v>
      </c>
      <c r="AE43" s="22">
        <v>771.01421136294744</v>
      </c>
      <c r="AF43" s="7">
        <v>322.557812857089</v>
      </c>
      <c r="AG43" s="8">
        <v>1068.9897829747622</v>
      </c>
      <c r="AH43" s="421">
        <v>449.36373425800576</v>
      </c>
      <c r="AI43" s="6">
        <v>1225.8769377611152</v>
      </c>
      <c r="AJ43" s="23">
        <v>516.81308293964616</v>
      </c>
      <c r="AL43" s="141">
        <v>1307.2713519867332</v>
      </c>
      <c r="AM43" s="142">
        <v>322.69056901414581</v>
      </c>
      <c r="AN43" s="141">
        <v>3101.1578258880691</v>
      </c>
      <c r="AO43" s="142">
        <v>679.49374673103296</v>
      </c>
      <c r="AP43" s="141">
        <v>2295.2443331702129</v>
      </c>
      <c r="AQ43" s="142">
        <v>612.21217201363186</v>
      </c>
      <c r="AS43" s="341">
        <f t="shared" si="0"/>
        <v>0</v>
      </c>
      <c r="AT43" s="20">
        <f t="shared" si="1"/>
        <v>0</v>
      </c>
    </row>
    <row r="44" spans="1:46" x14ac:dyDescent="0.25">
      <c r="A44" s="76">
        <v>3452</v>
      </c>
      <c r="B44" s="21" t="s">
        <v>278</v>
      </c>
      <c r="C44" s="39" t="s">
        <v>12</v>
      </c>
      <c r="D44" s="21">
        <v>1523</v>
      </c>
      <c r="E44" s="44">
        <v>401</v>
      </c>
      <c r="F44" s="22">
        <v>2835.3236825894624</v>
      </c>
      <c r="G44" s="6">
        <v>2113.3015064120532</v>
      </c>
      <c r="H44" s="23">
        <v>721.9241753934042</v>
      </c>
      <c r="I44" s="46">
        <v>376.73414795318382</v>
      </c>
      <c r="J44" s="49">
        <v>0.53028611315209406</v>
      </c>
      <c r="K44" s="6">
        <v>1503.5327751684476</v>
      </c>
      <c r="L44" s="6">
        <v>1120.6544417537129</v>
      </c>
      <c r="M44" s="7">
        <v>382.82636495989897</v>
      </c>
      <c r="N44" s="27">
        <v>0.70950620920502094</v>
      </c>
      <c r="O44" s="6">
        <v>2011.6797579032695</v>
      </c>
      <c r="P44" s="6">
        <v>1499.4005407216762</v>
      </c>
      <c r="Q44" s="7">
        <v>512.2096850168349</v>
      </c>
      <c r="R44" s="50">
        <v>0.94780479745830015</v>
      </c>
      <c r="S44" s="6">
        <v>2687.3333887054273</v>
      </c>
      <c r="T44" s="6">
        <v>2002.9973062531967</v>
      </c>
      <c r="U44" s="23">
        <v>684.2431968389958</v>
      </c>
      <c r="V44" s="5"/>
      <c r="W44" s="434">
        <v>3579.1324945916831</v>
      </c>
      <c r="X44" s="463">
        <v>886.54620250881351</v>
      </c>
      <c r="Y44" s="22">
        <v>2813.5352438648633</v>
      </c>
      <c r="Z44" s="7">
        <v>2015.2188032691106</v>
      </c>
      <c r="AA44" s="6">
        <v>3707.5134480293123</v>
      </c>
      <c r="AB44" s="421">
        <v>2649.0053190132076</v>
      </c>
      <c r="AC44" s="6">
        <v>4191.956365463403</v>
      </c>
      <c r="AD44" s="23">
        <v>2992.2059494716495</v>
      </c>
      <c r="AE44" s="22">
        <v>1370.5100754633088</v>
      </c>
      <c r="AF44" s="7">
        <v>573.36003140407661</v>
      </c>
      <c r="AG44" s="8">
        <v>1900.1741427624404</v>
      </c>
      <c r="AH44" s="421">
        <v>798.76287138695147</v>
      </c>
      <c r="AI44" s="6">
        <v>2179.0476358532856</v>
      </c>
      <c r="AJ44" s="23">
        <v>918.6569156072477</v>
      </c>
      <c r="AL44" s="141">
        <v>984.50462292953137</v>
      </c>
      <c r="AM44" s="142">
        <v>336.31627381276093</v>
      </c>
      <c r="AN44" s="141">
        <v>2350.0541658514007</v>
      </c>
      <c r="AO44" s="142">
        <v>582.10518877794709</v>
      </c>
      <c r="AP44" s="141">
        <v>1739.3337616633012</v>
      </c>
      <c r="AQ44" s="142">
        <v>524.46675731250912</v>
      </c>
      <c r="AS44" s="341">
        <f t="shared" si="0"/>
        <v>0</v>
      </c>
      <c r="AT44" s="20">
        <f t="shared" si="1"/>
        <v>0</v>
      </c>
    </row>
    <row r="45" spans="1:46" x14ac:dyDescent="0.25">
      <c r="A45" s="76">
        <v>3453</v>
      </c>
      <c r="B45" s="21" t="s">
        <v>35</v>
      </c>
      <c r="C45" s="39" t="s">
        <v>12</v>
      </c>
      <c r="D45" s="21">
        <v>1420</v>
      </c>
      <c r="E45" s="44">
        <v>967</v>
      </c>
      <c r="F45" s="22">
        <v>4333.2712661701316</v>
      </c>
      <c r="G45" s="6">
        <v>3682.5712605700919</v>
      </c>
      <c r="H45" s="23">
        <v>648.07638461107672</v>
      </c>
      <c r="I45" s="46">
        <v>2018.9881880495032</v>
      </c>
      <c r="J45" s="49">
        <v>0.73473993541442417</v>
      </c>
      <c r="K45" s="6">
        <v>3183.8274502390227</v>
      </c>
      <c r="L45" s="6">
        <v>2705.7321701502838</v>
      </c>
      <c r="M45" s="7">
        <v>476.16760097275602</v>
      </c>
      <c r="N45" s="27">
        <v>0.84926581194162609</v>
      </c>
      <c r="O45" s="6">
        <v>3680.0991402272948</v>
      </c>
      <c r="P45" s="6">
        <v>3127.4818716409568</v>
      </c>
      <c r="Q45" s="7">
        <v>550.38911697691958</v>
      </c>
      <c r="R45" s="50">
        <v>0.90888607076350081</v>
      </c>
      <c r="S45" s="6">
        <v>3938.4498946617509</v>
      </c>
      <c r="T45" s="6">
        <v>3347.0377233261429</v>
      </c>
      <c r="U45" s="23">
        <v>589.02759876377684</v>
      </c>
      <c r="V45" s="5"/>
      <c r="W45" s="434">
        <v>11951.460316147304</v>
      </c>
      <c r="X45" s="463">
        <v>979.5786015302607</v>
      </c>
      <c r="Y45" s="22">
        <v>9394.9734652024581</v>
      </c>
      <c r="Z45" s="7">
        <v>6729.2305026479034</v>
      </c>
      <c r="AA45" s="6">
        <v>12380.150752357049</v>
      </c>
      <c r="AB45" s="421">
        <v>8845.5741706374793</v>
      </c>
      <c r="AC45" s="6">
        <v>13997.805396855667</v>
      </c>
      <c r="AD45" s="23">
        <v>9991.5917381901836</v>
      </c>
      <c r="AE45" s="22">
        <v>1514.3286828213938</v>
      </c>
      <c r="AF45" s="7">
        <v>633.52729518974866</v>
      </c>
      <c r="AG45" s="8">
        <v>2099.5746461535246</v>
      </c>
      <c r="AH45" s="421">
        <v>882.58346185826304</v>
      </c>
      <c r="AI45" s="6">
        <v>2407.7125701474783</v>
      </c>
      <c r="AJ45" s="23">
        <v>1015.0589491332282</v>
      </c>
      <c r="AL45" s="141">
        <v>2202.4520222823639</v>
      </c>
      <c r="AM45" s="142">
        <v>387.59796970205605</v>
      </c>
      <c r="AN45" s="141">
        <v>8416.5213493995088</v>
      </c>
      <c r="AO45" s="142">
        <v>689.84408558469067</v>
      </c>
      <c r="AP45" s="141">
        <v>6229.2775849559712</v>
      </c>
      <c r="AQ45" s="142">
        <v>621.53764919595983</v>
      </c>
      <c r="AS45" s="341">
        <f t="shared" si="0"/>
        <v>0</v>
      </c>
      <c r="AT45" s="20">
        <f t="shared" si="1"/>
        <v>0</v>
      </c>
    </row>
    <row r="46" spans="1:46" x14ac:dyDescent="0.25">
      <c r="A46" s="76">
        <v>3454</v>
      </c>
      <c r="B46" s="21" t="s">
        <v>36</v>
      </c>
      <c r="C46" s="39" t="s">
        <v>12</v>
      </c>
      <c r="D46" s="21">
        <v>2916</v>
      </c>
      <c r="E46" s="44">
        <v>2133</v>
      </c>
      <c r="F46" s="22">
        <v>7676.4574116592903</v>
      </c>
      <c r="G46" s="6">
        <v>6281.172649381203</v>
      </c>
      <c r="H46" s="23">
        <v>1392.0227361818891</v>
      </c>
      <c r="I46" s="46">
        <v>3946.0638864870875</v>
      </c>
      <c r="J46" s="49">
        <v>0.74212717391304339</v>
      </c>
      <c r="K46" s="6">
        <v>5696.9076445785449</v>
      </c>
      <c r="L46" s="6">
        <v>4661.4289071451758</v>
      </c>
      <c r="M46" s="7">
        <v>1033.0578992253672</v>
      </c>
      <c r="N46" s="27">
        <v>0.84115625663289917</v>
      </c>
      <c r="O46" s="6">
        <v>6457.1001805932028</v>
      </c>
      <c r="P46" s="6">
        <v>5283.4476730184424</v>
      </c>
      <c r="Q46" s="7">
        <v>1170.9086339146436</v>
      </c>
      <c r="R46" s="50">
        <v>0.96175702936096719</v>
      </c>
      <c r="S46" s="6">
        <v>7382.8868762534184</v>
      </c>
      <c r="T46" s="6">
        <v>6040.961948172222</v>
      </c>
      <c r="U46" s="23">
        <v>1338.7876515532189</v>
      </c>
      <c r="V46" s="5"/>
      <c r="W46" s="434">
        <v>13792.059202699811</v>
      </c>
      <c r="X46" s="463">
        <v>2439.8951218037323</v>
      </c>
      <c r="Y46" s="22">
        <v>10841.857548135713</v>
      </c>
      <c r="Z46" s="7">
        <v>7765.5736643111477</v>
      </c>
      <c r="AA46" s="6">
        <v>14286.770620337013</v>
      </c>
      <c r="AB46" s="421">
        <v>10207.847360583641</v>
      </c>
      <c r="AC46" s="6">
        <v>16153.554095851192</v>
      </c>
      <c r="AD46" s="23">
        <v>11530.358729145519</v>
      </c>
      <c r="AE46" s="22">
        <v>3771.8291929320508</v>
      </c>
      <c r="AF46" s="7">
        <v>1577.9643967807012</v>
      </c>
      <c r="AG46" s="8">
        <v>5229.5363833083211</v>
      </c>
      <c r="AH46" s="421">
        <v>2198.3035152142452</v>
      </c>
      <c r="AI46" s="6">
        <v>5997.0339750494077</v>
      </c>
      <c r="AJ46" s="23">
        <v>2528.2681496558594</v>
      </c>
      <c r="AL46" s="141">
        <v>1811.8819180447333</v>
      </c>
      <c r="AM46" s="142">
        <v>401.54617075262126</v>
      </c>
      <c r="AN46" s="141">
        <v>4729.787106550003</v>
      </c>
      <c r="AO46" s="142">
        <v>836.72672215491502</v>
      </c>
      <c r="AP46" s="141">
        <v>3500.6335255773802</v>
      </c>
      <c r="AQ46" s="142">
        <v>753.87637695961769</v>
      </c>
      <c r="AS46" s="341">
        <f t="shared" si="0"/>
        <v>0</v>
      </c>
      <c r="AT46" s="20">
        <f t="shared" si="1"/>
        <v>0</v>
      </c>
    </row>
    <row r="47" spans="1:46" x14ac:dyDescent="0.25">
      <c r="A47" s="76">
        <v>3455</v>
      </c>
      <c r="B47" s="21" t="s">
        <v>279</v>
      </c>
      <c r="C47" s="39" t="s">
        <v>12</v>
      </c>
      <c r="D47" s="21">
        <v>781</v>
      </c>
      <c r="E47" s="44">
        <v>281</v>
      </c>
      <c r="F47" s="22">
        <v>1658.9264714117703</v>
      </c>
      <c r="G47" s="6">
        <v>1300.6398051184406</v>
      </c>
      <c r="H47" s="23">
        <v>356.97065576524551</v>
      </c>
      <c r="I47" s="46">
        <v>323.35852500420003</v>
      </c>
      <c r="J47" s="49">
        <v>0.57143199999999994</v>
      </c>
      <c r="K47" s="6">
        <v>947.96367141177063</v>
      </c>
      <c r="L47" s="6">
        <v>743.22720511844068</v>
      </c>
      <c r="M47" s="7">
        <v>203.98445576524574</v>
      </c>
      <c r="N47" s="27">
        <v>0.69704970131421751</v>
      </c>
      <c r="O47" s="6">
        <v>1156.3542013998233</v>
      </c>
      <c r="P47" s="6">
        <v>906.61058767519103</v>
      </c>
      <c r="Q47" s="7">
        <v>248.82628897910473</v>
      </c>
      <c r="R47" s="50">
        <v>0.92982976830398512</v>
      </c>
      <c r="S47" s="6">
        <v>1542.519216546154</v>
      </c>
      <c r="T47" s="6">
        <v>1209.37360864022</v>
      </c>
      <c r="U47" s="23">
        <v>331.92194214151988</v>
      </c>
      <c r="V47" s="5"/>
      <c r="W47" s="434">
        <v>2373.7187274375669</v>
      </c>
      <c r="X47" s="463">
        <v>869.07130670349341</v>
      </c>
      <c r="Y47" s="22">
        <v>1865.9664901367539</v>
      </c>
      <c r="Z47" s="7">
        <v>1336.5145382107266</v>
      </c>
      <c r="AA47" s="6">
        <v>2458.862340835974</v>
      </c>
      <c r="AB47" s="421">
        <v>1756.848494523455</v>
      </c>
      <c r="AC47" s="6">
        <v>2780.1500347744964</v>
      </c>
      <c r="AD47" s="23">
        <v>1984.4628019062061</v>
      </c>
      <c r="AE47" s="22">
        <v>1343.4956675271083</v>
      </c>
      <c r="AF47" s="7">
        <v>562.05841307965352</v>
      </c>
      <c r="AG47" s="8">
        <v>1862.7194166999179</v>
      </c>
      <c r="AH47" s="421">
        <v>783.01829100169334</v>
      </c>
      <c r="AI47" s="6">
        <v>2136.0959766125065</v>
      </c>
      <c r="AJ47" s="23">
        <v>900.54907888577259</v>
      </c>
      <c r="AL47" s="141">
        <v>1160.8330187902573</v>
      </c>
      <c r="AM47" s="142">
        <v>318.59960176581916</v>
      </c>
      <c r="AN47" s="141">
        <v>3039.3325575384979</v>
      </c>
      <c r="AO47" s="142">
        <v>1112.7673581350748</v>
      </c>
      <c r="AP47" s="141">
        <v>2249.4859084807363</v>
      </c>
      <c r="AQ47" s="142">
        <v>1002.5842394387878</v>
      </c>
      <c r="AS47" s="341">
        <f t="shared" si="0"/>
        <v>0</v>
      </c>
      <c r="AT47" s="20">
        <f t="shared" si="1"/>
        <v>0</v>
      </c>
    </row>
    <row r="48" spans="1:46" x14ac:dyDescent="0.25">
      <c r="A48" s="76">
        <v>3456</v>
      </c>
      <c r="B48" s="21" t="s">
        <v>37</v>
      </c>
      <c r="C48" s="39" t="s">
        <v>12</v>
      </c>
      <c r="D48" s="21">
        <v>1040</v>
      </c>
      <c r="E48" s="44">
        <v>648</v>
      </c>
      <c r="F48" s="22">
        <v>2609.4710757686034</v>
      </c>
      <c r="G48" s="6">
        <v>2102.7580220641748</v>
      </c>
      <c r="H48" s="23">
        <v>505.5076440611528</v>
      </c>
      <c r="I48" s="46">
        <v>1148.9912700341602</v>
      </c>
      <c r="J48" s="49">
        <v>0.7960848710594155</v>
      </c>
      <c r="K48" s="6">
        <v>2077.3604448865231</v>
      </c>
      <c r="L48" s="6">
        <v>1673.9738488641101</v>
      </c>
      <c r="M48" s="7">
        <v>402.42698764197172</v>
      </c>
      <c r="N48" s="27">
        <v>0.85342785805830867</v>
      </c>
      <c r="O48" s="6">
        <v>2226.9953108583099</v>
      </c>
      <c r="P48" s="6">
        <v>1794.5522747851544</v>
      </c>
      <c r="Q48" s="7">
        <v>431.41430590321153</v>
      </c>
      <c r="R48" s="50">
        <v>0.88779818113491171</v>
      </c>
      <c r="S48" s="6">
        <v>2316.6836747915277</v>
      </c>
      <c r="T48" s="6">
        <v>1866.824747355419</v>
      </c>
      <c r="U48" s="23">
        <v>448.78876694728581</v>
      </c>
      <c r="V48" s="5"/>
      <c r="W48" s="434">
        <v>5247.0792979009011</v>
      </c>
      <c r="X48" s="463">
        <v>807.97379927332588</v>
      </c>
      <c r="Y48" s="22">
        <v>4124.6985280107856</v>
      </c>
      <c r="Z48" s="7">
        <v>2954.3507761593191</v>
      </c>
      <c r="AA48" s="6">
        <v>5435.2883245422054</v>
      </c>
      <c r="AB48" s="421">
        <v>3883.4943915674376</v>
      </c>
      <c r="AC48" s="6">
        <v>6145.4912597294706</v>
      </c>
      <c r="AD48" s="23">
        <v>4386.6333297951123</v>
      </c>
      <c r="AE48" s="22">
        <v>1249.0451478793107</v>
      </c>
      <c r="AF48" s="7">
        <v>522.54454603049271</v>
      </c>
      <c r="AG48" s="8">
        <v>1731.7663953260699</v>
      </c>
      <c r="AH48" s="421">
        <v>727.97048826856849</v>
      </c>
      <c r="AI48" s="6">
        <v>1985.9240185741305</v>
      </c>
      <c r="AJ48" s="23">
        <v>837.2386190718853</v>
      </c>
      <c r="AL48" s="141">
        <v>1725.5310334472638</v>
      </c>
      <c r="AM48" s="142">
        <v>414.82144798385724</v>
      </c>
      <c r="AN48" s="141">
        <v>5045.2685556739434</v>
      </c>
      <c r="AO48" s="142">
        <v>776.89788391665945</v>
      </c>
      <c r="AP48" s="141">
        <v>3734.1292226609976</v>
      </c>
      <c r="AQ48" s="142">
        <v>699.97162333516201</v>
      </c>
      <c r="AS48" s="341">
        <f t="shared" si="0"/>
        <v>0</v>
      </c>
      <c r="AT48" s="20">
        <f t="shared" si="1"/>
        <v>0</v>
      </c>
    </row>
    <row r="49" spans="1:46" x14ac:dyDescent="0.25">
      <c r="A49" s="76">
        <v>3457</v>
      </c>
      <c r="B49" s="21" t="s">
        <v>38</v>
      </c>
      <c r="C49" s="39" t="s">
        <v>12</v>
      </c>
      <c r="D49" s="21">
        <v>1115</v>
      </c>
      <c r="E49" s="44">
        <v>325</v>
      </c>
      <c r="F49" s="22">
        <v>2210.3334826678606</v>
      </c>
      <c r="G49" s="6">
        <v>1704.4324354594871</v>
      </c>
      <c r="H49" s="23">
        <v>505.56504452035551</v>
      </c>
      <c r="I49" s="46">
        <v>311.94938377107002</v>
      </c>
      <c r="J49" s="49">
        <v>0.54970677276746249</v>
      </c>
      <c r="K49" s="6">
        <v>1215.0352854972157</v>
      </c>
      <c r="L49" s="6">
        <v>936.93805349662102</v>
      </c>
      <c r="M49" s="7">
        <v>277.91252904732312</v>
      </c>
      <c r="N49" s="27">
        <v>0.71219685414261713</v>
      </c>
      <c r="O49" s="6">
        <v>1574.1925529621453</v>
      </c>
      <c r="P49" s="6">
        <v>1213.8914186328861</v>
      </c>
      <c r="Q49" s="7">
        <v>360.06183427186937</v>
      </c>
      <c r="R49" s="50">
        <v>0.93537794032723764</v>
      </c>
      <c r="S49" s="6">
        <v>2067.4971804541933</v>
      </c>
      <c r="T49" s="6">
        <v>1594.2885009070326</v>
      </c>
      <c r="U49" s="23">
        <v>472.89439004489833</v>
      </c>
      <c r="V49" s="5"/>
      <c r="W49" s="434">
        <v>3422.8991286681226</v>
      </c>
      <c r="X49" s="463">
        <v>750.45415014055106</v>
      </c>
      <c r="Y49" s="22">
        <v>2690.7211032992955</v>
      </c>
      <c r="Z49" s="7">
        <v>1927.2521193916809</v>
      </c>
      <c r="AA49" s="6">
        <v>3545.6761016701726</v>
      </c>
      <c r="AB49" s="421">
        <v>2533.3731042337254</v>
      </c>
      <c r="AC49" s="6">
        <v>4008.9725128760297</v>
      </c>
      <c r="AD49" s="23">
        <v>2861.5926213177299</v>
      </c>
      <c r="AE49" s="22">
        <v>1160.1256325167726</v>
      </c>
      <c r="AF49" s="7">
        <v>485.34460344454345</v>
      </c>
      <c r="AG49" s="8">
        <v>1608.4819577258986</v>
      </c>
      <c r="AH49" s="421">
        <v>676.1462742880135</v>
      </c>
      <c r="AI49" s="6">
        <v>1844.5461015482692</v>
      </c>
      <c r="AJ49" s="23">
        <v>777.63560762184113</v>
      </c>
      <c r="AL49" s="141">
        <v>1088.691855276131</v>
      </c>
      <c r="AM49" s="142">
        <v>322.92541190302188</v>
      </c>
      <c r="AN49" s="141">
        <v>3069.8646893884506</v>
      </c>
      <c r="AO49" s="142">
        <v>673.05304945340902</v>
      </c>
      <c r="AP49" s="141">
        <v>2272.083501554911</v>
      </c>
      <c r="AQ49" s="142">
        <v>606.40921460808386</v>
      </c>
      <c r="AS49" s="341">
        <f t="shared" si="0"/>
        <v>0</v>
      </c>
      <c r="AT49" s="20">
        <f t="shared" si="1"/>
        <v>0</v>
      </c>
    </row>
    <row r="50" spans="1:46" x14ac:dyDescent="0.25">
      <c r="A50" s="76">
        <v>3458</v>
      </c>
      <c r="B50" s="21" t="s">
        <v>280</v>
      </c>
      <c r="C50" s="39" t="s">
        <v>12</v>
      </c>
      <c r="D50" s="21">
        <v>1236</v>
      </c>
      <c r="E50" s="44">
        <v>858</v>
      </c>
      <c r="F50" s="22">
        <v>3364.5671165369381</v>
      </c>
      <c r="G50" s="6">
        <v>2815.2349218793775</v>
      </c>
      <c r="H50" s="23">
        <v>548.42778742229859</v>
      </c>
      <c r="I50" s="46">
        <v>1638.922546844376</v>
      </c>
      <c r="J50" s="49">
        <v>0.76111540451686677</v>
      </c>
      <c r="K50" s="6">
        <v>2560.8238619271597</v>
      </c>
      <c r="L50" s="6">
        <v>2142.7186663762322</v>
      </c>
      <c r="M50" s="7">
        <v>417.416837272213</v>
      </c>
      <c r="N50" s="27">
        <v>0.8616678470100908</v>
      </c>
      <c r="O50" s="6">
        <v>2899.1393034273328</v>
      </c>
      <c r="P50" s="6">
        <v>2425.7974139634243</v>
      </c>
      <c r="Q50" s="7">
        <v>472.56259082867979</v>
      </c>
      <c r="R50" s="50">
        <v>0.90157237913970312</v>
      </c>
      <c r="S50" s="6">
        <v>3033.400780031418</v>
      </c>
      <c r="T50" s="6">
        <v>2538.1380463559667</v>
      </c>
      <c r="U50" s="23">
        <v>494.44734509264509</v>
      </c>
      <c r="V50" s="5"/>
      <c r="W50" s="434">
        <v>5693.2081697432122</v>
      </c>
      <c r="X50" s="463">
        <v>1296.5346989747168</v>
      </c>
      <c r="Y50" s="22">
        <v>4475.3978402409721</v>
      </c>
      <c r="Z50" s="7">
        <v>3205.542173118326</v>
      </c>
      <c r="AA50" s="6">
        <v>5897.41952376684</v>
      </c>
      <c r="AB50" s="421">
        <v>4213.6855080632422</v>
      </c>
      <c r="AC50" s="6">
        <v>6668.0069159568702</v>
      </c>
      <c r="AD50" s="23">
        <v>4759.603446597097</v>
      </c>
      <c r="AE50" s="22">
        <v>2004.3105064397053</v>
      </c>
      <c r="AF50" s="7">
        <v>838.5137442548895</v>
      </c>
      <c r="AG50" s="8">
        <v>2778.9208314403095</v>
      </c>
      <c r="AH50" s="421">
        <v>1168.1554509795174</v>
      </c>
      <c r="AI50" s="6">
        <v>3186.7610087411335</v>
      </c>
      <c r="AJ50" s="23">
        <v>1343.4951998748691</v>
      </c>
      <c r="AL50" s="141">
        <v>1962.6192669606992</v>
      </c>
      <c r="AM50" s="142">
        <v>382.3321932270872</v>
      </c>
      <c r="AN50" s="141">
        <v>4606.1554771385208</v>
      </c>
      <c r="AO50" s="142">
        <v>1048.9762936688646</v>
      </c>
      <c r="AP50" s="141">
        <v>3409.1306699540796</v>
      </c>
      <c r="AQ50" s="142">
        <v>945.10958817113055</v>
      </c>
      <c r="AS50" s="341">
        <f t="shared" si="0"/>
        <v>0</v>
      </c>
      <c r="AT50" s="20">
        <f t="shared" si="1"/>
        <v>0</v>
      </c>
    </row>
    <row r="51" spans="1:46" x14ac:dyDescent="0.25">
      <c r="A51" s="76">
        <v>3459</v>
      </c>
      <c r="B51" s="21" t="s">
        <v>281</v>
      </c>
      <c r="C51" s="39" t="s">
        <v>12</v>
      </c>
      <c r="D51" s="21">
        <v>2232</v>
      </c>
      <c r="E51" s="44">
        <v>1719</v>
      </c>
      <c r="F51" s="22">
        <v>5269.2949543596487</v>
      </c>
      <c r="G51" s="6">
        <v>4151.0150081200709</v>
      </c>
      <c r="H51" s="23">
        <v>1116.7105336842712</v>
      </c>
      <c r="I51" s="46">
        <v>2314.5122586660705</v>
      </c>
      <c r="J51" s="49">
        <v>0.64458346380697051</v>
      </c>
      <c r="K51" s="6">
        <v>3396.5003935017348</v>
      </c>
      <c r="L51" s="6">
        <v>2675.6756322487549</v>
      </c>
      <c r="M51" s="7">
        <v>719.81314387193822</v>
      </c>
      <c r="N51" s="27">
        <v>0.80767138884896128</v>
      </c>
      <c r="O51" s="6">
        <v>4255.8587740424819</v>
      </c>
      <c r="P51" s="6">
        <v>3352.6560567412198</v>
      </c>
      <c r="Q51" s="7">
        <v>901.9351476830401</v>
      </c>
      <c r="R51" s="50">
        <v>0.89368335291813561</v>
      </c>
      <c r="S51" s="6">
        <v>4709.081182326745</v>
      </c>
      <c r="T51" s="6">
        <v>3709.6930104702469</v>
      </c>
      <c r="U51" s="23">
        <v>997.98561398196011</v>
      </c>
      <c r="V51" s="5"/>
      <c r="W51" s="434">
        <v>7816.7938000381109</v>
      </c>
      <c r="X51" s="463">
        <v>2138.3768118080361</v>
      </c>
      <c r="Y51" s="22">
        <v>6144.7361570615949</v>
      </c>
      <c r="Z51" s="7">
        <v>4401.2200919964262</v>
      </c>
      <c r="AA51" s="6">
        <v>8097.1766700186545</v>
      </c>
      <c r="AB51" s="421">
        <v>5785.4042523487797</v>
      </c>
      <c r="AC51" s="6">
        <v>9155.1957288809008</v>
      </c>
      <c r="AD51" s="23">
        <v>6534.9514022211324</v>
      </c>
      <c r="AE51" s="22">
        <v>3305.7126153454892</v>
      </c>
      <c r="AF51" s="7">
        <v>1382.9620977478792</v>
      </c>
      <c r="AG51" s="8">
        <v>4583.2786985966704</v>
      </c>
      <c r="AH51" s="421">
        <v>1926.6407069067347</v>
      </c>
      <c r="AI51" s="6">
        <v>5255.930173912694</v>
      </c>
      <c r="AJ51" s="23">
        <v>2215.8288431922997</v>
      </c>
      <c r="AL51" s="141">
        <v>1502.0860469270699</v>
      </c>
      <c r="AM51" s="142">
        <v>404.09280810172049</v>
      </c>
      <c r="AN51" s="141">
        <v>3502.1477598737056</v>
      </c>
      <c r="AO51" s="142">
        <v>958.05412715413809</v>
      </c>
      <c r="AP51" s="141">
        <v>2592.0269947799188</v>
      </c>
      <c r="AQ51" s="142">
        <v>863.19028087219294</v>
      </c>
      <c r="AS51" s="341">
        <f t="shared" si="0"/>
        <v>0</v>
      </c>
      <c r="AT51" s="20">
        <f t="shared" si="1"/>
        <v>0</v>
      </c>
    </row>
    <row r="52" spans="1:46" x14ac:dyDescent="0.25">
      <c r="A52" s="76">
        <v>3460</v>
      </c>
      <c r="B52" s="21" t="s">
        <v>39</v>
      </c>
      <c r="C52" s="39" t="s">
        <v>12</v>
      </c>
      <c r="D52" s="21">
        <v>805</v>
      </c>
      <c r="E52" s="44">
        <v>578</v>
      </c>
      <c r="F52" s="22">
        <v>2586.9294954359616</v>
      </c>
      <c r="G52" s="6">
        <v>2233.4910679285426</v>
      </c>
      <c r="H52" s="23">
        <v>352.51302010416094</v>
      </c>
      <c r="I52" s="46">
        <v>1352.1810328162617</v>
      </c>
      <c r="J52" s="49">
        <v>0.74207494113318617</v>
      </c>
      <c r="K52" s="6">
        <v>1919.6955530413443</v>
      </c>
      <c r="L52" s="6">
        <v>1657.4177527545703</v>
      </c>
      <c r="M52" s="7">
        <v>261.59107864247693</v>
      </c>
      <c r="N52" s="27">
        <v>0.88593975135120606</v>
      </c>
      <c r="O52" s="6">
        <v>2291.8636739496369</v>
      </c>
      <c r="P52" s="6">
        <v>1978.7385213657528</v>
      </c>
      <c r="Q52" s="7">
        <v>312.30529737914304</v>
      </c>
      <c r="R52" s="50">
        <v>0.92472507714701602</v>
      </c>
      <c r="S52" s="6">
        <v>2392.1985772409107</v>
      </c>
      <c r="T52" s="6">
        <v>2065.365200097393</v>
      </c>
      <c r="U52" s="23">
        <v>325.97762971114781</v>
      </c>
      <c r="V52" s="5"/>
      <c r="W52" s="434">
        <v>8599.4891370289188</v>
      </c>
      <c r="X52" s="463">
        <v>826.18044622629861</v>
      </c>
      <c r="Y52" s="22">
        <v>6760.0084106481581</v>
      </c>
      <c r="Z52" s="7">
        <v>4841.9141324429147</v>
      </c>
      <c r="AA52" s="6">
        <v>8907.9467356667283</v>
      </c>
      <c r="AB52" s="421">
        <v>6364.6966127150081</v>
      </c>
      <c r="AC52" s="6">
        <v>10071.905212275269</v>
      </c>
      <c r="AD52" s="23">
        <v>7189.2958970132404</v>
      </c>
      <c r="AE52" s="22">
        <v>1277.1907685123249</v>
      </c>
      <c r="AF52" s="7">
        <v>534.31941308105195</v>
      </c>
      <c r="AG52" s="8">
        <v>1770.7895163642534</v>
      </c>
      <c r="AH52" s="421">
        <v>744.37436384474336</v>
      </c>
      <c r="AI52" s="6">
        <v>2030.6742536858717</v>
      </c>
      <c r="AJ52" s="23">
        <v>856.1047109755408</v>
      </c>
      <c r="AL52" s="141">
        <v>2458.0602749885129</v>
      </c>
      <c r="AM52" s="142">
        <v>387.95689115421493</v>
      </c>
      <c r="AN52" s="141">
        <v>10682.59520127816</v>
      </c>
      <c r="AO52" s="142">
        <v>1026.3111133245945</v>
      </c>
      <c r="AP52" s="141">
        <v>7906.4554195217488</v>
      </c>
      <c r="AQ52" s="142">
        <v>924.68865073881159</v>
      </c>
      <c r="AS52" s="341">
        <f t="shared" si="0"/>
        <v>0</v>
      </c>
      <c r="AT52" s="20">
        <f t="shared" si="1"/>
        <v>0</v>
      </c>
    </row>
    <row r="53" spans="1:46" x14ac:dyDescent="0.25">
      <c r="A53" s="76">
        <v>3461</v>
      </c>
      <c r="B53" s="21" t="s">
        <v>40</v>
      </c>
      <c r="C53" s="39" t="s">
        <v>12</v>
      </c>
      <c r="D53" s="21">
        <v>863</v>
      </c>
      <c r="E53" s="44">
        <v>211</v>
      </c>
      <c r="F53" s="22">
        <v>1716.8715349722829</v>
      </c>
      <c r="G53" s="6">
        <v>1350.0616004928045</v>
      </c>
      <c r="H53" s="23">
        <v>366.36193089544594</v>
      </c>
      <c r="I53" s="46">
        <v>160.19614980119849</v>
      </c>
      <c r="J53" s="49">
        <v>0.50337613733905584</v>
      </c>
      <c r="K53" s="6">
        <v>864.23216158172352</v>
      </c>
      <c r="L53" s="6">
        <v>679.58879362585151</v>
      </c>
      <c r="M53" s="7">
        <v>184.41785364222767</v>
      </c>
      <c r="N53" s="27">
        <v>0.65779955801104972</v>
      </c>
      <c r="O53" s="6">
        <v>1129.3573368665202</v>
      </c>
      <c r="P53" s="6">
        <v>888.06992409185716</v>
      </c>
      <c r="Q53" s="7">
        <v>240.99271621509908</v>
      </c>
      <c r="R53" s="50">
        <v>0.75664784097183879</v>
      </c>
      <c r="S53" s="6">
        <v>1299.0671401627847</v>
      </c>
      <c r="T53" s="6">
        <v>1021.5211951918657</v>
      </c>
      <c r="U53" s="23">
        <v>277.20696402631319</v>
      </c>
      <c r="V53" s="5"/>
      <c r="W53" s="434">
        <v>2727.1889448084071</v>
      </c>
      <c r="X53" s="463">
        <v>547.12969385333417</v>
      </c>
      <c r="Y53" s="22">
        <v>2143.8273728317067</v>
      </c>
      <c r="Z53" s="7">
        <v>1535.5347839036988</v>
      </c>
      <c r="AA53" s="6">
        <v>2825.0112851291747</v>
      </c>
      <c r="AB53" s="421">
        <v>2018.460627447562</v>
      </c>
      <c r="AC53" s="6">
        <v>3194.1418973133727</v>
      </c>
      <c r="AD53" s="23">
        <v>2279.9689584891926</v>
      </c>
      <c r="AE53" s="22">
        <v>845.80674519746265</v>
      </c>
      <c r="AF53" s="7">
        <v>353.84765910915047</v>
      </c>
      <c r="AG53" s="8">
        <v>1172.6875531761134</v>
      </c>
      <c r="AH53" s="421">
        <v>492.95443829844641</v>
      </c>
      <c r="AI53" s="6">
        <v>1344.7936075101368</v>
      </c>
      <c r="AJ53" s="23">
        <v>566.9467373162031</v>
      </c>
      <c r="AL53" s="141">
        <v>1029.0497382292667</v>
      </c>
      <c r="AM53" s="142">
        <v>279.24996085179498</v>
      </c>
      <c r="AN53" s="141">
        <v>3160.126239638942</v>
      </c>
      <c r="AO53" s="142">
        <v>633.98574027037569</v>
      </c>
      <c r="AP53" s="141">
        <v>2338.8883284444519</v>
      </c>
      <c r="AQ53" s="142">
        <v>571.21024136552307</v>
      </c>
      <c r="AS53" s="341">
        <f t="shared" si="0"/>
        <v>0</v>
      </c>
      <c r="AT53" s="20">
        <f t="shared" si="1"/>
        <v>0</v>
      </c>
    </row>
    <row r="54" spans="1:46" x14ac:dyDescent="0.25">
      <c r="A54" s="76">
        <v>3462</v>
      </c>
      <c r="B54" s="21" t="s">
        <v>41</v>
      </c>
      <c r="C54" s="39" t="s">
        <v>12</v>
      </c>
      <c r="D54" s="21">
        <v>701</v>
      </c>
      <c r="E54" s="44">
        <v>196</v>
      </c>
      <c r="F54" s="22">
        <v>1321.7295738365888</v>
      </c>
      <c r="G54" s="6">
        <v>1006.2860502884009</v>
      </c>
      <c r="H54" s="23">
        <v>313.82651061208486</v>
      </c>
      <c r="I54" s="46">
        <v>224.78967648541186</v>
      </c>
      <c r="J54" s="49">
        <v>0.57531133274864121</v>
      </c>
      <c r="K54" s="6">
        <v>760.40600265722151</v>
      </c>
      <c r="L54" s="6">
        <v>578.92776871778608</v>
      </c>
      <c r="M54" s="7">
        <v>180.54794807209413</v>
      </c>
      <c r="N54" s="27">
        <v>0.71328447241305737</v>
      </c>
      <c r="O54" s="6">
        <v>942.76918174676632</v>
      </c>
      <c r="P54" s="6">
        <v>717.76821447658142</v>
      </c>
      <c r="Q54" s="7">
        <v>223.8475770511717</v>
      </c>
      <c r="R54" s="50">
        <v>0.93585802964254583</v>
      </c>
      <c r="S54" s="6">
        <v>1236.9512346909917</v>
      </c>
      <c r="T54" s="6">
        <v>941.74088027968264</v>
      </c>
      <c r="U54" s="23">
        <v>293.69705987102122</v>
      </c>
      <c r="V54" s="5"/>
      <c r="W54" s="434">
        <v>1885.8480997771305</v>
      </c>
      <c r="X54" s="463">
        <v>284.353146124516</v>
      </c>
      <c r="Y54" s="22">
        <v>1482.4542263568392</v>
      </c>
      <c r="Z54" s="7">
        <v>1061.820582647571</v>
      </c>
      <c r="AA54" s="6">
        <v>1953.4921385082391</v>
      </c>
      <c r="AB54" s="421">
        <v>1395.7632623853124</v>
      </c>
      <c r="AC54" s="6">
        <v>2208.7455432575912</v>
      </c>
      <c r="AD54" s="23">
        <v>1576.5959803051899</v>
      </c>
      <c r="AE54" s="22">
        <v>439.58098365377123</v>
      </c>
      <c r="AF54" s="7">
        <v>183.90099504168782</v>
      </c>
      <c r="AG54" s="8">
        <v>609.46682096197185</v>
      </c>
      <c r="AH54" s="421">
        <v>256.19729106456106</v>
      </c>
      <c r="AI54" s="6">
        <v>698.91343401689267</v>
      </c>
      <c r="AJ54" s="23">
        <v>294.65242017024821</v>
      </c>
      <c r="AL54" s="141">
        <v>1023.9204200807153</v>
      </c>
      <c r="AM54" s="142">
        <v>319.32607282620785</v>
      </c>
      <c r="AN54" s="141">
        <v>2690.2255346321408</v>
      </c>
      <c r="AO54" s="142">
        <v>405.63929547006563</v>
      </c>
      <c r="AP54" s="141">
        <v>1991.1030847151389</v>
      </c>
      <c r="AQ54" s="142">
        <v>365.47402434316837</v>
      </c>
      <c r="AS54" s="341">
        <f t="shared" si="0"/>
        <v>0</v>
      </c>
      <c r="AT54" s="20">
        <f t="shared" si="1"/>
        <v>0</v>
      </c>
    </row>
    <row r="55" spans="1:46" x14ac:dyDescent="0.25">
      <c r="A55" s="76">
        <v>4011</v>
      </c>
      <c r="B55" s="21" t="s">
        <v>42</v>
      </c>
      <c r="C55" s="39" t="s">
        <v>43</v>
      </c>
      <c r="D55" s="21">
        <v>323</v>
      </c>
      <c r="E55" s="44">
        <v>88</v>
      </c>
      <c r="F55" s="22">
        <v>873.77919023352194</v>
      </c>
      <c r="G55" s="6">
        <v>705.78764630117053</v>
      </c>
      <c r="H55" s="23">
        <v>167.92014336114684</v>
      </c>
      <c r="I55" s="46">
        <v>118.63792171137374</v>
      </c>
      <c r="J55" s="49">
        <v>0.61082754490341151</v>
      </c>
      <c r="K55" s="6">
        <v>533.72839755803318</v>
      </c>
      <c r="L55" s="6">
        <v>431.11453521330134</v>
      </c>
      <c r="M55" s="7">
        <v>102.57024890911822</v>
      </c>
      <c r="N55" s="27">
        <v>0.72967310317364054</v>
      </c>
      <c r="O55" s="6">
        <v>637.57317322624476</v>
      </c>
      <c r="P55" s="6">
        <v>514.99426205819486</v>
      </c>
      <c r="Q55" s="7">
        <v>122.52681209169062</v>
      </c>
      <c r="R55" s="50">
        <v>0.89436498156493249</v>
      </c>
      <c r="S55" s="6">
        <v>781.47750936502553</v>
      </c>
      <c r="T55" s="6">
        <v>631.23175527290346</v>
      </c>
      <c r="U55" s="23">
        <v>150.1818959215729</v>
      </c>
      <c r="V55" s="5"/>
      <c r="W55" s="434">
        <v>1212.0031454532398</v>
      </c>
      <c r="X55" s="463">
        <v>2735.8124090274473</v>
      </c>
      <c r="Y55" s="22">
        <v>974.1681770447999</v>
      </c>
      <c r="Z55" s="7">
        <v>713.03979240203148</v>
      </c>
      <c r="AA55" s="6">
        <v>1266.9866929559514</v>
      </c>
      <c r="AB55" s="421">
        <v>925.30788451978992</v>
      </c>
      <c r="AC55" s="6">
        <v>1443.288265427828</v>
      </c>
      <c r="AD55" s="23">
        <v>1054.673779862972</v>
      </c>
      <c r="AE55" s="22">
        <v>2223.0978530331136</v>
      </c>
      <c r="AF55" s="7">
        <v>917.43515773423235</v>
      </c>
      <c r="AG55" s="8">
        <v>3063.5585148132323</v>
      </c>
      <c r="AH55" s="421">
        <v>1267.4067657775718</v>
      </c>
      <c r="AI55" s="6">
        <v>3511.3586656510379</v>
      </c>
      <c r="AJ55" s="23">
        <v>1457.8482276796792</v>
      </c>
      <c r="AL55" s="141">
        <v>1594.4094800563309</v>
      </c>
      <c r="AM55" s="142">
        <v>379.33997551607001</v>
      </c>
      <c r="AN55" s="141">
        <v>3752.3317196694729</v>
      </c>
      <c r="AO55" s="142">
        <v>8470.0074582893121</v>
      </c>
      <c r="AP55" s="141">
        <v>2864.7302926309285</v>
      </c>
      <c r="AQ55" s="142">
        <v>3923.8599559677145</v>
      </c>
      <c r="AS55" s="341">
        <f t="shared" si="0"/>
        <v>0</v>
      </c>
      <c r="AT55" s="20">
        <f t="shared" si="1"/>
        <v>0</v>
      </c>
    </row>
    <row r="56" spans="1:46" x14ac:dyDescent="0.25">
      <c r="A56" s="76">
        <v>5112</v>
      </c>
      <c r="B56" s="21" t="s">
        <v>282</v>
      </c>
      <c r="C56" s="39" t="s">
        <v>44</v>
      </c>
      <c r="D56" s="21">
        <v>611</v>
      </c>
      <c r="E56" s="44">
        <v>229</v>
      </c>
      <c r="F56" s="22">
        <v>1283.8256706053639</v>
      </c>
      <c r="G56" s="6">
        <v>777.86022288178299</v>
      </c>
      <c r="H56" s="23">
        <v>505.30324242593969</v>
      </c>
      <c r="I56" s="46">
        <v>212.65850400403221</v>
      </c>
      <c r="J56" s="49">
        <v>0.52456584070796464</v>
      </c>
      <c r="K56" s="6">
        <v>673.45109222356916</v>
      </c>
      <c r="L56" s="6">
        <v>408.03890176926723</v>
      </c>
      <c r="M56" s="7">
        <v>265.06482017562354</v>
      </c>
      <c r="N56" s="27">
        <v>0.71258394354660592</v>
      </c>
      <c r="O56" s="6">
        <v>914.83355918633617</v>
      </c>
      <c r="P56" s="6">
        <v>554.2907051491427</v>
      </c>
      <c r="Q56" s="7">
        <v>360.07097717476273</v>
      </c>
      <c r="R56" s="50">
        <v>0.82827842014882658</v>
      </c>
      <c r="S56" s="6">
        <v>1063.3650981955186</v>
      </c>
      <c r="T56" s="6">
        <v>644.28483650513738</v>
      </c>
      <c r="U56" s="23">
        <v>418.53177133263682</v>
      </c>
      <c r="V56" s="5"/>
      <c r="W56" s="434">
        <v>470.70011444660889</v>
      </c>
      <c r="X56" s="463">
        <v>8498.3412368159898</v>
      </c>
      <c r="Y56" s="22">
        <v>374.42561376508502</v>
      </c>
      <c r="Z56" s="7">
        <v>236.1795604626549</v>
      </c>
      <c r="AA56" s="6">
        <v>544.33192445369491</v>
      </c>
      <c r="AB56" s="421">
        <v>341.14231469345407</v>
      </c>
      <c r="AC56" s="6">
        <v>629.48551623543403</v>
      </c>
      <c r="AD56" s="23">
        <v>393.88225077885647</v>
      </c>
      <c r="AE56" s="22">
        <v>10500.127985218893</v>
      </c>
      <c r="AF56" s="7">
        <v>4563.8267108348682</v>
      </c>
      <c r="AG56" s="8">
        <v>15846.552795457597</v>
      </c>
      <c r="AH56" s="421">
        <v>6935.3419485019958</v>
      </c>
      <c r="AI56" s="6">
        <v>18710.84844460426</v>
      </c>
      <c r="AJ56" s="23">
        <v>8212.4472880302255</v>
      </c>
      <c r="AL56" s="141">
        <v>907.18609680710745</v>
      </c>
      <c r="AM56" s="142">
        <v>589.31420159535628</v>
      </c>
      <c r="AN56" s="141">
        <v>770.37661938888527</v>
      </c>
      <c r="AO56" s="142">
        <v>13908.9054612373</v>
      </c>
      <c r="AP56" s="141">
        <v>558.33439393364006</v>
      </c>
      <c r="AQ56" s="142">
        <v>11350.80515303109</v>
      </c>
      <c r="AS56" s="341">
        <f t="shared" si="0"/>
        <v>0</v>
      </c>
      <c r="AT56" s="20">
        <f t="shared" si="1"/>
        <v>0</v>
      </c>
    </row>
    <row r="57" spans="1:46" x14ac:dyDescent="0.25">
      <c r="A57" s="76">
        <v>5124</v>
      </c>
      <c r="B57" s="21" t="s">
        <v>283</v>
      </c>
      <c r="C57" s="39" t="s">
        <v>44</v>
      </c>
      <c r="D57" s="21">
        <v>330</v>
      </c>
      <c r="E57" s="44">
        <v>239</v>
      </c>
      <c r="F57" s="22">
        <v>750.15960127681046</v>
      </c>
      <c r="G57" s="6">
        <v>448.06238449907585</v>
      </c>
      <c r="H57" s="23">
        <v>301.7668141345132</v>
      </c>
      <c r="I57" s="46">
        <v>252.25498840790709</v>
      </c>
      <c r="J57" s="49">
        <v>0.55621656804733743</v>
      </c>
      <c r="K57" s="6">
        <v>417.25119890994654</v>
      </c>
      <c r="L57" s="6">
        <v>249.21972177718249</v>
      </c>
      <c r="M57" s="7">
        <v>167.8477017084777</v>
      </c>
      <c r="N57" s="27">
        <v>0.73630960227110909</v>
      </c>
      <c r="O57" s="6">
        <v>552.34971765598209</v>
      </c>
      <c r="P57" s="6">
        <v>329.9126361231593</v>
      </c>
      <c r="Q57" s="7">
        <v>222.19380289400311</v>
      </c>
      <c r="R57" s="50">
        <v>0.80660568638090069</v>
      </c>
      <c r="S57" s="6">
        <v>605.08300008310448</v>
      </c>
      <c r="T57" s="6">
        <v>361.40966719034009</v>
      </c>
      <c r="U57" s="23">
        <v>243.4068282419467</v>
      </c>
      <c r="V57" s="5"/>
      <c r="W57" s="434">
        <v>325.24168515506233</v>
      </c>
      <c r="X57" s="463">
        <v>1310.3548485131844</v>
      </c>
      <c r="Y57" s="22">
        <v>258.71847881181685</v>
      </c>
      <c r="Z57" s="7">
        <v>163.19400800309114</v>
      </c>
      <c r="AA57" s="6">
        <v>376.1193740119628</v>
      </c>
      <c r="AB57" s="421">
        <v>235.72057431735118</v>
      </c>
      <c r="AC57" s="6">
        <v>434.95831804039176</v>
      </c>
      <c r="AD57" s="23">
        <v>272.16251507947146</v>
      </c>
      <c r="AE57" s="22">
        <v>1619.0093139394214</v>
      </c>
      <c r="AF57" s="7">
        <v>703.69408472435225</v>
      </c>
      <c r="AG57" s="8">
        <v>2443.3717956385262</v>
      </c>
      <c r="AH57" s="421">
        <v>1069.3567950586682</v>
      </c>
      <c r="AI57" s="6">
        <v>2885.0160632486541</v>
      </c>
      <c r="AJ57" s="23">
        <v>1266.2730081266052</v>
      </c>
      <c r="AL57" s="141">
        <v>999.73526097927061</v>
      </c>
      <c r="AM57" s="142">
        <v>673.31455422425188</v>
      </c>
      <c r="AN57" s="141">
        <v>985.58086410624946</v>
      </c>
      <c r="AO57" s="142">
        <v>3970.7722682217709</v>
      </c>
      <c r="AP57" s="141">
        <v>714.30477065864</v>
      </c>
      <c r="AQ57" s="142">
        <v>3240.475136541419</v>
      </c>
      <c r="AS57" s="341">
        <f t="shared" si="0"/>
        <v>0</v>
      </c>
      <c r="AT57" s="20">
        <f t="shared" si="1"/>
        <v>0</v>
      </c>
    </row>
    <row r="58" spans="1:46" x14ac:dyDescent="0.25">
      <c r="A58" s="76">
        <v>5154</v>
      </c>
      <c r="B58" s="21" t="s">
        <v>45</v>
      </c>
      <c r="C58" s="39" t="s">
        <v>44</v>
      </c>
      <c r="D58" s="21">
        <v>1319</v>
      </c>
      <c r="E58" s="44">
        <v>675</v>
      </c>
      <c r="F58" s="22">
        <v>2930.3494427955447</v>
      </c>
      <c r="G58" s="6">
        <v>2225.3542028336224</v>
      </c>
      <c r="H58" s="23">
        <v>703.61762894103128</v>
      </c>
      <c r="I58" s="46">
        <v>936.70227541020313</v>
      </c>
      <c r="J58" s="49">
        <v>0.59841099690402477</v>
      </c>
      <c r="K58" s="6">
        <v>1753.5533313404355</v>
      </c>
      <c r="L58" s="6">
        <v>1331.6764269822293</v>
      </c>
      <c r="M58" s="7">
        <v>421.05252677384874</v>
      </c>
      <c r="N58" s="27">
        <v>0.76401165147254468</v>
      </c>
      <c r="O58" s="6">
        <v>2238.8211171818753</v>
      </c>
      <c r="P58" s="6">
        <v>1700.1965396182841</v>
      </c>
      <c r="Q58" s="7">
        <v>537.57206669243351</v>
      </c>
      <c r="R58" s="50">
        <v>0.87088726488352031</v>
      </c>
      <c r="S58" s="6">
        <v>2552.0040113891596</v>
      </c>
      <c r="T58" s="6">
        <v>1938.03263510282</v>
      </c>
      <c r="U58" s="23">
        <v>612.77163239228241</v>
      </c>
      <c r="V58" s="5"/>
      <c r="W58" s="434">
        <v>4415.1547375476312</v>
      </c>
      <c r="X58" s="463">
        <v>1623.074240908692</v>
      </c>
      <c r="Y58" s="22">
        <v>3512.1024442869762</v>
      </c>
      <c r="Z58" s="7">
        <v>2215.3580874195609</v>
      </c>
      <c r="AA58" s="6">
        <v>5105.8191856946223</v>
      </c>
      <c r="AB58" s="421">
        <v>3199.9059712733833</v>
      </c>
      <c r="AC58" s="6">
        <v>5904.5576449286027</v>
      </c>
      <c r="AD58" s="23">
        <v>3694.6051895626879</v>
      </c>
      <c r="AE58" s="22">
        <v>2005.3898501066133</v>
      </c>
      <c r="AF58" s="7">
        <v>871.63240071334235</v>
      </c>
      <c r="AG58" s="8">
        <v>3026.4884561334961</v>
      </c>
      <c r="AH58" s="421">
        <v>1324.5614120249782</v>
      </c>
      <c r="AI58" s="6">
        <v>3573.5322093705195</v>
      </c>
      <c r="AJ58" s="23">
        <v>1568.4721613998563</v>
      </c>
      <c r="AL58" s="141">
        <v>1289.0041998622321</v>
      </c>
      <c r="AM58" s="142">
        <v>407.56032349691702</v>
      </c>
      <c r="AN58" s="141">
        <v>3347.3500663742466</v>
      </c>
      <c r="AO58" s="142">
        <v>1230.533920325013</v>
      </c>
      <c r="AP58" s="141">
        <v>2426.009076022277</v>
      </c>
      <c r="AQ58" s="142">
        <v>1004.2163851591949</v>
      </c>
      <c r="AS58" s="341">
        <f t="shared" si="0"/>
        <v>0</v>
      </c>
      <c r="AT58" s="20">
        <f t="shared" si="1"/>
        <v>0</v>
      </c>
    </row>
    <row r="59" spans="1:46" x14ac:dyDescent="0.25">
      <c r="A59" s="76">
        <v>5158</v>
      </c>
      <c r="B59" s="21" t="s">
        <v>284</v>
      </c>
      <c r="C59" s="39" t="s">
        <v>44</v>
      </c>
      <c r="D59" s="21">
        <v>621</v>
      </c>
      <c r="E59" s="44">
        <v>375</v>
      </c>
      <c r="F59" s="22">
        <v>1238.3295066360517</v>
      </c>
      <c r="G59" s="6">
        <v>719.58055664445226</v>
      </c>
      <c r="H59" s="23">
        <v>518.28554628437053</v>
      </c>
      <c r="I59" s="46">
        <v>262.92607907263238</v>
      </c>
      <c r="J59" s="49">
        <v>0.47839766548042706</v>
      </c>
      <c r="K59" s="6">
        <v>592.41394507021619</v>
      </c>
      <c r="L59" s="6">
        <v>344.24565842381219</v>
      </c>
      <c r="M59" s="7">
        <v>247.94659539469069</v>
      </c>
      <c r="N59" s="27">
        <v>0.62770071330590504</v>
      </c>
      <c r="O59" s="6">
        <v>777.30031462319914</v>
      </c>
      <c r="P59" s="6">
        <v>451.6812286867829</v>
      </c>
      <c r="Q59" s="7">
        <v>325.32820709884004</v>
      </c>
      <c r="R59" s="50">
        <v>0.76159005319148942</v>
      </c>
      <c r="S59" s="6">
        <v>943.09943482754147</v>
      </c>
      <c r="T59" s="6">
        <v>548.02539441040994</v>
      </c>
      <c r="U59" s="23">
        <v>394.7211167630939</v>
      </c>
      <c r="V59" s="5"/>
      <c r="W59" s="434">
        <v>576.52130651142829</v>
      </c>
      <c r="X59" s="463">
        <v>3156.3424120050136</v>
      </c>
      <c r="Y59" s="22">
        <v>458.60270140995584</v>
      </c>
      <c r="Z59" s="7">
        <v>289.27664258018672</v>
      </c>
      <c r="AA59" s="6">
        <v>666.70676855660815</v>
      </c>
      <c r="AB59" s="421">
        <v>417.83676471935877</v>
      </c>
      <c r="AC59" s="6">
        <v>771.00430000264657</v>
      </c>
      <c r="AD59" s="23">
        <v>482.43351310348157</v>
      </c>
      <c r="AE59" s="22">
        <v>3899.8197845541222</v>
      </c>
      <c r="AF59" s="7">
        <v>1695.0366438623321</v>
      </c>
      <c r="AG59" s="8">
        <v>5885.518747552549</v>
      </c>
      <c r="AH59" s="421">
        <v>2575.8337214070048</v>
      </c>
      <c r="AI59" s="6">
        <v>6949.3378607175373</v>
      </c>
      <c r="AJ59" s="23">
        <v>3050.1594322043356</v>
      </c>
      <c r="AL59" s="141">
        <v>727.34497373072929</v>
      </c>
      <c r="AM59" s="142">
        <v>523.87795023967794</v>
      </c>
      <c r="AN59" s="141">
        <v>928.37569486542395</v>
      </c>
      <c r="AO59" s="142">
        <v>5082.676991956544</v>
      </c>
      <c r="AP59" s="141">
        <v>672.84503175420093</v>
      </c>
      <c r="AQ59" s="142">
        <v>4147.8803887391387</v>
      </c>
      <c r="AS59" s="341">
        <f t="shared" si="0"/>
        <v>0</v>
      </c>
      <c r="AT59" s="20">
        <f t="shared" si="1"/>
        <v>0</v>
      </c>
    </row>
    <row r="60" spans="1:46" x14ac:dyDescent="0.25">
      <c r="A60" s="76">
        <v>5162</v>
      </c>
      <c r="B60" s="21" t="s">
        <v>285</v>
      </c>
      <c r="C60" s="39" t="s">
        <v>44</v>
      </c>
      <c r="D60" s="21">
        <v>748</v>
      </c>
      <c r="E60" s="44">
        <v>296</v>
      </c>
      <c r="F60" s="22">
        <v>1274.5701965615735</v>
      </c>
      <c r="G60" s="6">
        <v>774.1025928207423</v>
      </c>
      <c r="H60" s="23">
        <v>499.78439827518588</v>
      </c>
      <c r="I60" s="46">
        <v>206.71721033768273</v>
      </c>
      <c r="J60" s="49">
        <v>0.45922125875668196</v>
      </c>
      <c r="K60" s="6">
        <v>585.30973003875738</v>
      </c>
      <c r="L60" s="6">
        <v>355.48436708195254</v>
      </c>
      <c r="M60" s="7">
        <v>229.51162048288174</v>
      </c>
      <c r="N60" s="27">
        <v>0.63908206397469547</v>
      </c>
      <c r="O60" s="6">
        <v>814.55495189920373</v>
      </c>
      <c r="P60" s="6">
        <v>494.71508274804324</v>
      </c>
      <c r="Q60" s="7">
        <v>319.40324479205702</v>
      </c>
      <c r="R60" s="50">
        <v>0.74292307004470948</v>
      </c>
      <c r="S60" s="6">
        <v>946.90760341701298</v>
      </c>
      <c r="T60" s="6">
        <v>575.09867478795559</v>
      </c>
      <c r="U60" s="23">
        <v>371.30135952704887</v>
      </c>
      <c r="V60" s="5"/>
      <c r="W60" s="434">
        <v>723.61094935078688</v>
      </c>
      <c r="X60" s="463">
        <v>6705.6171191712201</v>
      </c>
      <c r="Y60" s="22">
        <v>575.60741015824954</v>
      </c>
      <c r="Z60" s="7">
        <v>363.08067646118781</v>
      </c>
      <c r="AA60" s="6">
        <v>836.80570394370898</v>
      </c>
      <c r="AB60" s="421">
        <v>524.44073545483627</v>
      </c>
      <c r="AC60" s="6">
        <v>967.71298333168318</v>
      </c>
      <c r="AD60" s="23">
        <v>605.51824966858453</v>
      </c>
      <c r="AE60" s="22">
        <v>8285.127180601723</v>
      </c>
      <c r="AF60" s="7">
        <v>3601.087985091438</v>
      </c>
      <c r="AG60" s="8">
        <v>12503.724285009177</v>
      </c>
      <c r="AH60" s="421">
        <v>5472.3323530140142</v>
      </c>
      <c r="AI60" s="6">
        <v>14763.797092638823</v>
      </c>
      <c r="AJ60" s="23">
        <v>6480.0324663756646</v>
      </c>
      <c r="AL60" s="141">
        <v>661.38380046529846</v>
      </c>
      <c r="AM60" s="142">
        <v>427.00968555087837</v>
      </c>
      <c r="AN60" s="141">
        <v>967.39431731388629</v>
      </c>
      <c r="AO60" s="142">
        <v>8964.7287689454806</v>
      </c>
      <c r="AP60" s="141">
        <v>701.12397788079716</v>
      </c>
      <c r="AQ60" s="142">
        <v>7315.9523436016225</v>
      </c>
      <c r="AS60" s="341">
        <f t="shared" si="0"/>
        <v>0</v>
      </c>
      <c r="AT60" s="20">
        <f t="shared" si="1"/>
        <v>0</v>
      </c>
    </row>
    <row r="61" spans="1:46" x14ac:dyDescent="0.25">
      <c r="A61" s="76">
        <v>5166</v>
      </c>
      <c r="B61" s="21" t="s">
        <v>286</v>
      </c>
      <c r="C61" s="39" t="s">
        <v>44</v>
      </c>
      <c r="D61" s="21">
        <v>722</v>
      </c>
      <c r="E61" s="44">
        <v>386</v>
      </c>
      <c r="F61" s="22">
        <v>1458.6534692277544</v>
      </c>
      <c r="G61" s="6">
        <v>1004.3512348098781</v>
      </c>
      <c r="H61" s="23">
        <v>453.74642997143962</v>
      </c>
      <c r="I61" s="46">
        <v>411.85444357954901</v>
      </c>
      <c r="J61" s="49">
        <v>0.51426654842585928</v>
      </c>
      <c r="K61" s="6">
        <v>750.13668496916262</v>
      </c>
      <c r="L61" s="6">
        <v>516.50424293292576</v>
      </c>
      <c r="M61" s="7">
        <v>233.34661040196812</v>
      </c>
      <c r="N61" s="27">
        <v>0.707763647846403</v>
      </c>
      <c r="O61" s="6">
        <v>1032.3819003244464</v>
      </c>
      <c r="P61" s="6">
        <v>710.84329366807856</v>
      </c>
      <c r="Q61" s="7">
        <v>321.14522847386854</v>
      </c>
      <c r="R61" s="50">
        <v>0.85897461794019936</v>
      </c>
      <c r="S61" s="6">
        <v>1252.9463064370566</v>
      </c>
      <c r="T61" s="6">
        <v>862.71221819858249</v>
      </c>
      <c r="U61" s="23">
        <v>389.75666632644675</v>
      </c>
      <c r="V61" s="5"/>
      <c r="W61" s="434">
        <v>1272.8498503711003</v>
      </c>
      <c r="X61" s="463">
        <v>1658.8232290877388</v>
      </c>
      <c r="Y61" s="22">
        <v>1012.5079043507535</v>
      </c>
      <c r="Z61" s="7">
        <v>638.66803718336826</v>
      </c>
      <c r="AA61" s="6">
        <v>1471.962269241573</v>
      </c>
      <c r="AB61" s="421">
        <v>922.50443729617439</v>
      </c>
      <c r="AC61" s="6">
        <v>1702.2314644920934</v>
      </c>
      <c r="AD61" s="23">
        <v>1065.1218229617994</v>
      </c>
      <c r="AE61" s="22">
        <v>2049.559522841796</v>
      </c>
      <c r="AF61" s="7">
        <v>890.83052215733142</v>
      </c>
      <c r="AG61" s="8">
        <v>3093.1483151315447</v>
      </c>
      <c r="AH61" s="421">
        <v>1353.7355120552959</v>
      </c>
      <c r="AI61" s="6">
        <v>3652.240969259844</v>
      </c>
      <c r="AJ61" s="23">
        <v>1603.0185126041335</v>
      </c>
      <c r="AL61" s="141">
        <v>984.54749815523348</v>
      </c>
      <c r="AM61" s="142">
        <v>444.79948542087055</v>
      </c>
      <c r="AN61" s="141">
        <v>1762.9499312619116</v>
      </c>
      <c r="AO61" s="142">
        <v>2297.5390984594719</v>
      </c>
      <c r="AP61" s="141">
        <v>1277.7069768645076</v>
      </c>
      <c r="AQ61" s="142">
        <v>1874.9799335945927</v>
      </c>
      <c r="AS61" s="341">
        <f t="shared" si="0"/>
        <v>0</v>
      </c>
      <c r="AT61" s="20">
        <f t="shared" si="1"/>
        <v>0</v>
      </c>
    </row>
    <row r="62" spans="1:46" x14ac:dyDescent="0.25">
      <c r="A62" s="76">
        <v>5170</v>
      </c>
      <c r="B62" s="21" t="s">
        <v>46</v>
      </c>
      <c r="C62" s="39" t="s">
        <v>44</v>
      </c>
      <c r="D62" s="21">
        <v>1045</v>
      </c>
      <c r="E62" s="44">
        <v>675</v>
      </c>
      <c r="F62" s="22">
        <v>2202.62642101137</v>
      </c>
      <c r="G62" s="6">
        <v>1574.7451979615828</v>
      </c>
      <c r="H62" s="23">
        <v>626.96281570252393</v>
      </c>
      <c r="I62" s="46">
        <v>920.67639805118392</v>
      </c>
      <c r="J62" s="49">
        <v>0.66992056619483775</v>
      </c>
      <c r="K62" s="6">
        <v>1475.5847390796459</v>
      </c>
      <c r="L62" s="6">
        <v>1054.9541946310253</v>
      </c>
      <c r="M62" s="7">
        <v>420.01528447854452</v>
      </c>
      <c r="N62" s="27">
        <v>0.82691907252868235</v>
      </c>
      <c r="O62" s="6">
        <v>1821.3937971898931</v>
      </c>
      <c r="P62" s="6">
        <v>1302.1868385673883</v>
      </c>
      <c r="Q62" s="7">
        <v>518.44751007070226</v>
      </c>
      <c r="R62" s="50">
        <v>0.86565956834532376</v>
      </c>
      <c r="S62" s="6">
        <v>1906.724636838708</v>
      </c>
      <c r="T62" s="6">
        <v>1363.1932483212952</v>
      </c>
      <c r="U62" s="23">
        <v>542.7363604096156</v>
      </c>
      <c r="V62" s="5"/>
      <c r="W62" s="434">
        <v>2630.8174752789755</v>
      </c>
      <c r="X62" s="463">
        <v>2237.3652026850086</v>
      </c>
      <c r="Y62" s="22">
        <v>2092.7240458467631</v>
      </c>
      <c r="Z62" s="7">
        <v>1320.0449625965377</v>
      </c>
      <c r="AA62" s="6">
        <v>3042.3573210485174</v>
      </c>
      <c r="AB62" s="421">
        <v>1906.6984169056525</v>
      </c>
      <c r="AC62" s="6">
        <v>3518.2942296374408</v>
      </c>
      <c r="AD62" s="23">
        <v>2201.4702710865186</v>
      </c>
      <c r="AE62" s="22">
        <v>2764.3772264750346</v>
      </c>
      <c r="AF62" s="7">
        <v>1201.5223664673613</v>
      </c>
      <c r="AG62" s="8">
        <v>4171.934830467123</v>
      </c>
      <c r="AH62" s="421">
        <v>1825.8731100463094</v>
      </c>
      <c r="AI62" s="6">
        <v>4926.0202733816068</v>
      </c>
      <c r="AJ62" s="23">
        <v>2162.0976704870272</v>
      </c>
      <c r="AL62" s="141">
        <v>1246.11180724152</v>
      </c>
      <c r="AM62" s="142">
        <v>496.12201920641365</v>
      </c>
      <c r="AN62" s="141">
        <v>2517.5286844774882</v>
      </c>
      <c r="AO62" s="142">
        <v>2141.0193327129268</v>
      </c>
      <c r="AP62" s="141">
        <v>1824.5917865125859</v>
      </c>
      <c r="AQ62" s="142">
        <v>1747.2469952596264</v>
      </c>
      <c r="AS62" s="341">
        <f t="shared" si="0"/>
        <v>0</v>
      </c>
      <c r="AT62" s="20">
        <f t="shared" si="1"/>
        <v>0</v>
      </c>
    </row>
    <row r="63" spans="1:46" x14ac:dyDescent="0.25">
      <c r="A63" s="76">
        <v>5334</v>
      </c>
      <c r="B63" s="21" t="s">
        <v>47</v>
      </c>
      <c r="C63" s="39" t="s">
        <v>44</v>
      </c>
      <c r="D63" s="21">
        <v>768</v>
      </c>
      <c r="E63" s="44">
        <v>488</v>
      </c>
      <c r="F63" s="22">
        <v>1289.2871142969136</v>
      </c>
      <c r="G63" s="6">
        <v>789.32211457691653</v>
      </c>
      <c r="H63" s="23">
        <v>499.60379683037439</v>
      </c>
      <c r="I63" s="46">
        <v>320.61949778798214</v>
      </c>
      <c r="J63" s="49">
        <v>0.41482439224880918</v>
      </c>
      <c r="K63" s="6">
        <v>534.82774362243822</v>
      </c>
      <c r="L63" s="6">
        <v>327.43006646791434</v>
      </c>
      <c r="M63" s="7">
        <v>207.24784138535759</v>
      </c>
      <c r="N63" s="27">
        <v>0.68572320948913079</v>
      </c>
      <c r="O63" s="6">
        <v>884.09409796865941</v>
      </c>
      <c r="P63" s="6">
        <v>541.25649372843066</v>
      </c>
      <c r="Q63" s="7">
        <v>342.58991903547997</v>
      </c>
      <c r="R63" s="50">
        <v>0.76125166437414027</v>
      </c>
      <c r="S63" s="6">
        <v>981.47196161465786</v>
      </c>
      <c r="T63" s="6">
        <v>600.8727734489936</v>
      </c>
      <c r="U63" s="23">
        <v>380.32422186476231</v>
      </c>
      <c r="V63" s="5"/>
      <c r="W63" s="434">
        <v>572.03195700574008</v>
      </c>
      <c r="X63" s="463">
        <v>3840.8562359424564</v>
      </c>
      <c r="Y63" s="22">
        <v>455.03157960122309</v>
      </c>
      <c r="Z63" s="7">
        <v>287.02405635708112</v>
      </c>
      <c r="AA63" s="6">
        <v>661.5151482850697</v>
      </c>
      <c r="AB63" s="421">
        <v>414.58308571050839</v>
      </c>
      <c r="AC63" s="6">
        <v>765.00051881709942</v>
      </c>
      <c r="AD63" s="23">
        <v>478.67682166967484</v>
      </c>
      <c r="AE63" s="22">
        <v>4745.5710386762294</v>
      </c>
      <c r="AF63" s="7">
        <v>2062.6380835512687</v>
      </c>
      <c r="AG63" s="8">
        <v>7161.9071800685024</v>
      </c>
      <c r="AH63" s="421">
        <v>3134.4530219496492</v>
      </c>
      <c r="AI63" s="6">
        <v>8456.4360179961259</v>
      </c>
      <c r="AJ63" s="23">
        <v>3711.6454258075332</v>
      </c>
      <c r="AL63" s="141">
        <v>704.76105954222749</v>
      </c>
      <c r="AM63" s="142">
        <v>446.08062374411458</v>
      </c>
      <c r="AN63" s="141">
        <v>744.83327735122407</v>
      </c>
      <c r="AO63" s="142">
        <v>5001.1148905500731</v>
      </c>
      <c r="AP63" s="141">
        <v>539.82172618555774</v>
      </c>
      <c r="AQ63" s="142">
        <v>4081.3190389969386</v>
      </c>
      <c r="AS63" s="341">
        <f t="shared" si="0"/>
        <v>0</v>
      </c>
      <c r="AT63" s="20">
        <f t="shared" si="1"/>
        <v>0</v>
      </c>
    </row>
    <row r="64" spans="1:46" x14ac:dyDescent="0.25">
      <c r="A64" s="76">
        <v>5358</v>
      </c>
      <c r="B64" s="21" t="s">
        <v>48</v>
      </c>
      <c r="C64" s="39" t="s">
        <v>44</v>
      </c>
      <c r="D64" s="21">
        <v>945</v>
      </c>
      <c r="E64" s="44">
        <v>454</v>
      </c>
      <c r="F64" s="22">
        <v>1247.2643781150259</v>
      </c>
      <c r="G64" s="6">
        <v>733.39726717813755</v>
      </c>
      <c r="H64" s="23">
        <v>513.47510780086247</v>
      </c>
      <c r="I64" s="46">
        <v>210.83490558324473</v>
      </c>
      <c r="J64" s="49">
        <v>0.38201625310610227</v>
      </c>
      <c r="K64" s="6">
        <v>476.47526436021496</v>
      </c>
      <c r="L64" s="6">
        <v>280.16967604564712</v>
      </c>
      <c r="M64" s="7">
        <v>196.15583674533744</v>
      </c>
      <c r="N64" s="27">
        <v>0.58135794871283053</v>
      </c>
      <c r="O64" s="6">
        <v>725.10706036353565</v>
      </c>
      <c r="P64" s="6">
        <v>426.36633083827775</v>
      </c>
      <c r="Q64" s="7">
        <v>298.51283538620896</v>
      </c>
      <c r="R64" s="50">
        <v>0.71921406896551732</v>
      </c>
      <c r="S64" s="6">
        <v>897.05008845985333</v>
      </c>
      <c r="T64" s="6">
        <v>527.469632695379</v>
      </c>
      <c r="U64" s="23">
        <v>369.29852159396592</v>
      </c>
      <c r="V64" s="5"/>
      <c r="W64" s="434">
        <v>630.15887360525903</v>
      </c>
      <c r="X64" s="463">
        <v>987.33492604991386</v>
      </c>
      <c r="Y64" s="22">
        <v>501.26952549514851</v>
      </c>
      <c r="Z64" s="7">
        <v>316.18995029289187</v>
      </c>
      <c r="AA64" s="6">
        <v>728.73488204777414</v>
      </c>
      <c r="AB64" s="421">
        <v>456.71086572616952</v>
      </c>
      <c r="AC64" s="6">
        <v>842.73589847775725</v>
      </c>
      <c r="AD64" s="23">
        <v>527.31747426006291</v>
      </c>
      <c r="AE64" s="22">
        <v>1219.9019548531223</v>
      </c>
      <c r="AF64" s="7">
        <v>530.22412050554533</v>
      </c>
      <c r="AG64" s="8">
        <v>1841.0481053254457</v>
      </c>
      <c r="AH64" s="421">
        <v>805.74610256772735</v>
      </c>
      <c r="AI64" s="6">
        <v>2173.8211788146509</v>
      </c>
      <c r="AJ64" s="23">
        <v>954.11984643418077</v>
      </c>
      <c r="AL64" s="141">
        <v>451.18130247436801</v>
      </c>
      <c r="AM64" s="142">
        <v>315.88659829228459</v>
      </c>
      <c r="AN64" s="141">
        <v>666.83478688387197</v>
      </c>
      <c r="AO64" s="142">
        <v>1044.7988635448824</v>
      </c>
      <c r="AP64" s="141">
        <v>483.29192140335397</v>
      </c>
      <c r="AQ64" s="142">
        <v>852.64137837854753</v>
      </c>
      <c r="AS64" s="341">
        <f t="shared" si="0"/>
        <v>0</v>
      </c>
      <c r="AT64" s="20">
        <f t="shared" si="1"/>
        <v>0</v>
      </c>
    </row>
    <row r="65" spans="1:46" x14ac:dyDescent="0.25">
      <c r="A65" s="76">
        <v>5362</v>
      </c>
      <c r="B65" s="21" t="s">
        <v>287</v>
      </c>
      <c r="C65" s="39" t="s">
        <v>44</v>
      </c>
      <c r="D65" s="21">
        <v>1102</v>
      </c>
      <c r="E65" s="44">
        <v>441</v>
      </c>
      <c r="F65" s="22">
        <v>1617.5855406843248</v>
      </c>
      <c r="G65" s="6">
        <v>871.94517556140363</v>
      </c>
      <c r="H65" s="23">
        <v>744.89835918687436</v>
      </c>
      <c r="I65" s="46">
        <v>238.01235386683095</v>
      </c>
      <c r="J65" s="49">
        <v>0.39919647442872686</v>
      </c>
      <c r="K65" s="6">
        <v>645.73444492806834</v>
      </c>
      <c r="L65" s="6">
        <v>348.07743997924962</v>
      </c>
      <c r="M65" s="7">
        <v>297.36079879514369</v>
      </c>
      <c r="N65" s="27">
        <v>0.59430802335279409</v>
      </c>
      <c r="O65" s="6">
        <v>961.34406528816169</v>
      </c>
      <c r="P65" s="6">
        <v>518.20401375990286</v>
      </c>
      <c r="Q65" s="7">
        <v>442.69907144709094</v>
      </c>
      <c r="R65" s="50">
        <v>0.76270967959527813</v>
      </c>
      <c r="S65" s="6">
        <v>1233.748149453296</v>
      </c>
      <c r="T65" s="6">
        <v>665.04102547708669</v>
      </c>
      <c r="U65" s="23">
        <v>568.14118886646929</v>
      </c>
      <c r="V65" s="5"/>
      <c r="W65" s="434">
        <v>686.3565561599205</v>
      </c>
      <c r="X65" s="463">
        <v>9754.9600327568569</v>
      </c>
      <c r="Y65" s="22">
        <v>545.97283262615042</v>
      </c>
      <c r="Z65" s="7">
        <v>344.3878273645476</v>
      </c>
      <c r="AA65" s="6">
        <v>793.72359090071518</v>
      </c>
      <c r="AB65" s="421">
        <v>497.44042350340641</v>
      </c>
      <c r="AC65" s="6">
        <v>917.89123863684438</v>
      </c>
      <c r="AD65" s="23">
        <v>574.34374218270762</v>
      </c>
      <c r="AE65" s="22">
        <v>12052.743703784026</v>
      </c>
      <c r="AF65" s="7">
        <v>5238.663160259528</v>
      </c>
      <c r="AG65" s="8">
        <v>18189.724896781925</v>
      </c>
      <c r="AH65" s="421">
        <v>7960.8457269346418</v>
      </c>
      <c r="AI65" s="6">
        <v>21477.55352131166</v>
      </c>
      <c r="AJ65" s="23">
        <v>9426.7919860408292</v>
      </c>
      <c r="AL65" s="141">
        <v>470.23957691461237</v>
      </c>
      <c r="AM65" s="142">
        <v>401.72329532403893</v>
      </c>
      <c r="AN65" s="141">
        <v>622.82809088922011</v>
      </c>
      <c r="AO65" s="142">
        <v>8852.050846421831</v>
      </c>
      <c r="AP65" s="141">
        <v>451.39784346951581</v>
      </c>
      <c r="AQ65" s="142">
        <v>7223.9979373272608</v>
      </c>
      <c r="AS65" s="341">
        <f t="shared" si="0"/>
        <v>0</v>
      </c>
      <c r="AT65" s="20">
        <f t="shared" si="1"/>
        <v>0</v>
      </c>
    </row>
    <row r="66" spans="1:46" x14ac:dyDescent="0.25">
      <c r="A66" s="76">
        <v>5366</v>
      </c>
      <c r="B66" s="21" t="s">
        <v>49</v>
      </c>
      <c r="C66" s="39" t="s">
        <v>44</v>
      </c>
      <c r="D66" s="21">
        <v>1262</v>
      </c>
      <c r="E66" s="44">
        <v>981</v>
      </c>
      <c r="F66" s="22">
        <v>1580.8856470851774</v>
      </c>
      <c r="G66" s="6">
        <v>961.72229377834913</v>
      </c>
      <c r="H66" s="23">
        <v>618.24214593716613</v>
      </c>
      <c r="I66" s="46">
        <v>250.30286207089642</v>
      </c>
      <c r="J66" s="49">
        <v>0.1557181186094069</v>
      </c>
      <c r="K66" s="6">
        <v>246.17253870071863</v>
      </c>
      <c r="L66" s="6">
        <v>149.75758621188783</v>
      </c>
      <c r="M66" s="7">
        <v>96.271503810377894</v>
      </c>
      <c r="N66" s="27">
        <v>0.49609699859747547</v>
      </c>
      <c r="O66" s="6">
        <v>784.2726246447844</v>
      </c>
      <c r="P66" s="6">
        <v>477.10754342771855</v>
      </c>
      <c r="Q66" s="7">
        <v>306.70807300589053</v>
      </c>
      <c r="R66" s="50">
        <v>0.7331712643678161</v>
      </c>
      <c r="S66" s="6">
        <v>1159.0599286943727</v>
      </c>
      <c r="T66" s="6">
        <v>705.10715010018851</v>
      </c>
      <c r="U66" s="23">
        <v>453.27737582222397</v>
      </c>
      <c r="V66" s="5"/>
      <c r="W66" s="434">
        <v>1049.4942585884564</v>
      </c>
      <c r="X66" s="463">
        <v>891.2302542988931</v>
      </c>
      <c r="Y66" s="22">
        <v>834.83627867162636</v>
      </c>
      <c r="Z66" s="7">
        <v>526.59662722392875</v>
      </c>
      <c r="AA66" s="6">
        <v>1213.6670715540206</v>
      </c>
      <c r="AB66" s="421">
        <v>760.62633010676086</v>
      </c>
      <c r="AC66" s="6">
        <v>1403.5293701391581</v>
      </c>
      <c r="AD66" s="23">
        <v>878.21767631883051</v>
      </c>
      <c r="AE66" s="22">
        <v>1101.1597997380088</v>
      </c>
      <c r="AF66" s="7">
        <v>478.61345252327743</v>
      </c>
      <c r="AG66" s="8">
        <v>1661.8451629682784</v>
      </c>
      <c r="AH66" s="421">
        <v>727.31682526895077</v>
      </c>
      <c r="AI66" s="6">
        <v>1962.226951442168</v>
      </c>
      <c r="AJ66" s="23">
        <v>861.24824609533516</v>
      </c>
      <c r="AL66" s="141">
        <v>378.05669051324764</v>
      </c>
      <c r="AM66" s="142">
        <v>243.03333835649011</v>
      </c>
      <c r="AN66" s="141">
        <v>831.61193232048845</v>
      </c>
      <c r="AO66" s="142">
        <v>706.20463890562053</v>
      </c>
      <c r="AP66" s="141">
        <v>602.71500008459657</v>
      </c>
      <c r="AQ66" s="142">
        <v>576.32078072024626</v>
      </c>
      <c r="AS66" s="341">
        <f t="shared" si="0"/>
        <v>0</v>
      </c>
      <c r="AT66" s="20">
        <f t="shared" si="1"/>
        <v>0</v>
      </c>
    </row>
    <row r="67" spans="1:46" x14ac:dyDescent="0.25">
      <c r="A67" s="76">
        <v>5370</v>
      </c>
      <c r="B67" s="21" t="s">
        <v>50</v>
      </c>
      <c r="C67" s="39" t="s">
        <v>44</v>
      </c>
      <c r="D67" s="21">
        <v>667</v>
      </c>
      <c r="E67" s="44">
        <v>283</v>
      </c>
      <c r="F67" s="22">
        <v>1217.1473371786985</v>
      </c>
      <c r="G67" s="6">
        <v>811.87629501035951</v>
      </c>
      <c r="H67" s="23">
        <v>404.87343898751203</v>
      </c>
      <c r="I67" s="46">
        <v>273.05128851430806</v>
      </c>
      <c r="J67" s="49">
        <v>0.54358090437361017</v>
      </c>
      <c r="K67" s="6">
        <v>661.61805029952836</v>
      </c>
      <c r="L67" s="6">
        <v>441.32045068122716</v>
      </c>
      <c r="M67" s="7">
        <v>220.08147012168547</v>
      </c>
      <c r="N67" s="27">
        <v>0.73400856518330926</v>
      </c>
      <c r="O67" s="6">
        <v>893.39657057922204</v>
      </c>
      <c r="P67" s="6">
        <v>595.92415440689513</v>
      </c>
      <c r="Q67" s="7">
        <v>297.18057203205581</v>
      </c>
      <c r="R67" s="50">
        <v>0.81983765605095549</v>
      </c>
      <c r="S67" s="6">
        <v>997.86321998124617</v>
      </c>
      <c r="T67" s="6">
        <v>665.60675870462717</v>
      </c>
      <c r="U67" s="23">
        <v>331.93049121681139</v>
      </c>
      <c r="V67" s="5"/>
      <c r="W67" s="434">
        <v>976.68525920756827</v>
      </c>
      <c r="X67" s="463">
        <v>652.71405336367957</v>
      </c>
      <c r="Y67" s="22">
        <v>776.91924520571888</v>
      </c>
      <c r="Z67" s="7">
        <v>490.06381802391229</v>
      </c>
      <c r="AA67" s="6">
        <v>1129.4685308395331</v>
      </c>
      <c r="AB67" s="421">
        <v>707.85763552398566</v>
      </c>
      <c r="AC67" s="6">
        <v>1306.1590718214115</v>
      </c>
      <c r="AD67" s="23">
        <v>817.29104453583875</v>
      </c>
      <c r="AE67" s="22">
        <v>806.46103834698567</v>
      </c>
      <c r="AF67" s="7">
        <v>350.5241491567275</v>
      </c>
      <c r="AG67" s="8">
        <v>1217.0925382657276</v>
      </c>
      <c r="AH67" s="421">
        <v>532.66808527988906</v>
      </c>
      <c r="AI67" s="6">
        <v>1437.0844132786126</v>
      </c>
      <c r="AJ67" s="23">
        <v>630.75600379328841</v>
      </c>
      <c r="AL67" s="141">
        <v>893.43951185441551</v>
      </c>
      <c r="AM67" s="142">
        <v>445.54808400608067</v>
      </c>
      <c r="AN67" s="141">
        <v>1464.2957409408818</v>
      </c>
      <c r="AO67" s="142">
        <v>978.58178915094391</v>
      </c>
      <c r="AP67" s="141">
        <v>1061.2558253732918</v>
      </c>
      <c r="AQ67" s="142">
        <v>798.6028265065803</v>
      </c>
      <c r="AS67" s="341">
        <f t="shared" si="0"/>
        <v>0</v>
      </c>
      <c r="AT67" s="20">
        <f t="shared" si="1"/>
        <v>0</v>
      </c>
    </row>
    <row r="68" spans="1:46" x14ac:dyDescent="0.25">
      <c r="A68" s="76">
        <v>5374</v>
      </c>
      <c r="B68" s="21" t="s">
        <v>51</v>
      </c>
      <c r="C68" s="39" t="s">
        <v>44</v>
      </c>
      <c r="D68" s="21">
        <v>918</v>
      </c>
      <c r="E68" s="44">
        <v>878</v>
      </c>
      <c r="F68" s="22">
        <v>1750.8008064064493</v>
      </c>
      <c r="G68" s="6">
        <v>1074.0927927423418</v>
      </c>
      <c r="H68" s="23">
        <v>676.08500868006934</v>
      </c>
      <c r="I68" s="46">
        <v>747.34499109592878</v>
      </c>
      <c r="J68" s="49">
        <v>0.46295881357688828</v>
      </c>
      <c r="K68" s="6">
        <v>810.54866414338903</v>
      </c>
      <c r="L68" s="6">
        <v>497.26072499948111</v>
      </c>
      <c r="M68" s="7">
        <v>312.99951349564509</v>
      </c>
      <c r="N68" s="27">
        <v>0.54816175051943417</v>
      </c>
      <c r="O68" s="6">
        <v>959.72203485059617</v>
      </c>
      <c r="P68" s="6">
        <v>588.77658548994987</v>
      </c>
      <c r="Q68" s="7">
        <v>370.60394185801363</v>
      </c>
      <c r="R68" s="50">
        <v>0.75657750180505412</v>
      </c>
      <c r="S68" s="6">
        <v>1324.6165002692655</v>
      </c>
      <c r="T68" s="6">
        <v>812.63444183981471</v>
      </c>
      <c r="U68" s="23">
        <v>511.51070687501522</v>
      </c>
      <c r="V68" s="5"/>
      <c r="W68" s="434">
        <v>1092.1389640148811</v>
      </c>
      <c r="X68" s="463">
        <v>757.37523939763912</v>
      </c>
      <c r="Y68" s="22">
        <v>868.75866261217993</v>
      </c>
      <c r="Z68" s="7">
        <v>547.99413165307806</v>
      </c>
      <c r="AA68" s="6">
        <v>1262.9827055640474</v>
      </c>
      <c r="AB68" s="421">
        <v>791.53329841224911</v>
      </c>
      <c r="AC68" s="6">
        <v>1460.5597884164536</v>
      </c>
      <c r="AD68" s="23">
        <v>913.90280160695431</v>
      </c>
      <c r="AE68" s="22">
        <v>935.77519717136317</v>
      </c>
      <c r="AF68" s="7">
        <v>406.72988426420613</v>
      </c>
      <c r="AG68" s="8">
        <v>1412.2505066157646</v>
      </c>
      <c r="AH68" s="421">
        <v>618.08017849365172</v>
      </c>
      <c r="AI68" s="6">
        <v>1667.5175690373298</v>
      </c>
      <c r="AJ68" s="23">
        <v>731.89626745827741</v>
      </c>
      <c r="AL68" s="141">
        <v>641.36882950974928</v>
      </c>
      <c r="AM68" s="142">
        <v>403.70799766668154</v>
      </c>
      <c r="AN68" s="141">
        <v>1189.6938605826592</v>
      </c>
      <c r="AO68" s="142">
        <v>825.02749389721043</v>
      </c>
      <c r="AP68" s="141">
        <v>862.23670851007523</v>
      </c>
      <c r="AQ68" s="142">
        <v>673.28995478611296</v>
      </c>
      <c r="AS68" s="341">
        <f t="shared" si="0"/>
        <v>0</v>
      </c>
      <c r="AT68" s="20">
        <f t="shared" si="1"/>
        <v>0</v>
      </c>
    </row>
    <row r="69" spans="1:46" x14ac:dyDescent="0.25">
      <c r="A69" s="76">
        <v>5378</v>
      </c>
      <c r="B69" s="21" t="s">
        <v>288</v>
      </c>
      <c r="C69" s="39" t="s">
        <v>44</v>
      </c>
      <c r="D69" s="21">
        <v>520</v>
      </c>
      <c r="E69" s="44">
        <v>475</v>
      </c>
      <c r="F69" s="22">
        <v>1023.0581844654752</v>
      </c>
      <c r="G69" s="6">
        <v>600.90300722405777</v>
      </c>
      <c r="H69" s="23">
        <v>421.80657445259629</v>
      </c>
      <c r="I69" s="46">
        <v>451.74170022960141</v>
      </c>
      <c r="J69" s="49">
        <v>0.53204118070554363</v>
      </c>
      <c r="K69" s="6">
        <v>544.30908439348127</v>
      </c>
      <c r="L69" s="6">
        <v>319.70514545299949</v>
      </c>
      <c r="M69" s="7">
        <v>224.41846790112012</v>
      </c>
      <c r="N69" s="27">
        <v>0.63130413248407657</v>
      </c>
      <c r="O69" s="6">
        <v>645.86085962471122</v>
      </c>
      <c r="P69" s="6">
        <v>379.35255168265661</v>
      </c>
      <c r="Q69" s="7">
        <v>266.28823356087634</v>
      </c>
      <c r="R69" s="50">
        <v>0.77795109980928168</v>
      </c>
      <c r="S69" s="6">
        <v>795.88923977380341</v>
      </c>
      <c r="T69" s="6">
        <v>467.4731553486605</v>
      </c>
      <c r="U69" s="23">
        <v>328.14488850218294</v>
      </c>
      <c r="V69" s="5"/>
      <c r="W69" s="434">
        <v>678.07748516462129</v>
      </c>
      <c r="X69" s="463">
        <v>1151.2664418801276</v>
      </c>
      <c r="Y69" s="22">
        <v>539.38711882732525</v>
      </c>
      <c r="Z69" s="7">
        <v>340.233701863627</v>
      </c>
      <c r="AA69" s="6">
        <v>784.14942146831925</v>
      </c>
      <c r="AB69" s="421">
        <v>491.44012446764276</v>
      </c>
      <c r="AC69" s="6">
        <v>906.81931594238563</v>
      </c>
      <c r="AD69" s="23">
        <v>567.41580862607293</v>
      </c>
      <c r="AE69" s="22">
        <v>1422.4475868843783</v>
      </c>
      <c r="AF69" s="7">
        <v>618.25953940029001</v>
      </c>
      <c r="AG69" s="8">
        <v>2146.7253366878513</v>
      </c>
      <c r="AH69" s="421">
        <v>939.5276355442453</v>
      </c>
      <c r="AI69" s="6">
        <v>2534.7501721934309</v>
      </c>
      <c r="AJ69" s="23">
        <v>1112.5365180041874</v>
      </c>
      <c r="AL69" s="141">
        <v>729.52413785126271</v>
      </c>
      <c r="AM69" s="142">
        <v>512.09275684783904</v>
      </c>
      <c r="AN69" s="141">
        <v>1303.995163778118</v>
      </c>
      <c r="AO69" s="142">
        <v>2213.9739266925531</v>
      </c>
      <c r="AP69" s="141">
        <v>945.07716243777452</v>
      </c>
      <c r="AQ69" s="142">
        <v>1806.7839145081641</v>
      </c>
      <c r="AS69" s="341">
        <f t="shared" si="0"/>
        <v>0</v>
      </c>
      <c r="AT69" s="20">
        <f t="shared" si="1"/>
        <v>0</v>
      </c>
    </row>
    <row r="70" spans="1:46" x14ac:dyDescent="0.25">
      <c r="A70" s="76">
        <v>5382</v>
      </c>
      <c r="B70" s="21" t="s">
        <v>289</v>
      </c>
      <c r="C70" s="39" t="s">
        <v>44</v>
      </c>
      <c r="D70" s="21">
        <v>1293</v>
      </c>
      <c r="E70" s="44">
        <v>972</v>
      </c>
      <c r="F70" s="22">
        <v>2007.9492635941092</v>
      </c>
      <c r="G70" s="6">
        <v>1146.0449683597469</v>
      </c>
      <c r="H70" s="23">
        <v>861.0306882455061</v>
      </c>
      <c r="I70" s="46">
        <v>634.4208612868905</v>
      </c>
      <c r="J70" s="49">
        <v>0.45611371794871786</v>
      </c>
      <c r="K70" s="6">
        <v>915.85320407029928</v>
      </c>
      <c r="L70" s="6">
        <v>522.7268314549849</v>
      </c>
      <c r="M70" s="7">
        <v>392.7279084836012</v>
      </c>
      <c r="N70" s="27">
        <v>0.59344030293200245</v>
      </c>
      <c r="O70" s="6">
        <v>1191.5980192593795</v>
      </c>
      <c r="P70" s="6">
        <v>680.10927319710538</v>
      </c>
      <c r="Q70" s="7">
        <v>510.9703124661637</v>
      </c>
      <c r="R70" s="50">
        <v>0.74450036553524801</v>
      </c>
      <c r="S70" s="6">
        <v>1494.9189607220464</v>
      </c>
      <c r="T70" s="6">
        <v>853.23089786366336</v>
      </c>
      <c r="U70" s="23">
        <v>641.03766213584549</v>
      </c>
      <c r="V70" s="5"/>
      <c r="W70" s="434">
        <v>1092.009316016321</v>
      </c>
      <c r="X70" s="463">
        <v>2384.7763514401681</v>
      </c>
      <c r="Y70" s="22">
        <v>868.65553212645364</v>
      </c>
      <c r="Z70" s="7">
        <v>547.92907917831758</v>
      </c>
      <c r="AA70" s="6">
        <v>1262.8327766764355</v>
      </c>
      <c r="AB70" s="421">
        <v>791.43933536238637</v>
      </c>
      <c r="AC70" s="6">
        <v>1460.3864051203852</v>
      </c>
      <c r="AD70" s="23">
        <v>913.79431205295907</v>
      </c>
      <c r="AE70" s="22">
        <v>2946.5111141650082</v>
      </c>
      <c r="AF70" s="7">
        <v>1280.6859254980536</v>
      </c>
      <c r="AG70" s="8">
        <v>4446.8071245176361</v>
      </c>
      <c r="AH70" s="421">
        <v>1946.1726714724355</v>
      </c>
      <c r="AI70" s="6">
        <v>5250.5762763170924</v>
      </c>
      <c r="AJ70" s="23">
        <v>2304.5497390830983</v>
      </c>
      <c r="AL70" s="141">
        <v>525.99325073248667</v>
      </c>
      <c r="AM70" s="142">
        <v>395.18198953299589</v>
      </c>
      <c r="AN70" s="141">
        <v>844.55476876745627</v>
      </c>
      <c r="AO70" s="142">
        <v>1844.3745950813366</v>
      </c>
      <c r="AP70" s="141">
        <v>612.09538697787036</v>
      </c>
      <c r="AQ70" s="142">
        <v>1505.1606121209863</v>
      </c>
      <c r="AS70" s="341">
        <f t="shared" si="0"/>
        <v>0</v>
      </c>
      <c r="AT70" s="20">
        <f t="shared" si="1"/>
        <v>0</v>
      </c>
    </row>
    <row r="71" spans="1:46" x14ac:dyDescent="0.25">
      <c r="A71" s="76">
        <v>5515</v>
      </c>
      <c r="B71" s="21" t="s">
        <v>52</v>
      </c>
      <c r="C71" s="39" t="s">
        <v>44</v>
      </c>
      <c r="D71" s="21">
        <v>304</v>
      </c>
      <c r="E71" s="44">
        <v>219</v>
      </c>
      <c r="F71" s="22">
        <v>718.58654869238944</v>
      </c>
      <c r="G71" s="6">
        <v>542.49033992271927</v>
      </c>
      <c r="H71" s="23">
        <v>175.87780702245607</v>
      </c>
      <c r="I71" s="46">
        <v>241.74287657501267</v>
      </c>
      <c r="J71" s="49">
        <v>0.39910427507163326</v>
      </c>
      <c r="K71" s="6">
        <v>286.79096359210297</v>
      </c>
      <c r="L71" s="6">
        <v>216.51021384822079</v>
      </c>
      <c r="M71" s="7">
        <v>70.193584672885933</v>
      </c>
      <c r="N71" s="27">
        <v>0.82115501961618342</v>
      </c>
      <c r="O71" s="6">
        <v>590.07095148742462</v>
      </c>
      <c r="P71" s="6">
        <v>445.46866572083053</v>
      </c>
      <c r="Q71" s="7">
        <v>144.42294407557623</v>
      </c>
      <c r="R71" s="50">
        <v>0.87077702397105383</v>
      </c>
      <c r="S71" s="6">
        <v>625.72865633598963</v>
      </c>
      <c r="T71" s="6">
        <v>472.38812373095084</v>
      </c>
      <c r="U71" s="23">
        <v>153.1503533815696</v>
      </c>
      <c r="V71" s="5"/>
      <c r="W71" s="434">
        <v>706.69175163393049</v>
      </c>
      <c r="X71" s="463">
        <v>764.56998496238964</v>
      </c>
      <c r="Y71" s="22">
        <v>562.14877525437942</v>
      </c>
      <c r="Z71" s="7">
        <v>354.59126131658803</v>
      </c>
      <c r="AA71" s="6">
        <v>817.23982925881205</v>
      </c>
      <c r="AB71" s="421">
        <v>512.17846039958079</v>
      </c>
      <c r="AC71" s="6">
        <v>945.08628411873281</v>
      </c>
      <c r="AD71" s="23">
        <v>591.36025082058597</v>
      </c>
      <c r="AE71" s="22">
        <v>944.66466714506726</v>
      </c>
      <c r="AF71" s="7">
        <v>410.59364674103176</v>
      </c>
      <c r="AG71" s="8">
        <v>1425.6662912100321</v>
      </c>
      <c r="AH71" s="421">
        <v>623.95167968824342</v>
      </c>
      <c r="AI71" s="6">
        <v>1683.3582831376702</v>
      </c>
      <c r="AJ71" s="23">
        <v>738.8489735281787</v>
      </c>
      <c r="AL71" s="141">
        <v>1465.3574530290477</v>
      </c>
      <c r="AM71" s="142">
        <v>475.07547393281652</v>
      </c>
      <c r="AN71" s="141">
        <v>2324.6439198484554</v>
      </c>
      <c r="AO71" s="142">
        <v>2515.0328452710187</v>
      </c>
      <c r="AP71" s="141">
        <v>1684.7975671038841</v>
      </c>
      <c r="AQ71" s="142">
        <v>2052.4726305534323</v>
      </c>
      <c r="AS71" s="341">
        <f t="shared" ref="AS71:AS134" si="2">IF(AB71&gt;W71, W71-AB71, 0)</f>
        <v>0</v>
      </c>
      <c r="AT71" s="20">
        <f t="shared" ref="AT71:AT134" si="3">IF(AH71&gt;X71, AH71-X71, 0)</f>
        <v>0</v>
      </c>
    </row>
    <row r="72" spans="1:46" x14ac:dyDescent="0.25">
      <c r="A72" s="76">
        <v>5554</v>
      </c>
      <c r="B72" s="21" t="s">
        <v>53</v>
      </c>
      <c r="C72" s="39" t="s">
        <v>44</v>
      </c>
      <c r="D72" s="21">
        <v>1484</v>
      </c>
      <c r="E72" s="44">
        <v>1110</v>
      </c>
      <c r="F72" s="22">
        <v>3698.7455899647157</v>
      </c>
      <c r="G72" s="6">
        <v>2919.5847566780544</v>
      </c>
      <c r="H72" s="23">
        <v>778.46642773142207</v>
      </c>
      <c r="I72" s="46">
        <v>1773.8874655317247</v>
      </c>
      <c r="J72" s="49">
        <v>0.77506302544564032</v>
      </c>
      <c r="K72" s="6">
        <v>2866.7609473117723</v>
      </c>
      <c r="L72" s="6">
        <v>2262.8621945558666</v>
      </c>
      <c r="M72" s="7">
        <v>603.36054468537588</v>
      </c>
      <c r="N72" s="27">
        <v>0.84748781875250911</v>
      </c>
      <c r="O72" s="6">
        <v>3134.6418321596593</v>
      </c>
      <c r="P72" s="6">
        <v>2474.3125171001593</v>
      </c>
      <c r="Q72" s="7">
        <v>659.74081481016071</v>
      </c>
      <c r="R72" s="50">
        <v>0.90407857589006879</v>
      </c>
      <c r="S72" s="6">
        <v>3343.9566455549725</v>
      </c>
      <c r="T72" s="6">
        <v>2639.5340290078484</v>
      </c>
      <c r="U72" s="23">
        <v>703.79481936165325</v>
      </c>
      <c r="V72" s="5"/>
      <c r="W72" s="434">
        <v>7630.0416037185869</v>
      </c>
      <c r="X72" s="463">
        <v>1196.0201971093329</v>
      </c>
      <c r="Y72" s="22">
        <v>6069.4334308463804</v>
      </c>
      <c r="Z72" s="7">
        <v>3828.4670365900929</v>
      </c>
      <c r="AA72" s="6">
        <v>8823.6121095844719</v>
      </c>
      <c r="AB72" s="421">
        <v>5529.9116656474944</v>
      </c>
      <c r="AC72" s="6">
        <v>10203.950520516462</v>
      </c>
      <c r="AD72" s="23">
        <v>6384.8252170966607</v>
      </c>
      <c r="AE72" s="22">
        <v>1477.7431021656496</v>
      </c>
      <c r="AF72" s="7">
        <v>642.29345117596461</v>
      </c>
      <c r="AG72" s="8">
        <v>2230.1760625733064</v>
      </c>
      <c r="AH72" s="421">
        <v>976.05036243234406</v>
      </c>
      <c r="AI72" s="6">
        <v>2633.2847812525411</v>
      </c>
      <c r="AJ72" s="23">
        <v>1155.7847055644881</v>
      </c>
      <c r="AL72" s="141">
        <v>1667.3264940028027</v>
      </c>
      <c r="AM72" s="142">
        <v>444.56928221708944</v>
      </c>
      <c r="AN72" s="141">
        <v>5141.5374688130632</v>
      </c>
      <c r="AO72" s="142">
        <v>805.9435290494157</v>
      </c>
      <c r="AP72" s="141">
        <v>3726.3555698433247</v>
      </c>
      <c r="AQ72" s="142">
        <v>657.71587764982758</v>
      </c>
      <c r="AS72" s="341">
        <f t="shared" si="2"/>
        <v>0</v>
      </c>
      <c r="AT72" s="20">
        <f t="shared" si="3"/>
        <v>0</v>
      </c>
    </row>
    <row r="73" spans="1:46" x14ac:dyDescent="0.25">
      <c r="A73" s="76">
        <v>5558</v>
      </c>
      <c r="B73" s="21" t="s">
        <v>54</v>
      </c>
      <c r="C73" s="39" t="s">
        <v>44</v>
      </c>
      <c r="D73" s="21">
        <v>1111</v>
      </c>
      <c r="E73" s="44">
        <v>826</v>
      </c>
      <c r="F73" s="22">
        <v>2571.779974239797</v>
      </c>
      <c r="G73" s="6">
        <v>1956.5492523940179</v>
      </c>
      <c r="H73" s="23">
        <v>614.12331298650383</v>
      </c>
      <c r="I73" s="46">
        <v>843.75540342722729</v>
      </c>
      <c r="J73" s="49">
        <v>0.34184948093841644</v>
      </c>
      <c r="K73" s="6">
        <v>879.1616492816886</v>
      </c>
      <c r="L73" s="6">
        <v>668.84534636134174</v>
      </c>
      <c r="M73" s="7">
        <v>209.93773577661699</v>
      </c>
      <c r="N73" s="27">
        <v>0.82697038637714815</v>
      </c>
      <c r="O73" s="6">
        <v>2126.7858789740972</v>
      </c>
      <c r="P73" s="6">
        <v>1618.0082912182013</v>
      </c>
      <c r="Q73" s="7">
        <v>507.86179342366336</v>
      </c>
      <c r="R73" s="50">
        <v>0.90332118302018083</v>
      </c>
      <c r="S73" s="6">
        <v>2323.1433287979035</v>
      </c>
      <c r="T73" s="6">
        <v>1767.3923853098147</v>
      </c>
      <c r="U73" s="23">
        <v>554.75059760724139</v>
      </c>
      <c r="V73" s="5"/>
      <c r="W73" s="434">
        <v>5002.2861190690055</v>
      </c>
      <c r="X73" s="463">
        <v>874.41164600952061</v>
      </c>
      <c r="Y73" s="22">
        <v>3979.1450923333659</v>
      </c>
      <c r="Z73" s="7">
        <v>2509.958465379058</v>
      </c>
      <c r="AA73" s="6">
        <v>5784.7957676026717</v>
      </c>
      <c r="AB73" s="421">
        <v>3625.4324421068345</v>
      </c>
      <c r="AC73" s="6">
        <v>6689.7512096880355</v>
      </c>
      <c r="AD73" s="23">
        <v>4185.9172223384312</v>
      </c>
      <c r="AE73" s="22">
        <v>1080.3795633776908</v>
      </c>
      <c r="AF73" s="7">
        <v>469.58142949534999</v>
      </c>
      <c r="AG73" s="8">
        <v>1630.4841059364576</v>
      </c>
      <c r="AH73" s="421">
        <v>713.59146447978935</v>
      </c>
      <c r="AI73" s="6">
        <v>1925.1973215435319</v>
      </c>
      <c r="AJ73" s="23">
        <v>844.99543508368311</v>
      </c>
      <c r="AL73" s="141">
        <v>1456.3530974061218</v>
      </c>
      <c r="AM73" s="142">
        <v>457.12132621391845</v>
      </c>
      <c r="AN73" s="141">
        <v>4502.5077579378985</v>
      </c>
      <c r="AO73" s="142">
        <v>787.04918632720126</v>
      </c>
      <c r="AP73" s="141">
        <v>3263.2155194480956</v>
      </c>
      <c r="AQ73" s="142">
        <v>642.29654768657906</v>
      </c>
      <c r="AS73" s="341">
        <f t="shared" si="2"/>
        <v>0</v>
      </c>
      <c r="AT73" s="20">
        <f t="shared" si="3"/>
        <v>0</v>
      </c>
    </row>
    <row r="74" spans="1:46" x14ac:dyDescent="0.25">
      <c r="A74" s="76">
        <v>5562</v>
      </c>
      <c r="B74" s="21" t="s">
        <v>290</v>
      </c>
      <c r="C74" s="39" t="s">
        <v>44</v>
      </c>
      <c r="D74" s="21">
        <v>967</v>
      </c>
      <c r="E74" s="44">
        <v>676</v>
      </c>
      <c r="F74" s="22">
        <v>2195.084560676486</v>
      </c>
      <c r="G74" s="6">
        <v>1495.882567060537</v>
      </c>
      <c r="H74" s="23">
        <v>698.55658845270818</v>
      </c>
      <c r="I74" s="46">
        <v>995.52572946183545</v>
      </c>
      <c r="J74" s="49">
        <v>0.75842753514109829</v>
      </c>
      <c r="K74" s="6">
        <v>1664.812572780148</v>
      </c>
      <c r="L74" s="6">
        <v>1134.5185281962617</v>
      </c>
      <c r="M74" s="7">
        <v>529.80455153676212</v>
      </c>
      <c r="N74" s="27">
        <v>0.850878214280685</v>
      </c>
      <c r="O74" s="6">
        <v>1867.7496311835105</v>
      </c>
      <c r="P74" s="6">
        <v>1272.8138874340768</v>
      </c>
      <c r="Q74" s="7">
        <v>594.38658255664768</v>
      </c>
      <c r="R74" s="50">
        <v>0.88917695175438605</v>
      </c>
      <c r="S74" s="6">
        <v>1951.8185985054336</v>
      </c>
      <c r="T74" s="6">
        <v>1330.1043011614142</v>
      </c>
      <c r="U74" s="23">
        <v>621.14041794832224</v>
      </c>
      <c r="V74" s="5"/>
      <c r="W74" s="434">
        <v>1974.5170261245644</v>
      </c>
      <c r="X74" s="463">
        <v>5064.9875654302714</v>
      </c>
      <c r="Y74" s="22">
        <v>1570.6598037807778</v>
      </c>
      <c r="Z74" s="7">
        <v>990.73815587318006</v>
      </c>
      <c r="AA74" s="6">
        <v>2283.3915261749598</v>
      </c>
      <c r="AB74" s="421">
        <v>1431.0413106351052</v>
      </c>
      <c r="AC74" s="6">
        <v>2640.5981884388511</v>
      </c>
      <c r="AD74" s="23">
        <v>1652.277504469004</v>
      </c>
      <c r="AE74" s="22">
        <v>6258.0468586227053</v>
      </c>
      <c r="AF74" s="7">
        <v>2720.0279321588805</v>
      </c>
      <c r="AG74" s="8">
        <v>9444.501065245342</v>
      </c>
      <c r="AH74" s="421">
        <v>4133.4443690014132</v>
      </c>
      <c r="AI74" s="6">
        <v>11151.61324659608</v>
      </c>
      <c r="AJ74" s="23">
        <v>4894.5955730072665</v>
      </c>
      <c r="AL74" s="141">
        <v>1316.2501421241745</v>
      </c>
      <c r="AM74" s="142">
        <v>614.67071619094907</v>
      </c>
      <c r="AN74" s="141">
        <v>2041.8997167782463</v>
      </c>
      <c r="AO74" s="142">
        <v>5237.8361586662577</v>
      </c>
      <c r="AP74" s="141">
        <v>1479.877260222446</v>
      </c>
      <c r="AQ74" s="142">
        <v>4274.5029669094247</v>
      </c>
      <c r="AS74" s="341">
        <f t="shared" si="2"/>
        <v>0</v>
      </c>
      <c r="AT74" s="20">
        <f t="shared" si="3"/>
        <v>0</v>
      </c>
    </row>
    <row r="75" spans="1:46" x14ac:dyDescent="0.25">
      <c r="A75" s="76">
        <v>5566</v>
      </c>
      <c r="B75" s="21" t="s">
        <v>55</v>
      </c>
      <c r="C75" s="39" t="s">
        <v>44</v>
      </c>
      <c r="D75" s="21">
        <v>1801</v>
      </c>
      <c r="E75" s="44">
        <v>1415</v>
      </c>
      <c r="F75" s="22">
        <v>4243.4913479307834</v>
      </c>
      <c r="G75" s="6">
        <v>3335.729685837488</v>
      </c>
      <c r="H75" s="23">
        <v>906.20484963879642</v>
      </c>
      <c r="I75" s="46">
        <v>1923.4542260738106</v>
      </c>
      <c r="J75" s="49">
        <v>0.72732879668049799</v>
      </c>
      <c r="K75" s="6">
        <v>3086.4134558146011</v>
      </c>
      <c r="L75" s="6">
        <v>2426.1722584515956</v>
      </c>
      <c r="M75" s="7">
        <v>659.10888283381746</v>
      </c>
      <c r="N75" s="27">
        <v>0.82196223845924998</v>
      </c>
      <c r="O75" s="6">
        <v>3487.9896472276469</v>
      </c>
      <c r="P75" s="6">
        <v>2741.8438394659524</v>
      </c>
      <c r="Q75" s="7">
        <v>744.86616671173317</v>
      </c>
      <c r="R75" s="50">
        <v>0.9120763555224991</v>
      </c>
      <c r="S75" s="6">
        <v>3870.388123311966</v>
      </c>
      <c r="T75" s="6">
        <v>3042.440174866867</v>
      </c>
      <c r="U75" s="23">
        <v>826.52801661536773</v>
      </c>
      <c r="V75" s="5"/>
      <c r="W75" s="434">
        <v>6788.2463356878643</v>
      </c>
      <c r="X75" s="463">
        <v>1977.0190203543557</v>
      </c>
      <c r="Y75" s="22">
        <v>5399.8144946633956</v>
      </c>
      <c r="Z75" s="7">
        <v>3406.0859274697332</v>
      </c>
      <c r="AA75" s="6">
        <v>7850.1344660069017</v>
      </c>
      <c r="AB75" s="421">
        <v>4919.8162409382421</v>
      </c>
      <c r="AC75" s="6">
        <v>9078.1850647679476</v>
      </c>
      <c r="AD75" s="23">
        <v>5680.4102303768277</v>
      </c>
      <c r="AE75" s="22">
        <v>2442.7064252259202</v>
      </c>
      <c r="AF75" s="7">
        <v>1061.7098044773602</v>
      </c>
      <c r="AG75" s="8">
        <v>3686.4766206313147</v>
      </c>
      <c r="AH75" s="421">
        <v>1613.409318685701</v>
      </c>
      <c r="AI75" s="6">
        <v>4352.8145353468699</v>
      </c>
      <c r="AJ75" s="23">
        <v>1910.5098324077633</v>
      </c>
      <c r="AL75" s="141">
        <v>1522.400799259274</v>
      </c>
      <c r="AM75" s="142">
        <v>413.58476774665922</v>
      </c>
      <c r="AN75" s="141">
        <v>3769.1539898322399</v>
      </c>
      <c r="AO75" s="142">
        <v>1097.7340479480042</v>
      </c>
      <c r="AP75" s="141">
        <v>2731.713626284421</v>
      </c>
      <c r="AQ75" s="142">
        <v>895.84082103592505</v>
      </c>
      <c r="AS75" s="341">
        <f t="shared" si="2"/>
        <v>0</v>
      </c>
      <c r="AT75" s="20">
        <f t="shared" si="3"/>
        <v>0</v>
      </c>
    </row>
    <row r="76" spans="1:46" x14ac:dyDescent="0.25">
      <c r="A76" s="76">
        <v>5570</v>
      </c>
      <c r="B76" s="21" t="s">
        <v>56</v>
      </c>
      <c r="C76" s="39" t="s">
        <v>44</v>
      </c>
      <c r="D76" s="21">
        <v>1317</v>
      </c>
      <c r="E76" s="44">
        <v>998</v>
      </c>
      <c r="F76" s="22">
        <v>2774.4175953407648</v>
      </c>
      <c r="G76" s="6">
        <v>2102.1378171025372</v>
      </c>
      <c r="H76" s="23">
        <v>671.35997087976705</v>
      </c>
      <c r="I76" s="46">
        <v>988.98892680741562</v>
      </c>
      <c r="J76" s="49">
        <v>0.39484011057479396</v>
      </c>
      <c r="K76" s="6">
        <v>1095.4513501250015</v>
      </c>
      <c r="L76" s="6">
        <v>830.00832814822172</v>
      </c>
      <c r="M76" s="7">
        <v>265.07984513765768</v>
      </c>
      <c r="N76" s="27">
        <v>0.79133640691419604</v>
      </c>
      <c r="O76" s="6">
        <v>2195.4976511764849</v>
      </c>
      <c r="P76" s="6">
        <v>1663.4981870243732</v>
      </c>
      <c r="Q76" s="7">
        <v>531.27158710201411</v>
      </c>
      <c r="R76" s="50">
        <v>0.90885058004640373</v>
      </c>
      <c r="S76" s="6">
        <v>2521.5310408164028</v>
      </c>
      <c r="T76" s="6">
        <v>1910.5291744111219</v>
      </c>
      <c r="U76" s="23">
        <v>610.16589895401296</v>
      </c>
      <c r="V76" s="5"/>
      <c r="W76" s="434">
        <v>5454.5379696612581</v>
      </c>
      <c r="X76" s="463">
        <v>1122.3510452793939</v>
      </c>
      <c r="Y76" s="22">
        <v>4338.8957521212487</v>
      </c>
      <c r="Z76" s="7">
        <v>2736.8813829927017</v>
      </c>
      <c r="AA76" s="6">
        <v>6307.7935587972797</v>
      </c>
      <c r="AB76" s="421">
        <v>3953.2042832435745</v>
      </c>
      <c r="AC76" s="6">
        <v>7294.5651472694899</v>
      </c>
      <c r="AD76" s="23">
        <v>4564.3619504422422</v>
      </c>
      <c r="AE76" s="22">
        <v>1386.7211602099865</v>
      </c>
      <c r="AF76" s="7">
        <v>602.73123150072934</v>
      </c>
      <c r="AG76" s="8">
        <v>2092.8078313692731</v>
      </c>
      <c r="AH76" s="421">
        <v>915.93030549895582</v>
      </c>
      <c r="AI76" s="6">
        <v>2471.0869715245603</v>
      </c>
      <c r="AJ76" s="23">
        <v>1084.5938685178055</v>
      </c>
      <c r="AL76" s="141">
        <v>1263.0965732910959</v>
      </c>
      <c r="AM76" s="142">
        <v>403.39528253759613</v>
      </c>
      <c r="AN76" s="141">
        <v>4141.6385494770375</v>
      </c>
      <c r="AO76" s="142">
        <v>852.20276786590273</v>
      </c>
      <c r="AP76" s="141">
        <v>3001.6737154469056</v>
      </c>
      <c r="AQ76" s="142">
        <v>695.46720235304156</v>
      </c>
      <c r="AS76" s="341">
        <f t="shared" si="2"/>
        <v>0</v>
      </c>
      <c r="AT76" s="20">
        <f t="shared" si="3"/>
        <v>0</v>
      </c>
    </row>
    <row r="77" spans="1:46" x14ac:dyDescent="0.25">
      <c r="A77" s="76">
        <v>5711</v>
      </c>
      <c r="B77" s="21" t="s">
        <v>57</v>
      </c>
      <c r="C77" s="39" t="s">
        <v>44</v>
      </c>
      <c r="D77" s="21">
        <v>260</v>
      </c>
      <c r="E77" s="44">
        <v>186</v>
      </c>
      <c r="F77" s="22">
        <v>578.43142745141984</v>
      </c>
      <c r="G77" s="6">
        <v>406.66545332362648</v>
      </c>
      <c r="H77" s="23">
        <v>171.57557260458097</v>
      </c>
      <c r="I77" s="46">
        <v>202.08383479867851</v>
      </c>
      <c r="J77" s="49">
        <v>0.56209312173913051</v>
      </c>
      <c r="K77" s="6">
        <v>325.13232676818996</v>
      </c>
      <c r="L77" s="6">
        <v>228.58385416213588</v>
      </c>
      <c r="M77" s="7">
        <v>96.441449219487751</v>
      </c>
      <c r="N77" s="27">
        <v>0.80027315832641555</v>
      </c>
      <c r="O77" s="6">
        <v>462.90314532180463</v>
      </c>
      <c r="P77" s="6">
        <v>325.44344671354207</v>
      </c>
      <c r="Q77" s="7">
        <v>137.30732537993123</v>
      </c>
      <c r="R77" s="50">
        <v>0.85881394261424027</v>
      </c>
      <c r="S77" s="6">
        <v>496.76497474153678</v>
      </c>
      <c r="T77" s="6">
        <v>349.24996129387097</v>
      </c>
      <c r="U77" s="23">
        <v>147.35149396483601</v>
      </c>
      <c r="V77" s="5"/>
      <c r="W77" s="434">
        <v>217.72487092650164</v>
      </c>
      <c r="X77" s="463">
        <v>619.0438240679614</v>
      </c>
      <c r="Y77" s="22">
        <v>173.19258255210437</v>
      </c>
      <c r="Z77" s="7">
        <v>109.24612665043701</v>
      </c>
      <c r="AA77" s="6">
        <v>251.78366088181176</v>
      </c>
      <c r="AB77" s="421">
        <v>157.79721345834781</v>
      </c>
      <c r="AC77" s="6">
        <v>291.17191299941379</v>
      </c>
      <c r="AD77" s="23">
        <v>182.19235470526729</v>
      </c>
      <c r="AE77" s="22">
        <v>764.85977675429797</v>
      </c>
      <c r="AF77" s="7">
        <v>332.44237442708561</v>
      </c>
      <c r="AG77" s="8">
        <v>1154.3088665700891</v>
      </c>
      <c r="AH77" s="421">
        <v>505.19042262277452</v>
      </c>
      <c r="AI77" s="6">
        <v>1362.9524691860388</v>
      </c>
      <c r="AJ77" s="23">
        <v>598.21847963868333</v>
      </c>
      <c r="AL77" s="141">
        <v>1251.7055642828541</v>
      </c>
      <c r="AM77" s="142">
        <v>528.10509761512014</v>
      </c>
      <c r="AN77" s="141">
        <v>837.40334971731397</v>
      </c>
      <c r="AO77" s="142">
        <v>2380.9377848767745</v>
      </c>
      <c r="AP77" s="141">
        <v>606.91235945518383</v>
      </c>
      <c r="AQ77" s="142">
        <v>1943.0400870106712</v>
      </c>
      <c r="AS77" s="341">
        <f t="shared" si="2"/>
        <v>0</v>
      </c>
      <c r="AT77" s="20">
        <f t="shared" si="3"/>
        <v>0</v>
      </c>
    </row>
    <row r="78" spans="1:46" x14ac:dyDescent="0.25">
      <c r="A78" s="76">
        <v>5754</v>
      </c>
      <c r="B78" s="21" t="s">
        <v>58</v>
      </c>
      <c r="C78" s="39" t="s">
        <v>44</v>
      </c>
      <c r="D78" s="21">
        <v>966</v>
      </c>
      <c r="E78" s="44">
        <v>749</v>
      </c>
      <c r="F78" s="22">
        <v>2071.228369826958</v>
      </c>
      <c r="G78" s="6">
        <v>1554.3638349106791</v>
      </c>
      <c r="H78" s="23">
        <v>516.22052976423731</v>
      </c>
      <c r="I78" s="46">
        <v>907.62514369714881</v>
      </c>
      <c r="J78" s="49">
        <v>0.72596508899143042</v>
      </c>
      <c r="K78" s="6">
        <v>1503.6394878230028</v>
      </c>
      <c r="L78" s="6">
        <v>1128.4138797359922</v>
      </c>
      <c r="M78" s="7">
        <v>374.75808282949788</v>
      </c>
      <c r="N78" s="27">
        <v>0.80741314732510294</v>
      </c>
      <c r="O78" s="6">
        <v>1672.3370169110265</v>
      </c>
      <c r="P78" s="6">
        <v>1255.013796033548</v>
      </c>
      <c r="Q78" s="7">
        <v>416.80324265077485</v>
      </c>
      <c r="R78" s="50">
        <v>0.8603444399185336</v>
      </c>
      <c r="S78" s="6">
        <v>1781.9698117821515</v>
      </c>
      <c r="T78" s="6">
        <v>1337.2882829758523</v>
      </c>
      <c r="U78" s="23">
        <v>444.12746255446143</v>
      </c>
      <c r="V78" s="5"/>
      <c r="W78" s="434">
        <v>2818.9700685823022</v>
      </c>
      <c r="X78" s="463">
        <v>1106.1801595928196</v>
      </c>
      <c r="Y78" s="22">
        <v>2242.392907329654</v>
      </c>
      <c r="Z78" s="7">
        <v>1414.4528359375777</v>
      </c>
      <c r="AA78" s="6">
        <v>3259.9427009122192</v>
      </c>
      <c r="AB78" s="421">
        <v>2043.0629709498678</v>
      </c>
      <c r="AC78" s="6">
        <v>3769.9179889939192</v>
      </c>
      <c r="AD78" s="23">
        <v>2358.9165190597582</v>
      </c>
      <c r="AE78" s="22">
        <v>1366.7412176998184</v>
      </c>
      <c r="AF78" s="7">
        <v>594.04705208527719</v>
      </c>
      <c r="AG78" s="8">
        <v>2062.6545594964646</v>
      </c>
      <c r="AH78" s="421">
        <v>902.73353936291539</v>
      </c>
      <c r="AI78" s="6">
        <v>2435.4834363328064</v>
      </c>
      <c r="AJ78" s="23">
        <v>1068.9669899775047</v>
      </c>
      <c r="AL78" s="141">
        <v>1299.1861242583313</v>
      </c>
      <c r="AM78" s="142">
        <v>431.47333607740666</v>
      </c>
      <c r="AN78" s="141">
        <v>2918.1884767932734</v>
      </c>
      <c r="AO78" s="142">
        <v>1145.114036845569</v>
      </c>
      <c r="AP78" s="141">
        <v>2114.9720196168405</v>
      </c>
      <c r="AQ78" s="142">
        <v>934.5067695268275</v>
      </c>
      <c r="AS78" s="341">
        <f t="shared" si="2"/>
        <v>0</v>
      </c>
      <c r="AT78" s="20">
        <f t="shared" si="3"/>
        <v>0</v>
      </c>
    </row>
    <row r="79" spans="1:46" x14ac:dyDescent="0.25">
      <c r="A79" s="76">
        <v>5758</v>
      </c>
      <c r="B79" s="21" t="s">
        <v>59</v>
      </c>
      <c r="C79" s="39" t="s">
        <v>44</v>
      </c>
      <c r="D79" s="21">
        <v>454</v>
      </c>
      <c r="E79" s="44">
        <v>309</v>
      </c>
      <c r="F79" s="22">
        <v>882.52366018928114</v>
      </c>
      <c r="G79" s="6">
        <v>644.86755894047201</v>
      </c>
      <c r="H79" s="23">
        <v>237.35369882959048</v>
      </c>
      <c r="I79" s="46">
        <v>131.9356920535364</v>
      </c>
      <c r="J79" s="49">
        <v>5.3348338983050742E-3</v>
      </c>
      <c r="K79" s="6">
        <v>4.7081171384340452</v>
      </c>
      <c r="L79" s="6">
        <v>3.4402613133528757</v>
      </c>
      <c r="M79" s="7">
        <v>1.2662425584041928</v>
      </c>
      <c r="N79" s="27">
        <v>0.58079113749844935</v>
      </c>
      <c r="O79" s="6">
        <v>512.56192047062757</v>
      </c>
      <c r="P79" s="6">
        <v>374.53336309288505</v>
      </c>
      <c r="Q79" s="7">
        <v>137.85292473270223</v>
      </c>
      <c r="R79" s="50">
        <v>0.79419050847457617</v>
      </c>
      <c r="S79" s="6">
        <v>700.89191442656931</v>
      </c>
      <c r="T79" s="6">
        <v>512.14769453369217</v>
      </c>
      <c r="U79" s="23">
        <v>188.5040547617939</v>
      </c>
      <c r="V79" s="5"/>
      <c r="W79" s="434">
        <v>800.23844140609265</v>
      </c>
      <c r="X79" s="463">
        <v>759.50361074347745</v>
      </c>
      <c r="Y79" s="22">
        <v>636.56192209377082</v>
      </c>
      <c r="Z79" s="7">
        <v>401.52946123417416</v>
      </c>
      <c r="AA79" s="6">
        <v>925.42006569198099</v>
      </c>
      <c r="AB79" s="421">
        <v>579.97690212782402</v>
      </c>
      <c r="AC79" s="6">
        <v>1070.1898999794953</v>
      </c>
      <c r="AD79" s="23">
        <v>669.6401993259949</v>
      </c>
      <c r="AE79" s="22">
        <v>938.40490700633188</v>
      </c>
      <c r="AF79" s="7">
        <v>407.87287414046955</v>
      </c>
      <c r="AG79" s="8">
        <v>1416.2192045016598</v>
      </c>
      <c r="AH79" s="421">
        <v>619.81710369651785</v>
      </c>
      <c r="AI79" s="6">
        <v>1672.203616887856</v>
      </c>
      <c r="AJ79" s="23">
        <v>733.9530379503035</v>
      </c>
      <c r="AL79" s="141">
        <v>824.96335483014332</v>
      </c>
      <c r="AM79" s="142">
        <v>303.64080337599614</v>
      </c>
      <c r="AN79" s="141">
        <v>1762.6397387799398</v>
      </c>
      <c r="AO79" s="142">
        <v>1672.9154421662499</v>
      </c>
      <c r="AP79" s="141">
        <v>1277.4821632771454</v>
      </c>
      <c r="AQ79" s="142">
        <v>1365.2359112258102</v>
      </c>
      <c r="AS79" s="341">
        <f t="shared" si="2"/>
        <v>0</v>
      </c>
      <c r="AT79" s="20">
        <f t="shared" si="3"/>
        <v>0</v>
      </c>
    </row>
    <row r="80" spans="1:46" x14ac:dyDescent="0.25">
      <c r="A80" s="76">
        <v>5762</v>
      </c>
      <c r="B80" s="21" t="s">
        <v>60</v>
      </c>
      <c r="C80" s="39" t="s">
        <v>44</v>
      </c>
      <c r="D80" s="21">
        <v>1200</v>
      </c>
      <c r="E80" s="44">
        <v>837</v>
      </c>
      <c r="F80" s="22">
        <v>1852.6250210001676</v>
      </c>
      <c r="G80" s="6">
        <v>1240.7459259674076</v>
      </c>
      <c r="H80" s="23">
        <v>611.04468835750743</v>
      </c>
      <c r="I80" s="46">
        <v>341.95819936159501</v>
      </c>
      <c r="J80" s="49">
        <v>0.21189776536312854</v>
      </c>
      <c r="K80" s="6">
        <v>392.56710200575463</v>
      </c>
      <c r="L80" s="6">
        <v>262.91128909589941</v>
      </c>
      <c r="M80" s="7">
        <v>129.4790039999651</v>
      </c>
      <c r="N80" s="27">
        <v>0.55998923000169643</v>
      </c>
      <c r="O80" s="6">
        <v>1037.4500589917604</v>
      </c>
      <c r="P80" s="6">
        <v>694.80435571023042</v>
      </c>
      <c r="Q80" s="7">
        <v>342.17844452994711</v>
      </c>
      <c r="R80" s="50">
        <v>0.73368972318339098</v>
      </c>
      <c r="S80" s="6">
        <v>1359.251938820237</v>
      </c>
      <c r="T80" s="6">
        <v>910.32253496394742</v>
      </c>
      <c r="U80" s="23">
        <v>448.31720825370104</v>
      </c>
      <c r="V80" s="5"/>
      <c r="W80" s="434">
        <v>2081.7549132089539</v>
      </c>
      <c r="X80" s="463">
        <v>664.13252603521823</v>
      </c>
      <c r="Y80" s="22">
        <v>1655.9638231725087</v>
      </c>
      <c r="Z80" s="7">
        <v>1044.5460821073</v>
      </c>
      <c r="AA80" s="6">
        <v>2407.4046794745327</v>
      </c>
      <c r="AB80" s="421">
        <v>1508.7625176201814</v>
      </c>
      <c r="AC80" s="6">
        <v>2784.011573393469</v>
      </c>
      <c r="AD80" s="23">
        <v>1742.0142583748911</v>
      </c>
      <c r="AE80" s="22">
        <v>820.569135575122</v>
      </c>
      <c r="AF80" s="7">
        <v>356.65616117214887</v>
      </c>
      <c r="AG80" s="8">
        <v>1238.3841556520895</v>
      </c>
      <c r="AH80" s="421">
        <v>541.98649346096784</v>
      </c>
      <c r="AI80" s="6">
        <v>1462.2245324703977</v>
      </c>
      <c r="AJ80" s="23">
        <v>641.79034594450548</v>
      </c>
      <c r="AL80" s="141">
        <v>579.00362975852534</v>
      </c>
      <c r="AM80" s="142">
        <v>285.14870377495595</v>
      </c>
      <c r="AN80" s="141">
        <v>1734.7957610074616</v>
      </c>
      <c r="AO80" s="142">
        <v>553.44377169601523</v>
      </c>
      <c r="AP80" s="141">
        <v>1257.3020980168178</v>
      </c>
      <c r="AQ80" s="142">
        <v>451.65541121747322</v>
      </c>
      <c r="AS80" s="341">
        <f t="shared" si="2"/>
        <v>0</v>
      </c>
      <c r="AT80" s="20">
        <f t="shared" si="3"/>
        <v>0</v>
      </c>
    </row>
    <row r="81" spans="1:46" x14ac:dyDescent="0.25">
      <c r="A81" s="76">
        <v>5766</v>
      </c>
      <c r="B81" s="21" t="s">
        <v>61</v>
      </c>
      <c r="C81" s="39" t="s">
        <v>44</v>
      </c>
      <c r="D81" s="21">
        <v>1239</v>
      </c>
      <c r="E81" s="44">
        <v>1015</v>
      </c>
      <c r="F81" s="22">
        <v>2326.4434115472945</v>
      </c>
      <c r="G81" s="6">
        <v>1590.9265274122197</v>
      </c>
      <c r="H81" s="23">
        <v>734.62087696701496</v>
      </c>
      <c r="I81" s="46">
        <v>664.6349319594558</v>
      </c>
      <c r="J81" s="49">
        <v>0.27491394856278362</v>
      </c>
      <c r="K81" s="6">
        <v>639.57174437633978</v>
      </c>
      <c r="L81" s="6">
        <v>437.36789352417094</v>
      </c>
      <c r="M81" s="7">
        <v>201.95752598365695</v>
      </c>
      <c r="N81" s="27">
        <v>0.73752417459307629</v>
      </c>
      <c r="O81" s="6">
        <v>1715.8082568389189</v>
      </c>
      <c r="P81" s="6">
        <v>1173.3467739679265</v>
      </c>
      <c r="Q81" s="7">
        <v>541.80065592393953</v>
      </c>
      <c r="R81" s="50">
        <v>0.84896967847411453</v>
      </c>
      <c r="S81" s="6">
        <v>1975.0799150895289</v>
      </c>
      <c r="T81" s="6">
        <v>1350.6483824530917</v>
      </c>
      <c r="U81" s="23">
        <v>623.67084971905877</v>
      </c>
      <c r="V81" s="5"/>
      <c r="W81" s="434">
        <v>1344.3971259165176</v>
      </c>
      <c r="X81" s="463">
        <v>1285.3573210054112</v>
      </c>
      <c r="Y81" s="22">
        <v>1069.4212802712329</v>
      </c>
      <c r="Z81" s="7">
        <v>674.56776096075396</v>
      </c>
      <c r="AA81" s="6">
        <v>1554.7017141487472</v>
      </c>
      <c r="AB81" s="421">
        <v>974.35869107784106</v>
      </c>
      <c r="AC81" s="6">
        <v>1797.9144105965274</v>
      </c>
      <c r="AD81" s="23">
        <v>1124.9926431804347</v>
      </c>
      <c r="AE81" s="22">
        <v>1588.1236115615786</v>
      </c>
      <c r="AF81" s="7">
        <v>690.26977278326729</v>
      </c>
      <c r="AG81" s="8">
        <v>2396.7598006186317</v>
      </c>
      <c r="AH81" s="421">
        <v>1048.9567668293423</v>
      </c>
      <c r="AI81" s="6">
        <v>2829.9788582631072</v>
      </c>
      <c r="AJ81" s="23">
        <v>1242.116426122187</v>
      </c>
      <c r="AL81" s="141">
        <v>947.01111700397621</v>
      </c>
      <c r="AM81" s="142">
        <v>437.28866499107306</v>
      </c>
      <c r="AN81" s="141">
        <v>1085.0662840327018</v>
      </c>
      <c r="AO81" s="142">
        <v>1037.4151097703077</v>
      </c>
      <c r="AP81" s="141">
        <v>786.40733743167152</v>
      </c>
      <c r="AQ81" s="142">
        <v>846.61563101641832</v>
      </c>
      <c r="AS81" s="341">
        <f t="shared" si="2"/>
        <v>0</v>
      </c>
      <c r="AT81" s="20">
        <f t="shared" si="3"/>
        <v>0</v>
      </c>
    </row>
    <row r="82" spans="1:46" x14ac:dyDescent="0.25">
      <c r="A82" s="76">
        <v>5770</v>
      </c>
      <c r="B82" s="21" t="s">
        <v>62</v>
      </c>
      <c r="C82" s="39" t="s">
        <v>44</v>
      </c>
      <c r="D82" s="21">
        <v>1147</v>
      </c>
      <c r="E82" s="44">
        <v>693</v>
      </c>
      <c r="F82" s="22">
        <v>2125.6930055440439</v>
      </c>
      <c r="G82" s="6">
        <v>1596.1457691661547</v>
      </c>
      <c r="H82" s="23">
        <v>528.72542980343792</v>
      </c>
      <c r="I82" s="46">
        <v>560.9637037016297</v>
      </c>
      <c r="J82" s="49">
        <v>0.43228654545454559</v>
      </c>
      <c r="K82" s="6">
        <v>918.90848606352495</v>
      </c>
      <c r="L82" s="6">
        <v>689.99234059472553</v>
      </c>
      <c r="M82" s="7">
        <v>228.56088954369801</v>
      </c>
      <c r="N82" s="27">
        <v>0.7533129463068956</v>
      </c>
      <c r="O82" s="6">
        <v>1601.3120609503439</v>
      </c>
      <c r="P82" s="6">
        <v>1202.3972721058421</v>
      </c>
      <c r="Q82" s="7">
        <v>398.29571131260752</v>
      </c>
      <c r="R82" s="50">
        <v>0.85529309776207307</v>
      </c>
      <c r="S82" s="6">
        <v>1818.0905556029368</v>
      </c>
      <c r="T82" s="6">
        <v>1365.1724593899473</v>
      </c>
      <c r="U82" s="23">
        <v>452.21521072216592</v>
      </c>
      <c r="V82" s="5"/>
      <c r="W82" s="434">
        <v>2429.026320647014</v>
      </c>
      <c r="X82" s="463">
        <v>1096.2349346622266</v>
      </c>
      <c r="Y82" s="22">
        <v>1932.2061819106846</v>
      </c>
      <c r="Z82" s="7">
        <v>1218.7937736898602</v>
      </c>
      <c r="AA82" s="6">
        <v>2808.9998941702879</v>
      </c>
      <c r="AB82" s="421">
        <v>1760.4492458028474</v>
      </c>
      <c r="AC82" s="6">
        <v>3248.4310933291263</v>
      </c>
      <c r="AD82" s="23">
        <v>2032.6112635480431</v>
      </c>
      <c r="AE82" s="22">
        <v>1354.4533921462119</v>
      </c>
      <c r="AF82" s="7">
        <v>588.70621180613273</v>
      </c>
      <c r="AG82" s="8">
        <v>2044.1100544532205</v>
      </c>
      <c r="AH82" s="421">
        <v>894.61742190817881</v>
      </c>
      <c r="AI82" s="6">
        <v>2413.5869754543369</v>
      </c>
      <c r="AJ82" s="23">
        <v>1059.356333823069</v>
      </c>
      <c r="AL82" s="141">
        <v>1048.2975345299408</v>
      </c>
      <c r="AM82" s="142">
        <v>347.24996627079997</v>
      </c>
      <c r="AN82" s="141">
        <v>2117.7212908866732</v>
      </c>
      <c r="AO82" s="142">
        <v>955.74100668023243</v>
      </c>
      <c r="AP82" s="141">
        <v>1534.8293337426742</v>
      </c>
      <c r="AQ82" s="142">
        <v>779.9628787342449</v>
      </c>
      <c r="AS82" s="341">
        <f t="shared" si="2"/>
        <v>0</v>
      </c>
      <c r="AT82" s="20">
        <f t="shared" si="3"/>
        <v>0</v>
      </c>
    </row>
    <row r="83" spans="1:46" x14ac:dyDescent="0.25">
      <c r="A83" s="76">
        <v>5774</v>
      </c>
      <c r="B83" s="21" t="s">
        <v>63</v>
      </c>
      <c r="C83" s="39" t="s">
        <v>44</v>
      </c>
      <c r="D83" s="21">
        <v>1249</v>
      </c>
      <c r="E83" s="44">
        <v>937</v>
      </c>
      <c r="F83" s="22">
        <v>2431.1446491571919</v>
      </c>
      <c r="G83" s="6">
        <v>1702.4836198689593</v>
      </c>
      <c r="H83" s="23">
        <v>727.77482219857689</v>
      </c>
      <c r="I83" s="46">
        <v>707.70958318866587</v>
      </c>
      <c r="J83" s="49">
        <v>0.35097645892351281</v>
      </c>
      <c r="K83" s="6">
        <v>853.27454009203711</v>
      </c>
      <c r="L83" s="6">
        <v>597.53167227689119</v>
      </c>
      <c r="M83" s="7">
        <v>255.43182998894565</v>
      </c>
      <c r="N83" s="27">
        <v>0.75389528066773459</v>
      </c>
      <c r="O83" s="6">
        <v>1832.8284776202224</v>
      </c>
      <c r="P83" s="6">
        <v>1283.4943664333298</v>
      </c>
      <c r="Q83" s="7">
        <v>548.66600384430672</v>
      </c>
      <c r="R83" s="50">
        <v>0.84349312233718809</v>
      </c>
      <c r="S83" s="6">
        <v>2050.6537909709473</v>
      </c>
      <c r="T83" s="6">
        <v>1436.033224251187</v>
      </c>
      <c r="U83" s="23">
        <v>613.87305713466958</v>
      </c>
      <c r="V83" s="5"/>
      <c r="W83" s="434">
        <v>2716.9489141163108</v>
      </c>
      <c r="X83" s="463">
        <v>952.48039183397043</v>
      </c>
      <c r="Y83" s="22">
        <v>2161.2386177819208</v>
      </c>
      <c r="Z83" s="7">
        <v>1363.2624693322948</v>
      </c>
      <c r="AA83" s="6">
        <v>3141.9623358325334</v>
      </c>
      <c r="AB83" s="421">
        <v>1969.122617603779</v>
      </c>
      <c r="AC83" s="6">
        <v>3633.4811428685202</v>
      </c>
      <c r="AD83" s="23">
        <v>2273.5451313868111</v>
      </c>
      <c r="AE83" s="22">
        <v>1176.837424972028</v>
      </c>
      <c r="AF83" s="7">
        <v>511.50634372819997</v>
      </c>
      <c r="AG83" s="8">
        <v>1776.0561026248145</v>
      </c>
      <c r="AH83" s="421">
        <v>777.30195017288929</v>
      </c>
      <c r="AI83" s="6">
        <v>2097.0817435356162</v>
      </c>
      <c r="AJ83" s="23">
        <v>920.43785873554077</v>
      </c>
      <c r="AL83" s="141">
        <v>1027.617587216437</v>
      </c>
      <c r="AM83" s="142">
        <v>439.28423045981322</v>
      </c>
      <c r="AN83" s="141">
        <v>2175.2993707896803</v>
      </c>
      <c r="AO83" s="142">
        <v>762.59438897835912</v>
      </c>
      <c r="AP83" s="141">
        <v>1576.5593415562682</v>
      </c>
      <c r="AQ83" s="142">
        <v>622.3394316836584</v>
      </c>
      <c r="AS83" s="341">
        <f t="shared" si="2"/>
        <v>0</v>
      </c>
      <c r="AT83" s="20">
        <f t="shared" si="3"/>
        <v>0</v>
      </c>
    </row>
    <row r="84" spans="1:46" x14ac:dyDescent="0.25">
      <c r="A84" s="76">
        <v>5913</v>
      </c>
      <c r="B84" s="21" t="s">
        <v>291</v>
      </c>
      <c r="C84" s="39" t="s">
        <v>44</v>
      </c>
      <c r="D84" s="21">
        <v>479</v>
      </c>
      <c r="E84" s="44">
        <v>191</v>
      </c>
      <c r="F84" s="22">
        <v>932.80646245169896</v>
      </c>
      <c r="G84" s="6">
        <v>547.95318362546902</v>
      </c>
      <c r="H84" s="23">
        <v>384.51727613820958</v>
      </c>
      <c r="I84" s="46">
        <v>88.821360362882913</v>
      </c>
      <c r="J84" s="49">
        <v>0</v>
      </c>
      <c r="K84" s="6">
        <v>0</v>
      </c>
      <c r="L84" s="6">
        <v>0</v>
      </c>
      <c r="M84" s="7">
        <v>0</v>
      </c>
      <c r="N84" s="27">
        <v>0.66399575113808795</v>
      </c>
      <c r="O84" s="6">
        <v>619.37952770207846</v>
      </c>
      <c r="P84" s="6">
        <v>363.83858574989995</v>
      </c>
      <c r="Q84" s="7">
        <v>255.31783759496204</v>
      </c>
      <c r="R84" s="50">
        <v>0.77733563437926323</v>
      </c>
      <c r="S84" s="6">
        <v>725.10370324296775</v>
      </c>
      <c r="T84" s="6">
        <v>425.9435356036409</v>
      </c>
      <c r="U84" s="23">
        <v>298.89898077668147</v>
      </c>
      <c r="V84" s="5"/>
      <c r="W84" s="434">
        <v>308.00917278478056</v>
      </c>
      <c r="X84" s="463">
        <v>2473.7635985919396</v>
      </c>
      <c r="Y84" s="22">
        <v>245.01061296916035</v>
      </c>
      <c r="Z84" s="7">
        <v>154.54738338506789</v>
      </c>
      <c r="AA84" s="6">
        <v>356.19117273519947</v>
      </c>
      <c r="AB84" s="421">
        <v>223.23122286500876</v>
      </c>
      <c r="AC84" s="6">
        <v>411.91261099144913</v>
      </c>
      <c r="AD84" s="23">
        <v>257.74233426655394</v>
      </c>
      <c r="AE84" s="22">
        <v>3056.4593332478162</v>
      </c>
      <c r="AF84" s="7">
        <v>1328.47435434056</v>
      </c>
      <c r="AG84" s="8">
        <v>4612.738459918015</v>
      </c>
      <c r="AH84" s="421">
        <v>2018.7935478123718</v>
      </c>
      <c r="AI84" s="6">
        <v>5446.5000276188412</v>
      </c>
      <c r="AJ84" s="23">
        <v>2390.5433531515591</v>
      </c>
      <c r="AL84" s="141">
        <v>759.57951096012505</v>
      </c>
      <c r="AM84" s="142">
        <v>533.02262545921099</v>
      </c>
      <c r="AN84" s="141">
        <v>643.02541291185923</v>
      </c>
      <c r="AO84" s="142">
        <v>5164.4333999831724</v>
      </c>
      <c r="AP84" s="141">
        <v>466.03595587684498</v>
      </c>
      <c r="AQ84" s="142">
        <v>4214.6003085853272</v>
      </c>
      <c r="AS84" s="341">
        <f t="shared" si="2"/>
        <v>0</v>
      </c>
      <c r="AT84" s="20">
        <f t="shared" si="3"/>
        <v>0</v>
      </c>
    </row>
    <row r="85" spans="1:46" x14ac:dyDescent="0.25">
      <c r="A85" s="76">
        <v>5954</v>
      </c>
      <c r="B85" s="21" t="s">
        <v>292</v>
      </c>
      <c r="C85" s="39" t="s">
        <v>44</v>
      </c>
      <c r="D85" s="21">
        <v>574</v>
      </c>
      <c r="E85" s="44">
        <v>497</v>
      </c>
      <c r="F85" s="22">
        <v>1125.9520076160611</v>
      </c>
      <c r="G85" s="6">
        <v>668.0685445483565</v>
      </c>
      <c r="H85" s="23">
        <v>457.4998599988802</v>
      </c>
      <c r="I85" s="46">
        <v>435.96911552892419</v>
      </c>
      <c r="J85" s="49">
        <v>0.47397561497326207</v>
      </c>
      <c r="K85" s="6">
        <v>533.67379524020157</v>
      </c>
      <c r="L85" s="6">
        <v>316.6481992465994</v>
      </c>
      <c r="M85" s="7">
        <v>216.84377749315055</v>
      </c>
      <c r="N85" s="27">
        <v>0.6961397832088837</v>
      </c>
      <c r="O85" s="6">
        <v>783.8199864854522</v>
      </c>
      <c r="P85" s="6">
        <v>465.06909177056735</v>
      </c>
      <c r="Q85" s="7">
        <v>318.48385335771508</v>
      </c>
      <c r="R85" s="50">
        <v>0.7914641048034935</v>
      </c>
      <c r="S85" s="6">
        <v>891.15059775954205</v>
      </c>
      <c r="T85" s="6">
        <v>528.75227255833784</v>
      </c>
      <c r="U85" s="23">
        <v>362.09471714173731</v>
      </c>
      <c r="V85" s="5"/>
      <c r="W85" s="434">
        <v>467.69377498596862</v>
      </c>
      <c r="X85" s="463">
        <v>1438.8051283983968</v>
      </c>
      <c r="Y85" s="22">
        <v>372.03417500569606</v>
      </c>
      <c r="Z85" s="7">
        <v>234.67109273421525</v>
      </c>
      <c r="AA85" s="6">
        <v>540.85530209065314</v>
      </c>
      <c r="AB85" s="421">
        <v>338.96345479756718</v>
      </c>
      <c r="AC85" s="6">
        <v>625.46502189248065</v>
      </c>
      <c r="AD85" s="23">
        <v>391.3665433952828</v>
      </c>
      <c r="AE85" s="22">
        <v>1777.716094586093</v>
      </c>
      <c r="AF85" s="7">
        <v>772.67517197638449</v>
      </c>
      <c r="AG85" s="8">
        <v>2682.8884360123302</v>
      </c>
      <c r="AH85" s="421">
        <v>1174.1827357405352</v>
      </c>
      <c r="AI85" s="6">
        <v>3167.8258084242525</v>
      </c>
      <c r="AJ85" s="23">
        <v>1390.4020732340525</v>
      </c>
      <c r="AL85" s="141">
        <v>810.22489855499532</v>
      </c>
      <c r="AM85" s="142">
        <v>554.84991874166394</v>
      </c>
      <c r="AN85" s="141">
        <v>814.79751739715789</v>
      </c>
      <c r="AO85" s="142">
        <v>2506.6291435512139</v>
      </c>
      <c r="AP85" s="141">
        <v>590.52866689471637</v>
      </c>
      <c r="AQ85" s="142">
        <v>2045.6145221960544</v>
      </c>
      <c r="AS85" s="341">
        <f t="shared" si="2"/>
        <v>0</v>
      </c>
      <c r="AT85" s="20">
        <f t="shared" si="3"/>
        <v>0</v>
      </c>
    </row>
    <row r="86" spans="1:46" x14ac:dyDescent="0.25">
      <c r="A86" s="76">
        <v>5958</v>
      </c>
      <c r="B86" s="21" t="s">
        <v>64</v>
      </c>
      <c r="C86" s="39" t="s">
        <v>44</v>
      </c>
      <c r="D86" s="21">
        <v>1955</v>
      </c>
      <c r="E86" s="44">
        <v>1823</v>
      </c>
      <c r="F86" s="22">
        <v>3097.2041776334218</v>
      </c>
      <c r="G86" s="6">
        <v>1948.3843870750977</v>
      </c>
      <c r="H86" s="23">
        <v>1147.4967799742424</v>
      </c>
      <c r="I86" s="46">
        <v>1030.1686216049727</v>
      </c>
      <c r="J86" s="49">
        <v>0.38551356477561388</v>
      </c>
      <c r="K86" s="6">
        <v>1194.014223357384</v>
      </c>
      <c r="L86" s="6">
        <v>751.1286106144704</v>
      </c>
      <c r="M86" s="7">
        <v>442.37557421640844</v>
      </c>
      <c r="N86" s="27">
        <v>0.5854361047307538</v>
      </c>
      <c r="O86" s="6">
        <v>1813.2151493095282</v>
      </c>
      <c r="P86" s="6">
        <v>1140.6545660874624</v>
      </c>
      <c r="Q86" s="7">
        <v>671.78604505920327</v>
      </c>
      <c r="R86" s="50">
        <v>0.69994929368029746</v>
      </c>
      <c r="S86" s="6">
        <v>2167.8858765181799</v>
      </c>
      <c r="T86" s="6">
        <v>1363.770275550934</v>
      </c>
      <c r="U86" s="23">
        <v>803.1895606433867</v>
      </c>
      <c r="V86" s="5"/>
      <c r="W86" s="434">
        <v>1819.1572898675317</v>
      </c>
      <c r="X86" s="463">
        <v>1012.6651941175975</v>
      </c>
      <c r="Y86" s="22">
        <v>1447.0765225852526</v>
      </c>
      <c r="Z86" s="7">
        <v>912.78450110103529</v>
      </c>
      <c r="AA86" s="6">
        <v>2103.7288032992014</v>
      </c>
      <c r="AB86" s="421">
        <v>1318.4435474091513</v>
      </c>
      <c r="AC86" s="6">
        <v>2432.8295884780537</v>
      </c>
      <c r="AD86" s="23">
        <v>1522.2723467917572</v>
      </c>
      <c r="AE86" s="22">
        <v>1251.1987749264747</v>
      </c>
      <c r="AF86" s="7">
        <v>543.82712264190263</v>
      </c>
      <c r="AG86" s="8">
        <v>1888.2805497604529</v>
      </c>
      <c r="AH86" s="421">
        <v>826.4176743252325</v>
      </c>
      <c r="AI86" s="6">
        <v>2229.5909806699124</v>
      </c>
      <c r="AJ86" s="23">
        <v>978.5979752243428</v>
      </c>
      <c r="AL86" s="141">
        <v>583.45502101660486</v>
      </c>
      <c r="AM86" s="142">
        <v>343.62457547785334</v>
      </c>
      <c r="AN86" s="141">
        <v>930.51523778390367</v>
      </c>
      <c r="AO86" s="142">
        <v>517.98731156910355</v>
      </c>
      <c r="AP86" s="141">
        <v>674.39567642411839</v>
      </c>
      <c r="AQ86" s="142">
        <v>422.72003801802174</v>
      </c>
      <c r="AS86" s="341">
        <f t="shared" si="2"/>
        <v>0</v>
      </c>
      <c r="AT86" s="20">
        <f t="shared" si="3"/>
        <v>0</v>
      </c>
    </row>
    <row r="87" spans="1:46" x14ac:dyDescent="0.25">
      <c r="A87" s="76">
        <v>5962</v>
      </c>
      <c r="B87" s="21" t="s">
        <v>65</v>
      </c>
      <c r="C87" s="39" t="s">
        <v>44</v>
      </c>
      <c r="D87" s="21">
        <v>1060</v>
      </c>
      <c r="E87" s="44">
        <v>980</v>
      </c>
      <c r="F87" s="22">
        <v>1971.4411715293752</v>
      </c>
      <c r="G87" s="6">
        <v>1199.6695973567785</v>
      </c>
      <c r="H87" s="23">
        <v>771.02956823654733</v>
      </c>
      <c r="I87" s="46">
        <v>1010.9552301618413</v>
      </c>
      <c r="J87" s="49">
        <v>0.61095019776244386</v>
      </c>
      <c r="K87" s="6">
        <v>1204.4523736228957</v>
      </c>
      <c r="L87" s="6">
        <v>732.93837775471525</v>
      </c>
      <c r="M87" s="7">
        <v>471.06066719481032</v>
      </c>
      <c r="N87" s="27">
        <v>0.67733144585806948</v>
      </c>
      <c r="O87" s="6">
        <v>1335.319099136118</v>
      </c>
      <c r="P87" s="6">
        <v>812.57394292963477</v>
      </c>
      <c r="Q87" s="7">
        <v>522.24257225298368</v>
      </c>
      <c r="R87" s="50">
        <v>0.7881692734478204</v>
      </c>
      <c r="S87" s="6">
        <v>1553.8293558094276</v>
      </c>
      <c r="T87" s="6">
        <v>945.54271492613134</v>
      </c>
      <c r="U87" s="23">
        <v>607.70181460378615</v>
      </c>
      <c r="V87" s="5"/>
      <c r="W87" s="434">
        <v>914.31089251677406</v>
      </c>
      <c r="X87" s="463">
        <v>1250.2247281830796</v>
      </c>
      <c r="Y87" s="22">
        <v>727.3026000964087</v>
      </c>
      <c r="Z87" s="7">
        <v>458.7667138655932</v>
      </c>
      <c r="AA87" s="6">
        <v>1057.3369166433108</v>
      </c>
      <c r="AB87" s="421">
        <v>662.65149433693182</v>
      </c>
      <c r="AC87" s="6">
        <v>1222.7434124426702</v>
      </c>
      <c r="AD87" s="23">
        <v>765.09612214462595</v>
      </c>
      <c r="AE87" s="22">
        <v>1544.7155262885428</v>
      </c>
      <c r="AF87" s="7">
        <v>671.40267141896436</v>
      </c>
      <c r="AG87" s="8">
        <v>2331.2493119848546</v>
      </c>
      <c r="AH87" s="421">
        <v>1020.2856958555383</v>
      </c>
      <c r="AI87" s="6">
        <v>2752.6272196966465</v>
      </c>
      <c r="AJ87" s="23">
        <v>1208.1657340276759</v>
      </c>
      <c r="AL87" s="141">
        <v>766.57919144305163</v>
      </c>
      <c r="AM87" s="142">
        <v>492.68167193677704</v>
      </c>
      <c r="AN87" s="141">
        <v>862.55744577054156</v>
      </c>
      <c r="AO87" s="142">
        <v>1179.4572907387544</v>
      </c>
      <c r="AP87" s="141">
        <v>625.14291918578465</v>
      </c>
      <c r="AQ87" s="142">
        <v>962.53367533541348</v>
      </c>
      <c r="AS87" s="341">
        <f t="shared" si="2"/>
        <v>0</v>
      </c>
      <c r="AT87" s="20">
        <f t="shared" si="3"/>
        <v>0</v>
      </c>
    </row>
    <row r="88" spans="1:46" x14ac:dyDescent="0.25">
      <c r="A88" s="76">
        <v>5966</v>
      </c>
      <c r="B88" s="21" t="s">
        <v>66</v>
      </c>
      <c r="C88" s="39" t="s">
        <v>44</v>
      </c>
      <c r="D88" s="21">
        <v>715</v>
      </c>
      <c r="E88" s="44">
        <v>689</v>
      </c>
      <c r="F88" s="22">
        <v>1133.293666349331</v>
      </c>
      <c r="G88" s="6">
        <v>679.62983703869634</v>
      </c>
      <c r="H88" s="23">
        <v>453.15142521140166</v>
      </c>
      <c r="I88" s="46">
        <v>523.07799551996413</v>
      </c>
      <c r="J88" s="49">
        <v>0.5415094594594595</v>
      </c>
      <c r="K88" s="6">
        <v>613.68924067365526</v>
      </c>
      <c r="L88" s="6">
        <v>368.02598568734498</v>
      </c>
      <c r="M88" s="7">
        <v>245.38578331950981</v>
      </c>
      <c r="N88" s="27">
        <v>0.61142330640462039</v>
      </c>
      <c r="O88" s="6">
        <v>692.92216060672263</v>
      </c>
      <c r="P88" s="6">
        <v>415.54152209343306</v>
      </c>
      <c r="Q88" s="7">
        <v>277.06734270472128</v>
      </c>
      <c r="R88" s="50">
        <v>0.65823058227848108</v>
      </c>
      <c r="S88" s="6">
        <v>745.96854989363487</v>
      </c>
      <c r="T88" s="6">
        <v>447.35314336781028</v>
      </c>
      <c r="U88" s="23">
        <v>298.27812647722448</v>
      </c>
      <c r="V88" s="5"/>
      <c r="W88" s="434">
        <v>478.34607582431431</v>
      </c>
      <c r="X88" s="463">
        <v>525.11163212567908</v>
      </c>
      <c r="Y88" s="22">
        <v>380.50771082392527</v>
      </c>
      <c r="Z88" s="7">
        <v>240.0160154412647</v>
      </c>
      <c r="AA88" s="6">
        <v>553.17394667397434</v>
      </c>
      <c r="AB88" s="421">
        <v>346.68376429669831</v>
      </c>
      <c r="AC88" s="6">
        <v>639.71075688705287</v>
      </c>
      <c r="AD88" s="23">
        <v>400.28039767618515</v>
      </c>
      <c r="AE88" s="22">
        <v>648.8018296983098</v>
      </c>
      <c r="AF88" s="7">
        <v>281.9983836943635</v>
      </c>
      <c r="AG88" s="8">
        <v>979.15686957118783</v>
      </c>
      <c r="AH88" s="421">
        <v>428.53406664240129</v>
      </c>
      <c r="AI88" s="6">
        <v>1156.1414035291825</v>
      </c>
      <c r="AJ88" s="23">
        <v>507.44627439546923</v>
      </c>
      <c r="AL88" s="141">
        <v>581.1769539768294</v>
      </c>
      <c r="AM88" s="142">
        <v>387.50677301359622</v>
      </c>
      <c r="AN88" s="141">
        <v>669.01549066337657</v>
      </c>
      <c r="AO88" s="142">
        <v>734.42186311283785</v>
      </c>
      <c r="AP88" s="141">
        <v>484.87239761775987</v>
      </c>
      <c r="AQ88" s="142">
        <v>599.34834495440737</v>
      </c>
      <c r="AS88" s="341">
        <f t="shared" si="2"/>
        <v>0</v>
      </c>
      <c r="AT88" s="20">
        <f t="shared" si="3"/>
        <v>0</v>
      </c>
    </row>
    <row r="89" spans="1:46" x14ac:dyDescent="0.25">
      <c r="A89" s="76">
        <v>5970</v>
      </c>
      <c r="B89" s="21" t="s">
        <v>67</v>
      </c>
      <c r="C89" s="39" t="s">
        <v>44</v>
      </c>
      <c r="D89" s="21">
        <v>1133</v>
      </c>
      <c r="E89" s="44">
        <v>1092</v>
      </c>
      <c r="F89" s="22">
        <v>1707.8050624405003</v>
      </c>
      <c r="G89" s="6">
        <v>996.94937559500477</v>
      </c>
      <c r="H89" s="23">
        <v>710.04368034944378</v>
      </c>
      <c r="I89" s="46">
        <v>667.33012135296974</v>
      </c>
      <c r="J89" s="49">
        <v>0.48163382429780938</v>
      </c>
      <c r="K89" s="6">
        <v>822.53668337837723</v>
      </c>
      <c r="L89" s="6">
        <v>480.16454039913532</v>
      </c>
      <c r="M89" s="7">
        <v>341.9810531851939</v>
      </c>
      <c r="N89" s="27">
        <v>0.58639421422818794</v>
      </c>
      <c r="O89" s="6">
        <v>1001.4470076447186</v>
      </c>
      <c r="P89" s="6">
        <v>584.60534572731547</v>
      </c>
      <c r="Q89" s="7">
        <v>416.36550600620274</v>
      </c>
      <c r="R89" s="50">
        <v>0.64347469879518082</v>
      </c>
      <c r="S89" s="6">
        <v>1098.9293481547859</v>
      </c>
      <c r="T89" s="6">
        <v>641.51169917503933</v>
      </c>
      <c r="U89" s="23">
        <v>456.89514334427997</v>
      </c>
      <c r="V89" s="5"/>
      <c r="W89" s="434">
        <v>433.77207808091867</v>
      </c>
      <c r="X89" s="463">
        <v>897.84431773021106</v>
      </c>
      <c r="Y89" s="22">
        <v>345.05064176700341</v>
      </c>
      <c r="Z89" s="7">
        <v>217.65046490921216</v>
      </c>
      <c r="AA89" s="6">
        <v>501.62722036654037</v>
      </c>
      <c r="AB89" s="421">
        <v>314.37853151977362</v>
      </c>
      <c r="AC89" s="6">
        <v>580.10022117862957</v>
      </c>
      <c r="AD89" s="23">
        <v>362.98083895816444</v>
      </c>
      <c r="AE89" s="22">
        <v>1109.3318077329732</v>
      </c>
      <c r="AF89" s="7">
        <v>482.16537383519619</v>
      </c>
      <c r="AG89" s="8">
        <v>1674.17817036775</v>
      </c>
      <c r="AH89" s="421">
        <v>732.71444231997646</v>
      </c>
      <c r="AI89" s="6">
        <v>1976.7891742357488</v>
      </c>
      <c r="AJ89" s="23">
        <v>867.63980484495039</v>
      </c>
      <c r="AL89" s="141">
        <v>515.98000505500045</v>
      </c>
      <c r="AM89" s="142">
        <v>367.48941395075263</v>
      </c>
      <c r="AN89" s="141">
        <v>382.85267262217002</v>
      </c>
      <c r="AO89" s="142">
        <v>792.44864759948018</v>
      </c>
      <c r="AP89" s="141">
        <v>277.47443205628741</v>
      </c>
      <c r="AQ89" s="142">
        <v>646.70294997350084</v>
      </c>
      <c r="AS89" s="341">
        <f t="shared" si="2"/>
        <v>0</v>
      </c>
      <c r="AT89" s="20">
        <f t="shared" si="3"/>
        <v>0</v>
      </c>
    </row>
    <row r="90" spans="1:46" x14ac:dyDescent="0.25">
      <c r="A90" s="76">
        <v>5974</v>
      </c>
      <c r="B90" s="21" t="s">
        <v>68</v>
      </c>
      <c r="C90" s="39" t="s">
        <v>44</v>
      </c>
      <c r="D90" s="21">
        <v>1334</v>
      </c>
      <c r="E90" s="44">
        <v>890</v>
      </c>
      <c r="F90" s="22">
        <v>2356.0116480931865</v>
      </c>
      <c r="G90" s="6">
        <v>1589.8667189337511</v>
      </c>
      <c r="H90" s="23">
        <v>765.18872150977427</v>
      </c>
      <c r="I90" s="46">
        <v>485.82544873159009</v>
      </c>
      <c r="J90" s="49">
        <v>0.35803626825590362</v>
      </c>
      <c r="K90" s="6">
        <v>843.53761845072574</v>
      </c>
      <c r="L90" s="6">
        <v>569.22994707129783</v>
      </c>
      <c r="M90" s="7">
        <v>273.96531436086548</v>
      </c>
      <c r="N90" s="27">
        <v>0.56997389417136735</v>
      </c>
      <c r="O90" s="6">
        <v>1342.8651337767747</v>
      </c>
      <c r="P90" s="6">
        <v>906.18252500412495</v>
      </c>
      <c r="Q90" s="7">
        <v>436.13759537493598</v>
      </c>
      <c r="R90" s="50">
        <v>0.81576274668205428</v>
      </c>
      <c r="S90" s="6">
        <v>1921.9465332634113</v>
      </c>
      <c r="T90" s="6">
        <v>1296.9540414957823</v>
      </c>
      <c r="U90" s="23">
        <v>624.21245318894296</v>
      </c>
      <c r="V90" s="5"/>
      <c r="W90" s="434">
        <v>2706.2848116949813</v>
      </c>
      <c r="X90" s="463">
        <v>1503.8808978871941</v>
      </c>
      <c r="Y90" s="22">
        <v>2152.7556942137921</v>
      </c>
      <c r="Z90" s="7">
        <v>1357.9116250361139</v>
      </c>
      <c r="AA90" s="6">
        <v>3129.6300435398107</v>
      </c>
      <c r="AB90" s="421">
        <v>1961.3937548470374</v>
      </c>
      <c r="AC90" s="6">
        <v>3619.2196251593728</v>
      </c>
      <c r="AD90" s="23">
        <v>2264.621401531364</v>
      </c>
      <c r="AE90" s="22">
        <v>1858.1204804924635</v>
      </c>
      <c r="AF90" s="7">
        <v>807.62252543572606</v>
      </c>
      <c r="AG90" s="8">
        <v>2804.2328946746675</v>
      </c>
      <c r="AH90" s="421">
        <v>1227.2898894061834</v>
      </c>
      <c r="AI90" s="6">
        <v>3311.1035171429821</v>
      </c>
      <c r="AJ90" s="23">
        <v>1453.2886191801629</v>
      </c>
      <c r="AL90" s="141">
        <v>679.29724513052849</v>
      </c>
      <c r="AM90" s="142">
        <v>326.93972666786806</v>
      </c>
      <c r="AN90" s="141">
        <v>2028.6992591416652</v>
      </c>
      <c r="AO90" s="142">
        <v>1127.3469999154379</v>
      </c>
      <c r="AP90" s="141">
        <v>1470.3101610547506</v>
      </c>
      <c r="AQ90" s="142">
        <v>920.00741334796351</v>
      </c>
      <c r="AS90" s="341">
        <f t="shared" si="2"/>
        <v>0</v>
      </c>
      <c r="AT90" s="20">
        <f t="shared" si="3"/>
        <v>0</v>
      </c>
    </row>
    <row r="91" spans="1:46" x14ac:dyDescent="0.25">
      <c r="A91" s="76">
        <v>5978</v>
      </c>
      <c r="B91" s="21" t="s">
        <v>293</v>
      </c>
      <c r="C91" s="39" t="s">
        <v>44</v>
      </c>
      <c r="D91" s="21">
        <v>766</v>
      </c>
      <c r="E91" s="44">
        <v>487</v>
      </c>
      <c r="F91" s="22">
        <v>1516.4683317466529</v>
      </c>
      <c r="G91" s="6">
        <v>1020.7579660637301</v>
      </c>
      <c r="H91" s="23">
        <v>495.14196113568897</v>
      </c>
      <c r="I91" s="46">
        <v>301.37876395811168</v>
      </c>
      <c r="J91" s="49">
        <v>0.29420089709762526</v>
      </c>
      <c r="K91" s="6">
        <v>446.14634362000447</v>
      </c>
      <c r="L91" s="6">
        <v>300.30790933549673</v>
      </c>
      <c r="M91" s="7">
        <v>145.6712091567972</v>
      </c>
      <c r="N91" s="27">
        <v>0.74426730194348101</v>
      </c>
      <c r="O91" s="6">
        <v>1128.657793751813</v>
      </c>
      <c r="P91" s="6">
        <v>759.71677733956778</v>
      </c>
      <c r="Q91" s="7">
        <v>368.51797149346316</v>
      </c>
      <c r="R91" s="50">
        <v>0.87079266242038211</v>
      </c>
      <c r="S91" s="6">
        <v>1320.5294960778631</v>
      </c>
      <c r="T91" s="6">
        <v>888.86854695544957</v>
      </c>
      <c r="U91" s="23">
        <v>431.16598661339594</v>
      </c>
      <c r="V91" s="5"/>
      <c r="W91" s="434">
        <v>1697.1409419130634</v>
      </c>
      <c r="X91" s="463">
        <v>2711.949664478253</v>
      </c>
      <c r="Y91" s="22">
        <v>1350.0167501950589</v>
      </c>
      <c r="Z91" s="7">
        <v>851.56130071361872</v>
      </c>
      <c r="AA91" s="6">
        <v>1962.6253884955895</v>
      </c>
      <c r="AB91" s="421">
        <v>1230.0115753443756</v>
      </c>
      <c r="AC91" s="6">
        <v>2269.6523947108894</v>
      </c>
      <c r="AD91" s="23">
        <v>1420.1689644277542</v>
      </c>
      <c r="AE91" s="22">
        <v>3350.7501961832158</v>
      </c>
      <c r="AF91" s="7">
        <v>1456.3863667379233</v>
      </c>
      <c r="AG91" s="8">
        <v>5056.875493608597</v>
      </c>
      <c r="AH91" s="421">
        <v>2213.1728705834726</v>
      </c>
      <c r="AI91" s="6">
        <v>5970.9157054817697</v>
      </c>
      <c r="AJ91" s="23">
        <v>2620.7165665264924</v>
      </c>
      <c r="AL91" s="141">
        <v>991.79735945113293</v>
      </c>
      <c r="AM91" s="142">
        <v>481.09395756326785</v>
      </c>
      <c r="AN91" s="141">
        <v>2215.5886970144429</v>
      </c>
      <c r="AO91" s="142">
        <v>3540.404261720957</v>
      </c>
      <c r="AP91" s="141">
        <v>1605.7592367420048</v>
      </c>
      <c r="AQ91" s="142">
        <v>2889.2596221716353</v>
      </c>
      <c r="AS91" s="341">
        <f t="shared" si="2"/>
        <v>0</v>
      </c>
      <c r="AT91" s="20">
        <f t="shared" si="3"/>
        <v>0</v>
      </c>
    </row>
    <row r="92" spans="1:46" x14ac:dyDescent="0.25">
      <c r="A92" s="76">
        <v>6431</v>
      </c>
      <c r="B92" s="21" t="s">
        <v>69</v>
      </c>
      <c r="C92" s="39" t="s">
        <v>70</v>
      </c>
      <c r="D92" s="21">
        <v>714</v>
      </c>
      <c r="E92" s="44">
        <v>578</v>
      </c>
      <c r="F92" s="22">
        <v>935.16828134625086</v>
      </c>
      <c r="G92" s="6">
        <v>512.55250042000341</v>
      </c>
      <c r="H92" s="23">
        <v>422.10897687181443</v>
      </c>
      <c r="I92" s="46">
        <v>303.82885927087403</v>
      </c>
      <c r="J92" s="49">
        <v>0.36550981082305956</v>
      </c>
      <c r="K92" s="6">
        <v>341.81318160259389</v>
      </c>
      <c r="L92" s="6">
        <v>187.34296746540161</v>
      </c>
      <c r="M92" s="7">
        <v>154.28497228313211</v>
      </c>
      <c r="N92" s="27">
        <v>0.67398939439046868</v>
      </c>
      <c r="O92" s="6">
        <v>630.29350359773503</v>
      </c>
      <c r="P92" s="6">
        <v>345.45494935139857</v>
      </c>
      <c r="Q92" s="7">
        <v>284.49697368861456</v>
      </c>
      <c r="R92" s="50">
        <v>0.73459927962085303</v>
      </c>
      <c r="S92" s="6">
        <v>686.97394580122705</v>
      </c>
      <c r="T92" s="6">
        <v>376.52069757640146</v>
      </c>
      <c r="U92" s="23">
        <v>310.08095033153018</v>
      </c>
      <c r="V92" s="5"/>
      <c r="W92" s="434">
        <v>432.11793844369038</v>
      </c>
      <c r="X92" s="463">
        <v>817.4587587520648</v>
      </c>
      <c r="Y92" s="22">
        <v>269.17770029439305</v>
      </c>
      <c r="Z92" s="7">
        <v>166.18478516755363</v>
      </c>
      <c r="AA92" s="6">
        <v>442.67292895293122</v>
      </c>
      <c r="AB92" s="421">
        <v>271.59501990211936</v>
      </c>
      <c r="AC92" s="6">
        <v>532.4259012457743</v>
      </c>
      <c r="AD92" s="23">
        <v>326.26358371362699</v>
      </c>
      <c r="AE92" s="22">
        <v>758.51783440530687</v>
      </c>
      <c r="AF92" s="7">
        <v>352.14678041279899</v>
      </c>
      <c r="AG92" s="8">
        <v>1264.7417053800423</v>
      </c>
      <c r="AH92" s="421">
        <v>591.76353230073335</v>
      </c>
      <c r="AI92" s="6">
        <v>1540.989617009064</v>
      </c>
      <c r="AJ92" s="23">
        <v>722.41250133195774</v>
      </c>
      <c r="AL92" s="141">
        <v>483.83046127646855</v>
      </c>
      <c r="AM92" s="142">
        <v>398.45514522214927</v>
      </c>
      <c r="AN92" s="141">
        <v>605.20719669984646</v>
      </c>
      <c r="AO92" s="142">
        <v>1144.9002223418274</v>
      </c>
      <c r="AP92" s="141">
        <v>380.3851819357414</v>
      </c>
      <c r="AQ92" s="142">
        <v>828.80046540718956</v>
      </c>
      <c r="AS92" s="341">
        <f t="shared" si="2"/>
        <v>0</v>
      </c>
      <c r="AT92" s="20">
        <f t="shared" si="3"/>
        <v>0</v>
      </c>
    </row>
    <row r="93" spans="1:46" x14ac:dyDescent="0.25">
      <c r="A93" s="76">
        <v>6432</v>
      </c>
      <c r="B93" s="21" t="s">
        <v>294</v>
      </c>
      <c r="C93" s="39" t="s">
        <v>70</v>
      </c>
      <c r="D93" s="21">
        <v>785</v>
      </c>
      <c r="E93" s="44">
        <v>532</v>
      </c>
      <c r="F93" s="22">
        <v>985.56168449347524</v>
      </c>
      <c r="G93" s="6">
        <v>544.12555300442386</v>
      </c>
      <c r="H93" s="23">
        <v>440.85932687461457</v>
      </c>
      <c r="I93" s="46">
        <v>194.14292887943108</v>
      </c>
      <c r="J93" s="49">
        <v>0.26413553179083737</v>
      </c>
      <c r="K93" s="6">
        <v>260.32185964635755</v>
      </c>
      <c r="L93" s="6">
        <v>143.72289230380696</v>
      </c>
      <c r="M93" s="7">
        <v>116.44661274897692</v>
      </c>
      <c r="N93" s="27">
        <v>0.61367155511769478</v>
      </c>
      <c r="O93" s="6">
        <v>604.81117158752579</v>
      </c>
      <c r="P93" s="6">
        <v>333.91437429150045</v>
      </c>
      <c r="Q93" s="7">
        <v>270.54282871128487</v>
      </c>
      <c r="R93" s="50">
        <v>0.70572479543292099</v>
      </c>
      <c r="S93" s="6">
        <v>695.53531817568285</v>
      </c>
      <c r="T93" s="6">
        <v>384.00289458387203</v>
      </c>
      <c r="U93" s="23">
        <v>311.12535827328259</v>
      </c>
      <c r="V93" s="5"/>
      <c r="W93" s="434">
        <v>615.7451861750352</v>
      </c>
      <c r="X93" s="463">
        <v>1301.2158541946974</v>
      </c>
      <c r="Y93" s="22">
        <v>383.56397278688121</v>
      </c>
      <c r="Z93" s="7">
        <v>236.80452112447517</v>
      </c>
      <c r="AA93" s="6">
        <v>630.78548887479258</v>
      </c>
      <c r="AB93" s="421">
        <v>387.00852525620201</v>
      </c>
      <c r="AC93" s="6">
        <v>758.67872291469598</v>
      </c>
      <c r="AD93" s="23">
        <v>464.9083345612143</v>
      </c>
      <c r="AE93" s="22">
        <v>1207.3947722137859</v>
      </c>
      <c r="AF93" s="7">
        <v>560.54078419353084</v>
      </c>
      <c r="AG93" s="8">
        <v>2013.1926422980459</v>
      </c>
      <c r="AH93" s="421">
        <v>941.9583335793883</v>
      </c>
      <c r="AI93" s="6">
        <v>2452.9189996846967</v>
      </c>
      <c r="AJ93" s="23">
        <v>1149.9229654553103</v>
      </c>
      <c r="AL93" s="141">
        <v>425.36862967070124</v>
      </c>
      <c r="AM93" s="142">
        <v>344.64054612902532</v>
      </c>
      <c r="AN93" s="141">
        <v>784.38877219749702</v>
      </c>
      <c r="AO93" s="142">
        <v>1657.5998142607611</v>
      </c>
      <c r="AP93" s="141">
        <v>493.00449077223186</v>
      </c>
      <c r="AQ93" s="142">
        <v>1199.9469217571825</v>
      </c>
      <c r="AS93" s="341">
        <f t="shared" si="2"/>
        <v>0</v>
      </c>
      <c r="AT93" s="20">
        <f t="shared" si="3"/>
        <v>0</v>
      </c>
    </row>
    <row r="94" spans="1:46" x14ac:dyDescent="0.25">
      <c r="A94" s="76">
        <v>6433</v>
      </c>
      <c r="B94" s="21" t="s">
        <v>71</v>
      </c>
      <c r="C94" s="39" t="s">
        <v>70</v>
      </c>
      <c r="D94" s="21">
        <v>449</v>
      </c>
      <c r="E94" s="44">
        <v>272</v>
      </c>
      <c r="F94" s="22">
        <v>486.77829422635398</v>
      </c>
      <c r="G94" s="6">
        <v>247.82158257266059</v>
      </c>
      <c r="H94" s="23">
        <v>238.65850926807417</v>
      </c>
      <c r="I94" s="46">
        <v>104.2141888335107</v>
      </c>
      <c r="J94" s="49">
        <v>0.32766789682554953</v>
      </c>
      <c r="K94" s="6">
        <v>159.50161988947795</v>
      </c>
      <c r="L94" s="6">
        <v>81.203176749562957</v>
      </c>
      <c r="M94" s="7">
        <v>78.20073179139078</v>
      </c>
      <c r="N94" s="27">
        <v>0.650414461704244</v>
      </c>
      <c r="O94" s="6">
        <v>316.60764220854412</v>
      </c>
      <c r="P94" s="6">
        <v>161.1867412276909</v>
      </c>
      <c r="Q94" s="7">
        <v>155.2269458367318</v>
      </c>
      <c r="R94" s="50">
        <v>0.70599556728232182</v>
      </c>
      <c r="S94" s="6">
        <v>343.66331797305571</v>
      </c>
      <c r="T94" s="6">
        <v>174.96093877318827</v>
      </c>
      <c r="U94" s="23">
        <v>168.49184963746728</v>
      </c>
      <c r="V94" s="5"/>
      <c r="W94" s="434">
        <v>220.35109689610459</v>
      </c>
      <c r="X94" s="463">
        <v>952.0892628727072</v>
      </c>
      <c r="Y94" s="22">
        <v>137.26253007098802</v>
      </c>
      <c r="Z94" s="7">
        <v>84.743067670368845</v>
      </c>
      <c r="AA94" s="6">
        <v>225.73343243351778</v>
      </c>
      <c r="AB94" s="421">
        <v>138.49520055217511</v>
      </c>
      <c r="AC94" s="6">
        <v>271.50141412306021</v>
      </c>
      <c r="AD94" s="23">
        <v>166.37249267521469</v>
      </c>
      <c r="AE94" s="22">
        <v>883.44112544249708</v>
      </c>
      <c r="AF94" s="7">
        <v>410.14322128990466</v>
      </c>
      <c r="AG94" s="8">
        <v>1473.0370004694914</v>
      </c>
      <c r="AH94" s="421">
        <v>689.22340024010612</v>
      </c>
      <c r="AI94" s="6">
        <v>1794.7812692011837</v>
      </c>
      <c r="AJ94" s="23">
        <v>841.38946279463914</v>
      </c>
      <c r="AL94" s="141">
        <v>358.99051498372137</v>
      </c>
      <c r="AM94" s="142">
        <v>345.7170285896031</v>
      </c>
      <c r="AN94" s="141">
        <v>490.75968128308375</v>
      </c>
      <c r="AO94" s="142">
        <v>2120.4660643044704</v>
      </c>
      <c r="AP94" s="141">
        <v>308.45256247700468</v>
      </c>
      <c r="AQ94" s="142">
        <v>1535.018708775292</v>
      </c>
      <c r="AS94" s="341">
        <f t="shared" si="2"/>
        <v>0</v>
      </c>
      <c r="AT94" s="20">
        <f t="shared" si="3"/>
        <v>0</v>
      </c>
    </row>
    <row r="95" spans="1:46" x14ac:dyDescent="0.25">
      <c r="A95" s="76">
        <v>6434</v>
      </c>
      <c r="B95" s="21" t="s">
        <v>72</v>
      </c>
      <c r="C95" s="39" t="s">
        <v>70</v>
      </c>
      <c r="D95" s="21">
        <v>479</v>
      </c>
      <c r="E95" s="44">
        <v>377</v>
      </c>
      <c r="F95" s="22">
        <v>553.63582908663273</v>
      </c>
      <c r="G95" s="6">
        <v>289.47751582012688</v>
      </c>
      <c r="H95" s="23">
        <v>263.84191073528586</v>
      </c>
      <c r="I95" s="46">
        <v>104.58388525508198</v>
      </c>
      <c r="J95" s="49">
        <v>0.2194566439290587</v>
      </c>
      <c r="K95" s="6">
        <v>121.49906101023436</v>
      </c>
      <c r="L95" s="6">
        <v>63.52776411480604</v>
      </c>
      <c r="M95" s="7">
        <v>57.901860257796116</v>
      </c>
      <c r="N95" s="27">
        <v>0.4845905548729626</v>
      </c>
      <c r="O95" s="6">
        <v>268.28669361464404</v>
      </c>
      <c r="P95" s="6">
        <v>140.27807001452209</v>
      </c>
      <c r="Q95" s="7">
        <v>127.85529792195484</v>
      </c>
      <c r="R95" s="50">
        <v>0.60640269573835481</v>
      </c>
      <c r="S95" s="6">
        <v>335.72625921547314</v>
      </c>
      <c r="T95" s="6">
        <v>175.53994594896719</v>
      </c>
      <c r="U95" s="23">
        <v>159.99444591863573</v>
      </c>
      <c r="V95" s="5"/>
      <c r="W95" s="434">
        <v>166.44920574542979</v>
      </c>
      <c r="X95" s="463">
        <v>491.91766369023333</v>
      </c>
      <c r="Y95" s="22">
        <v>103.68561550522523</v>
      </c>
      <c r="Z95" s="7">
        <v>64.013370048322471</v>
      </c>
      <c r="AA95" s="6">
        <v>170.51492399179838</v>
      </c>
      <c r="AB95" s="421">
        <v>104.6167523383501</v>
      </c>
      <c r="AC95" s="6">
        <v>205.08722387187396</v>
      </c>
      <c r="AD95" s="23">
        <v>125.67475113016502</v>
      </c>
      <c r="AE95" s="22">
        <v>456.44910764385565</v>
      </c>
      <c r="AF95" s="7">
        <v>211.90943230108752</v>
      </c>
      <c r="AG95" s="8">
        <v>761.07666377191458</v>
      </c>
      <c r="AH95" s="421">
        <v>356.1022879133979</v>
      </c>
      <c r="AI95" s="6">
        <v>927.31285102043864</v>
      </c>
      <c r="AJ95" s="23">
        <v>434.7221998310219</v>
      </c>
      <c r="AL95" s="141">
        <v>292.85609606372043</v>
      </c>
      <c r="AM95" s="142">
        <v>266.9212900249579</v>
      </c>
      <c r="AN95" s="141">
        <v>347.49312264181589</v>
      </c>
      <c r="AO95" s="142">
        <v>1026.9679826518441</v>
      </c>
      <c r="AP95" s="141">
        <v>218.40658108215052</v>
      </c>
      <c r="AQ95" s="142">
        <v>743.42857601961987</v>
      </c>
      <c r="AS95" s="341">
        <f t="shared" si="2"/>
        <v>0</v>
      </c>
      <c r="AT95" s="20">
        <f t="shared" si="3"/>
        <v>0</v>
      </c>
    </row>
    <row r="96" spans="1:46" x14ac:dyDescent="0.25">
      <c r="A96" s="76">
        <v>6435</v>
      </c>
      <c r="B96" s="21" t="s">
        <v>73</v>
      </c>
      <c r="C96" s="39" t="s">
        <v>70</v>
      </c>
      <c r="D96" s="21">
        <v>1398</v>
      </c>
      <c r="E96" s="44">
        <v>1118</v>
      </c>
      <c r="F96" s="22">
        <v>1682.3318586548692</v>
      </c>
      <c r="G96" s="6">
        <v>943.57954863638952</v>
      </c>
      <c r="H96" s="23">
        <v>737.80030240241842</v>
      </c>
      <c r="I96" s="46">
        <v>501.97979531836216</v>
      </c>
      <c r="J96" s="49">
        <v>0.42865647357681497</v>
      </c>
      <c r="K96" s="6">
        <v>721.14244191692489</v>
      </c>
      <c r="L96" s="6">
        <v>404.47148185767747</v>
      </c>
      <c r="M96" s="7">
        <v>316.26287583172837</v>
      </c>
      <c r="N96" s="27">
        <v>0.6274417894406934</v>
      </c>
      <c r="O96" s="6">
        <v>1055.5653118274988</v>
      </c>
      <c r="P96" s="6">
        <v>592.04124047605808</v>
      </c>
      <c r="Q96" s="7">
        <v>462.92674198925812</v>
      </c>
      <c r="R96" s="50">
        <v>0.70943295571575693</v>
      </c>
      <c r="S96" s="6">
        <v>1193.5016629803069</v>
      </c>
      <c r="T96" s="6">
        <v>669.40642814205364</v>
      </c>
      <c r="U96" s="23">
        <v>523.41984926132693</v>
      </c>
      <c r="V96" s="5"/>
      <c r="W96" s="434">
        <v>902.46821726275527</v>
      </c>
      <c r="X96" s="463">
        <v>1471.7755162199162</v>
      </c>
      <c r="Y96" s="22">
        <v>562.17133726612178</v>
      </c>
      <c r="Z96" s="7">
        <v>347.07304062985492</v>
      </c>
      <c r="AA96" s="6">
        <v>924.51206830584533</v>
      </c>
      <c r="AB96" s="421">
        <v>567.21985278203886</v>
      </c>
      <c r="AC96" s="6">
        <v>1111.9590537072872</v>
      </c>
      <c r="AD96" s="23">
        <v>681.39387087759997</v>
      </c>
      <c r="AE96" s="22">
        <v>1365.6566344681833</v>
      </c>
      <c r="AF96" s="7">
        <v>634.01487106020886</v>
      </c>
      <c r="AG96" s="8">
        <v>2277.0761905618488</v>
      </c>
      <c r="AH96" s="421">
        <v>1065.4275447016037</v>
      </c>
      <c r="AI96" s="6">
        <v>2774.4406244118886</v>
      </c>
      <c r="AJ96" s="23">
        <v>1300.6515872368802</v>
      </c>
      <c r="AL96" s="141">
        <v>423.49158832336059</v>
      </c>
      <c r="AM96" s="142">
        <v>331.13500857600724</v>
      </c>
      <c r="AN96" s="141">
        <v>645.54235855704951</v>
      </c>
      <c r="AO96" s="142">
        <v>1052.7721861372793</v>
      </c>
      <c r="AP96" s="141">
        <v>405.7366615036043</v>
      </c>
      <c r="AQ96" s="142">
        <v>762.10840107410854</v>
      </c>
      <c r="AS96" s="341">
        <f t="shared" si="2"/>
        <v>0</v>
      </c>
      <c r="AT96" s="20">
        <f t="shared" si="3"/>
        <v>0</v>
      </c>
    </row>
    <row r="97" spans="1:46" x14ac:dyDescent="0.25">
      <c r="A97" s="76">
        <v>6436</v>
      </c>
      <c r="B97" s="21" t="s">
        <v>295</v>
      </c>
      <c r="C97" s="39" t="s">
        <v>70</v>
      </c>
      <c r="D97" s="21">
        <v>676</v>
      </c>
      <c r="E97" s="44">
        <v>305</v>
      </c>
      <c r="F97" s="22">
        <v>852.65582124657067</v>
      </c>
      <c r="G97" s="6">
        <v>427.40241921935336</v>
      </c>
      <c r="H97" s="23">
        <v>424.7647981183847</v>
      </c>
      <c r="I97" s="46">
        <v>78.885649605196818</v>
      </c>
      <c r="J97" s="49">
        <v>0.19236157829839703</v>
      </c>
      <c r="K97" s="6">
        <v>164.01821952030622</v>
      </c>
      <c r="L97" s="6">
        <v>82.215803929587949</v>
      </c>
      <c r="M97" s="7">
        <v>81.708426971652472</v>
      </c>
      <c r="N97" s="27">
        <v>0.43974061077197801</v>
      </c>
      <c r="O97" s="6">
        <v>374.94739161324947</v>
      </c>
      <c r="P97" s="6">
        <v>187.94620087293944</v>
      </c>
      <c r="Q97" s="7">
        <v>186.78633175901442</v>
      </c>
      <c r="R97" s="50">
        <v>0.76297723021582731</v>
      </c>
      <c r="S97" s="6">
        <v>650.55697682211007</v>
      </c>
      <c r="T97" s="6">
        <v>326.09831400352613</v>
      </c>
      <c r="U97" s="23">
        <v>324.08586916155019</v>
      </c>
      <c r="V97" s="5"/>
      <c r="W97" s="434">
        <v>574.90044344983346</v>
      </c>
      <c r="X97" s="463">
        <v>3641.7284829433625</v>
      </c>
      <c r="Y97" s="22">
        <v>358.12070154597058</v>
      </c>
      <c r="Z97" s="7">
        <v>221.0963678840464</v>
      </c>
      <c r="AA97" s="6">
        <v>588.94306511517334</v>
      </c>
      <c r="AB97" s="421">
        <v>361.3367636225579</v>
      </c>
      <c r="AC97" s="6">
        <v>708.35264981775333</v>
      </c>
      <c r="AD97" s="23">
        <v>434.06917943291603</v>
      </c>
      <c r="AE97" s="22">
        <v>3379.150290824804</v>
      </c>
      <c r="AF97" s="7">
        <v>1568.7922438605258</v>
      </c>
      <c r="AG97" s="8">
        <v>5634.3464948374422</v>
      </c>
      <c r="AH97" s="421">
        <v>2636.2701331094054</v>
      </c>
      <c r="AI97" s="6">
        <v>6865.0139473078543</v>
      </c>
      <c r="AJ97" s="23">
        <v>3218.3032530609671</v>
      </c>
      <c r="AL97" s="141">
        <v>278.02692436825362</v>
      </c>
      <c r="AM97" s="142">
        <v>276.31114165534677</v>
      </c>
      <c r="AN97" s="141">
        <v>850.44444297312634</v>
      </c>
      <c r="AO97" s="142">
        <v>5387.1723120463948</v>
      </c>
      <c r="AP97" s="141">
        <v>534.52183967834014</v>
      </c>
      <c r="AQ97" s="142">
        <v>3899.8078892150966</v>
      </c>
      <c r="AS97" s="341">
        <f t="shared" si="2"/>
        <v>0</v>
      </c>
      <c r="AT97" s="20">
        <f t="shared" si="3"/>
        <v>0</v>
      </c>
    </row>
    <row r="98" spans="1:46" x14ac:dyDescent="0.25">
      <c r="A98" s="76">
        <v>6437</v>
      </c>
      <c r="B98" s="21" t="s">
        <v>74</v>
      </c>
      <c r="C98" s="39" t="s">
        <v>70</v>
      </c>
      <c r="D98" s="21">
        <v>615</v>
      </c>
      <c r="E98" s="44">
        <v>559</v>
      </c>
      <c r="F98" s="22">
        <v>838.51990815926638</v>
      </c>
      <c r="G98" s="6">
        <v>487.43769950159606</v>
      </c>
      <c r="H98" s="23">
        <v>350.65660525284198</v>
      </c>
      <c r="I98" s="46">
        <v>405.08577039816333</v>
      </c>
      <c r="J98" s="49">
        <v>0.61194583143507975</v>
      </c>
      <c r="K98" s="6">
        <v>513.12876237338901</v>
      </c>
      <c r="L98" s="6">
        <v>298.28546829430678</v>
      </c>
      <c r="M98" s="7">
        <v>214.58284784965295</v>
      </c>
      <c r="N98" s="27">
        <v>0.67174036406084103</v>
      </c>
      <c r="O98" s="6">
        <v>563.26766837916864</v>
      </c>
      <c r="P98" s="6">
        <v>327.43157772018094</v>
      </c>
      <c r="Q98" s="7">
        <v>235.55019567288269</v>
      </c>
      <c r="R98" s="50">
        <v>0.71865176848874601</v>
      </c>
      <c r="S98" s="6">
        <v>602.60381491167766</v>
      </c>
      <c r="T98" s="6">
        <v>350.29796477490794</v>
      </c>
      <c r="U98" s="23">
        <v>251.99998949721498</v>
      </c>
      <c r="V98" s="5"/>
      <c r="W98" s="434">
        <v>466.41014683658295</v>
      </c>
      <c r="X98" s="463">
        <v>274.06613283296929</v>
      </c>
      <c r="Y98" s="22">
        <v>290.53922448026702</v>
      </c>
      <c r="Z98" s="7">
        <v>179.37295158623715</v>
      </c>
      <c r="AA98" s="6">
        <v>477.8027649977364</v>
      </c>
      <c r="AB98" s="421">
        <v>293.148378817278</v>
      </c>
      <c r="AC98" s="6">
        <v>574.67839375985898</v>
      </c>
      <c r="AD98" s="23">
        <v>352.15535493704635</v>
      </c>
      <c r="AE98" s="22">
        <v>254.30524455772851</v>
      </c>
      <c r="AF98" s="7">
        <v>118.06284447260852</v>
      </c>
      <c r="AG98" s="8">
        <v>424.02489974569284</v>
      </c>
      <c r="AH98" s="421">
        <v>198.39819576565304</v>
      </c>
      <c r="AI98" s="6">
        <v>516.64143364757342</v>
      </c>
      <c r="AJ98" s="23">
        <v>242.20035375545098</v>
      </c>
      <c r="AL98" s="141">
        <v>532.40906946370876</v>
      </c>
      <c r="AM98" s="142">
        <v>383.00844824858979</v>
      </c>
      <c r="AN98" s="141">
        <v>758.39048266111058</v>
      </c>
      <c r="AO98" s="142">
        <v>445.63598834629153</v>
      </c>
      <c r="AP98" s="141">
        <v>476.66403059720005</v>
      </c>
      <c r="AQ98" s="142">
        <v>322.59869230187491</v>
      </c>
      <c r="AS98" s="341">
        <f t="shared" si="2"/>
        <v>0</v>
      </c>
      <c r="AT98" s="20">
        <f t="shared" si="3"/>
        <v>0</v>
      </c>
    </row>
    <row r="99" spans="1:46" x14ac:dyDescent="0.25">
      <c r="A99" s="76">
        <v>6438</v>
      </c>
      <c r="B99" s="21" t="s">
        <v>296</v>
      </c>
      <c r="C99" s="39" t="s">
        <v>70</v>
      </c>
      <c r="D99" s="21">
        <v>400</v>
      </c>
      <c r="E99" s="44">
        <v>312</v>
      </c>
      <c r="F99" s="22">
        <v>517.9943439547518</v>
      </c>
      <c r="G99" s="6">
        <v>267.9929439435515</v>
      </c>
      <c r="H99" s="23">
        <v>249.71579772638199</v>
      </c>
      <c r="I99" s="46">
        <v>102.49191650333205</v>
      </c>
      <c r="J99" s="49">
        <v>0.20733615009376521</v>
      </c>
      <c r="K99" s="6">
        <v>107.39895304592386</v>
      </c>
      <c r="L99" s="6">
        <v>55.564625249550197</v>
      </c>
      <c r="M99" s="7">
        <v>51.775112118181454</v>
      </c>
      <c r="N99" s="27">
        <v>0.57509154203667412</v>
      </c>
      <c r="O99" s="6">
        <v>297.89416603121356</v>
      </c>
      <c r="P99" s="6">
        <v>154.120475387445</v>
      </c>
      <c r="Q99" s="7">
        <v>143.60944318538321</v>
      </c>
      <c r="R99" s="50">
        <v>0.7430137781785392</v>
      </c>
      <c r="S99" s="6">
        <v>384.87693457693388</v>
      </c>
      <c r="T99" s="6">
        <v>199.12244980468765</v>
      </c>
      <c r="U99" s="23">
        <v>185.54227833954695</v>
      </c>
      <c r="V99" s="5"/>
      <c r="W99" s="434">
        <v>202.56226167772186</v>
      </c>
      <c r="X99" s="463">
        <v>1341.0986796045481</v>
      </c>
      <c r="Y99" s="22">
        <v>126.18139381396095</v>
      </c>
      <c r="Z99" s="7">
        <v>77.901801672953709</v>
      </c>
      <c r="AA99" s="6">
        <v>207.5100839255995</v>
      </c>
      <c r="AB99" s="421">
        <v>127.31455141603249</v>
      </c>
      <c r="AC99" s="6">
        <v>249.58323905869827</v>
      </c>
      <c r="AD99" s="23">
        <v>152.94132351490677</v>
      </c>
      <c r="AE99" s="22">
        <v>1244.4019411210313</v>
      </c>
      <c r="AF99" s="7">
        <v>577.72160024263076</v>
      </c>
      <c r="AG99" s="8">
        <v>2074.8978623891894</v>
      </c>
      <c r="AH99" s="421">
        <v>970.82976151380342</v>
      </c>
      <c r="AI99" s="6">
        <v>2528.1020216971942</v>
      </c>
      <c r="AJ99" s="23">
        <v>1185.1685987744765</v>
      </c>
      <c r="AL99" s="141">
        <v>385.30118846861251</v>
      </c>
      <c r="AM99" s="142">
        <v>359.02360796345806</v>
      </c>
      <c r="AN99" s="141">
        <v>506.40565419430459</v>
      </c>
      <c r="AO99" s="142">
        <v>3352.7466990113703</v>
      </c>
      <c r="AP99" s="141">
        <v>318.28637854008122</v>
      </c>
      <c r="AQ99" s="142">
        <v>2427.0744037845088</v>
      </c>
      <c r="AS99" s="341">
        <f t="shared" si="2"/>
        <v>0</v>
      </c>
      <c r="AT99" s="20">
        <f t="shared" si="3"/>
        <v>0</v>
      </c>
    </row>
    <row r="100" spans="1:46" x14ac:dyDescent="0.25">
      <c r="A100" s="76">
        <v>6439</v>
      </c>
      <c r="B100" s="21" t="s">
        <v>75</v>
      </c>
      <c r="C100" s="39" t="s">
        <v>70</v>
      </c>
      <c r="D100" s="21">
        <v>813</v>
      </c>
      <c r="E100" s="44">
        <v>740</v>
      </c>
      <c r="F100" s="22">
        <v>868.66774934199486</v>
      </c>
      <c r="G100" s="6">
        <v>449.72279778238277</v>
      </c>
      <c r="H100" s="23">
        <v>418.37094696757595</v>
      </c>
      <c r="I100" s="46">
        <v>187.21739978719793</v>
      </c>
      <c r="J100" s="49">
        <v>0.20000809576894896</v>
      </c>
      <c r="K100" s="6">
        <v>173.74058240179104</v>
      </c>
      <c r="L100" s="6">
        <v>89.948200408338479</v>
      </c>
      <c r="M100" s="7">
        <v>83.677576428036801</v>
      </c>
      <c r="N100" s="27">
        <v>0.48890101422462473</v>
      </c>
      <c r="O100" s="6">
        <v>424.69254367752336</v>
      </c>
      <c r="P100" s="6">
        <v>219.86993195574274</v>
      </c>
      <c r="Q100" s="7">
        <v>204.54198029456455</v>
      </c>
      <c r="R100" s="50">
        <v>0.63180303405572746</v>
      </c>
      <c r="S100" s="6">
        <v>548.82691962063245</v>
      </c>
      <c r="T100" s="6">
        <v>284.13622812293983</v>
      </c>
      <c r="U100" s="23">
        <v>264.32803365488235</v>
      </c>
      <c r="V100" s="5"/>
      <c r="W100" s="434">
        <v>233.37317635354634</v>
      </c>
      <c r="X100" s="463">
        <v>678.520823098699</v>
      </c>
      <c r="Y100" s="22">
        <v>145.37432800751779</v>
      </c>
      <c r="Z100" s="7">
        <v>89.75112515778504</v>
      </c>
      <c r="AA100" s="6">
        <v>239.07359154666395</v>
      </c>
      <c r="AB100" s="421">
        <v>146.67984556401774</v>
      </c>
      <c r="AC100" s="6">
        <v>287.54632171517119</v>
      </c>
      <c r="AD100" s="23">
        <v>176.20460084107876</v>
      </c>
      <c r="AE100" s="22">
        <v>629.59768896650962</v>
      </c>
      <c r="AF100" s="7">
        <v>292.29477418776958</v>
      </c>
      <c r="AG100" s="8">
        <v>1049.782112863747</v>
      </c>
      <c r="AH100" s="421">
        <v>491.1854876072951</v>
      </c>
      <c r="AI100" s="6">
        <v>1279.0780355889092</v>
      </c>
      <c r="AJ100" s="23">
        <v>599.62893512676783</v>
      </c>
      <c r="AL100" s="141">
        <v>270.44272073277091</v>
      </c>
      <c r="AM100" s="142">
        <v>251.58915165383095</v>
      </c>
      <c r="AN100" s="141">
        <v>287.05187743363638</v>
      </c>
      <c r="AO100" s="142">
        <v>834.58895830098277</v>
      </c>
      <c r="AP100" s="141">
        <v>180.41801422388406</v>
      </c>
      <c r="AQ100" s="142">
        <v>604.16419139888694</v>
      </c>
      <c r="AS100" s="341">
        <f t="shared" si="2"/>
        <v>0</v>
      </c>
      <c r="AT100" s="20">
        <f t="shared" si="3"/>
        <v>0</v>
      </c>
    </row>
    <row r="101" spans="1:46" x14ac:dyDescent="0.25">
      <c r="A101" s="76">
        <v>6440</v>
      </c>
      <c r="B101" s="21" t="s">
        <v>76</v>
      </c>
      <c r="C101" s="39" t="s">
        <v>70</v>
      </c>
      <c r="D101" s="21">
        <v>1096</v>
      </c>
      <c r="E101" s="44">
        <v>701</v>
      </c>
      <c r="F101" s="22">
        <v>1184.0692725541808</v>
      </c>
      <c r="G101" s="6">
        <v>659.21627373018964</v>
      </c>
      <c r="H101" s="23">
        <v>524.05079240633825</v>
      </c>
      <c r="I101" s="46">
        <v>195.11244845158762</v>
      </c>
      <c r="J101" s="49">
        <v>0.23448888275862079</v>
      </c>
      <c r="K101" s="6">
        <v>277.6510808300427</v>
      </c>
      <c r="L101" s="6">
        <v>154.5788875232933</v>
      </c>
      <c r="M101" s="7">
        <v>122.88408482013217</v>
      </c>
      <c r="N101" s="27">
        <v>0.5424991392405063</v>
      </c>
      <c r="O101" s="6">
        <v>642.35656116177552</v>
      </c>
      <c r="P101" s="6">
        <v>357.62426107196188</v>
      </c>
      <c r="Q101" s="7">
        <v>284.29710379874376</v>
      </c>
      <c r="R101" s="50">
        <v>0.67770292682926814</v>
      </c>
      <c r="S101" s="6">
        <v>802.44721157857077</v>
      </c>
      <c r="T101" s="6">
        <v>446.75279812043351</v>
      </c>
      <c r="U101" s="23">
        <v>355.15075582097262</v>
      </c>
      <c r="V101" s="5"/>
      <c r="W101" s="434">
        <v>789.95389404319371</v>
      </c>
      <c r="X101" s="463">
        <v>1024.9430426681856</v>
      </c>
      <c r="Y101" s="22">
        <v>492.08318752741741</v>
      </c>
      <c r="Z101" s="7">
        <v>303.80205609295149</v>
      </c>
      <c r="AA101" s="6">
        <v>809.24944998422598</v>
      </c>
      <c r="AB101" s="421">
        <v>496.50228441598415</v>
      </c>
      <c r="AC101" s="6">
        <v>973.32666978222187</v>
      </c>
      <c r="AD101" s="23">
        <v>596.44177089087111</v>
      </c>
      <c r="AE101" s="22">
        <v>951.04195629428079</v>
      </c>
      <c r="AF101" s="7">
        <v>441.52734155432762</v>
      </c>
      <c r="AG101" s="8">
        <v>1585.7536515731856</v>
      </c>
      <c r="AH101" s="421">
        <v>741.96270924090186</v>
      </c>
      <c r="AI101" s="6">
        <v>1932.1177611314727</v>
      </c>
      <c r="AJ101" s="23">
        <v>905.77250442218872</v>
      </c>
      <c r="AL101" s="141">
        <v>326.29950827733751</v>
      </c>
      <c r="AM101" s="142">
        <v>259.39516769958368</v>
      </c>
      <c r="AN101" s="141">
        <v>720.76085222919141</v>
      </c>
      <c r="AO101" s="142">
        <v>935.167009733746</v>
      </c>
      <c r="AP101" s="141">
        <v>453.01303322626291</v>
      </c>
      <c r="AQ101" s="142">
        <v>676.97327485483754</v>
      </c>
      <c r="AS101" s="341">
        <f t="shared" si="2"/>
        <v>0</v>
      </c>
      <c r="AT101" s="20">
        <f t="shared" si="3"/>
        <v>0</v>
      </c>
    </row>
    <row r="102" spans="1:46" x14ac:dyDescent="0.25">
      <c r="A102" s="76">
        <v>6531</v>
      </c>
      <c r="B102" s="21" t="s">
        <v>77</v>
      </c>
      <c r="C102" s="39" t="s">
        <v>70</v>
      </c>
      <c r="D102" s="21">
        <v>855</v>
      </c>
      <c r="E102" s="44">
        <v>662</v>
      </c>
      <c r="F102" s="22">
        <v>967.85154281234134</v>
      </c>
      <c r="G102" s="6">
        <v>546.01276810214426</v>
      </c>
      <c r="H102" s="23">
        <v>421.23396987175869</v>
      </c>
      <c r="I102" s="46">
        <v>212.52115853726826</v>
      </c>
      <c r="J102" s="49">
        <v>0.30310619137701633</v>
      </c>
      <c r="K102" s="6">
        <v>293.36179496021805</v>
      </c>
      <c r="L102" s="6">
        <v>165.49985058266299</v>
      </c>
      <c r="M102" s="7">
        <v>127.67862428644962</v>
      </c>
      <c r="N102" s="27">
        <v>0.51746923283793356</v>
      </c>
      <c r="O102" s="6">
        <v>500.83339536011266</v>
      </c>
      <c r="P102" s="6">
        <v>282.54480822953309</v>
      </c>
      <c r="Q102" s="7">
        <v>217.97561923481618</v>
      </c>
      <c r="R102" s="50">
        <v>0.67364153686396666</v>
      </c>
      <c r="S102" s="6">
        <v>651.9850007562668</v>
      </c>
      <c r="T102" s="6">
        <v>367.81688025167711</v>
      </c>
      <c r="U102" s="23">
        <v>283.76069884372134</v>
      </c>
      <c r="V102" s="5"/>
      <c r="W102" s="434">
        <v>576.84687375723718</v>
      </c>
      <c r="X102" s="463">
        <v>1099.1998510824756</v>
      </c>
      <c r="Y102" s="22">
        <v>359.33318449869694</v>
      </c>
      <c r="Z102" s="7">
        <v>221.84492996328916</v>
      </c>
      <c r="AA102" s="6">
        <v>590.9370392794591</v>
      </c>
      <c r="AB102" s="421">
        <v>362.56013514002217</v>
      </c>
      <c r="AC102" s="6">
        <v>710.75090691016646</v>
      </c>
      <c r="AD102" s="23">
        <v>435.5387998097732</v>
      </c>
      <c r="AE102" s="22">
        <v>1019.9446537150571</v>
      </c>
      <c r="AF102" s="7">
        <v>473.51586174186815</v>
      </c>
      <c r="AG102" s="8">
        <v>1700.641016231606</v>
      </c>
      <c r="AH102" s="421">
        <v>795.71767947536568</v>
      </c>
      <c r="AI102" s="6">
        <v>2072.0990990687401</v>
      </c>
      <c r="AJ102" s="23">
        <v>971.39544396887402</v>
      </c>
      <c r="AL102" s="141">
        <v>330.4617640111498</v>
      </c>
      <c r="AM102" s="142">
        <v>254.94224471908328</v>
      </c>
      <c r="AN102" s="141">
        <v>674.6747061488154</v>
      </c>
      <c r="AO102" s="142">
        <v>1285.6138609151762</v>
      </c>
      <c r="AP102" s="141">
        <v>424.04694168423646</v>
      </c>
      <c r="AQ102" s="142">
        <v>930.66395260276693</v>
      </c>
      <c r="AS102" s="341">
        <f t="shared" si="2"/>
        <v>0</v>
      </c>
      <c r="AT102" s="20">
        <f t="shared" si="3"/>
        <v>0</v>
      </c>
    </row>
    <row r="103" spans="1:46" x14ac:dyDescent="0.25">
      <c r="A103" s="76">
        <v>6532</v>
      </c>
      <c r="B103" s="21" t="s">
        <v>78</v>
      </c>
      <c r="C103" s="39" t="s">
        <v>70</v>
      </c>
      <c r="D103" s="21">
        <v>1067</v>
      </c>
      <c r="E103" s="44">
        <v>982</v>
      </c>
      <c r="F103" s="22">
        <v>1256.1908495267978</v>
      </c>
      <c r="G103" s="6">
        <v>689.92411939295505</v>
      </c>
      <c r="H103" s="23">
        <v>565.49672397379197</v>
      </c>
      <c r="I103" s="46">
        <v>337.35402240017925</v>
      </c>
      <c r="J103" s="49">
        <v>0.38383887771154168</v>
      </c>
      <c r="K103" s="6">
        <v>482.17488587387419</v>
      </c>
      <c r="L103" s="6">
        <v>264.81969969391554</v>
      </c>
      <c r="M103" s="7">
        <v>217.05962787965379</v>
      </c>
      <c r="N103" s="27">
        <v>0.5211002712611239</v>
      </c>
      <c r="O103" s="6">
        <v>654.60139244415598</v>
      </c>
      <c r="P103" s="6">
        <v>359.51964576526092</v>
      </c>
      <c r="Q103" s="7">
        <v>294.68049626001988</v>
      </c>
      <c r="R103" s="50">
        <v>0.5992746083788707</v>
      </c>
      <c r="S103" s="6">
        <v>752.80327939929271</v>
      </c>
      <c r="T103" s="6">
        <v>413.45400646035034</v>
      </c>
      <c r="U103" s="23">
        <v>338.88782779892853</v>
      </c>
      <c r="V103" s="5"/>
      <c r="W103" s="434">
        <v>380.9991515347599</v>
      </c>
      <c r="X103" s="463">
        <v>930.6228740167129</v>
      </c>
      <c r="Y103" s="22">
        <v>237.33445501847837</v>
      </c>
      <c r="Z103" s="7">
        <v>146.52541936783095</v>
      </c>
      <c r="AA103" s="6">
        <v>390.30550535788922</v>
      </c>
      <c r="AB103" s="421">
        <v>239.46580999728141</v>
      </c>
      <c r="AC103" s="6">
        <v>469.44085996606668</v>
      </c>
      <c r="AD103" s="23">
        <v>287.66717951881651</v>
      </c>
      <c r="AE103" s="22">
        <v>863.5225196251123</v>
      </c>
      <c r="AF103" s="7">
        <v>400.89588050140094</v>
      </c>
      <c r="AG103" s="8">
        <v>1439.8250041951744</v>
      </c>
      <c r="AH103" s="421">
        <v>673.68374645432152</v>
      </c>
      <c r="AI103" s="6">
        <v>1754.3150291767138</v>
      </c>
      <c r="AJ103" s="23">
        <v>822.41897957210051</v>
      </c>
      <c r="AL103" s="141">
        <v>336.94437278843571</v>
      </c>
      <c r="AM103" s="142">
        <v>276.17666003750691</v>
      </c>
      <c r="AN103" s="141">
        <v>357.07511858927825</v>
      </c>
      <c r="AO103" s="142">
        <v>872.18638614499798</v>
      </c>
      <c r="AP103" s="141">
        <v>224.42906279032934</v>
      </c>
      <c r="AQ103" s="142">
        <v>631.38120567415319</v>
      </c>
      <c r="AS103" s="341">
        <f t="shared" si="2"/>
        <v>0</v>
      </c>
      <c r="AT103" s="20">
        <f t="shared" si="3"/>
        <v>0</v>
      </c>
    </row>
    <row r="104" spans="1:46" x14ac:dyDescent="0.25">
      <c r="A104" s="76">
        <v>6533</v>
      </c>
      <c r="B104" s="21" t="s">
        <v>79</v>
      </c>
      <c r="C104" s="39" t="s">
        <v>70</v>
      </c>
      <c r="D104" s="21">
        <v>740</v>
      </c>
      <c r="E104" s="44">
        <v>567</v>
      </c>
      <c r="F104" s="22">
        <v>822.05717645741129</v>
      </c>
      <c r="G104" s="6">
        <v>464.25351402811265</v>
      </c>
      <c r="H104" s="23">
        <v>357.3150585204682</v>
      </c>
      <c r="I104" s="46">
        <v>168.83466903735231</v>
      </c>
      <c r="J104" s="49">
        <v>0.26857042016806726</v>
      </c>
      <c r="K104" s="6">
        <v>220.78024128334195</v>
      </c>
      <c r="L104" s="6">
        <v>124.68476132703192</v>
      </c>
      <c r="M104" s="7">
        <v>95.964255399219681</v>
      </c>
      <c r="N104" s="27">
        <v>0.51279582627292775</v>
      </c>
      <c r="O104" s="6">
        <v>421.54748904506818</v>
      </c>
      <c r="P104" s="6">
        <v>238.06726432615628</v>
      </c>
      <c r="Q104" s="7">
        <v>183.22967067376302</v>
      </c>
      <c r="R104" s="50">
        <v>0.6142251670378619</v>
      </c>
      <c r="S104" s="6">
        <v>504.92820652422654</v>
      </c>
      <c r="T104" s="6">
        <v>285.15619220183186</v>
      </c>
      <c r="U104" s="23">
        <v>219.47190150487799</v>
      </c>
      <c r="V104" s="5"/>
      <c r="W104" s="434">
        <v>546.63059935753461</v>
      </c>
      <c r="X104" s="463">
        <v>648.96960478869698</v>
      </c>
      <c r="Y104" s="22">
        <v>340.51066747089214</v>
      </c>
      <c r="Z104" s="7">
        <v>210.22429443086085</v>
      </c>
      <c r="AA104" s="6">
        <v>559.9826967248863</v>
      </c>
      <c r="AB104" s="421">
        <v>343.56858464685854</v>
      </c>
      <c r="AC104" s="6">
        <v>673.52049896299047</v>
      </c>
      <c r="AD104" s="23">
        <v>412.72449590092043</v>
      </c>
      <c r="AE104" s="22">
        <v>602.1771911413224</v>
      </c>
      <c r="AF104" s="7">
        <v>279.56463181211097</v>
      </c>
      <c r="AG104" s="8">
        <v>1004.061569972377</v>
      </c>
      <c r="AH104" s="421">
        <v>469.79317497538551</v>
      </c>
      <c r="AI104" s="6">
        <v>1223.3711022444063</v>
      </c>
      <c r="AJ104" s="23">
        <v>573.51364881027462</v>
      </c>
      <c r="AL104" s="141">
        <v>321.71251935967064</v>
      </c>
      <c r="AM104" s="142">
        <v>247.60766307265271</v>
      </c>
      <c r="AN104" s="141">
        <v>738.68999913180357</v>
      </c>
      <c r="AO104" s="142">
        <v>876.98595241715805</v>
      </c>
      <c r="AP104" s="141">
        <v>464.28187114440345</v>
      </c>
      <c r="AQ104" s="142">
        <v>634.85564185862904</v>
      </c>
      <c r="AS104" s="341">
        <f t="shared" si="2"/>
        <v>0</v>
      </c>
      <c r="AT104" s="20">
        <f t="shared" si="3"/>
        <v>0</v>
      </c>
    </row>
    <row r="105" spans="1:46" x14ac:dyDescent="0.25">
      <c r="A105" s="76">
        <v>6534</v>
      </c>
      <c r="B105" s="21" t="s">
        <v>80</v>
      </c>
      <c r="C105" s="39" t="s">
        <v>70</v>
      </c>
      <c r="D105" s="21">
        <v>1252</v>
      </c>
      <c r="E105" s="44">
        <v>998</v>
      </c>
      <c r="F105" s="22">
        <v>1379.1944335554692</v>
      </c>
      <c r="G105" s="6">
        <v>805.17304138433178</v>
      </c>
      <c r="H105" s="23">
        <v>573.11838494707899</v>
      </c>
      <c r="I105" s="46">
        <v>420.46565643725137</v>
      </c>
      <c r="J105" s="49">
        <v>0.4474116760845957</v>
      </c>
      <c r="K105" s="6">
        <v>617.06769316359703</v>
      </c>
      <c r="L105" s="6">
        <v>360.24381998389543</v>
      </c>
      <c r="M105" s="7">
        <v>256.41985720406916</v>
      </c>
      <c r="N105" s="27">
        <v>0.59490854616330113</v>
      </c>
      <c r="O105" s="6">
        <v>820.49455534300182</v>
      </c>
      <c r="P105" s="6">
        <v>479.00432345983631</v>
      </c>
      <c r="Q105" s="7">
        <v>340.95302516832595</v>
      </c>
      <c r="R105" s="50">
        <v>0.72562104384133619</v>
      </c>
      <c r="S105" s="6">
        <v>1000.77250453668</v>
      </c>
      <c r="T105" s="6">
        <v>584.25050276220225</v>
      </c>
      <c r="U105" s="23">
        <v>415.86676072996022</v>
      </c>
      <c r="V105" s="5"/>
      <c r="W105" s="434">
        <v>928.90343753951879</v>
      </c>
      <c r="X105" s="463">
        <v>735.5093267810729</v>
      </c>
      <c r="Y105" s="22">
        <v>578.63853561133044</v>
      </c>
      <c r="Z105" s="7">
        <v>357.23955076913114</v>
      </c>
      <c r="AA105" s="6">
        <v>951.59300002920111</v>
      </c>
      <c r="AB105" s="421">
        <v>583.83493292206435</v>
      </c>
      <c r="AC105" s="6">
        <v>1144.530707712622</v>
      </c>
      <c r="AD105" s="23">
        <v>701.35335169623738</v>
      </c>
      <c r="AE105" s="22">
        <v>682.47717179833251</v>
      </c>
      <c r="AF105" s="7">
        <v>316.84441400437299</v>
      </c>
      <c r="AG105" s="8">
        <v>1137.9526004420236</v>
      </c>
      <c r="AH105" s="421">
        <v>532.43982353379204</v>
      </c>
      <c r="AI105" s="6">
        <v>1386.5069321824024</v>
      </c>
      <c r="AJ105" s="23">
        <v>649.99136265179459</v>
      </c>
      <c r="AL105" s="141">
        <v>382.5913126676009</v>
      </c>
      <c r="AM105" s="142">
        <v>272.32669741879067</v>
      </c>
      <c r="AN105" s="141">
        <v>741.93565298683609</v>
      </c>
      <c r="AO105" s="142">
        <v>587.46751340341291</v>
      </c>
      <c r="AP105" s="141">
        <v>466.32183140739966</v>
      </c>
      <c r="AQ105" s="142">
        <v>425.27142454775725</v>
      </c>
      <c r="AS105" s="341">
        <f t="shared" si="2"/>
        <v>0</v>
      </c>
      <c r="AT105" s="20">
        <f t="shared" si="3"/>
        <v>0</v>
      </c>
    </row>
    <row r="106" spans="1:46" x14ac:dyDescent="0.25">
      <c r="A106" s="76">
        <v>6535</v>
      </c>
      <c r="B106" s="21" t="s">
        <v>81</v>
      </c>
      <c r="C106" s="39" t="s">
        <v>70</v>
      </c>
      <c r="D106" s="21">
        <v>1464</v>
      </c>
      <c r="E106" s="44">
        <v>1214</v>
      </c>
      <c r="F106" s="22">
        <v>1705.1422411379299</v>
      </c>
      <c r="G106" s="6">
        <v>1029.606036848297</v>
      </c>
      <c r="H106" s="23">
        <v>674.49879599036819</v>
      </c>
      <c r="I106" s="46">
        <v>366.5295191801535</v>
      </c>
      <c r="J106" s="49">
        <v>0.2131032751112435</v>
      </c>
      <c r="K106" s="6">
        <v>363.37139611701855</v>
      </c>
      <c r="L106" s="6">
        <v>219.41241852667974</v>
      </c>
      <c r="M106" s="7">
        <v>143.73790248413795</v>
      </c>
      <c r="N106" s="27">
        <v>0.58184270082694078</v>
      </c>
      <c r="O106" s="6">
        <v>992.12456687779581</v>
      </c>
      <c r="P106" s="6">
        <v>599.06875726753583</v>
      </c>
      <c r="Q106" s="7">
        <v>392.45220116355557</v>
      </c>
      <c r="R106" s="50">
        <v>0.69897669094693027</v>
      </c>
      <c r="S106" s="6">
        <v>1191.8546813044229</v>
      </c>
      <c r="T106" s="6">
        <v>719.67062061520573</v>
      </c>
      <c r="U106" s="23">
        <v>471.45893646903613</v>
      </c>
      <c r="V106" s="5"/>
      <c r="W106" s="434">
        <v>1427.9574709291212</v>
      </c>
      <c r="X106" s="463">
        <v>610.96102322190075</v>
      </c>
      <c r="Y106" s="22">
        <v>889.5125009789117</v>
      </c>
      <c r="Z106" s="7">
        <v>549.16675384834218</v>
      </c>
      <c r="AA106" s="6">
        <v>1462.8370170260498</v>
      </c>
      <c r="AB106" s="421">
        <v>897.5006664457477</v>
      </c>
      <c r="AC106" s="6">
        <v>1759.430645573967</v>
      </c>
      <c r="AD106" s="23">
        <v>1078.1559394037815</v>
      </c>
      <c r="AE106" s="22">
        <v>566.90912817154526</v>
      </c>
      <c r="AF106" s="7">
        <v>263.19120687353973</v>
      </c>
      <c r="AG106" s="8">
        <v>945.25611005749181</v>
      </c>
      <c r="AH106" s="421">
        <v>442.27852393654365</v>
      </c>
      <c r="AI106" s="6">
        <v>1151.7212129691486</v>
      </c>
      <c r="AJ106" s="23">
        <v>539.92434025155751</v>
      </c>
      <c r="AL106" s="141">
        <v>409.19997081115832</v>
      </c>
      <c r="AM106" s="142">
        <v>268.06844341772921</v>
      </c>
      <c r="AN106" s="141">
        <v>975.38078615377128</v>
      </c>
      <c r="AO106" s="142">
        <v>417.32310329364805</v>
      </c>
      <c r="AP106" s="141">
        <v>613.04690330993697</v>
      </c>
      <c r="AQ106" s="142">
        <v>302.10281689654624</v>
      </c>
      <c r="AS106" s="341">
        <f t="shared" si="2"/>
        <v>0</v>
      </c>
      <c r="AT106" s="20">
        <f t="shared" si="3"/>
        <v>0</v>
      </c>
    </row>
    <row r="107" spans="1:46" x14ac:dyDescent="0.25">
      <c r="A107" s="76">
        <v>6631</v>
      </c>
      <c r="B107" s="21" t="s">
        <v>82</v>
      </c>
      <c r="C107" s="39" t="s">
        <v>70</v>
      </c>
      <c r="D107" s="21">
        <v>1373</v>
      </c>
      <c r="E107" s="44">
        <v>1133</v>
      </c>
      <c r="F107" s="22">
        <v>1678.2340258722081</v>
      </c>
      <c r="G107" s="6">
        <v>1012.4404995239976</v>
      </c>
      <c r="H107" s="23">
        <v>664.76171809374478</v>
      </c>
      <c r="I107" s="46">
        <v>489.37241955535717</v>
      </c>
      <c r="J107" s="49">
        <v>0.48028461349693252</v>
      </c>
      <c r="K107" s="6">
        <v>806.02998047343453</v>
      </c>
      <c r="L107" s="6">
        <v>486.25959400252447</v>
      </c>
      <c r="M107" s="7">
        <v>319.27482484221105</v>
      </c>
      <c r="N107" s="27">
        <v>0.62641258430387459</v>
      </c>
      <c r="O107" s="6">
        <v>1051.2669132133053</v>
      </c>
      <c r="P107" s="6">
        <v>634.20546976073308</v>
      </c>
      <c r="Q107" s="7">
        <v>416.41510577738643</v>
      </c>
      <c r="R107" s="50">
        <v>0.69481357731015558</v>
      </c>
      <c r="S107" s="6">
        <v>1166.0597870798931</v>
      </c>
      <c r="T107" s="6">
        <v>703.45740528794965</v>
      </c>
      <c r="U107" s="23">
        <v>461.88546740755999</v>
      </c>
      <c r="V107" s="5"/>
      <c r="W107" s="434">
        <v>1717.5493668559884</v>
      </c>
      <c r="X107" s="463">
        <v>1288.7381430293271</v>
      </c>
      <c r="Y107" s="22">
        <v>1069.9069572938636</v>
      </c>
      <c r="Z107" s="7">
        <v>660.53858715894262</v>
      </c>
      <c r="AA107" s="6">
        <v>1759.5025367049645</v>
      </c>
      <c r="AB107" s="421">
        <v>1079.5151345815091</v>
      </c>
      <c r="AC107" s="6">
        <v>2116.2457936274118</v>
      </c>
      <c r="AD107" s="23">
        <v>1296.8075652071743</v>
      </c>
      <c r="AE107" s="22">
        <v>1195.816736808134</v>
      </c>
      <c r="AF107" s="7">
        <v>555.16560683227317</v>
      </c>
      <c r="AG107" s="8">
        <v>1993.8875929245198</v>
      </c>
      <c r="AH107" s="421">
        <v>932.9256400579194</v>
      </c>
      <c r="AI107" s="6">
        <v>2429.3972952023482</v>
      </c>
      <c r="AJ107" s="23">
        <v>1138.8960427667166</v>
      </c>
      <c r="AL107" s="141">
        <v>461.91221395537735</v>
      </c>
      <c r="AM107" s="142">
        <v>303.2884965603688</v>
      </c>
      <c r="AN107" s="141">
        <v>1250.9463706161605</v>
      </c>
      <c r="AO107" s="142">
        <v>938.6293831240547</v>
      </c>
      <c r="AP107" s="141">
        <v>786.24554594428923</v>
      </c>
      <c r="AQ107" s="142">
        <v>679.47970870933682</v>
      </c>
      <c r="AS107" s="341">
        <f t="shared" si="2"/>
        <v>0</v>
      </c>
      <c r="AT107" s="20">
        <f t="shared" si="3"/>
        <v>0</v>
      </c>
    </row>
    <row r="108" spans="1:46" x14ac:dyDescent="0.25">
      <c r="A108" s="76">
        <v>6632</v>
      </c>
      <c r="B108" s="21" t="s">
        <v>83</v>
      </c>
      <c r="C108" s="39" t="s">
        <v>70</v>
      </c>
      <c r="D108" s="21">
        <v>1098</v>
      </c>
      <c r="E108" s="44">
        <v>934</v>
      </c>
      <c r="F108" s="22">
        <v>1323.3591868734945</v>
      </c>
      <c r="G108" s="6">
        <v>778.661029288235</v>
      </c>
      <c r="H108" s="23">
        <v>543.95475163801314</v>
      </c>
      <c r="I108" s="46">
        <v>549.8928214705719</v>
      </c>
      <c r="J108" s="49">
        <v>0.57293488133203252</v>
      </c>
      <c r="K108" s="6">
        <v>758.19863869102062</v>
      </c>
      <c r="L108" s="6">
        <v>446.12206441313322</v>
      </c>
      <c r="M108" s="7">
        <v>311.65065107972026</v>
      </c>
      <c r="N108" s="27">
        <v>0.6393968864779952</v>
      </c>
      <c r="O108" s="6">
        <v>846.15174377896381</v>
      </c>
      <c r="P108" s="6">
        <v>497.87343774864848</v>
      </c>
      <c r="Q108" s="7">
        <v>347.80297458225675</v>
      </c>
      <c r="R108" s="50">
        <v>0.69279760848601746</v>
      </c>
      <c r="S108" s="6">
        <v>916.82007983395772</v>
      </c>
      <c r="T108" s="6">
        <v>539.45449891215003</v>
      </c>
      <c r="U108" s="23">
        <v>376.85055105942109</v>
      </c>
      <c r="V108" s="5"/>
      <c r="W108" s="434">
        <v>814.33131779278506</v>
      </c>
      <c r="X108" s="463">
        <v>999.54072103737053</v>
      </c>
      <c r="Y108" s="22">
        <v>507.26852995418642</v>
      </c>
      <c r="Z108" s="7">
        <v>313.17717470838051</v>
      </c>
      <c r="AA108" s="6">
        <v>834.22232107220691</v>
      </c>
      <c r="AB108" s="421">
        <v>511.82399707683317</v>
      </c>
      <c r="AC108" s="6">
        <v>1003.3628489250548</v>
      </c>
      <c r="AD108" s="23">
        <v>614.8475460894025</v>
      </c>
      <c r="AE108" s="22">
        <v>927.47120879664828</v>
      </c>
      <c r="AF108" s="7">
        <v>430.58447051462173</v>
      </c>
      <c r="AG108" s="8">
        <v>1546.452126895641</v>
      </c>
      <c r="AH108" s="421">
        <v>723.57380898636347</v>
      </c>
      <c r="AI108" s="6">
        <v>1884.2319033289712</v>
      </c>
      <c r="AJ108" s="23">
        <v>883.32372090561023</v>
      </c>
      <c r="AL108" s="141">
        <v>453.43664640131919</v>
      </c>
      <c r="AM108" s="142">
        <v>316.7604504392138</v>
      </c>
      <c r="AN108" s="141">
        <v>741.6496519059973</v>
      </c>
      <c r="AO108" s="142">
        <v>910.32852553494581</v>
      </c>
      <c r="AP108" s="141">
        <v>466.14207384046733</v>
      </c>
      <c r="AQ108" s="142">
        <v>658.99254006044032</v>
      </c>
      <c r="AS108" s="341">
        <f t="shared" si="2"/>
        <v>0</v>
      </c>
      <c r="AT108" s="20">
        <f t="shared" si="3"/>
        <v>0</v>
      </c>
    </row>
    <row r="109" spans="1:46" x14ac:dyDescent="0.25">
      <c r="A109" s="76">
        <v>6633</v>
      </c>
      <c r="B109" s="21" t="s">
        <v>297</v>
      </c>
      <c r="C109" s="39" t="s">
        <v>70</v>
      </c>
      <c r="D109" s="21">
        <v>1398</v>
      </c>
      <c r="E109" s="44">
        <v>1013</v>
      </c>
      <c r="F109" s="22">
        <v>1837.2262978103859</v>
      </c>
      <c r="G109" s="6">
        <v>1107.9534636277117</v>
      </c>
      <c r="H109" s="23">
        <v>728.36702693621589</v>
      </c>
      <c r="I109" s="46">
        <v>450.68662882903072</v>
      </c>
      <c r="J109" s="49">
        <v>0.30590147325933392</v>
      </c>
      <c r="K109" s="6">
        <v>562.01023121098876</v>
      </c>
      <c r="L109" s="6">
        <v>338.92459682649883</v>
      </c>
      <c r="M109" s="7">
        <v>222.8085466133094</v>
      </c>
      <c r="N109" s="27">
        <v>0.62441649907448493</v>
      </c>
      <c r="O109" s="6">
        <v>1147.1944128863381</v>
      </c>
      <c r="P109" s="6">
        <v>691.82442289586538</v>
      </c>
      <c r="Q109" s="7">
        <v>454.80438900080298</v>
      </c>
      <c r="R109" s="50">
        <v>0.73850683046683041</v>
      </c>
      <c r="S109" s="6">
        <v>1356.804170046257</v>
      </c>
      <c r="T109" s="6">
        <v>818.23120072844802</v>
      </c>
      <c r="U109" s="23">
        <v>537.90402447921326</v>
      </c>
      <c r="V109" s="5"/>
      <c r="W109" s="434">
        <v>1017.262892808838</v>
      </c>
      <c r="X109" s="463">
        <v>1488.5466072326369</v>
      </c>
      <c r="Y109" s="22">
        <v>633.67997882084444</v>
      </c>
      <c r="Z109" s="7">
        <v>391.22100764717595</v>
      </c>
      <c r="AA109" s="6">
        <v>1042.1107392501849</v>
      </c>
      <c r="AB109" s="421">
        <v>639.37066952869998</v>
      </c>
      <c r="AC109" s="6">
        <v>1253.401130391183</v>
      </c>
      <c r="AD109" s="23">
        <v>768.06771360164737</v>
      </c>
      <c r="AE109" s="22">
        <v>1381.2184857535049</v>
      </c>
      <c r="AF109" s="7">
        <v>641.2395605517687</v>
      </c>
      <c r="AG109" s="8">
        <v>2303.0237971186534</v>
      </c>
      <c r="AH109" s="421">
        <v>1077.5682428737971</v>
      </c>
      <c r="AI109" s="6">
        <v>2806.0557693226488</v>
      </c>
      <c r="AJ109" s="23">
        <v>1315.4726967776983</v>
      </c>
      <c r="AL109" s="141">
        <v>494.86725529031861</v>
      </c>
      <c r="AM109" s="142">
        <v>325.32502789757007</v>
      </c>
      <c r="AN109" s="141">
        <v>727.65586037828189</v>
      </c>
      <c r="AO109" s="142">
        <v>1064.768674701457</v>
      </c>
      <c r="AP109" s="141">
        <v>457.34668778876966</v>
      </c>
      <c r="AQ109" s="142">
        <v>770.79273453061307</v>
      </c>
      <c r="AS109" s="341">
        <f t="shared" si="2"/>
        <v>0</v>
      </c>
      <c r="AT109" s="20">
        <f t="shared" si="3"/>
        <v>0</v>
      </c>
    </row>
    <row r="110" spans="1:46" x14ac:dyDescent="0.25">
      <c r="A110" s="76">
        <v>6634</v>
      </c>
      <c r="B110" s="21" t="s">
        <v>84</v>
      </c>
      <c r="C110" s="39" t="s">
        <v>70</v>
      </c>
      <c r="D110" s="21">
        <v>1537</v>
      </c>
      <c r="E110" s="44">
        <v>1151</v>
      </c>
      <c r="F110" s="22">
        <v>1767.285938287509</v>
      </c>
      <c r="G110" s="6">
        <v>1077.6796214369722</v>
      </c>
      <c r="H110" s="23">
        <v>688.53390827126589</v>
      </c>
      <c r="I110" s="46">
        <v>474.7811927535422</v>
      </c>
      <c r="J110" s="49">
        <v>0.41408336231884058</v>
      </c>
      <c r="K110" s="6">
        <v>731.80370350489875</v>
      </c>
      <c r="L110" s="6">
        <v>446.24920114711671</v>
      </c>
      <c r="M110" s="7">
        <v>285.11043580749794</v>
      </c>
      <c r="N110" s="27">
        <v>0.60646356687898084</v>
      </c>
      <c r="O110" s="6">
        <v>1071.7945338289092</v>
      </c>
      <c r="P110" s="6">
        <v>653.57342716945595</v>
      </c>
      <c r="Q110" s="7">
        <v>417.5707299273169</v>
      </c>
      <c r="R110" s="50">
        <v>0.71662777070063677</v>
      </c>
      <c r="S110" s="6">
        <v>1266.4861821455606</v>
      </c>
      <c r="T110" s="6">
        <v>772.29514463988357</v>
      </c>
      <c r="U110" s="23">
        <v>493.42251973623399</v>
      </c>
      <c r="V110" s="5"/>
      <c r="W110" s="434">
        <v>1573.7363265240565</v>
      </c>
      <c r="X110" s="463">
        <v>787.31548976311069</v>
      </c>
      <c r="Y110" s="22">
        <v>980.32200831369346</v>
      </c>
      <c r="Z110" s="7">
        <v>605.2306790958545</v>
      </c>
      <c r="AA110" s="6">
        <v>1612.1766931756565</v>
      </c>
      <c r="AB110" s="421">
        <v>989.12567819418734</v>
      </c>
      <c r="AC110" s="6">
        <v>1939.0492905491174</v>
      </c>
      <c r="AD110" s="23">
        <v>1188.2238806407843</v>
      </c>
      <c r="AE110" s="22">
        <v>730.54797431070995</v>
      </c>
      <c r="AF110" s="7">
        <v>339.16159307223904</v>
      </c>
      <c r="AG110" s="8">
        <v>1218.1051637580301</v>
      </c>
      <c r="AH110" s="421">
        <v>569.9426304619351</v>
      </c>
      <c r="AI110" s="6">
        <v>1484.1666102978741</v>
      </c>
      <c r="AJ110" s="23">
        <v>695.77400230617764</v>
      </c>
      <c r="AL110" s="141">
        <v>425.22669301851397</v>
      </c>
      <c r="AM110" s="142">
        <v>271.67906956884639</v>
      </c>
      <c r="AN110" s="141">
        <v>1023.9013184932053</v>
      </c>
      <c r="AO110" s="142">
        <v>512.24169795908301</v>
      </c>
      <c r="AP110" s="141">
        <v>643.54305673011538</v>
      </c>
      <c r="AQ110" s="142">
        <v>370.81498403509119</v>
      </c>
      <c r="AS110" s="341">
        <f t="shared" si="2"/>
        <v>0</v>
      </c>
      <c r="AT110" s="20">
        <f t="shared" si="3"/>
        <v>0</v>
      </c>
    </row>
    <row r="111" spans="1:46" x14ac:dyDescent="0.25">
      <c r="A111" s="76">
        <v>6635</v>
      </c>
      <c r="B111" s="21" t="s">
        <v>85</v>
      </c>
      <c r="C111" s="39" t="s">
        <v>70</v>
      </c>
      <c r="D111" s="21">
        <v>1849</v>
      </c>
      <c r="E111" s="44">
        <v>1571</v>
      </c>
      <c r="F111" s="22">
        <v>2174.9593996752019</v>
      </c>
      <c r="G111" s="6">
        <v>1333.6394691157554</v>
      </c>
      <c r="H111" s="23">
        <v>840.01512012096066</v>
      </c>
      <c r="I111" s="46">
        <v>678.97834709077688</v>
      </c>
      <c r="J111" s="49">
        <v>0.4287394508009153</v>
      </c>
      <c r="K111" s="6">
        <v>932.49089853103453</v>
      </c>
      <c r="L111" s="6">
        <v>571.78385355511318</v>
      </c>
      <c r="M111" s="7">
        <v>360.14762126512557</v>
      </c>
      <c r="N111" s="27">
        <v>0.59621314285714289</v>
      </c>
      <c r="O111" s="6">
        <v>1296.7393792670368</v>
      </c>
      <c r="P111" s="6">
        <v>795.13337931983608</v>
      </c>
      <c r="Q111" s="7">
        <v>500.82805481483837</v>
      </c>
      <c r="R111" s="50">
        <v>0.68607266903914599</v>
      </c>
      <c r="S111" s="6">
        <v>1492.1802003869445</v>
      </c>
      <c r="T111" s="6">
        <v>914.97359011219601</v>
      </c>
      <c r="U111" s="23">
        <v>576.31141549462632</v>
      </c>
      <c r="V111" s="5"/>
      <c r="W111" s="434">
        <v>1698.4968117214751</v>
      </c>
      <c r="X111" s="463">
        <v>663.2854388607426</v>
      </c>
      <c r="Y111" s="22">
        <v>1058.0386164554543</v>
      </c>
      <c r="Z111" s="7">
        <v>653.21131721656172</v>
      </c>
      <c r="AA111" s="6">
        <v>1739.9846004308813</v>
      </c>
      <c r="AB111" s="421">
        <v>1067.5402114631099</v>
      </c>
      <c r="AC111" s="6">
        <v>2092.7705500976876</v>
      </c>
      <c r="AD111" s="23">
        <v>1282.4222449877088</v>
      </c>
      <c r="AE111" s="22">
        <v>615.46081596248268</v>
      </c>
      <c r="AF111" s="7">
        <v>285.7316400231316</v>
      </c>
      <c r="AG111" s="8">
        <v>1026.2104945564834</v>
      </c>
      <c r="AH111" s="421">
        <v>480.15649721960204</v>
      </c>
      <c r="AI111" s="6">
        <v>1250.3578479703003</v>
      </c>
      <c r="AJ111" s="23">
        <v>586.16497511868408</v>
      </c>
      <c r="AL111" s="141">
        <v>430.03427762024666</v>
      </c>
      <c r="AM111" s="142">
        <v>270.8642805921246</v>
      </c>
      <c r="AN111" s="141">
        <v>918.60292683692535</v>
      </c>
      <c r="AO111" s="142">
        <v>358.72657591170503</v>
      </c>
      <c r="AP111" s="141">
        <v>577.36084989892368</v>
      </c>
      <c r="AQ111" s="142">
        <v>259.68442250924932</v>
      </c>
      <c r="AS111" s="341">
        <f t="shared" si="2"/>
        <v>0</v>
      </c>
      <c r="AT111" s="20">
        <f t="shared" si="3"/>
        <v>0</v>
      </c>
    </row>
    <row r="112" spans="1:46" x14ac:dyDescent="0.25">
      <c r="A112" s="76">
        <v>6636</v>
      </c>
      <c r="B112" s="21" t="s">
        <v>86</v>
      </c>
      <c r="C112" s="39" t="s">
        <v>70</v>
      </c>
      <c r="D112" s="21">
        <v>1025</v>
      </c>
      <c r="E112" s="44">
        <v>896</v>
      </c>
      <c r="F112" s="22">
        <v>1240.9881279050253</v>
      </c>
      <c r="G112" s="6">
        <v>706.09564876519039</v>
      </c>
      <c r="H112" s="23">
        <v>534.1546732373854</v>
      </c>
      <c r="I112" s="46">
        <v>378.94223262586183</v>
      </c>
      <c r="J112" s="49">
        <v>0.49257522386573743</v>
      </c>
      <c r="K112" s="6">
        <v>611.28000491754028</v>
      </c>
      <c r="L112" s="6">
        <v>347.80522226113675</v>
      </c>
      <c r="M112" s="7">
        <v>263.11135774883496</v>
      </c>
      <c r="N112" s="27">
        <v>0.61119081078087878</v>
      </c>
      <c r="O112" s="6">
        <v>758.48054006371729</v>
      </c>
      <c r="P112" s="6">
        <v>431.55917205764734</v>
      </c>
      <c r="Q112" s="7">
        <v>326.47042781835296</v>
      </c>
      <c r="R112" s="50">
        <v>0.67807098591549286</v>
      </c>
      <c r="S112" s="6">
        <v>841.47804339798222</v>
      </c>
      <c r="T112" s="6">
        <v>478.78297270885218</v>
      </c>
      <c r="U112" s="23">
        <v>362.19478591344182</v>
      </c>
      <c r="V112" s="5"/>
      <c r="W112" s="434">
        <v>612.30594918429017</v>
      </c>
      <c r="X112" s="463">
        <v>467.88898266886093</v>
      </c>
      <c r="Y112" s="22">
        <v>381.42158104246442</v>
      </c>
      <c r="Z112" s="7">
        <v>235.48185245095112</v>
      </c>
      <c r="AA112" s="6">
        <v>627.26224446253877</v>
      </c>
      <c r="AB112" s="421">
        <v>384.84689400730343</v>
      </c>
      <c r="AC112" s="6">
        <v>754.4411324527257</v>
      </c>
      <c r="AD112" s="23">
        <v>462.31159490749326</v>
      </c>
      <c r="AE112" s="22">
        <v>434.15295765853841</v>
      </c>
      <c r="AF112" s="7">
        <v>201.55830134964972</v>
      </c>
      <c r="AG112" s="8">
        <v>723.90038461699157</v>
      </c>
      <c r="AH112" s="421">
        <v>338.70777472787387</v>
      </c>
      <c r="AI112" s="6">
        <v>882.01643995636914</v>
      </c>
      <c r="AJ112" s="23">
        <v>413.48734317983491</v>
      </c>
      <c r="AL112" s="141">
        <v>421.03333859282668</v>
      </c>
      <c r="AM112" s="142">
        <v>318.50773445692971</v>
      </c>
      <c r="AN112" s="141">
        <v>597.37165774077096</v>
      </c>
      <c r="AO112" s="142">
        <v>456.47705626230334</v>
      </c>
      <c r="AP112" s="141">
        <v>375.46038439736924</v>
      </c>
      <c r="AQ112" s="142">
        <v>330.44660949060869</v>
      </c>
      <c r="AS112" s="341">
        <f t="shared" si="2"/>
        <v>0</v>
      </c>
      <c r="AT112" s="20">
        <f t="shared" si="3"/>
        <v>0</v>
      </c>
    </row>
    <row r="113" spans="1:46" x14ac:dyDescent="0.25">
      <c r="A113" s="76">
        <v>7131</v>
      </c>
      <c r="B113" s="21" t="s">
        <v>87</v>
      </c>
      <c r="C113" s="39" t="s">
        <v>88</v>
      </c>
      <c r="D113" s="21">
        <v>790</v>
      </c>
      <c r="E113" s="44">
        <v>736</v>
      </c>
      <c r="F113" s="22">
        <v>989.88911911295463</v>
      </c>
      <c r="G113" s="6">
        <v>564.55031640253173</v>
      </c>
      <c r="H113" s="23">
        <v>424.80959847678776</v>
      </c>
      <c r="I113" s="46">
        <v>291.89057210057683</v>
      </c>
      <c r="J113" s="49">
        <v>0.32450587160770827</v>
      </c>
      <c r="K113" s="6">
        <v>321.22483139273589</v>
      </c>
      <c r="L113" s="6">
        <v>183.19989249061103</v>
      </c>
      <c r="M113" s="7">
        <v>137.85320902103058</v>
      </c>
      <c r="N113" s="27">
        <v>0.55665211979283225</v>
      </c>
      <c r="O113" s="6">
        <v>551.0238765140856</v>
      </c>
      <c r="P113" s="6">
        <v>314.25813035518343</v>
      </c>
      <c r="Q113" s="7">
        <v>236.47116350044581</v>
      </c>
      <c r="R113" s="50">
        <v>0.61764209923664115</v>
      </c>
      <c r="S113" s="6">
        <v>611.39719354043484</v>
      </c>
      <c r="T113" s="6">
        <v>348.69004254756965</v>
      </c>
      <c r="U113" s="23">
        <v>262.3802921790778</v>
      </c>
      <c r="V113" s="5"/>
      <c r="W113" s="434">
        <v>352.89557482772767</v>
      </c>
      <c r="X113" s="463">
        <v>614.13512687960099</v>
      </c>
      <c r="Y113" s="22">
        <v>215.80456206741559</v>
      </c>
      <c r="Z113" s="7">
        <v>110.92556620313709</v>
      </c>
      <c r="AA113" s="6">
        <v>401.12435693486026</v>
      </c>
      <c r="AB113" s="421">
        <v>200.62428590659857</v>
      </c>
      <c r="AC113" s="6">
        <v>514.16645808825217</v>
      </c>
      <c r="AD113" s="23">
        <v>255.01838846129093</v>
      </c>
      <c r="AE113" s="22">
        <v>561.0255071593939</v>
      </c>
      <c r="AF113" s="7">
        <v>249.95271813813818</v>
      </c>
      <c r="AG113" s="8">
        <v>999.1779446498897</v>
      </c>
      <c r="AH113" s="421">
        <v>446.99753949701</v>
      </c>
      <c r="AI113" s="6">
        <v>1256.6065854644446</v>
      </c>
      <c r="AJ113" s="23">
        <v>562.89846108225208</v>
      </c>
      <c r="AL113" s="141">
        <v>397.79510171542205</v>
      </c>
      <c r="AM113" s="142">
        <v>299.33058670942506</v>
      </c>
      <c r="AN113" s="141">
        <v>446.70325927560469</v>
      </c>
      <c r="AO113" s="142">
        <v>777.38623655645699</v>
      </c>
      <c r="AP113" s="141">
        <v>253.95479228683365</v>
      </c>
      <c r="AQ113" s="142">
        <v>565.81967024937978</v>
      </c>
      <c r="AS113" s="341">
        <f t="shared" si="2"/>
        <v>0</v>
      </c>
      <c r="AT113" s="20">
        <f t="shared" si="3"/>
        <v>0</v>
      </c>
    </row>
    <row r="114" spans="1:46" x14ac:dyDescent="0.25">
      <c r="A114" s="76">
        <v>7132</v>
      </c>
      <c r="B114" s="21" t="s">
        <v>89</v>
      </c>
      <c r="C114" s="39" t="s">
        <v>88</v>
      </c>
      <c r="D114" s="21">
        <v>642</v>
      </c>
      <c r="E114" s="44">
        <v>624</v>
      </c>
      <c r="F114" s="22">
        <v>993.17354538836355</v>
      </c>
      <c r="G114" s="6">
        <v>575.16660133281084</v>
      </c>
      <c r="H114" s="23">
        <v>417.54494035952314</v>
      </c>
      <c r="I114" s="46">
        <v>358.0656557092459</v>
      </c>
      <c r="J114" s="49">
        <v>0.39713055826248195</v>
      </c>
      <c r="K114" s="6">
        <v>394.4195645316093</v>
      </c>
      <c r="L114" s="6">
        <v>228.41623348123358</v>
      </c>
      <c r="M114" s="7">
        <v>165.81985526465215</v>
      </c>
      <c r="N114" s="27">
        <v>0.45949416285859324</v>
      </c>
      <c r="O114" s="6">
        <v>456.35744681152715</v>
      </c>
      <c r="P114" s="6">
        <v>264.28569598364214</v>
      </c>
      <c r="Q114" s="7">
        <v>191.85946282634032</v>
      </c>
      <c r="R114" s="50">
        <v>0.52733926734216685</v>
      </c>
      <c r="S114" s="6">
        <v>523.73940976872188</v>
      </c>
      <c r="T114" s="6">
        <v>303.30793414652862</v>
      </c>
      <c r="U114" s="23">
        <v>220.18784293161968</v>
      </c>
      <c r="V114" s="5"/>
      <c r="W114" s="434">
        <v>428.1172619499456</v>
      </c>
      <c r="X114" s="463">
        <v>333.60106230696221</v>
      </c>
      <c r="Y114" s="22">
        <v>261.80452467762092</v>
      </c>
      <c r="Z114" s="7">
        <v>134.56997783640998</v>
      </c>
      <c r="AA114" s="6">
        <v>486.6262816591489</v>
      </c>
      <c r="AB114" s="421">
        <v>243.38848682057051</v>
      </c>
      <c r="AC114" s="6">
        <v>623.76394583780552</v>
      </c>
      <c r="AD114" s="23">
        <v>309.37699989078232</v>
      </c>
      <c r="AE114" s="22">
        <v>304.75166942595001</v>
      </c>
      <c r="AF114" s="7">
        <v>135.77548107542597</v>
      </c>
      <c r="AG114" s="8">
        <v>542.7581149160319</v>
      </c>
      <c r="AH114" s="421">
        <v>242.81114611122879</v>
      </c>
      <c r="AI114" s="6">
        <v>682.59455202119864</v>
      </c>
      <c r="AJ114" s="23">
        <v>305.76906672333666</v>
      </c>
      <c r="AL114" s="141">
        <v>411.65996259134289</v>
      </c>
      <c r="AM114" s="142">
        <v>298.84651530582607</v>
      </c>
      <c r="AN114" s="141">
        <v>666.849317679043</v>
      </c>
      <c r="AO114" s="142">
        <v>519.6278229080408</v>
      </c>
      <c r="AP114" s="141">
        <v>379.10979255540576</v>
      </c>
      <c r="AQ114" s="142">
        <v>378.2105079614156</v>
      </c>
      <c r="AS114" s="341">
        <f t="shared" si="2"/>
        <v>0</v>
      </c>
      <c r="AT114" s="20">
        <f t="shared" si="3"/>
        <v>0</v>
      </c>
    </row>
    <row r="115" spans="1:46" x14ac:dyDescent="0.25">
      <c r="A115" s="76">
        <v>7133</v>
      </c>
      <c r="B115" s="21" t="s">
        <v>90</v>
      </c>
      <c r="C115" s="39" t="s">
        <v>88</v>
      </c>
      <c r="D115" s="21">
        <v>866</v>
      </c>
      <c r="E115" s="44">
        <v>724</v>
      </c>
      <c r="F115" s="22">
        <v>784.06507252058032</v>
      </c>
      <c r="G115" s="6">
        <v>420.17416139329157</v>
      </c>
      <c r="H115" s="23">
        <v>363.28190625524996</v>
      </c>
      <c r="I115" s="46">
        <v>78.401647309178571</v>
      </c>
      <c r="J115" s="49">
        <v>5.3985088087853635E-2</v>
      </c>
      <c r="K115" s="6">
        <v>42.327822006632879</v>
      </c>
      <c r="L115" s="6">
        <v>22.683139115056875</v>
      </c>
      <c r="M115" s="7">
        <v>19.611805709913057</v>
      </c>
      <c r="N115" s="27">
        <v>0.34815586978580604</v>
      </c>
      <c r="O115" s="6">
        <v>272.9768572920737</v>
      </c>
      <c r="P115" s="6">
        <v>146.28610062140308</v>
      </c>
      <c r="Q115" s="7">
        <v>126.4787280497422</v>
      </c>
      <c r="R115" s="50">
        <v>0.61147949790794986</v>
      </c>
      <c r="S115" s="6">
        <v>479.43971687204476</v>
      </c>
      <c r="T115" s="6">
        <v>256.92788524266382</v>
      </c>
      <c r="U115" s="23">
        <v>222.13943763600315</v>
      </c>
      <c r="V115" s="5"/>
      <c r="W115" s="434">
        <v>311.68223765213952</v>
      </c>
      <c r="X115" s="463">
        <v>530.68436082938558</v>
      </c>
      <c r="Y115" s="22">
        <v>190.60156487807333</v>
      </c>
      <c r="Z115" s="7">
        <v>97.970989587789532</v>
      </c>
      <c r="AA115" s="6">
        <v>354.27856302042085</v>
      </c>
      <c r="AB115" s="421">
        <v>177.19413565686364</v>
      </c>
      <c r="AC115" s="6">
        <v>454.11890546049932</v>
      </c>
      <c r="AD115" s="23">
        <v>225.23575705606282</v>
      </c>
      <c r="AE115" s="22">
        <v>484.79145654574035</v>
      </c>
      <c r="AF115" s="7">
        <v>215.9882941994787</v>
      </c>
      <c r="AG115" s="8">
        <v>863.40625328747751</v>
      </c>
      <c r="AH115" s="421">
        <v>386.25799625818155</v>
      </c>
      <c r="AI115" s="6">
        <v>1085.8546164090876</v>
      </c>
      <c r="AJ115" s="23">
        <v>486.40990713081783</v>
      </c>
      <c r="AL115" s="141">
        <v>168.92159425104282</v>
      </c>
      <c r="AM115" s="142">
        <v>146.04933954935589</v>
      </c>
      <c r="AN115" s="141">
        <v>359.91020514103872</v>
      </c>
      <c r="AO115" s="142">
        <v>612.7994928745793</v>
      </c>
      <c r="AP115" s="141">
        <v>204.61216588552384</v>
      </c>
      <c r="AQ115" s="142">
        <v>446.02539983623734</v>
      </c>
      <c r="AS115" s="341">
        <f t="shared" si="2"/>
        <v>0</v>
      </c>
      <c r="AT115" s="20">
        <f t="shared" si="3"/>
        <v>0</v>
      </c>
    </row>
    <row r="116" spans="1:46" x14ac:dyDescent="0.25">
      <c r="A116" s="76">
        <v>7134</v>
      </c>
      <c r="B116" s="21" t="s">
        <v>91</v>
      </c>
      <c r="C116" s="39" t="s">
        <v>88</v>
      </c>
      <c r="D116" s="21">
        <v>774</v>
      </c>
      <c r="E116" s="44">
        <v>750</v>
      </c>
      <c r="F116" s="22">
        <v>834.735677885423</v>
      </c>
      <c r="G116" s="6">
        <v>481.7312538500309</v>
      </c>
      <c r="H116" s="23">
        <v>352.46681973455776</v>
      </c>
      <c r="I116" s="46">
        <v>102.3791906815254</v>
      </c>
      <c r="J116" s="49">
        <v>4.9980073251610746E-2</v>
      </c>
      <c r="K116" s="6">
        <v>41.720150326446394</v>
      </c>
      <c r="L116" s="6">
        <v>24.076963355014836</v>
      </c>
      <c r="M116" s="7">
        <v>17.616317469095478</v>
      </c>
      <c r="N116" s="27">
        <v>0.43868635690267155</v>
      </c>
      <c r="O116" s="6">
        <v>366.18715350823817</v>
      </c>
      <c r="P116" s="6">
        <v>211.32892875762613</v>
      </c>
      <c r="Q116" s="7">
        <v>154.6223850784238</v>
      </c>
      <c r="R116" s="50">
        <v>0.64080510932105872</v>
      </c>
      <c r="S116" s="6">
        <v>534.90288732155659</v>
      </c>
      <c r="T116" s="6">
        <v>308.69584878673976</v>
      </c>
      <c r="U116" s="23">
        <v>225.86253895204919</v>
      </c>
      <c r="V116" s="5"/>
      <c r="W116" s="434">
        <v>336.51649755400848</v>
      </c>
      <c r="X116" s="463">
        <v>245.72025062194473</v>
      </c>
      <c r="Y116" s="22">
        <v>205.78834239719487</v>
      </c>
      <c r="Z116" s="7">
        <v>105.77713547725119</v>
      </c>
      <c r="AA116" s="6">
        <v>382.50681875288029</v>
      </c>
      <c r="AB116" s="421">
        <v>191.31263419928248</v>
      </c>
      <c r="AC116" s="6">
        <v>490.30225363430532</v>
      </c>
      <c r="AD116" s="23">
        <v>243.18212246995373</v>
      </c>
      <c r="AE116" s="22">
        <v>224.47067785382671</v>
      </c>
      <c r="AF116" s="7">
        <v>100.00803057236701</v>
      </c>
      <c r="AG116" s="8">
        <v>399.77888290279071</v>
      </c>
      <c r="AH116" s="421">
        <v>178.84719929744543</v>
      </c>
      <c r="AI116" s="6">
        <v>502.7780884027556</v>
      </c>
      <c r="AJ116" s="23">
        <v>225.22006131551936</v>
      </c>
      <c r="AL116" s="141">
        <v>273.03479167651955</v>
      </c>
      <c r="AM116" s="142">
        <v>199.77052335713668</v>
      </c>
      <c r="AN116" s="141">
        <v>434.77583663308587</v>
      </c>
      <c r="AO116" s="142">
        <v>317.46802405936006</v>
      </c>
      <c r="AP116" s="141">
        <v>247.17394599390502</v>
      </c>
      <c r="AQ116" s="142">
        <v>231.06873294243596</v>
      </c>
      <c r="AS116" s="341">
        <f t="shared" si="2"/>
        <v>0</v>
      </c>
      <c r="AT116" s="20">
        <f t="shared" si="3"/>
        <v>0</v>
      </c>
    </row>
    <row r="117" spans="1:46" x14ac:dyDescent="0.25">
      <c r="A117" s="76">
        <v>7135</v>
      </c>
      <c r="B117" s="21" t="s">
        <v>92</v>
      </c>
      <c r="C117" s="39" t="s">
        <v>88</v>
      </c>
      <c r="D117" s="21">
        <v>697</v>
      </c>
      <c r="E117" s="44">
        <v>650</v>
      </c>
      <c r="F117" s="22">
        <v>769.13815310522421</v>
      </c>
      <c r="G117" s="6">
        <v>445.41636333090651</v>
      </c>
      <c r="H117" s="23">
        <v>323.24438595508747</v>
      </c>
      <c r="I117" s="46">
        <v>189.14992221537804</v>
      </c>
      <c r="J117" s="49">
        <v>0.2143996201686536</v>
      </c>
      <c r="K117" s="6">
        <v>164.90292788297981</v>
      </c>
      <c r="L117" s="6">
        <v>95.497099115049366</v>
      </c>
      <c r="M117" s="7">
        <v>69.303473570420422</v>
      </c>
      <c r="N117" s="27">
        <v>0.53747003156148032</v>
      </c>
      <c r="O117" s="6">
        <v>413.38870742460352</v>
      </c>
      <c r="P117" s="6">
        <v>239.3979468574621</v>
      </c>
      <c r="Q117" s="7">
        <v>173.7341703213522</v>
      </c>
      <c r="R117" s="50">
        <v>0.67272989090909097</v>
      </c>
      <c r="S117" s="6">
        <v>517.42222583249713</v>
      </c>
      <c r="T117" s="6">
        <v>299.64490151272474</v>
      </c>
      <c r="U117" s="23">
        <v>217.4561605005421</v>
      </c>
      <c r="V117" s="5"/>
      <c r="W117" s="434">
        <v>293.74925172800948</v>
      </c>
      <c r="X117" s="463">
        <v>314.47247354241779</v>
      </c>
      <c r="Y117" s="22">
        <v>179.63509079914152</v>
      </c>
      <c r="Z117" s="7">
        <v>92.334119195413294</v>
      </c>
      <c r="AA117" s="6">
        <v>333.89474990445837</v>
      </c>
      <c r="AB117" s="421">
        <v>166.99907300424181</v>
      </c>
      <c r="AC117" s="6">
        <v>427.99066664634705</v>
      </c>
      <c r="AD117" s="23">
        <v>212.27656601802511</v>
      </c>
      <c r="AE117" s="22">
        <v>287.27729653443504</v>
      </c>
      <c r="AF117" s="7">
        <v>127.99015412280913</v>
      </c>
      <c r="AG117" s="8">
        <v>511.63652103664856</v>
      </c>
      <c r="AH117" s="421">
        <v>228.88842497452072</v>
      </c>
      <c r="AI117" s="6">
        <v>643.45477714087315</v>
      </c>
      <c r="AJ117" s="23">
        <v>288.23635656401655</v>
      </c>
      <c r="AL117" s="141">
        <v>343.46907727039041</v>
      </c>
      <c r="AM117" s="142">
        <v>249.25992872503903</v>
      </c>
      <c r="AN117" s="141">
        <v>421.44799387088875</v>
      </c>
      <c r="AO117" s="142">
        <v>451.18001942958074</v>
      </c>
      <c r="AP117" s="141">
        <v>239.59694835615755</v>
      </c>
      <c r="AQ117" s="142">
        <v>328.39085362198097</v>
      </c>
      <c r="AS117" s="341">
        <f t="shared" si="2"/>
        <v>0</v>
      </c>
      <c r="AT117" s="20">
        <f t="shared" si="3"/>
        <v>0</v>
      </c>
    </row>
    <row r="118" spans="1:46" x14ac:dyDescent="0.25">
      <c r="A118" s="76">
        <v>7137</v>
      </c>
      <c r="B118" s="21" t="s">
        <v>298</v>
      </c>
      <c r="C118" s="39" t="s">
        <v>88</v>
      </c>
      <c r="D118" s="21">
        <v>923</v>
      </c>
      <c r="E118" s="44">
        <v>689</v>
      </c>
      <c r="F118" s="22">
        <v>1047.1131769054143</v>
      </c>
      <c r="G118" s="6">
        <v>584.4444755558045</v>
      </c>
      <c r="H118" s="23">
        <v>462.02189617516984</v>
      </c>
      <c r="I118" s="46">
        <v>201.91009038472325</v>
      </c>
      <c r="J118" s="49">
        <v>0.22261796319018412</v>
      </c>
      <c r="K118" s="6">
        <v>233.10620267228629</v>
      </c>
      <c r="L118" s="6">
        <v>130.10783874598854</v>
      </c>
      <c r="M118" s="7">
        <v>102.85437347578304</v>
      </c>
      <c r="N118" s="27">
        <v>0.52783907821743903</v>
      </c>
      <c r="O118" s="6">
        <v>552.70725408708802</v>
      </c>
      <c r="P118" s="6">
        <v>308.49263324665043</v>
      </c>
      <c r="Q118" s="7">
        <v>243.87321179337496</v>
      </c>
      <c r="R118" s="50">
        <v>0.68017313432835824</v>
      </c>
      <c r="S118" s="6">
        <v>712.21825153228031</v>
      </c>
      <c r="T118" s="6">
        <v>397.5234307796851</v>
      </c>
      <c r="U118" s="23">
        <v>314.2548812497966</v>
      </c>
      <c r="V118" s="5"/>
      <c r="W118" s="434">
        <v>617.1875344497995</v>
      </c>
      <c r="X118" s="463">
        <v>1563.6259267186629</v>
      </c>
      <c r="Y118" s="22">
        <v>377.42577432552667</v>
      </c>
      <c r="Z118" s="7">
        <v>194.00038310421741</v>
      </c>
      <c r="AA118" s="6">
        <v>701.53600816684366</v>
      </c>
      <c r="AB118" s="421">
        <v>350.87662527333072</v>
      </c>
      <c r="AC118" s="6">
        <v>899.23805000725304</v>
      </c>
      <c r="AD118" s="23">
        <v>446.00777578642106</v>
      </c>
      <c r="AE118" s="22">
        <v>1428.4055579137939</v>
      </c>
      <c r="AF118" s="7">
        <v>636.39504309157746</v>
      </c>
      <c r="AG118" s="8">
        <v>2543.9686988728849</v>
      </c>
      <c r="AH118" s="421">
        <v>1138.0833164327341</v>
      </c>
      <c r="AI118" s="6">
        <v>3199.3979023818665</v>
      </c>
      <c r="AJ118" s="23">
        <v>1433.1742141673626</v>
      </c>
      <c r="AL118" s="141">
        <v>334.22820503429085</v>
      </c>
      <c r="AM118" s="142">
        <v>264.21799760929031</v>
      </c>
      <c r="AN118" s="141">
        <v>668.67555194994532</v>
      </c>
      <c r="AO118" s="142">
        <v>1694.0692597168611</v>
      </c>
      <c r="AP118" s="141">
        <v>380.14802304802896</v>
      </c>
      <c r="AQ118" s="142">
        <v>1233.0263449975453</v>
      </c>
      <c r="AS118" s="341">
        <f t="shared" si="2"/>
        <v>0</v>
      </c>
      <c r="AT118" s="20">
        <f t="shared" si="3"/>
        <v>0</v>
      </c>
    </row>
    <row r="119" spans="1:46" x14ac:dyDescent="0.25">
      <c r="A119" s="76">
        <v>7138</v>
      </c>
      <c r="B119" s="21" t="s">
        <v>93</v>
      </c>
      <c r="C119" s="39" t="s">
        <v>88</v>
      </c>
      <c r="D119" s="21">
        <v>629</v>
      </c>
      <c r="E119" s="44">
        <v>564</v>
      </c>
      <c r="F119" s="22">
        <v>897.36657893263168</v>
      </c>
      <c r="G119" s="6">
        <v>498.75539004312031</v>
      </c>
      <c r="H119" s="23">
        <v>398.19678557428443</v>
      </c>
      <c r="I119" s="46">
        <v>274.87296264770106</v>
      </c>
      <c r="J119" s="49">
        <v>0.37751803420067026</v>
      </c>
      <c r="K119" s="6">
        <v>338.7720668360277</v>
      </c>
      <c r="L119" s="6">
        <v>188.28915439606732</v>
      </c>
      <c r="M119" s="7">
        <v>150.32646771502968</v>
      </c>
      <c r="N119" s="27">
        <v>0.46699730972323222</v>
      </c>
      <c r="O119" s="6">
        <v>419.06777819707952</v>
      </c>
      <c r="P119" s="6">
        <v>232.91742536009855</v>
      </c>
      <c r="Q119" s="7">
        <v>185.95682760362959</v>
      </c>
      <c r="R119" s="50">
        <v>0.67405508571428574</v>
      </c>
      <c r="S119" s="6">
        <v>604.87450627957037</v>
      </c>
      <c r="T119" s="6">
        <v>336.1886071859775</v>
      </c>
      <c r="U119" s="23">
        <v>268.40656843142733</v>
      </c>
      <c r="V119" s="5"/>
      <c r="W119" s="434">
        <v>396.84033423923501</v>
      </c>
      <c r="X119" s="463">
        <v>717.35224362712268</v>
      </c>
      <c r="Y119" s="22">
        <v>242.67789298007384</v>
      </c>
      <c r="Z119" s="7">
        <v>124.73870999719489</v>
      </c>
      <c r="AA119" s="6">
        <v>451.0748652919093</v>
      </c>
      <c r="AB119" s="421">
        <v>225.60727409106312</v>
      </c>
      <c r="AC119" s="6">
        <v>578.19367438073527</v>
      </c>
      <c r="AD119" s="23">
        <v>286.77486977141365</v>
      </c>
      <c r="AE119" s="22">
        <v>655.31653976167206</v>
      </c>
      <c r="AF119" s="7">
        <v>291.96203784683229</v>
      </c>
      <c r="AG119" s="8">
        <v>1167.1088478836582</v>
      </c>
      <c r="AH119" s="421">
        <v>522.12399815528988</v>
      </c>
      <c r="AI119" s="6">
        <v>1467.8032797434482</v>
      </c>
      <c r="AJ119" s="23">
        <v>657.50427929971022</v>
      </c>
      <c r="AL119" s="141">
        <v>370.29797354546668</v>
      </c>
      <c r="AM119" s="142">
        <v>295.63883561785309</v>
      </c>
      <c r="AN119" s="141">
        <v>630.90673169989668</v>
      </c>
      <c r="AO119" s="142">
        <v>1140.4646162593367</v>
      </c>
      <c r="AP119" s="141">
        <v>358.67611143253282</v>
      </c>
      <c r="AQ119" s="142">
        <v>830.08584762367229</v>
      </c>
      <c r="AS119" s="341">
        <f t="shared" si="2"/>
        <v>0</v>
      </c>
      <c r="AT119" s="20">
        <f t="shared" si="3"/>
        <v>0</v>
      </c>
    </row>
    <row r="120" spans="1:46" x14ac:dyDescent="0.25">
      <c r="A120" s="76">
        <v>7140</v>
      </c>
      <c r="B120" s="21" t="s">
        <v>94</v>
      </c>
      <c r="C120" s="39" t="s">
        <v>88</v>
      </c>
      <c r="D120" s="21">
        <v>985</v>
      </c>
      <c r="E120" s="44">
        <v>885</v>
      </c>
      <c r="F120" s="22">
        <v>1034.6152769222158</v>
      </c>
      <c r="G120" s="6">
        <v>593.09374474995855</v>
      </c>
      <c r="H120" s="23">
        <v>440.85512684101406</v>
      </c>
      <c r="I120" s="46">
        <v>165.58659578876629</v>
      </c>
      <c r="J120" s="49">
        <v>0.16599111747850995</v>
      </c>
      <c r="K120" s="6">
        <v>171.73694597665661</v>
      </c>
      <c r="L120" s="6">
        <v>98.448293460559768</v>
      </c>
      <c r="M120" s="7">
        <v>73.178035150470166</v>
      </c>
      <c r="N120" s="27">
        <v>0.31705961803139965</v>
      </c>
      <c r="O120" s="6">
        <v>328.03472451040852</v>
      </c>
      <c r="P120" s="6">
        <v>188.0460761672343</v>
      </c>
      <c r="Q120" s="7">
        <v>139.77735812339617</v>
      </c>
      <c r="R120" s="50">
        <v>0.6329699692307692</v>
      </c>
      <c r="S120" s="6">
        <v>654.88039999913872</v>
      </c>
      <c r="T120" s="6">
        <v>375.41052936534294</v>
      </c>
      <c r="U120" s="23">
        <v>279.04805607178355</v>
      </c>
      <c r="V120" s="5"/>
      <c r="W120" s="434">
        <v>554.33192666650734</v>
      </c>
      <c r="X120" s="463">
        <v>628.28431274176705</v>
      </c>
      <c r="Y120" s="22">
        <v>338.98798173553354</v>
      </c>
      <c r="Z120" s="7">
        <v>174.24299769124463</v>
      </c>
      <c r="AA120" s="6">
        <v>630.09018382027602</v>
      </c>
      <c r="AB120" s="421">
        <v>315.14265090172177</v>
      </c>
      <c r="AC120" s="6">
        <v>807.65785594929002</v>
      </c>
      <c r="AD120" s="23">
        <v>400.58545557037655</v>
      </c>
      <c r="AE120" s="22">
        <v>573.95108953822182</v>
      </c>
      <c r="AF120" s="7">
        <v>255.71143036757798</v>
      </c>
      <c r="AG120" s="8">
        <v>1022.1982114111491</v>
      </c>
      <c r="AH120" s="421">
        <v>457.29600800899601</v>
      </c>
      <c r="AI120" s="6">
        <v>1285.5578037797</v>
      </c>
      <c r="AJ120" s="23">
        <v>575.86719483283184</v>
      </c>
      <c r="AL120" s="141">
        <v>190.90972199719221</v>
      </c>
      <c r="AM120" s="142">
        <v>141.90594733339711</v>
      </c>
      <c r="AN120" s="141">
        <v>562.77352961066742</v>
      </c>
      <c r="AO120" s="142">
        <v>637.85209415407815</v>
      </c>
      <c r="AP120" s="141">
        <v>319.94177756519974</v>
      </c>
      <c r="AQ120" s="142">
        <v>464.25990660811777</v>
      </c>
      <c r="AS120" s="341">
        <f t="shared" si="2"/>
        <v>0</v>
      </c>
      <c r="AT120" s="20">
        <f t="shared" si="3"/>
        <v>0</v>
      </c>
    </row>
    <row r="121" spans="1:46" x14ac:dyDescent="0.25">
      <c r="A121" s="76">
        <v>7141</v>
      </c>
      <c r="B121" s="21" t="s">
        <v>95</v>
      </c>
      <c r="C121" s="39" t="s">
        <v>88</v>
      </c>
      <c r="D121" s="21">
        <v>779</v>
      </c>
      <c r="E121" s="44">
        <v>693</v>
      </c>
      <c r="F121" s="22">
        <v>838.69910959287654</v>
      </c>
      <c r="G121" s="6">
        <v>456.25945007560091</v>
      </c>
      <c r="H121" s="23">
        <v>381.88805510444132</v>
      </c>
      <c r="I121" s="46">
        <v>199.31791454331622</v>
      </c>
      <c r="J121" s="49">
        <v>0.22733696040868442</v>
      </c>
      <c r="K121" s="6">
        <v>190.66730627231465</v>
      </c>
      <c r="L121" s="6">
        <v>103.72463653792501</v>
      </c>
      <c r="M121" s="7">
        <v>86.817269663827872</v>
      </c>
      <c r="N121" s="27">
        <v>0.55573963903891899</v>
      </c>
      <c r="O121" s="6">
        <v>466.09834042740795</v>
      </c>
      <c r="P121" s="6">
        <v>253.56146209311012</v>
      </c>
      <c r="Q121" s="7">
        <v>212.23032989701701</v>
      </c>
      <c r="R121" s="50">
        <v>0.68411654609101513</v>
      </c>
      <c r="S121" s="6">
        <v>573.7679380642885</v>
      </c>
      <c r="T121" s="6">
        <v>312.13463910710607</v>
      </c>
      <c r="U121" s="23">
        <v>261.25593725146564</v>
      </c>
      <c r="V121" s="5"/>
      <c r="W121" s="434">
        <v>380.17894501037875</v>
      </c>
      <c r="X121" s="463">
        <v>502.1760227060177</v>
      </c>
      <c r="Y121" s="22">
        <v>232.48903241495245</v>
      </c>
      <c r="Z121" s="7">
        <v>119.50154023431547</v>
      </c>
      <c r="AA121" s="6">
        <v>432.13643274474873</v>
      </c>
      <c r="AB121" s="421">
        <v>216.1351255159982</v>
      </c>
      <c r="AC121" s="6">
        <v>553.91814332367187</v>
      </c>
      <c r="AD121" s="23">
        <v>274.73459232462659</v>
      </c>
      <c r="AE121" s="22">
        <v>458.74848301449418</v>
      </c>
      <c r="AF121" s="7">
        <v>204.38541351140842</v>
      </c>
      <c r="AG121" s="8">
        <v>817.02411123964907</v>
      </c>
      <c r="AH121" s="421">
        <v>365.50823543430266</v>
      </c>
      <c r="AI121" s="6">
        <v>1027.5225590840321</v>
      </c>
      <c r="AJ121" s="23">
        <v>460.27999051264288</v>
      </c>
      <c r="AL121" s="141">
        <v>325.4961002478949</v>
      </c>
      <c r="AM121" s="142">
        <v>272.43944787807061</v>
      </c>
      <c r="AN121" s="141">
        <v>488.03458923026801</v>
      </c>
      <c r="AO121" s="142">
        <v>644.64187767139629</v>
      </c>
      <c r="AP121" s="141">
        <v>277.45202248523515</v>
      </c>
      <c r="AQ121" s="142">
        <v>469.20184266277619</v>
      </c>
      <c r="AS121" s="341">
        <f t="shared" si="2"/>
        <v>0</v>
      </c>
      <c r="AT121" s="20">
        <f t="shared" si="3"/>
        <v>0</v>
      </c>
    </row>
    <row r="122" spans="1:46" x14ac:dyDescent="0.25">
      <c r="A122" s="76">
        <v>7143</v>
      </c>
      <c r="B122" s="21" t="s">
        <v>96</v>
      </c>
      <c r="C122" s="39" t="s">
        <v>88</v>
      </c>
      <c r="D122" s="21">
        <v>990</v>
      </c>
      <c r="E122" s="44">
        <v>925</v>
      </c>
      <c r="F122" s="22">
        <v>1373.8967911743296</v>
      </c>
      <c r="G122" s="6">
        <v>784.83647869182937</v>
      </c>
      <c r="H122" s="23">
        <v>588.38830710645675</v>
      </c>
      <c r="I122" s="46">
        <v>274.85869093352733</v>
      </c>
      <c r="J122" s="49">
        <v>0.21094931034482739</v>
      </c>
      <c r="K122" s="6">
        <v>289.82258058319616</v>
      </c>
      <c r="L122" s="6">
        <v>165.56071391350423</v>
      </c>
      <c r="M122" s="7">
        <v>124.12010759906755</v>
      </c>
      <c r="N122" s="27">
        <v>0.39878617544220485</v>
      </c>
      <c r="O122" s="6">
        <v>547.89104680472849</v>
      </c>
      <c r="P122" s="6">
        <v>312.98193768504211</v>
      </c>
      <c r="Q122" s="7">
        <v>234.64112266589737</v>
      </c>
      <c r="R122" s="50">
        <v>0.53014713422007254</v>
      </c>
      <c r="S122" s="6">
        <v>728.36744655522432</v>
      </c>
      <c r="T122" s="6">
        <v>416.07881000984634</v>
      </c>
      <c r="U122" s="23">
        <v>311.93237482108799</v>
      </c>
      <c r="V122" s="5"/>
      <c r="W122" s="434">
        <v>661.04301892788851</v>
      </c>
      <c r="X122" s="463">
        <v>882.739064193231</v>
      </c>
      <c r="Y122" s="22">
        <v>404.2445113603236</v>
      </c>
      <c r="Z122" s="7">
        <v>207.78546513370927</v>
      </c>
      <c r="AA122" s="6">
        <v>751.38504075368701</v>
      </c>
      <c r="AB122" s="421">
        <v>375.8088598608561</v>
      </c>
      <c r="AC122" s="6">
        <v>963.13519332748615</v>
      </c>
      <c r="AD122" s="23">
        <v>477.69974297034241</v>
      </c>
      <c r="AE122" s="22">
        <v>806.40091976941426</v>
      </c>
      <c r="AF122" s="7">
        <v>359.27439881658296</v>
      </c>
      <c r="AG122" s="8">
        <v>1436.1878440405105</v>
      </c>
      <c r="AH122" s="421">
        <v>642.50060360026248</v>
      </c>
      <c r="AI122" s="6">
        <v>1806.2079056575458</v>
      </c>
      <c r="AJ122" s="23">
        <v>809.0930465030558</v>
      </c>
      <c r="AL122" s="141">
        <v>316.14337139903245</v>
      </c>
      <c r="AM122" s="142">
        <v>237.01123501605795</v>
      </c>
      <c r="AN122" s="141">
        <v>667.72022113928131</v>
      </c>
      <c r="AO122" s="142">
        <v>891.65562039720305</v>
      </c>
      <c r="AP122" s="141">
        <v>379.60490895035969</v>
      </c>
      <c r="AQ122" s="142">
        <v>648.9905086871338</v>
      </c>
      <c r="AS122" s="341">
        <f t="shared" si="2"/>
        <v>0</v>
      </c>
      <c r="AT122" s="20">
        <f t="shared" si="3"/>
        <v>0</v>
      </c>
    </row>
    <row r="123" spans="1:46" x14ac:dyDescent="0.25">
      <c r="A123" s="76">
        <v>7231</v>
      </c>
      <c r="B123" s="21" t="s">
        <v>97</v>
      </c>
      <c r="C123" s="39" t="s">
        <v>88</v>
      </c>
      <c r="D123" s="21">
        <v>1168</v>
      </c>
      <c r="E123" s="44">
        <v>1055</v>
      </c>
      <c r="F123" s="22">
        <v>1375.7630061040484</v>
      </c>
      <c r="G123" s="6">
        <v>833.89427115416879</v>
      </c>
      <c r="H123" s="23">
        <v>541.01892815142446</v>
      </c>
      <c r="I123" s="46">
        <v>318.27547365178935</v>
      </c>
      <c r="J123" s="49">
        <v>0.25341149144254271</v>
      </c>
      <c r="K123" s="6">
        <v>348.63415524830287</v>
      </c>
      <c r="L123" s="6">
        <v>211.31839095857003</v>
      </c>
      <c r="M123" s="7">
        <v>137.10041348149832</v>
      </c>
      <c r="N123" s="27">
        <v>0.52878295279912513</v>
      </c>
      <c r="O123" s="6">
        <v>727.48002471949951</v>
      </c>
      <c r="P123" s="6">
        <v>440.94907502317568</v>
      </c>
      <c r="Q123" s="7">
        <v>286.08158634812793</v>
      </c>
      <c r="R123" s="50">
        <v>0.65558254452926212</v>
      </c>
      <c r="S123" s="6">
        <v>901.92621221091883</v>
      </c>
      <c r="T123" s="6">
        <v>546.68652815162443</v>
      </c>
      <c r="U123" s="23">
        <v>354.68256555600487</v>
      </c>
      <c r="V123" s="5"/>
      <c r="W123" s="434">
        <v>640.85146335846753</v>
      </c>
      <c r="X123" s="463">
        <v>513.40665857211297</v>
      </c>
      <c r="Y123" s="22">
        <v>391.89686486675129</v>
      </c>
      <c r="Z123" s="7">
        <v>201.43865918366723</v>
      </c>
      <c r="AA123" s="6">
        <v>728.43398859823753</v>
      </c>
      <c r="AB123" s="421">
        <v>364.32978019419829</v>
      </c>
      <c r="AC123" s="6">
        <v>933.71623386479132</v>
      </c>
      <c r="AD123" s="23">
        <v>463.10840680991021</v>
      </c>
      <c r="AE123" s="22">
        <v>469.00790786536061</v>
      </c>
      <c r="AF123" s="7">
        <v>208.95627721596981</v>
      </c>
      <c r="AG123" s="8">
        <v>835.29599176016575</v>
      </c>
      <c r="AH123" s="421">
        <v>373.68244071814343</v>
      </c>
      <c r="AI123" s="6">
        <v>1050.5020148594956</v>
      </c>
      <c r="AJ123" s="23">
        <v>470.5736659096529</v>
      </c>
      <c r="AL123" s="141">
        <v>377.52489299929425</v>
      </c>
      <c r="AM123" s="142">
        <v>244.93286502408213</v>
      </c>
      <c r="AN123" s="141">
        <v>548.67419808087971</v>
      </c>
      <c r="AO123" s="142">
        <v>439.56049535283648</v>
      </c>
      <c r="AP123" s="141">
        <v>311.92618167311497</v>
      </c>
      <c r="AQ123" s="142">
        <v>319.93359650525974</v>
      </c>
      <c r="AS123" s="341">
        <f t="shared" si="2"/>
        <v>0</v>
      </c>
      <c r="AT123" s="20">
        <f t="shared" si="3"/>
        <v>0</v>
      </c>
    </row>
    <row r="124" spans="1:46" x14ac:dyDescent="0.25">
      <c r="A124" s="76">
        <v>7232</v>
      </c>
      <c r="B124" s="21" t="s">
        <v>98</v>
      </c>
      <c r="C124" s="39" t="s">
        <v>88</v>
      </c>
      <c r="D124" s="21">
        <v>1698</v>
      </c>
      <c r="E124" s="44">
        <v>1411</v>
      </c>
      <c r="F124" s="22">
        <v>2281.0914487315936</v>
      </c>
      <c r="G124" s="6">
        <v>1574.5001960015688</v>
      </c>
      <c r="H124" s="23">
        <v>705.5664445315557</v>
      </c>
      <c r="I124" s="46">
        <v>429.35104687237458</v>
      </c>
      <c r="J124" s="49">
        <v>0.18959259813084114</v>
      </c>
      <c r="K124" s="6">
        <v>432.47805433906723</v>
      </c>
      <c r="L124" s="6">
        <v>298.51358291745606</v>
      </c>
      <c r="M124" s="7">
        <v>133.77017537267767</v>
      </c>
      <c r="N124" s="27">
        <v>0.54270118435754189</v>
      </c>
      <c r="O124" s="6">
        <v>1237.9510308544968</v>
      </c>
      <c r="P124" s="6">
        <v>854.48312114123326</v>
      </c>
      <c r="Q124" s="7">
        <v>382.91174509021516</v>
      </c>
      <c r="R124" s="50">
        <v>0.69085379054680274</v>
      </c>
      <c r="S124" s="6">
        <v>1575.9006739401191</v>
      </c>
      <c r="T124" s="6">
        <v>1087.7494286243677</v>
      </c>
      <c r="U124" s="23">
        <v>487.44325268725572</v>
      </c>
      <c r="V124" s="5"/>
      <c r="W124" s="434">
        <v>2481.4098703405944</v>
      </c>
      <c r="X124" s="463">
        <v>626.15055523875196</v>
      </c>
      <c r="Y124" s="22">
        <v>1517.4448436765697</v>
      </c>
      <c r="Z124" s="7">
        <v>779.98086256522924</v>
      </c>
      <c r="AA124" s="6">
        <v>2820.5339186190868</v>
      </c>
      <c r="AB124" s="421">
        <v>1410.7036721038294</v>
      </c>
      <c r="AC124" s="6">
        <v>3615.3973444441326</v>
      </c>
      <c r="AD124" s="23">
        <v>1793.1796015155885</v>
      </c>
      <c r="AE124" s="22">
        <v>572.00185665299898</v>
      </c>
      <c r="AF124" s="7">
        <v>254.84299203148061</v>
      </c>
      <c r="AG124" s="8">
        <v>1018.7266571180793</v>
      </c>
      <c r="AH124" s="421">
        <v>455.74295508629933</v>
      </c>
      <c r="AI124" s="6">
        <v>1281.1918367266564</v>
      </c>
      <c r="AJ124" s="23">
        <v>573.91145453692559</v>
      </c>
      <c r="AL124" s="141">
        <v>503.22916439413035</v>
      </c>
      <c r="AM124" s="142">
        <v>225.50750594241177</v>
      </c>
      <c r="AN124" s="141">
        <v>1461.3721262312099</v>
      </c>
      <c r="AO124" s="142">
        <v>368.75768859761598</v>
      </c>
      <c r="AP124" s="141">
        <v>830.8031048903589</v>
      </c>
      <c r="AQ124" s="142">
        <v>268.39985576342718</v>
      </c>
      <c r="AS124" s="341">
        <f t="shared" si="2"/>
        <v>0</v>
      </c>
      <c r="AT124" s="20">
        <f t="shared" si="3"/>
        <v>0</v>
      </c>
    </row>
    <row r="125" spans="1:46" x14ac:dyDescent="0.25">
      <c r="A125" s="76">
        <v>7233</v>
      </c>
      <c r="B125" s="21" t="s">
        <v>99</v>
      </c>
      <c r="C125" s="39" t="s">
        <v>88</v>
      </c>
      <c r="D125" s="21">
        <v>916</v>
      </c>
      <c r="E125" s="44">
        <v>857</v>
      </c>
      <c r="F125" s="22">
        <v>1166.1827294618358</v>
      </c>
      <c r="G125" s="6">
        <v>743.84975079800608</v>
      </c>
      <c r="H125" s="23">
        <v>421.66797334378646</v>
      </c>
      <c r="I125" s="46">
        <v>158.38638841910736</v>
      </c>
      <c r="J125" s="49">
        <v>0.13664593750000006</v>
      </c>
      <c r="K125" s="6">
        <v>159.35413236362152</v>
      </c>
      <c r="L125" s="6">
        <v>101.64404655693497</v>
      </c>
      <c r="M125" s="7">
        <v>57.619215531286734</v>
      </c>
      <c r="N125" s="27">
        <v>0.27833783902286247</v>
      </c>
      <c r="O125" s="6">
        <v>324.59278082419081</v>
      </c>
      <c r="P125" s="6">
        <v>207.04153219481177</v>
      </c>
      <c r="Q125" s="7">
        <v>117.3661524856595</v>
      </c>
      <c r="R125" s="50">
        <v>0.5216817905102954</v>
      </c>
      <c r="S125" s="6">
        <v>608.37629436783391</v>
      </c>
      <c r="T125" s="6">
        <v>388.05286986694085</v>
      </c>
      <c r="U125" s="23">
        <v>219.97650333483404</v>
      </c>
      <c r="V125" s="5"/>
      <c r="W125" s="434">
        <v>775.71717345622631</v>
      </c>
      <c r="X125" s="463">
        <v>383.78880485052281</v>
      </c>
      <c r="Y125" s="22">
        <v>474.37065479672083</v>
      </c>
      <c r="Z125" s="7">
        <v>243.83095968583436</v>
      </c>
      <c r="AA125" s="6">
        <v>881.73123881718868</v>
      </c>
      <c r="AB125" s="421">
        <v>441.00214083475811</v>
      </c>
      <c r="AC125" s="6">
        <v>1130.2146583983742</v>
      </c>
      <c r="AD125" s="23">
        <v>560.56850124325001</v>
      </c>
      <c r="AE125" s="22">
        <v>350.59924023133431</v>
      </c>
      <c r="AF125" s="7">
        <v>156.20186953120205</v>
      </c>
      <c r="AG125" s="8">
        <v>624.41194523198408</v>
      </c>
      <c r="AH125" s="421">
        <v>279.3402362869794</v>
      </c>
      <c r="AI125" s="6">
        <v>785.28571074105514</v>
      </c>
      <c r="AJ125" s="23">
        <v>351.76969721406084</v>
      </c>
      <c r="AL125" s="141">
        <v>226.02787357512202</v>
      </c>
      <c r="AM125" s="142">
        <v>128.12898742975929</v>
      </c>
      <c r="AN125" s="141">
        <v>846.85280945002876</v>
      </c>
      <c r="AO125" s="142">
        <v>418.98341140886771</v>
      </c>
      <c r="AP125" s="141">
        <v>481.44338519078394</v>
      </c>
      <c r="AQ125" s="142">
        <v>304.95658983294692</v>
      </c>
      <c r="AS125" s="341">
        <f t="shared" si="2"/>
        <v>0</v>
      </c>
      <c r="AT125" s="20">
        <f t="shared" si="3"/>
        <v>0</v>
      </c>
    </row>
    <row r="126" spans="1:46" x14ac:dyDescent="0.25">
      <c r="A126" s="76">
        <v>7235</v>
      </c>
      <c r="B126" s="21" t="s">
        <v>299</v>
      </c>
      <c r="C126" s="39" t="s">
        <v>88</v>
      </c>
      <c r="D126" s="21">
        <v>1245</v>
      </c>
      <c r="E126" s="44">
        <v>1080</v>
      </c>
      <c r="F126" s="22">
        <v>1447.7893823150566</v>
      </c>
      <c r="G126" s="6">
        <v>896.58257266058081</v>
      </c>
      <c r="H126" s="23">
        <v>550.31080248641933</v>
      </c>
      <c r="I126" s="46">
        <v>317.8864562916504</v>
      </c>
      <c r="J126" s="49">
        <v>0.24307768512329866</v>
      </c>
      <c r="K126" s="6">
        <v>351.92529159923441</v>
      </c>
      <c r="L126" s="6">
        <v>217.93921628422569</v>
      </c>
      <c r="M126" s="7">
        <v>133.76827596674363</v>
      </c>
      <c r="N126" s="27">
        <v>0.5288381512290582</v>
      </c>
      <c r="O126" s="6">
        <v>765.64626031255466</v>
      </c>
      <c r="P126" s="6">
        <v>474.14707015001432</v>
      </c>
      <c r="Q126" s="7">
        <v>291.0253473882974</v>
      </c>
      <c r="R126" s="50">
        <v>0.69161244444444436</v>
      </c>
      <c r="S126" s="6">
        <v>1001.3091537436285</v>
      </c>
      <c r="T126" s="6">
        <v>620.08766472407297</v>
      </c>
      <c r="U126" s="23">
        <v>380.60179931181631</v>
      </c>
      <c r="V126" s="5"/>
      <c r="W126" s="434">
        <v>648.64671318731223</v>
      </c>
      <c r="X126" s="463">
        <v>872.06124332810089</v>
      </c>
      <c r="Y126" s="22">
        <v>396.66385713164766</v>
      </c>
      <c r="Z126" s="7">
        <v>203.88893785712926</v>
      </c>
      <c r="AA126" s="6">
        <v>737.29458305672108</v>
      </c>
      <c r="AB126" s="421">
        <v>368.7614493392108</v>
      </c>
      <c r="AC126" s="6">
        <v>945.07385997378049</v>
      </c>
      <c r="AD126" s="23">
        <v>468.7416087846745</v>
      </c>
      <c r="AE126" s="22">
        <v>796.64650318579618</v>
      </c>
      <c r="AF126" s="7">
        <v>354.92853056672033</v>
      </c>
      <c r="AG126" s="8">
        <v>1418.8153756074323</v>
      </c>
      <c r="AH126" s="421">
        <v>634.72876407342369</v>
      </c>
      <c r="AI126" s="6">
        <v>1784.3595868914338</v>
      </c>
      <c r="AJ126" s="23">
        <v>799.30606531663034</v>
      </c>
      <c r="AL126" s="141">
        <v>380.84102020081474</v>
      </c>
      <c r="AM126" s="142">
        <v>233.75529910706618</v>
      </c>
      <c r="AN126" s="141">
        <v>521.0013760540661</v>
      </c>
      <c r="AO126" s="142">
        <v>700.45079785389635</v>
      </c>
      <c r="AP126" s="141">
        <v>296.19393521221747</v>
      </c>
      <c r="AQ126" s="142">
        <v>509.82230046058129</v>
      </c>
      <c r="AS126" s="341">
        <f t="shared" si="2"/>
        <v>0</v>
      </c>
      <c r="AT126" s="20">
        <f t="shared" si="3"/>
        <v>0</v>
      </c>
    </row>
    <row r="127" spans="1:46" x14ac:dyDescent="0.25">
      <c r="A127" s="76">
        <v>7331</v>
      </c>
      <c r="B127" s="21" t="s">
        <v>300</v>
      </c>
      <c r="C127" s="39" t="s">
        <v>88</v>
      </c>
      <c r="D127" s="21">
        <v>703</v>
      </c>
      <c r="E127" s="44">
        <v>145</v>
      </c>
      <c r="F127" s="22">
        <v>614.37951503612032</v>
      </c>
      <c r="G127" s="6">
        <v>317.07313658509241</v>
      </c>
      <c r="H127" s="23">
        <v>296.78697429579427</v>
      </c>
      <c r="I127" s="46">
        <v>13.740782382259063</v>
      </c>
      <c r="J127" s="49">
        <v>2.2447278382581388E-2</v>
      </c>
      <c r="K127" s="6">
        <v>13.79114800657114</v>
      </c>
      <c r="L127" s="6">
        <v>7.1174289645638211</v>
      </c>
      <c r="M127" s="7">
        <v>6.6620598323417211</v>
      </c>
      <c r="N127" s="27">
        <v>0.2794723731277311</v>
      </c>
      <c r="O127" s="6">
        <v>171.70210106820909</v>
      </c>
      <c r="P127" s="6">
        <v>88.613181936488999</v>
      </c>
      <c r="Q127" s="7">
        <v>82.943760019844561</v>
      </c>
      <c r="R127" s="50">
        <v>0.52313111747850993</v>
      </c>
      <c r="S127" s="6">
        <v>321.4010422567506</v>
      </c>
      <c r="T127" s="6">
        <v>165.87082426417561</v>
      </c>
      <c r="U127" s="23">
        <v>155.25850151642464</v>
      </c>
      <c r="V127" s="5"/>
      <c r="W127" s="434">
        <v>341.54063146647019</v>
      </c>
      <c r="X127" s="463">
        <v>1118.8041366423515</v>
      </c>
      <c r="Y127" s="22">
        <v>208.86072725006852</v>
      </c>
      <c r="Z127" s="7">
        <v>107.35637006865194</v>
      </c>
      <c r="AA127" s="6">
        <v>388.21758031676399</v>
      </c>
      <c r="AB127" s="421">
        <v>194.16889919772802</v>
      </c>
      <c r="AC127" s="6">
        <v>497.62238265545432</v>
      </c>
      <c r="AD127" s="23">
        <v>246.81279008145654</v>
      </c>
      <c r="AE127" s="22">
        <v>1022.0513869008132</v>
      </c>
      <c r="AF127" s="7">
        <v>455.35277625110143</v>
      </c>
      <c r="AG127" s="8">
        <v>1820.2580650223194</v>
      </c>
      <c r="AH127" s="421">
        <v>814.32029266785617</v>
      </c>
      <c r="AI127" s="6">
        <v>2289.2301456406717</v>
      </c>
      <c r="AJ127" s="23">
        <v>1025.4634512900973</v>
      </c>
      <c r="AL127" s="141">
        <v>126.05004542886059</v>
      </c>
      <c r="AM127" s="142">
        <v>117.98543388313593</v>
      </c>
      <c r="AN127" s="141">
        <v>485.83304618274565</v>
      </c>
      <c r="AO127" s="142">
        <v>1591.4710336306566</v>
      </c>
      <c r="AP127" s="141">
        <v>276.20042560132009</v>
      </c>
      <c r="AQ127" s="142">
        <v>1158.3503451889844</v>
      </c>
      <c r="AS127" s="341">
        <f t="shared" si="2"/>
        <v>0</v>
      </c>
      <c r="AT127" s="20">
        <f t="shared" si="3"/>
        <v>0</v>
      </c>
    </row>
    <row r="128" spans="1:46" x14ac:dyDescent="0.25">
      <c r="A128" s="76">
        <v>7332</v>
      </c>
      <c r="B128" s="21" t="s">
        <v>301</v>
      </c>
      <c r="C128" s="39" t="s">
        <v>88</v>
      </c>
      <c r="D128" s="21">
        <v>710</v>
      </c>
      <c r="E128" s="44">
        <v>470</v>
      </c>
      <c r="F128" s="22">
        <v>700.56420451363624</v>
      </c>
      <c r="G128" s="6">
        <v>357.11345690765495</v>
      </c>
      <c r="H128" s="23">
        <v>342.95514364114894</v>
      </c>
      <c r="I128" s="46">
        <v>234.05756330850622</v>
      </c>
      <c r="J128" s="49">
        <v>0.54451104976326214</v>
      </c>
      <c r="K128" s="6">
        <v>381.46495042628476</v>
      </c>
      <c r="L128" s="6">
        <v>194.45222330537467</v>
      </c>
      <c r="M128" s="7">
        <v>186.74286528575237</v>
      </c>
      <c r="N128" s="27">
        <v>0.63054416813922343</v>
      </c>
      <c r="O128" s="6">
        <v>441.73667356316759</v>
      </c>
      <c r="P128" s="6">
        <v>225.17580761715971</v>
      </c>
      <c r="Q128" s="7">
        <v>216.24836575627614</v>
      </c>
      <c r="R128" s="50">
        <v>0.73007928020565549</v>
      </c>
      <c r="S128" s="6">
        <v>511.46741016916314</v>
      </c>
      <c r="T128" s="6">
        <v>260.72113557089409</v>
      </c>
      <c r="U128" s="23">
        <v>250.3844444123572</v>
      </c>
      <c r="V128" s="5"/>
      <c r="W128" s="434">
        <v>108.90021641447234</v>
      </c>
      <c r="X128" s="463">
        <v>529.09848490508557</v>
      </c>
      <c r="Y128" s="22">
        <v>66.595234365986315</v>
      </c>
      <c r="Z128" s="7">
        <v>34.2305742182131</v>
      </c>
      <c r="AA128" s="6">
        <v>123.78315965182263</v>
      </c>
      <c r="AB128" s="421">
        <v>61.910745590655445</v>
      </c>
      <c r="AC128" s="6">
        <v>158.6668764157989</v>
      </c>
      <c r="AD128" s="23">
        <v>78.696248052024288</v>
      </c>
      <c r="AE128" s="22">
        <v>483.34272514155754</v>
      </c>
      <c r="AF128" s="7">
        <v>215.34284341746158</v>
      </c>
      <c r="AG128" s="8">
        <v>860.82608456375874</v>
      </c>
      <c r="AH128" s="421">
        <v>385.10371830682669</v>
      </c>
      <c r="AI128" s="6">
        <v>1082.609691891693</v>
      </c>
      <c r="AJ128" s="23">
        <v>484.95633921362088</v>
      </c>
      <c r="AL128" s="141">
        <v>317.14902481290096</v>
      </c>
      <c r="AM128" s="142">
        <v>304.57516303700868</v>
      </c>
      <c r="AN128" s="141">
        <v>153.38058649925682</v>
      </c>
      <c r="AO128" s="142">
        <v>745.20913366913464</v>
      </c>
      <c r="AP128" s="141">
        <v>87.198233226275278</v>
      </c>
      <c r="AQ128" s="142">
        <v>542.39960324905167</v>
      </c>
      <c r="AS128" s="341">
        <f t="shared" si="2"/>
        <v>0</v>
      </c>
      <c r="AT128" s="20">
        <f t="shared" si="3"/>
        <v>0</v>
      </c>
    </row>
    <row r="129" spans="1:46" x14ac:dyDescent="0.25">
      <c r="A129" s="76">
        <v>7333</v>
      </c>
      <c r="B129" s="21" t="s">
        <v>100</v>
      </c>
      <c r="C129" s="39" t="s">
        <v>88</v>
      </c>
      <c r="D129" s="21">
        <v>640</v>
      </c>
      <c r="E129" s="44">
        <v>459</v>
      </c>
      <c r="F129" s="22">
        <v>593.90155121240957</v>
      </c>
      <c r="G129" s="6">
        <v>324.57579660637248</v>
      </c>
      <c r="H129" s="23">
        <v>268.90715125720993</v>
      </c>
      <c r="I129" s="46">
        <v>57.09098381587053</v>
      </c>
      <c r="J129" s="49">
        <v>1.0925751295337025E-2</v>
      </c>
      <c r="K129" s="6">
        <v>6.4888206424616524</v>
      </c>
      <c r="L129" s="6">
        <v>3.5462344302071207</v>
      </c>
      <c r="M129" s="7">
        <v>2.9380126561738509</v>
      </c>
      <c r="N129" s="27">
        <v>0.55758216197515587</v>
      </c>
      <c r="O129" s="6">
        <v>331.1489109254141</v>
      </c>
      <c r="P129" s="6">
        <v>180.97767439658963</v>
      </c>
      <c r="Q129" s="7">
        <v>149.93783076857537</v>
      </c>
      <c r="R129" s="50">
        <v>0.66309015250544656</v>
      </c>
      <c r="S129" s="6">
        <v>393.81027016665797</v>
      </c>
      <c r="T129" s="6">
        <v>215.22301447129632</v>
      </c>
      <c r="U129" s="23">
        <v>178.30968393694852</v>
      </c>
      <c r="V129" s="5"/>
      <c r="W129" s="434">
        <v>312.25814391523625</v>
      </c>
      <c r="X129" s="463">
        <v>417.6320347612513</v>
      </c>
      <c r="Y129" s="22">
        <v>190.95374611174321</v>
      </c>
      <c r="Z129" s="7">
        <v>98.152014040547613</v>
      </c>
      <c r="AA129" s="6">
        <v>354.93317601621203</v>
      </c>
      <c r="AB129" s="421">
        <v>177.52154351070061</v>
      </c>
      <c r="AC129" s="6">
        <v>454.95799697824316</v>
      </c>
      <c r="AD129" s="23">
        <v>225.65193310811841</v>
      </c>
      <c r="AE129" s="22">
        <v>381.51575093647875</v>
      </c>
      <c r="AF129" s="7">
        <v>169.9760487574278</v>
      </c>
      <c r="AG129" s="8">
        <v>679.47378329086575</v>
      </c>
      <c r="AH129" s="421">
        <v>303.97299190802858</v>
      </c>
      <c r="AI129" s="6">
        <v>854.53370473757195</v>
      </c>
      <c r="AJ129" s="23">
        <v>382.78942105170523</v>
      </c>
      <c r="AL129" s="141">
        <v>282.77761624467126</v>
      </c>
      <c r="AM129" s="142">
        <v>234.27786057589901</v>
      </c>
      <c r="AN129" s="141">
        <v>487.90334986755664</v>
      </c>
      <c r="AO129" s="142">
        <v>652.55005431445511</v>
      </c>
      <c r="AP129" s="141">
        <v>277.37741173546971</v>
      </c>
      <c r="AQ129" s="142">
        <v>474.95779985629468</v>
      </c>
      <c r="AS129" s="341">
        <f t="shared" si="2"/>
        <v>0</v>
      </c>
      <c r="AT129" s="20">
        <f t="shared" si="3"/>
        <v>0</v>
      </c>
    </row>
    <row r="130" spans="1:46" x14ac:dyDescent="0.25">
      <c r="A130" s="76">
        <v>7334</v>
      </c>
      <c r="B130" s="21" t="s">
        <v>101</v>
      </c>
      <c r="C130" s="39" t="s">
        <v>88</v>
      </c>
      <c r="D130" s="21">
        <v>471</v>
      </c>
      <c r="E130" s="44">
        <v>383</v>
      </c>
      <c r="F130" s="22">
        <v>507.17085736685902</v>
      </c>
      <c r="G130" s="6">
        <v>269.48535588284705</v>
      </c>
      <c r="H130" s="23">
        <v>237.38169905359274</v>
      </c>
      <c r="I130" s="46">
        <v>126.43840801926423</v>
      </c>
      <c r="J130" s="49">
        <v>0.31043557093425617</v>
      </c>
      <c r="K130" s="6">
        <v>157.44387466789709</v>
      </c>
      <c r="L130" s="6">
        <v>83.657840311912835</v>
      </c>
      <c r="M130" s="7">
        <v>73.691723275045845</v>
      </c>
      <c r="N130" s="27">
        <v>0.55531416982368553</v>
      </c>
      <c r="O130" s="6">
        <v>281.63916361744413</v>
      </c>
      <c r="P130" s="6">
        <v>149.64903668172366</v>
      </c>
      <c r="Q130" s="7">
        <v>131.8214211412818</v>
      </c>
      <c r="R130" s="50">
        <v>0.69554008676789592</v>
      </c>
      <c r="S130" s="6">
        <v>352.75766213909327</v>
      </c>
      <c r="T130" s="6">
        <v>187.43786781343275</v>
      </c>
      <c r="U130" s="23">
        <v>165.10848755684646</v>
      </c>
      <c r="V130" s="5"/>
      <c r="W130" s="434">
        <v>151.21669904179916</v>
      </c>
      <c r="X130" s="463">
        <v>712.12508079752024</v>
      </c>
      <c r="Y130" s="22">
        <v>92.472832876768607</v>
      </c>
      <c r="Z130" s="7">
        <v>47.531902231331124</v>
      </c>
      <c r="AA130" s="6">
        <v>171.88286135513218</v>
      </c>
      <c r="AB130" s="421">
        <v>85.968043881604075</v>
      </c>
      <c r="AC130" s="6">
        <v>220.32170448177027</v>
      </c>
      <c r="AD130" s="23">
        <v>109.27606252048045</v>
      </c>
      <c r="AE130" s="22">
        <v>650.54141528315097</v>
      </c>
      <c r="AF130" s="7">
        <v>289.83458494563081</v>
      </c>
      <c r="AG130" s="8">
        <v>1158.6044233949146</v>
      </c>
      <c r="AH130" s="421">
        <v>518.3194137550222</v>
      </c>
      <c r="AI130" s="6">
        <v>1457.1077716256377</v>
      </c>
      <c r="AJ130" s="23">
        <v>652.713213321186</v>
      </c>
      <c r="AL130" s="141">
        <v>317.72619253019883</v>
      </c>
      <c r="AM130" s="142">
        <v>279.87562875006751</v>
      </c>
      <c r="AN130" s="141">
        <v>321.05456272144193</v>
      </c>
      <c r="AO130" s="142">
        <v>1511.9428467038647</v>
      </c>
      <c r="AP130" s="141">
        <v>182.52238616051821</v>
      </c>
      <c r="AQ130" s="142">
        <v>1100.4658466136352</v>
      </c>
      <c r="AS130" s="341">
        <f t="shared" si="2"/>
        <v>0</v>
      </c>
      <c r="AT130" s="20">
        <f t="shared" si="3"/>
        <v>0</v>
      </c>
    </row>
    <row r="131" spans="1:46" x14ac:dyDescent="0.25">
      <c r="A131" s="76">
        <v>7335</v>
      </c>
      <c r="B131" s="21" t="s">
        <v>302</v>
      </c>
      <c r="C131" s="39" t="s">
        <v>88</v>
      </c>
      <c r="D131" s="21">
        <v>783</v>
      </c>
      <c r="E131" s="44">
        <v>714</v>
      </c>
      <c r="F131" s="22">
        <v>843.67474939799479</v>
      </c>
      <c r="G131" s="6">
        <v>481.46245169961367</v>
      </c>
      <c r="H131" s="23">
        <v>361.65929327434588</v>
      </c>
      <c r="I131" s="46">
        <v>333.44845617965007</v>
      </c>
      <c r="J131" s="49">
        <v>0.53086062392572309</v>
      </c>
      <c r="K131" s="6">
        <v>447.8737038557976</v>
      </c>
      <c r="L131" s="6">
        <v>255.58945750606523</v>
      </c>
      <c r="M131" s="7">
        <v>191.99067807615532</v>
      </c>
      <c r="N131" s="27">
        <v>0.63170250780701753</v>
      </c>
      <c r="O131" s="6">
        <v>532.95145496817031</v>
      </c>
      <c r="P131" s="6">
        <v>304.141038153561</v>
      </c>
      <c r="Q131" s="7">
        <v>228.46108253311792</v>
      </c>
      <c r="R131" s="50">
        <v>0.72482655737704926</v>
      </c>
      <c r="S131" s="6">
        <v>611.51786415209335</v>
      </c>
      <c r="T131" s="6">
        <v>348.97677137174486</v>
      </c>
      <c r="U131" s="23">
        <v>262.14026048746075</v>
      </c>
      <c r="V131" s="5"/>
      <c r="W131" s="434">
        <v>361.3281533126837</v>
      </c>
      <c r="X131" s="463">
        <v>763.60656070796256</v>
      </c>
      <c r="Y131" s="22">
        <v>220.96129691152183</v>
      </c>
      <c r="Z131" s="7">
        <v>113.57617621277738</v>
      </c>
      <c r="AA131" s="6">
        <v>410.70938112716408</v>
      </c>
      <c r="AB131" s="421">
        <v>205.41828208442405</v>
      </c>
      <c r="AC131" s="6">
        <v>526.45266772484956</v>
      </c>
      <c r="AD131" s="23">
        <v>261.11215310216699</v>
      </c>
      <c r="AE131" s="22">
        <v>697.57084270382734</v>
      </c>
      <c r="AF131" s="7">
        <v>310.78752392303556</v>
      </c>
      <c r="AG131" s="8">
        <v>1242.3631224711439</v>
      </c>
      <c r="AH131" s="421">
        <v>555.79014917208929</v>
      </c>
      <c r="AI131" s="6">
        <v>1562.4460984098666</v>
      </c>
      <c r="AJ131" s="23">
        <v>699.89964599287725</v>
      </c>
      <c r="AL131" s="141">
        <v>388.43044464056322</v>
      </c>
      <c r="AM131" s="142">
        <v>291.77660604485044</v>
      </c>
      <c r="AN131" s="141">
        <v>461.46635161262282</v>
      </c>
      <c r="AO131" s="142">
        <v>975.23187829880271</v>
      </c>
      <c r="AP131" s="141">
        <v>262.34774212570125</v>
      </c>
      <c r="AQ131" s="142">
        <v>709.82139102437964</v>
      </c>
      <c r="AS131" s="341">
        <f t="shared" si="2"/>
        <v>0</v>
      </c>
      <c r="AT131" s="20">
        <f t="shared" si="3"/>
        <v>0</v>
      </c>
    </row>
    <row r="132" spans="1:46" x14ac:dyDescent="0.25">
      <c r="A132" s="76">
        <v>7336</v>
      </c>
      <c r="B132" s="21" t="s">
        <v>102</v>
      </c>
      <c r="C132" s="39" t="s">
        <v>88</v>
      </c>
      <c r="D132" s="21">
        <v>575</v>
      </c>
      <c r="E132" s="44">
        <v>518</v>
      </c>
      <c r="F132" s="22">
        <v>561.48149185193495</v>
      </c>
      <c r="G132" s="6">
        <v>323.8715909727278</v>
      </c>
      <c r="H132" s="23">
        <v>237.18849750797997</v>
      </c>
      <c r="I132" s="46">
        <v>34.03117942543539</v>
      </c>
      <c r="J132" s="49">
        <v>0</v>
      </c>
      <c r="K132" s="6">
        <v>0</v>
      </c>
      <c r="L132" s="6">
        <v>0</v>
      </c>
      <c r="M132" s="7">
        <v>0</v>
      </c>
      <c r="N132" s="27">
        <v>0.14874829088454897</v>
      </c>
      <c r="O132" s="6">
        <v>83.519412276282125</v>
      </c>
      <c r="P132" s="6">
        <v>48.17534562325298</v>
      </c>
      <c r="Q132" s="7">
        <v>35.281383621786127</v>
      </c>
      <c r="R132" s="50">
        <v>0.66182318584070798</v>
      </c>
      <c r="S132" s="6">
        <v>371.60146972804108</v>
      </c>
      <c r="T132" s="6">
        <v>214.3457281408694</v>
      </c>
      <c r="U132" s="23">
        <v>156.97684706550214</v>
      </c>
      <c r="V132" s="5"/>
      <c r="W132" s="434">
        <v>358.15869551130362</v>
      </c>
      <c r="X132" s="463">
        <v>223.66806235400261</v>
      </c>
      <c r="Y132" s="22">
        <v>219.02309337028478</v>
      </c>
      <c r="Z132" s="7">
        <v>112.57992143869396</v>
      </c>
      <c r="AA132" s="6">
        <v>407.10676660576809</v>
      </c>
      <c r="AB132" s="421">
        <v>203.61641701875021</v>
      </c>
      <c r="AC132" s="6">
        <v>521.83478921336268</v>
      </c>
      <c r="AD132" s="23">
        <v>258.8217587802813</v>
      </c>
      <c r="AE132" s="22">
        <v>204.32553460195388</v>
      </c>
      <c r="AF132" s="7">
        <v>91.032799947679578</v>
      </c>
      <c r="AG132" s="8">
        <v>363.90068739792014</v>
      </c>
      <c r="AH132" s="421">
        <v>162.79653965454335</v>
      </c>
      <c r="AI132" s="6">
        <v>457.65621898259059</v>
      </c>
      <c r="AJ132" s="23">
        <v>205.00766457053678</v>
      </c>
      <c r="AL132" s="141">
        <v>83.783209779570399</v>
      </c>
      <c r="AM132" s="142">
        <v>61.358928037888916</v>
      </c>
      <c r="AN132" s="141">
        <v>622.88468784574547</v>
      </c>
      <c r="AO132" s="142">
        <v>388.98793452870018</v>
      </c>
      <c r="AP132" s="141">
        <v>354.11550785869599</v>
      </c>
      <c r="AQ132" s="142">
        <v>283.12441679051022</v>
      </c>
      <c r="AS132" s="341">
        <f t="shared" si="2"/>
        <v>0</v>
      </c>
      <c r="AT132" s="20">
        <f t="shared" si="3"/>
        <v>0</v>
      </c>
    </row>
    <row r="133" spans="1:46" x14ac:dyDescent="0.25">
      <c r="A133" s="76">
        <v>7337</v>
      </c>
      <c r="B133" s="21" t="s">
        <v>303</v>
      </c>
      <c r="C133" s="39" t="s">
        <v>88</v>
      </c>
      <c r="D133" s="21">
        <v>736</v>
      </c>
      <c r="E133" s="44">
        <v>522</v>
      </c>
      <c r="F133" s="22">
        <v>739.30111440891642</v>
      </c>
      <c r="G133" s="6">
        <v>390.88312706501608</v>
      </c>
      <c r="H133" s="23">
        <v>347.90418323346631</v>
      </c>
      <c r="I133" s="46">
        <v>143.77900604804836</v>
      </c>
      <c r="J133" s="49">
        <v>0.18771244911804619</v>
      </c>
      <c r="K133" s="6">
        <v>138.77602282139856</v>
      </c>
      <c r="L133" s="6">
        <v>73.373629100294607</v>
      </c>
      <c r="M133" s="7">
        <v>65.305946293167466</v>
      </c>
      <c r="N133" s="27">
        <v>0.55699989806298678</v>
      </c>
      <c r="O133" s="6">
        <v>411.79064536361898</v>
      </c>
      <c r="P133" s="6">
        <v>217.72186192975548</v>
      </c>
      <c r="Q133" s="7">
        <v>193.78259459672742</v>
      </c>
      <c r="R133" s="50">
        <v>0.61579721739130433</v>
      </c>
      <c r="S133" s="6">
        <v>455.25956906730107</v>
      </c>
      <c r="T133" s="6">
        <v>240.70474197184853</v>
      </c>
      <c r="U133" s="23">
        <v>214.23842795396303</v>
      </c>
      <c r="V133" s="5"/>
      <c r="W133" s="434">
        <v>126.54575699699689</v>
      </c>
      <c r="X133" s="463">
        <v>548.50672041305518</v>
      </c>
      <c r="Y133" s="22">
        <v>77.385928354465648</v>
      </c>
      <c r="Z133" s="7">
        <v>39.777091997679392</v>
      </c>
      <c r="AA133" s="6">
        <v>143.84024345738868</v>
      </c>
      <c r="AB133" s="421">
        <v>71.942392999476226</v>
      </c>
      <c r="AC133" s="6">
        <v>184.37630931758062</v>
      </c>
      <c r="AD133" s="23">
        <v>91.447718016136037</v>
      </c>
      <c r="AE133" s="22">
        <v>501.07256128405561</v>
      </c>
      <c r="AF133" s="7">
        <v>223.24198646783651</v>
      </c>
      <c r="AG133" s="8">
        <v>892.40265463013088</v>
      </c>
      <c r="AH133" s="421">
        <v>399.22998000125295</v>
      </c>
      <c r="AI133" s="6">
        <v>1122.3216632219712</v>
      </c>
      <c r="AJ133" s="23">
        <v>502.74536547444865</v>
      </c>
      <c r="AL133" s="141">
        <v>295.81774718716775</v>
      </c>
      <c r="AM133" s="142">
        <v>263.29156874555355</v>
      </c>
      <c r="AN133" s="141">
        <v>171.93716983287621</v>
      </c>
      <c r="AO133" s="142">
        <v>745.25369621339019</v>
      </c>
      <c r="AP133" s="141">
        <v>97.74781657537531</v>
      </c>
      <c r="AQ133" s="142">
        <v>542.43203804518066</v>
      </c>
      <c r="AS133" s="341">
        <f t="shared" si="2"/>
        <v>0</v>
      </c>
      <c r="AT133" s="20">
        <f t="shared" si="3"/>
        <v>0</v>
      </c>
    </row>
    <row r="134" spans="1:46" x14ac:dyDescent="0.25">
      <c r="A134" s="76">
        <v>7338</v>
      </c>
      <c r="B134" s="21" t="s">
        <v>304</v>
      </c>
      <c r="C134" s="39" t="s">
        <v>88</v>
      </c>
      <c r="D134" s="21">
        <v>470</v>
      </c>
      <c r="E134" s="44">
        <v>215</v>
      </c>
      <c r="F134" s="22">
        <v>465.78372626980985</v>
      </c>
      <c r="G134" s="6">
        <v>220.81956655653229</v>
      </c>
      <c r="H134" s="23">
        <v>244.64635717085741</v>
      </c>
      <c r="I134" s="46">
        <v>73.513023016184135</v>
      </c>
      <c r="J134" s="49">
        <v>0.28674626436781603</v>
      </c>
      <c r="K134" s="6">
        <v>133.56174351118935</v>
      </c>
      <c r="L134" s="6">
        <v>63.319185809405958</v>
      </c>
      <c r="M134" s="7">
        <v>70.151429009937829</v>
      </c>
      <c r="N134" s="27">
        <v>0.63735212011674702</v>
      </c>
      <c r="O134" s="6">
        <v>296.86824545394188</v>
      </c>
      <c r="P134" s="6">
        <v>140.73981890806698</v>
      </c>
      <c r="Q134" s="7">
        <v>155.92587442168491</v>
      </c>
      <c r="R134" s="50">
        <v>0.75392434682080922</v>
      </c>
      <c r="S134" s="6">
        <v>351.16569158772899</v>
      </c>
      <c r="T134" s="6">
        <v>166.48124748138781</v>
      </c>
      <c r="U134" s="23">
        <v>184.44484503212908</v>
      </c>
      <c r="V134" s="5"/>
      <c r="W134" s="434">
        <v>437.80873341779625</v>
      </c>
      <c r="X134" s="463">
        <v>2903.226956534204</v>
      </c>
      <c r="Y134" s="22">
        <v>267.73110439438091</v>
      </c>
      <c r="Z134" s="7">
        <v>137.61629532122876</v>
      </c>
      <c r="AA134" s="6">
        <v>497.64224654392217</v>
      </c>
      <c r="AB134" s="421">
        <v>248.89817490201182</v>
      </c>
      <c r="AC134" s="6">
        <v>637.88435400875142</v>
      </c>
      <c r="AD134" s="23">
        <v>316.38049784270862</v>
      </c>
      <c r="AE134" s="22">
        <v>2652.1596052715981</v>
      </c>
      <c r="AF134" s="7">
        <v>1181.6120547358034</v>
      </c>
      <c r="AG134" s="8">
        <v>4723.4561521029882</v>
      </c>
      <c r="AH134" s="421">
        <v>2113.1103715983963</v>
      </c>
      <c r="AI134" s="6">
        <v>5940.4094522572341</v>
      </c>
      <c r="AJ134" s="23">
        <v>2661.0136995567059</v>
      </c>
      <c r="AL134" s="141">
        <v>299.44642320865319</v>
      </c>
      <c r="AM134" s="142">
        <v>331.75717962060617</v>
      </c>
      <c r="AN134" s="141">
        <v>931.50794344211965</v>
      </c>
      <c r="AO134" s="142">
        <v>6177.0786309238383</v>
      </c>
      <c r="AP134" s="141">
        <v>529.57058489789745</v>
      </c>
      <c r="AQ134" s="142">
        <v>4495.9795140391416</v>
      </c>
      <c r="AS134" s="341">
        <f t="shared" si="2"/>
        <v>0</v>
      </c>
      <c r="AT134" s="20">
        <f t="shared" si="3"/>
        <v>0</v>
      </c>
    </row>
    <row r="135" spans="1:46" x14ac:dyDescent="0.25">
      <c r="A135" s="76">
        <v>7339</v>
      </c>
      <c r="B135" s="21" t="s">
        <v>305</v>
      </c>
      <c r="C135" s="39" t="s">
        <v>88</v>
      </c>
      <c r="D135" s="21">
        <v>698</v>
      </c>
      <c r="E135" s="44">
        <v>304</v>
      </c>
      <c r="F135" s="22">
        <v>646.42157137257129</v>
      </c>
      <c r="G135" s="6">
        <v>323.2639861118887</v>
      </c>
      <c r="H135" s="23">
        <v>322.68018144145145</v>
      </c>
      <c r="I135" s="46">
        <v>54.419645349162813</v>
      </c>
      <c r="J135" s="49">
        <v>0.1574765951359085</v>
      </c>
      <c r="K135" s="6">
        <v>101.79626808215619</v>
      </c>
      <c r="L135" s="6">
        <v>50.906511862961842</v>
      </c>
      <c r="M135" s="7">
        <v>50.814576291236946</v>
      </c>
      <c r="N135" s="27">
        <v>0.48424018734854796</v>
      </c>
      <c r="O135" s="6">
        <v>313.02330282759669</v>
      </c>
      <c r="P135" s="6">
        <v>156.53741319785939</v>
      </c>
      <c r="Q135" s="7">
        <v>156.2547115148719</v>
      </c>
      <c r="R135" s="50">
        <v>0.72265113500597378</v>
      </c>
      <c r="S135" s="6">
        <v>467.13728224473374</v>
      </c>
      <c r="T135" s="6">
        <v>233.60708647031171</v>
      </c>
      <c r="U135" s="23">
        <v>233.18519936259844</v>
      </c>
      <c r="V135" s="5"/>
      <c r="W135" s="434">
        <v>298.78875165316333</v>
      </c>
      <c r="X135" s="463">
        <v>1510.3757128683983</v>
      </c>
      <c r="Y135" s="22">
        <v>182.71687235709251</v>
      </c>
      <c r="Z135" s="7">
        <v>93.918183781236593</v>
      </c>
      <c r="AA135" s="6">
        <v>339.62297749058615</v>
      </c>
      <c r="AB135" s="421">
        <v>169.86407371813263</v>
      </c>
      <c r="AC135" s="6">
        <v>435.33318384372836</v>
      </c>
      <c r="AD135" s="23">
        <v>215.91833780898878</v>
      </c>
      <c r="AE135" s="22">
        <v>1379.7603544005487</v>
      </c>
      <c r="AF135" s="7">
        <v>614.72223020276158</v>
      </c>
      <c r="AG135" s="8">
        <v>2457.3323270089036</v>
      </c>
      <c r="AH135" s="421">
        <v>1099.325210069891</v>
      </c>
      <c r="AI135" s="6">
        <v>3090.4404979395854</v>
      </c>
      <c r="AJ135" s="23">
        <v>1384.3666112202491</v>
      </c>
      <c r="AL135" s="141">
        <v>224.26563495395331</v>
      </c>
      <c r="AM135" s="142">
        <v>223.86061821614885</v>
      </c>
      <c r="AN135" s="141">
        <v>428.06411411627988</v>
      </c>
      <c r="AO135" s="142">
        <v>2163.8620528200549</v>
      </c>
      <c r="AP135" s="141">
        <v>243.35827180248228</v>
      </c>
      <c r="AQ135" s="142">
        <v>1574.9644843408182</v>
      </c>
      <c r="AS135" s="341">
        <f t="shared" ref="AS135:AS198" si="4">IF(AB135&gt;W135, W135-AB135, 0)</f>
        <v>0</v>
      </c>
      <c r="AT135" s="20">
        <f t="shared" ref="AT135:AT198" si="5">IF(AH135&gt;X135, AH135-X135, 0)</f>
        <v>0</v>
      </c>
    </row>
    <row r="136" spans="1:46" x14ac:dyDescent="0.25">
      <c r="A136" s="76">
        <v>7340</v>
      </c>
      <c r="B136" s="21" t="s">
        <v>306</v>
      </c>
      <c r="C136" s="39" t="s">
        <v>88</v>
      </c>
      <c r="D136" s="21">
        <v>1123</v>
      </c>
      <c r="E136" s="44">
        <v>1054</v>
      </c>
      <c r="F136" s="22">
        <v>1286.1720893767169</v>
      </c>
      <c r="G136" s="6">
        <v>763.08730469843897</v>
      </c>
      <c r="H136" s="23">
        <v>522.28817830542562</v>
      </c>
      <c r="I136" s="46">
        <v>386.02521056168439</v>
      </c>
      <c r="J136" s="49">
        <v>0.51308788225957724</v>
      </c>
      <c r="K136" s="6">
        <v>659.9193135596754</v>
      </c>
      <c r="L136" s="6">
        <v>391.53084914689077</v>
      </c>
      <c r="M136" s="7">
        <v>267.9797353359433</v>
      </c>
      <c r="N136" s="27">
        <v>0.57302897471149861</v>
      </c>
      <c r="O136" s="6">
        <v>737.01387367808604</v>
      </c>
      <c r="P136" s="6">
        <v>437.27113582670739</v>
      </c>
      <c r="Q136" s="7">
        <v>299.28625931829441</v>
      </c>
      <c r="R136" s="50">
        <v>0.62596063091482657</v>
      </c>
      <c r="S136" s="6">
        <v>805.09309253129049</v>
      </c>
      <c r="T136" s="6">
        <v>477.66261069212936</v>
      </c>
      <c r="U136" s="23">
        <v>326.93183761141967</v>
      </c>
      <c r="V136" s="5"/>
      <c r="W136" s="434">
        <v>538.11445628980584</v>
      </c>
      <c r="X136" s="463">
        <v>580.25755120829524</v>
      </c>
      <c r="Y136" s="22">
        <v>329.07058876682356</v>
      </c>
      <c r="Z136" s="7">
        <v>169.14536481558048</v>
      </c>
      <c r="AA136" s="6">
        <v>611.65633868311272</v>
      </c>
      <c r="AB136" s="421">
        <v>305.92287415862864</v>
      </c>
      <c r="AC136" s="6">
        <v>784.0291116477772</v>
      </c>
      <c r="AD136" s="23">
        <v>388.86597407105745</v>
      </c>
      <c r="AE136" s="22">
        <v>530.07762087108665</v>
      </c>
      <c r="AF136" s="7">
        <v>236.16456020293279</v>
      </c>
      <c r="AG136" s="8">
        <v>944.06022715184383</v>
      </c>
      <c r="AH136" s="421">
        <v>422.33978535397722</v>
      </c>
      <c r="AI136" s="6">
        <v>1187.2883152257214</v>
      </c>
      <c r="AJ136" s="23">
        <v>531.84725691572339</v>
      </c>
      <c r="AL136" s="141">
        <v>389.37768105672967</v>
      </c>
      <c r="AM136" s="142">
        <v>266.50601898334321</v>
      </c>
      <c r="AN136" s="141">
        <v>479.17582928744957</v>
      </c>
      <c r="AO136" s="142">
        <v>516.70307320418101</v>
      </c>
      <c r="AP136" s="141">
        <v>272.41573834250107</v>
      </c>
      <c r="AQ136" s="142">
        <v>376.08173228314979</v>
      </c>
      <c r="AS136" s="341">
        <f t="shared" si="4"/>
        <v>0</v>
      </c>
      <c r="AT136" s="20">
        <f t="shared" si="5"/>
        <v>0</v>
      </c>
    </row>
    <row r="137" spans="1:46" x14ac:dyDescent="0.25">
      <c r="A137" s="76">
        <v>8115</v>
      </c>
      <c r="B137" s="21" t="s">
        <v>103</v>
      </c>
      <c r="C137" s="39" t="s">
        <v>104</v>
      </c>
      <c r="D137" s="21">
        <v>621</v>
      </c>
      <c r="E137" s="44">
        <v>438</v>
      </c>
      <c r="F137" s="22">
        <v>718.9715517724145</v>
      </c>
      <c r="G137" s="6">
        <v>410.36848294786324</v>
      </c>
      <c r="H137" s="23">
        <v>308.18446547572393</v>
      </c>
      <c r="I137" s="46">
        <v>138.26954779638245</v>
      </c>
      <c r="J137" s="49">
        <v>0.13767096827002673</v>
      </c>
      <c r="K137" s="6">
        <v>98.981509691111953</v>
      </c>
      <c r="L137" s="6">
        <v>56.495826394934284</v>
      </c>
      <c r="M137" s="7">
        <v>42.428053767823535</v>
      </c>
      <c r="N137" s="27">
        <v>0.60387251163226219</v>
      </c>
      <c r="O137" s="6">
        <v>434.16715676095299</v>
      </c>
      <c r="P137" s="6">
        <v>247.81024649244733</v>
      </c>
      <c r="Q137" s="7">
        <v>186.10412721287159</v>
      </c>
      <c r="R137" s="50">
        <v>0.64285999999999999</v>
      </c>
      <c r="S137" s="6">
        <v>462.19805177241437</v>
      </c>
      <c r="T137" s="6">
        <v>263.80948294786339</v>
      </c>
      <c r="U137" s="23">
        <v>198.11946547572387</v>
      </c>
      <c r="V137" s="5"/>
      <c r="W137" s="434">
        <v>467.3376022477911</v>
      </c>
      <c r="X137" s="463">
        <v>1274.4744839074847</v>
      </c>
      <c r="Y137" s="22">
        <v>152.31852276140765</v>
      </c>
      <c r="Z137" s="7">
        <v>92.821445140831273</v>
      </c>
      <c r="AA137" s="6">
        <v>373.52506591883611</v>
      </c>
      <c r="AB137" s="421">
        <v>223.2534979366863</v>
      </c>
      <c r="AC137" s="6">
        <v>523.31249007737438</v>
      </c>
      <c r="AD137" s="23">
        <v>311.85210089721846</v>
      </c>
      <c r="AE137" s="22">
        <v>712.53308485819684</v>
      </c>
      <c r="AF137" s="7">
        <v>328.23046997072743</v>
      </c>
      <c r="AG137" s="8">
        <v>1533.5798474582307</v>
      </c>
      <c r="AH137" s="421">
        <v>711.40171361978275</v>
      </c>
      <c r="AI137" s="6">
        <v>2042.2000946250771</v>
      </c>
      <c r="AJ137" s="23">
        <v>949.41490421907702</v>
      </c>
      <c r="AL137" s="141">
        <v>399.05031641295869</v>
      </c>
      <c r="AM137" s="142">
        <v>299.68458488385119</v>
      </c>
      <c r="AN137" s="141">
        <v>752.55652535876186</v>
      </c>
      <c r="AO137" s="142">
        <v>2052.2938549234859</v>
      </c>
      <c r="AP137" s="141">
        <v>359.50643790126617</v>
      </c>
      <c r="AQ137" s="142">
        <v>1145.5744180672832</v>
      </c>
      <c r="AS137" s="341">
        <f t="shared" si="4"/>
        <v>0</v>
      </c>
      <c r="AT137" s="20">
        <f t="shared" si="5"/>
        <v>0</v>
      </c>
    </row>
    <row r="138" spans="1:46" x14ac:dyDescent="0.25">
      <c r="A138" s="76">
        <v>8116</v>
      </c>
      <c r="B138" s="21" t="s">
        <v>105</v>
      </c>
      <c r="C138" s="39" t="s">
        <v>104</v>
      </c>
      <c r="D138" s="21">
        <v>641</v>
      </c>
      <c r="E138" s="44">
        <v>447</v>
      </c>
      <c r="F138" s="22">
        <v>851.95301562412521</v>
      </c>
      <c r="G138" s="6">
        <v>481.92865542924341</v>
      </c>
      <c r="H138" s="23">
        <v>369.54835638685103</v>
      </c>
      <c r="I138" s="46">
        <v>138.8541937055497</v>
      </c>
      <c r="J138" s="49">
        <v>0.18295631205673757</v>
      </c>
      <c r="K138" s="6">
        <v>155.87018178420607</v>
      </c>
      <c r="L138" s="6">
        <v>88.171889471796604</v>
      </c>
      <c r="M138" s="7">
        <v>67.611204411167179</v>
      </c>
      <c r="N138" s="27">
        <v>0.63541753544712576</v>
      </c>
      <c r="O138" s="6">
        <v>541.34588550462831</v>
      </c>
      <c r="P138" s="6">
        <v>306.22591849419695</v>
      </c>
      <c r="Q138" s="7">
        <v>234.81750584386899</v>
      </c>
      <c r="R138" s="50">
        <v>0.70675626620570453</v>
      </c>
      <c r="S138" s="6">
        <v>602.12313230519703</v>
      </c>
      <c r="T138" s="6">
        <v>340.6060970887076</v>
      </c>
      <c r="U138" s="23">
        <v>261.18061654242587</v>
      </c>
      <c r="V138" s="5"/>
      <c r="W138" s="434">
        <v>433.51475028556803</v>
      </c>
      <c r="X138" s="463">
        <v>1365.0884164504482</v>
      </c>
      <c r="Y138" s="22">
        <v>141.29470010796751</v>
      </c>
      <c r="Z138" s="7">
        <v>86.103633471456263</v>
      </c>
      <c r="AA138" s="6">
        <v>346.49175435138005</v>
      </c>
      <c r="AB138" s="421">
        <v>207.0958637672079</v>
      </c>
      <c r="AC138" s="6">
        <v>485.4385402887491</v>
      </c>
      <c r="AD138" s="23">
        <v>289.28227687273886</v>
      </c>
      <c r="AE138" s="22">
        <v>763.19351447151917</v>
      </c>
      <c r="AF138" s="7">
        <v>351.56734649514732</v>
      </c>
      <c r="AG138" s="8">
        <v>1642.6159267218748</v>
      </c>
      <c r="AH138" s="421">
        <v>761.98170380620934</v>
      </c>
      <c r="AI138" s="6">
        <v>2187.3985932613382</v>
      </c>
      <c r="AJ138" s="23">
        <v>1016.9174075429777</v>
      </c>
      <c r="AL138" s="141">
        <v>477.73154211263176</v>
      </c>
      <c r="AM138" s="142">
        <v>366.3299623149282</v>
      </c>
      <c r="AN138" s="141">
        <v>676.31006284800003</v>
      </c>
      <c r="AO138" s="142">
        <v>2129.623114587283</v>
      </c>
      <c r="AP138" s="141">
        <v>323.08247077567535</v>
      </c>
      <c r="AQ138" s="142">
        <v>1188.7390074979864</v>
      </c>
      <c r="AS138" s="341">
        <f t="shared" si="4"/>
        <v>0</v>
      </c>
      <c r="AT138" s="20">
        <f t="shared" si="5"/>
        <v>0</v>
      </c>
    </row>
    <row r="139" spans="1:46" x14ac:dyDescent="0.25">
      <c r="A139" s="76">
        <v>8117</v>
      </c>
      <c r="B139" s="21" t="s">
        <v>106</v>
      </c>
      <c r="C139" s="39" t="s">
        <v>104</v>
      </c>
      <c r="D139" s="21">
        <v>642</v>
      </c>
      <c r="E139" s="44">
        <v>536</v>
      </c>
      <c r="F139" s="22">
        <v>909.19947359578794</v>
      </c>
      <c r="G139" s="6">
        <v>568.54594836758667</v>
      </c>
      <c r="H139" s="23">
        <v>340.22372178977434</v>
      </c>
      <c r="I139" s="46">
        <v>158.96410337682701</v>
      </c>
      <c r="J139" s="49">
        <v>0.18591210696306351</v>
      </c>
      <c r="K139" s="6">
        <v>169.03118978590118</v>
      </c>
      <c r="L139" s="6">
        <v>105.69957516633116</v>
      </c>
      <c r="M139" s="7">
        <v>63.25170895675209</v>
      </c>
      <c r="N139" s="27">
        <v>0.43087687786075646</v>
      </c>
      <c r="O139" s="6">
        <v>391.75303053559639</v>
      </c>
      <c r="P139" s="6">
        <v>244.9733031530086</v>
      </c>
      <c r="Q139" s="7">
        <v>146.59453501894458</v>
      </c>
      <c r="R139" s="50">
        <v>0.70768122164048863</v>
      </c>
      <c r="S139" s="6">
        <v>643.4233941891564</v>
      </c>
      <c r="T139" s="6">
        <v>402.34929129952394</v>
      </c>
      <c r="U139" s="23">
        <v>240.76993906726125</v>
      </c>
      <c r="V139" s="5"/>
      <c r="W139" s="434">
        <v>979.73070417100132</v>
      </c>
      <c r="X139" s="463">
        <v>878.63589738036444</v>
      </c>
      <c r="Y139" s="22">
        <v>319.32190528977696</v>
      </c>
      <c r="Z139" s="7">
        <v>194.59170281311646</v>
      </c>
      <c r="AA139" s="6">
        <v>783.06126897990418</v>
      </c>
      <c r="AB139" s="421">
        <v>468.03061788761227</v>
      </c>
      <c r="AC139" s="6">
        <v>1097.0769566561439</v>
      </c>
      <c r="AD139" s="23">
        <v>653.76951681118896</v>
      </c>
      <c r="AE139" s="22">
        <v>491.2276819447311</v>
      </c>
      <c r="AF139" s="7">
        <v>226.28548250420974</v>
      </c>
      <c r="AG139" s="8">
        <v>1057.2658162167791</v>
      </c>
      <c r="AH139" s="421">
        <v>490.44770290561638</v>
      </c>
      <c r="AI139" s="6">
        <v>1407.9138777810349</v>
      </c>
      <c r="AJ139" s="23">
        <v>654.53645944894106</v>
      </c>
      <c r="AL139" s="141">
        <v>381.5783538208857</v>
      </c>
      <c r="AM139" s="142">
        <v>228.34039722577037</v>
      </c>
      <c r="AN139" s="141">
        <v>1526.0602868707185</v>
      </c>
      <c r="AO139" s="142">
        <v>1368.5917404678573</v>
      </c>
      <c r="AP139" s="141">
        <v>729.01965403054874</v>
      </c>
      <c r="AQ139" s="142">
        <v>763.93723194021243</v>
      </c>
      <c r="AS139" s="341">
        <f t="shared" si="4"/>
        <v>0</v>
      </c>
      <c r="AT139" s="20">
        <f t="shared" si="5"/>
        <v>0</v>
      </c>
    </row>
    <row r="140" spans="1:46" x14ac:dyDescent="0.25">
      <c r="A140" s="76">
        <v>8118</v>
      </c>
      <c r="B140" s="21" t="s">
        <v>307</v>
      </c>
      <c r="C140" s="39" t="s">
        <v>104</v>
      </c>
      <c r="D140" s="21">
        <v>901</v>
      </c>
      <c r="E140" s="44">
        <v>467</v>
      </c>
      <c r="F140" s="22">
        <v>1149.2915943327553</v>
      </c>
      <c r="G140" s="6">
        <v>642.24253794030324</v>
      </c>
      <c r="H140" s="23">
        <v>506.40645125161001</v>
      </c>
      <c r="I140" s="46">
        <v>120.78696600772798</v>
      </c>
      <c r="J140" s="49">
        <v>0</v>
      </c>
      <c r="K140" s="6">
        <v>0</v>
      </c>
      <c r="L140" s="6">
        <v>0</v>
      </c>
      <c r="M140" s="7">
        <v>0</v>
      </c>
      <c r="N140" s="27">
        <v>0.62314547768138806</v>
      </c>
      <c r="O140" s="6">
        <v>716.17585954568881</v>
      </c>
      <c r="P140" s="6">
        <v>400.21053309211726</v>
      </c>
      <c r="Q140" s="7">
        <v>315.56488996612109</v>
      </c>
      <c r="R140" s="50">
        <v>0.67572564417177905</v>
      </c>
      <c r="S140" s="6">
        <v>776.60580292171198</v>
      </c>
      <c r="T140" s="6">
        <v>433.97975266422964</v>
      </c>
      <c r="U140" s="23">
        <v>342.19182548473879</v>
      </c>
      <c r="V140" s="5"/>
      <c r="W140" s="434">
        <v>868.89494171694707</v>
      </c>
      <c r="X140" s="463">
        <v>2698.4989474969611</v>
      </c>
      <c r="Y140" s="22">
        <v>283.19740016770783</v>
      </c>
      <c r="Z140" s="7">
        <v>172.57777627523785</v>
      </c>
      <c r="AA140" s="6">
        <v>694.47448444193742</v>
      </c>
      <c r="AB140" s="421">
        <v>415.08287401823009</v>
      </c>
      <c r="AC140" s="6">
        <v>972.96595304659081</v>
      </c>
      <c r="AD140" s="23">
        <v>579.80935351682774</v>
      </c>
      <c r="AE140" s="22">
        <v>1508.6765594957042</v>
      </c>
      <c r="AF140" s="7">
        <v>694.9763129323951</v>
      </c>
      <c r="AG140" s="8">
        <v>3247.1137370914939</v>
      </c>
      <c r="AH140" s="421">
        <v>1506.2810591270122</v>
      </c>
      <c r="AI140" s="6">
        <v>4324.0369858389449</v>
      </c>
      <c r="AJ140" s="23">
        <v>2010.2364952165533</v>
      </c>
      <c r="AL140" s="141">
        <v>444.18483140079604</v>
      </c>
      <c r="AM140" s="142">
        <v>350.23850162721544</v>
      </c>
      <c r="AN140" s="141">
        <v>964.36730490227194</v>
      </c>
      <c r="AO140" s="142">
        <v>2995.0043812396907</v>
      </c>
      <c r="AP140" s="141">
        <v>460.69131411568264</v>
      </c>
      <c r="AQ140" s="142">
        <v>1671.7880789422998</v>
      </c>
      <c r="AS140" s="341">
        <f t="shared" si="4"/>
        <v>0</v>
      </c>
      <c r="AT140" s="20">
        <f t="shared" si="5"/>
        <v>0</v>
      </c>
    </row>
    <row r="141" spans="1:46" x14ac:dyDescent="0.25">
      <c r="A141" s="76">
        <v>8119</v>
      </c>
      <c r="B141" s="21" t="s">
        <v>107</v>
      </c>
      <c r="C141" s="39" t="s">
        <v>104</v>
      </c>
      <c r="D141" s="21">
        <v>856</v>
      </c>
      <c r="E141" s="44">
        <v>678</v>
      </c>
      <c r="F141" s="22">
        <v>1239.3655149241206</v>
      </c>
      <c r="G141" s="6">
        <v>739.5447163577312</v>
      </c>
      <c r="H141" s="23">
        <v>499.22019376154992</v>
      </c>
      <c r="I141" s="46">
        <v>449.43820020160149</v>
      </c>
      <c r="J141" s="49">
        <v>0.62514441453177017</v>
      </c>
      <c r="K141" s="6">
        <v>774.78242921810522</v>
      </c>
      <c r="L141" s="6">
        <v>462.32224872751789</v>
      </c>
      <c r="M141" s="7">
        <v>312.08471575150099</v>
      </c>
      <c r="N141" s="27">
        <v>0.67837315791049246</v>
      </c>
      <c r="O141" s="6">
        <v>840.75229816443925</v>
      </c>
      <c r="P141" s="6">
        <v>501.68728465161354</v>
      </c>
      <c r="Q141" s="7">
        <v>338.65757933471053</v>
      </c>
      <c r="R141" s="50">
        <v>0.72326871345029242</v>
      </c>
      <c r="S141" s="6">
        <v>896.39430147382791</v>
      </c>
      <c r="T141" s="6">
        <v>534.88955553901769</v>
      </c>
      <c r="U141" s="23">
        <v>361.07034727032192</v>
      </c>
      <c r="V141" s="5"/>
      <c r="W141" s="434">
        <v>752.0783826184894</v>
      </c>
      <c r="X141" s="463">
        <v>919.06581957650212</v>
      </c>
      <c r="Y141" s="22">
        <v>245.12358451417222</v>
      </c>
      <c r="Z141" s="7">
        <v>149.37595861762733</v>
      </c>
      <c r="AA141" s="6">
        <v>601.1074779614114</v>
      </c>
      <c r="AB141" s="421">
        <v>359.2780226426492</v>
      </c>
      <c r="AC141" s="6">
        <v>842.15780893395095</v>
      </c>
      <c r="AD141" s="23">
        <v>501.85823381402554</v>
      </c>
      <c r="AE141" s="22">
        <v>513.83123936917457</v>
      </c>
      <c r="AF141" s="7">
        <v>236.69787799025502</v>
      </c>
      <c r="AG141" s="8">
        <v>1105.9152907234823</v>
      </c>
      <c r="AH141" s="421">
        <v>513.01537004608679</v>
      </c>
      <c r="AI141" s="6">
        <v>1472.6982198586361</v>
      </c>
      <c r="AJ141" s="23">
        <v>684.65457573460003</v>
      </c>
      <c r="AL141" s="141">
        <v>586.08327646216537</v>
      </c>
      <c r="AM141" s="142">
        <v>395.62801324148427</v>
      </c>
      <c r="AN141" s="141">
        <v>878.59624137673995</v>
      </c>
      <c r="AO141" s="142">
        <v>1073.6750228697454</v>
      </c>
      <c r="AP141" s="141">
        <v>419.71731617131917</v>
      </c>
      <c r="AQ141" s="142">
        <v>599.3170210818771</v>
      </c>
      <c r="AS141" s="341">
        <f t="shared" si="4"/>
        <v>0</v>
      </c>
      <c r="AT141" s="20">
        <f t="shared" si="5"/>
        <v>0</v>
      </c>
    </row>
    <row r="142" spans="1:46" x14ac:dyDescent="0.25">
      <c r="A142" s="76">
        <v>8125</v>
      </c>
      <c r="B142" s="21" t="s">
        <v>308</v>
      </c>
      <c r="C142" s="39" t="s">
        <v>104</v>
      </c>
      <c r="D142" s="21">
        <v>1198</v>
      </c>
      <c r="E142" s="44">
        <v>724</v>
      </c>
      <c r="F142" s="22">
        <v>1468.984151873216</v>
      </c>
      <c r="G142" s="6">
        <v>833.88167105336993</v>
      </c>
      <c r="H142" s="23">
        <v>634.27507420059408</v>
      </c>
      <c r="I142" s="46">
        <v>276.31632659461258</v>
      </c>
      <c r="J142" s="49">
        <v>0.33702952031168187</v>
      </c>
      <c r="K142" s="6">
        <v>495.09102405129283</v>
      </c>
      <c r="L142" s="6">
        <v>281.04273959182098</v>
      </c>
      <c r="M142" s="7">
        <v>213.76942400348264</v>
      </c>
      <c r="N142" s="27">
        <v>0.64898055144927547</v>
      </c>
      <c r="O142" s="6">
        <v>953.34214495292588</v>
      </c>
      <c r="P142" s="6">
        <v>541.17298672365939</v>
      </c>
      <c r="Q142" s="7">
        <v>411.63218742523168</v>
      </c>
      <c r="R142" s="50">
        <v>0.72704044132397194</v>
      </c>
      <c r="S142" s="6">
        <v>1068.0108860758235</v>
      </c>
      <c r="T142" s="6">
        <v>606.26569813461322</v>
      </c>
      <c r="U142" s="23">
        <v>461.143629867595</v>
      </c>
      <c r="V142" s="5"/>
      <c r="W142" s="434">
        <v>743.83979384547706</v>
      </c>
      <c r="X142" s="463">
        <v>1422.4731233471673</v>
      </c>
      <c r="Y142" s="22">
        <v>242.43839576516461</v>
      </c>
      <c r="Z142" s="7">
        <v>147.73963037835466</v>
      </c>
      <c r="AA142" s="6">
        <v>594.52268914981903</v>
      </c>
      <c r="AB142" s="421">
        <v>355.34233727774318</v>
      </c>
      <c r="AC142" s="6">
        <v>832.9324515375165</v>
      </c>
      <c r="AD142" s="23">
        <v>496.36066373848541</v>
      </c>
      <c r="AE142" s="22">
        <v>795.27615146825235</v>
      </c>
      <c r="AF142" s="7">
        <v>366.34630798215483</v>
      </c>
      <c r="AG142" s="8">
        <v>1711.6671561974852</v>
      </c>
      <c r="AH142" s="421">
        <v>794.01339948734335</v>
      </c>
      <c r="AI142" s="6">
        <v>2279.3510452988317</v>
      </c>
      <c r="AJ142" s="23">
        <v>1059.6659260028759</v>
      </c>
      <c r="AL142" s="141">
        <v>451.73037289120151</v>
      </c>
      <c r="AM142" s="142">
        <v>343.59948866880774</v>
      </c>
      <c r="AN142" s="141">
        <v>620.90133042193406</v>
      </c>
      <c r="AO142" s="142">
        <v>1187.3732248306906</v>
      </c>
      <c r="AP142" s="141">
        <v>296.61296934703103</v>
      </c>
      <c r="AQ142" s="142">
        <v>662.78247035671404</v>
      </c>
      <c r="AS142" s="341">
        <f t="shared" si="4"/>
        <v>0</v>
      </c>
      <c r="AT142" s="20">
        <f t="shared" si="5"/>
        <v>0</v>
      </c>
    </row>
    <row r="143" spans="1:46" x14ac:dyDescent="0.25">
      <c r="A143" s="76">
        <v>8126</v>
      </c>
      <c r="B143" s="21" t="s">
        <v>108</v>
      </c>
      <c r="C143" s="39" t="s">
        <v>104</v>
      </c>
      <c r="D143" s="21">
        <v>779</v>
      </c>
      <c r="E143" s="44">
        <v>596</v>
      </c>
      <c r="F143" s="22">
        <v>1125.4662037296314</v>
      </c>
      <c r="G143" s="6">
        <v>731.35605084840779</v>
      </c>
      <c r="H143" s="23">
        <v>393.5375483003869</v>
      </c>
      <c r="I143" s="46">
        <v>262.29484594276784</v>
      </c>
      <c r="J143" s="49">
        <v>0.31515279557440057</v>
      </c>
      <c r="K143" s="6">
        <v>354.69382042990117</v>
      </c>
      <c r="L143" s="6">
        <v>230.48890398512916</v>
      </c>
      <c r="M143" s="7">
        <v>124.02445851036262</v>
      </c>
      <c r="N143" s="27">
        <v>0.53010404854959492</v>
      </c>
      <c r="O143" s="6">
        <v>596.61419110282077</v>
      </c>
      <c r="P143" s="6">
        <v>387.69480348598438</v>
      </c>
      <c r="Q143" s="7">
        <v>208.61584761031685</v>
      </c>
      <c r="R143" s="50">
        <v>0.71168667678300457</v>
      </c>
      <c r="S143" s="6">
        <v>800.9793023639254</v>
      </c>
      <c r="T143" s="6">
        <v>520.49635737344545</v>
      </c>
      <c r="U143" s="23">
        <v>280.07542993923352</v>
      </c>
      <c r="V143" s="5"/>
      <c r="W143" s="434">
        <v>1335.4936198071341</v>
      </c>
      <c r="X143" s="463">
        <v>485.31573743025069</v>
      </c>
      <c r="Y143" s="22">
        <v>435.27508667802499</v>
      </c>
      <c r="Z143" s="7">
        <v>265.25245811727103</v>
      </c>
      <c r="AA143" s="6">
        <v>1067.4089565516074</v>
      </c>
      <c r="AB143" s="421">
        <v>637.98337788360357</v>
      </c>
      <c r="AC143" s="6">
        <v>1495.4510150740196</v>
      </c>
      <c r="AD143" s="23">
        <v>891.16837393037827</v>
      </c>
      <c r="AE143" s="22">
        <v>271.33028074535343</v>
      </c>
      <c r="AF143" s="7">
        <v>124.98909518574931</v>
      </c>
      <c r="AG143" s="8">
        <v>583.98221696480027</v>
      </c>
      <c r="AH143" s="421">
        <v>270.89945825827238</v>
      </c>
      <c r="AI143" s="6">
        <v>777.6631524739438</v>
      </c>
      <c r="AJ143" s="23">
        <v>361.5341069486642</v>
      </c>
      <c r="AL143" s="141">
        <v>497.68267456480663</v>
      </c>
      <c r="AM143" s="142">
        <v>267.79954763840419</v>
      </c>
      <c r="AN143" s="141">
        <v>1714.3692166972198</v>
      </c>
      <c r="AO143" s="142">
        <v>622.99837924294059</v>
      </c>
      <c r="AP143" s="141">
        <v>818.97737854121124</v>
      </c>
      <c r="AQ143" s="142">
        <v>347.75283473462434</v>
      </c>
      <c r="AS143" s="341">
        <f t="shared" si="4"/>
        <v>0</v>
      </c>
      <c r="AT143" s="20">
        <f t="shared" si="5"/>
        <v>0</v>
      </c>
    </row>
    <row r="144" spans="1:46" x14ac:dyDescent="0.25">
      <c r="A144" s="76">
        <v>8127</v>
      </c>
      <c r="B144" s="21" t="s">
        <v>109</v>
      </c>
      <c r="C144" s="39" t="s">
        <v>104</v>
      </c>
      <c r="D144" s="21">
        <v>1478</v>
      </c>
      <c r="E144" s="44">
        <v>1173</v>
      </c>
      <c r="F144" s="22">
        <v>2177.0958167665349</v>
      </c>
      <c r="G144" s="6">
        <v>1518.0139441115496</v>
      </c>
      <c r="H144" s="23">
        <v>658.03886431091473</v>
      </c>
      <c r="I144" s="46">
        <v>615.03780338242598</v>
      </c>
      <c r="J144" s="49">
        <v>0.36735200000000007</v>
      </c>
      <c r="K144" s="6">
        <v>799.76050248082026</v>
      </c>
      <c r="L144" s="6">
        <v>557.64545839726611</v>
      </c>
      <c r="M144" s="7">
        <v>241.7318928823432</v>
      </c>
      <c r="N144" s="27">
        <v>0.64811079472538724</v>
      </c>
      <c r="O144" s="6">
        <v>1410.9992999978749</v>
      </c>
      <c r="P144" s="6">
        <v>983.84122372235595</v>
      </c>
      <c r="Q144" s="7">
        <v>426.48209130873823</v>
      </c>
      <c r="R144" s="50">
        <v>0.72081976401179937</v>
      </c>
      <c r="S144" s="6">
        <v>1569.2936928727293</v>
      </c>
      <c r="T144" s="6">
        <v>1094.214452961108</v>
      </c>
      <c r="U144" s="23">
        <v>474.327418883186</v>
      </c>
      <c r="V144" s="5"/>
      <c r="W144" s="434">
        <v>3675.6127570295903</v>
      </c>
      <c r="X144" s="463">
        <v>1171.2420962716133</v>
      </c>
      <c r="Y144" s="22">
        <v>1197.9860013423051</v>
      </c>
      <c r="Z144" s="7">
        <v>730.04116562541003</v>
      </c>
      <c r="AA144" s="6">
        <v>2937.776653875238</v>
      </c>
      <c r="AB144" s="421">
        <v>1755.8899628891184</v>
      </c>
      <c r="AC144" s="6">
        <v>4115.8555510828464</v>
      </c>
      <c r="AD144" s="23">
        <v>2452.7184520378764</v>
      </c>
      <c r="AE144" s="22">
        <v>654.81793045671873</v>
      </c>
      <c r="AF144" s="7">
        <v>301.64381363686704</v>
      </c>
      <c r="AG144" s="8">
        <v>1409.359934637394</v>
      </c>
      <c r="AH144" s="421">
        <v>653.77820024817129</v>
      </c>
      <c r="AI144" s="6">
        <v>1876.7819599661702</v>
      </c>
      <c r="AJ144" s="23">
        <v>872.51233091755284</v>
      </c>
      <c r="AL144" s="141">
        <v>665.65712024516642</v>
      </c>
      <c r="AM144" s="142">
        <v>288.55351238750899</v>
      </c>
      <c r="AN144" s="141">
        <v>2486.882785540995</v>
      </c>
      <c r="AO144" s="142">
        <v>792.45067406739736</v>
      </c>
      <c r="AP144" s="141">
        <v>1188.0175662307972</v>
      </c>
      <c r="AQ144" s="142">
        <v>442.33978365911452</v>
      </c>
      <c r="AS144" s="341">
        <f t="shared" si="4"/>
        <v>0</v>
      </c>
      <c r="AT144" s="20">
        <f t="shared" si="5"/>
        <v>0</v>
      </c>
    </row>
    <row r="145" spans="1:46" x14ac:dyDescent="0.25">
      <c r="A145" s="76">
        <v>8128</v>
      </c>
      <c r="B145" s="21" t="s">
        <v>110</v>
      </c>
      <c r="C145" s="39" t="s">
        <v>104</v>
      </c>
      <c r="D145" s="21">
        <v>1305</v>
      </c>
      <c r="E145" s="44">
        <v>1085</v>
      </c>
      <c r="F145" s="22">
        <v>1483.4042672341391</v>
      </c>
      <c r="G145" s="6">
        <v>901.27261018088177</v>
      </c>
      <c r="H145" s="23">
        <v>581.23564988519831</v>
      </c>
      <c r="I145" s="46">
        <v>182.07157842862759</v>
      </c>
      <c r="J145" s="49">
        <v>0</v>
      </c>
      <c r="K145" s="6">
        <v>0</v>
      </c>
      <c r="L145" s="6">
        <v>0</v>
      </c>
      <c r="M145" s="7">
        <v>0</v>
      </c>
      <c r="N145" s="27">
        <v>0.42439746528206274</v>
      </c>
      <c r="O145" s="6">
        <v>629.55301100276426</v>
      </c>
      <c r="P145" s="6">
        <v>382.49781128891482</v>
      </c>
      <c r="Q145" s="7">
        <v>246.67493654285062</v>
      </c>
      <c r="R145" s="50">
        <v>0.70886123203285423</v>
      </c>
      <c r="S145" s="6">
        <v>1051.5277764743851</v>
      </c>
      <c r="T145" s="6">
        <v>638.87721285028624</v>
      </c>
      <c r="U145" s="23">
        <v>412.01541887903841</v>
      </c>
      <c r="V145" s="5"/>
      <c r="W145" s="434">
        <v>1096.0607178240177</v>
      </c>
      <c r="X145" s="463">
        <v>588.94001399152876</v>
      </c>
      <c r="Y145" s="22">
        <v>357.23714204200127</v>
      </c>
      <c r="Z145" s="7">
        <v>217.69688401101277</v>
      </c>
      <c r="AA145" s="6">
        <v>876.03939830030686</v>
      </c>
      <c r="AB145" s="421">
        <v>523.6030399185878</v>
      </c>
      <c r="AC145" s="6">
        <v>1227.3402798355548</v>
      </c>
      <c r="AD145" s="23">
        <v>731.39596711308468</v>
      </c>
      <c r="AE145" s="22">
        <v>329.26453237354542</v>
      </c>
      <c r="AF145" s="7">
        <v>151.67667930418816</v>
      </c>
      <c r="AG145" s="8">
        <v>708.6736911750836</v>
      </c>
      <c r="AH145" s="421">
        <v>328.74172097057539</v>
      </c>
      <c r="AI145" s="6">
        <v>943.70924446793538</v>
      </c>
      <c r="AJ145" s="23">
        <v>438.7286164099761</v>
      </c>
      <c r="AL145" s="141">
        <v>293.10177110261668</v>
      </c>
      <c r="AM145" s="142">
        <v>189.02293987957901</v>
      </c>
      <c r="AN145" s="141">
        <v>839.89327036323198</v>
      </c>
      <c r="AO145" s="142">
        <v>451.29502987856614</v>
      </c>
      <c r="AP145" s="141">
        <v>401.22838307937764</v>
      </c>
      <c r="AQ145" s="142">
        <v>251.90936472841025</v>
      </c>
      <c r="AS145" s="341">
        <f t="shared" si="4"/>
        <v>0</v>
      </c>
      <c r="AT145" s="20">
        <f t="shared" si="5"/>
        <v>0</v>
      </c>
    </row>
    <row r="146" spans="1:46" x14ac:dyDescent="0.25">
      <c r="A146" s="76">
        <v>8135</v>
      </c>
      <c r="B146" s="21" t="s">
        <v>111</v>
      </c>
      <c r="C146" s="39" t="s">
        <v>104</v>
      </c>
      <c r="D146" s="21">
        <v>627</v>
      </c>
      <c r="E146" s="44">
        <v>527</v>
      </c>
      <c r="F146" s="22">
        <v>772.89998319986523</v>
      </c>
      <c r="G146" s="6">
        <v>516.1071288570314</v>
      </c>
      <c r="H146" s="23">
        <v>256.33925071400569</v>
      </c>
      <c r="I146" s="46">
        <v>87.395587332698568</v>
      </c>
      <c r="J146" s="49">
        <v>9.8665458563535952E-2</v>
      </c>
      <c r="K146" s="6">
        <v>76.258531266163942</v>
      </c>
      <c r="L146" s="6">
        <v>50.921946536588941</v>
      </c>
      <c r="M146" s="7">
        <v>25.291829719530583</v>
      </c>
      <c r="N146" s="27">
        <v>0.31580307312972816</v>
      </c>
      <c r="O146" s="6">
        <v>244.08418991643271</v>
      </c>
      <c r="P146" s="6">
        <v>162.98821735721111</v>
      </c>
      <c r="Q146" s="7">
        <v>80.952723139254857</v>
      </c>
      <c r="R146" s="50">
        <v>0.66248307692307684</v>
      </c>
      <c r="S146" s="6">
        <v>512.03315902404108</v>
      </c>
      <c r="T146" s="6">
        <v>341.91223874714109</v>
      </c>
      <c r="U146" s="23">
        <v>169.82041554917052</v>
      </c>
      <c r="V146" s="5"/>
      <c r="W146" s="434">
        <v>746.75182198680409</v>
      </c>
      <c r="X146" s="463">
        <v>705.50075059287121</v>
      </c>
      <c r="Y146" s="22">
        <v>243.38750797568048</v>
      </c>
      <c r="Z146" s="7">
        <v>148.31801024564689</v>
      </c>
      <c r="AA146" s="6">
        <v>596.85016183383811</v>
      </c>
      <c r="AB146" s="421">
        <v>356.7334525347103</v>
      </c>
      <c r="AC146" s="6">
        <v>836.19326489917114</v>
      </c>
      <c r="AD146" s="23">
        <v>498.30384590353441</v>
      </c>
      <c r="AE146" s="22">
        <v>394.43129896840117</v>
      </c>
      <c r="AF146" s="7">
        <v>181.69594280289155</v>
      </c>
      <c r="AG146" s="8">
        <v>848.93165546845262</v>
      </c>
      <c r="AH146" s="421">
        <v>393.80501474852952</v>
      </c>
      <c r="AI146" s="6">
        <v>1130.4845391658791</v>
      </c>
      <c r="AJ146" s="23">
        <v>525.56009242099515</v>
      </c>
      <c r="AL146" s="141">
        <v>259.94930997960302</v>
      </c>
      <c r="AM146" s="142">
        <v>129.11120117903485</v>
      </c>
      <c r="AN146" s="141">
        <v>1190.9917416057481</v>
      </c>
      <c r="AO146" s="142">
        <v>1125.2005591592842</v>
      </c>
      <c r="AP146" s="141">
        <v>568.95287485599738</v>
      </c>
      <c r="AQ146" s="142">
        <v>628.07817344263083</v>
      </c>
      <c r="AS146" s="341">
        <f t="shared" si="4"/>
        <v>0</v>
      </c>
      <c r="AT146" s="20">
        <f t="shared" si="5"/>
        <v>0</v>
      </c>
    </row>
    <row r="147" spans="1:46" x14ac:dyDescent="0.25">
      <c r="A147" s="76">
        <v>8136</v>
      </c>
      <c r="B147" s="21" t="s">
        <v>112</v>
      </c>
      <c r="C147" s="39" t="s">
        <v>104</v>
      </c>
      <c r="D147" s="21">
        <v>1508</v>
      </c>
      <c r="E147" s="44">
        <v>1273</v>
      </c>
      <c r="F147" s="22">
        <v>2024.3573948591632</v>
      </c>
      <c r="G147" s="6">
        <v>1332.7196617572952</v>
      </c>
      <c r="H147" s="23">
        <v>690.56532452259626</v>
      </c>
      <c r="I147" s="46">
        <v>626.22781099848839</v>
      </c>
      <c r="J147" s="49">
        <v>0.30840797371303397</v>
      </c>
      <c r="K147" s="6">
        <v>624.32796221951071</v>
      </c>
      <c r="L147" s="6">
        <v>411.0213704100874</v>
      </c>
      <c r="M147" s="7">
        <v>212.97585245249763</v>
      </c>
      <c r="N147" s="27">
        <v>0.65714060050089129</v>
      </c>
      <c r="O147" s="6">
        <v>1330.2874340861704</v>
      </c>
      <c r="P147" s="6">
        <v>875.78419882653372</v>
      </c>
      <c r="Q147" s="7">
        <v>453.79851204187179</v>
      </c>
      <c r="R147" s="50">
        <v>0.72949020344287951</v>
      </c>
      <c r="S147" s="6">
        <v>1476.7488878169086</v>
      </c>
      <c r="T147" s="6">
        <v>972.20593718765485</v>
      </c>
      <c r="U147" s="23">
        <v>503.76063907658687</v>
      </c>
      <c r="V147" s="5"/>
      <c r="W147" s="434">
        <v>2270.425375226861</v>
      </c>
      <c r="X147" s="463">
        <v>1068.2647413008438</v>
      </c>
      <c r="Y147" s="22">
        <v>739.99574939233275</v>
      </c>
      <c r="Z147" s="7">
        <v>450.94630391249973</v>
      </c>
      <c r="AA147" s="6">
        <v>1814.6641397277378</v>
      </c>
      <c r="AB147" s="421">
        <v>1084.6129316058175</v>
      </c>
      <c r="AC147" s="6">
        <v>2542.36327427993</v>
      </c>
      <c r="AD147" s="23">
        <v>1515.0437709042676</v>
      </c>
      <c r="AE147" s="22">
        <v>597.24535969571298</v>
      </c>
      <c r="AF147" s="7">
        <v>275.12283887810389</v>
      </c>
      <c r="AG147" s="8">
        <v>1285.4469035631771</v>
      </c>
      <c r="AH147" s="421">
        <v>596.29704412048534</v>
      </c>
      <c r="AI147" s="6">
        <v>1711.7724860842188</v>
      </c>
      <c r="AJ147" s="23">
        <v>795.79974322685723</v>
      </c>
      <c r="AL147" s="141">
        <v>580.75875253748916</v>
      </c>
      <c r="AM147" s="142">
        <v>300.92739525323066</v>
      </c>
      <c r="AN147" s="141">
        <v>1505.5871188507035</v>
      </c>
      <c r="AO147" s="142">
        <v>708.39836956289366</v>
      </c>
      <c r="AP147" s="141">
        <v>719.23934456619202</v>
      </c>
      <c r="AQ147" s="142">
        <v>395.42244305071972</v>
      </c>
      <c r="AS147" s="341">
        <f t="shared" si="4"/>
        <v>0</v>
      </c>
      <c r="AT147" s="20">
        <f t="shared" si="5"/>
        <v>0</v>
      </c>
    </row>
    <row r="148" spans="1:46" x14ac:dyDescent="0.25">
      <c r="A148" s="76">
        <v>8215</v>
      </c>
      <c r="B148" s="21" t="s">
        <v>309</v>
      </c>
      <c r="C148" s="39" t="s">
        <v>104</v>
      </c>
      <c r="D148" s="21">
        <v>1261</v>
      </c>
      <c r="E148" s="44">
        <v>908</v>
      </c>
      <c r="F148" s="22">
        <v>1495.4625637005097</v>
      </c>
      <c r="G148" s="6">
        <v>769.59595676765423</v>
      </c>
      <c r="H148" s="23">
        <v>725.0476003808044</v>
      </c>
      <c r="I148" s="46">
        <v>271.63582197457544</v>
      </c>
      <c r="J148" s="49">
        <v>0.21128660315362713</v>
      </c>
      <c r="K148" s="6">
        <v>315.97120522769541</v>
      </c>
      <c r="L148" s="6">
        <v>162.60531550620334</v>
      </c>
      <c r="M148" s="7">
        <v>153.19284460914864</v>
      </c>
      <c r="N148" s="27">
        <v>0.59855150628166953</v>
      </c>
      <c r="O148" s="6">
        <v>895.1113700907872</v>
      </c>
      <c r="P148" s="6">
        <v>460.64281915156204</v>
      </c>
      <c r="Q148" s="7">
        <v>433.97833333384045</v>
      </c>
      <c r="R148" s="50">
        <v>0.70980037696335074</v>
      </c>
      <c r="S148" s="6">
        <v>1061.4798914492007</v>
      </c>
      <c r="T148" s="6">
        <v>546.25950022315158</v>
      </c>
      <c r="U148" s="23">
        <v>514.63906006666787</v>
      </c>
      <c r="V148" s="5"/>
      <c r="W148" s="434">
        <v>450.65206414733075</v>
      </c>
      <c r="X148" s="463">
        <v>3050.8775579892763</v>
      </c>
      <c r="Y148" s="22">
        <v>146.88023467434346</v>
      </c>
      <c r="Z148" s="7">
        <v>89.507404601427083</v>
      </c>
      <c r="AA148" s="6">
        <v>360.18895367601874</v>
      </c>
      <c r="AB148" s="421">
        <v>215.28259054989206</v>
      </c>
      <c r="AC148" s="6">
        <v>504.62845855576126</v>
      </c>
      <c r="AD148" s="23">
        <v>300.71792276517465</v>
      </c>
      <c r="AE148" s="22">
        <v>1705.6843627451888</v>
      </c>
      <c r="AF148" s="7">
        <v>785.72853935195553</v>
      </c>
      <c r="AG148" s="8">
        <v>3671.1322188656463</v>
      </c>
      <c r="AH148" s="421">
        <v>1702.9760502880813</v>
      </c>
      <c r="AI148" s="6">
        <v>4888.6835446973946</v>
      </c>
      <c r="AJ148" s="23">
        <v>2272.7395966546346</v>
      </c>
      <c r="AL148" s="141">
        <v>365.29961867689298</v>
      </c>
      <c r="AM148" s="142">
        <v>344.15411049471885</v>
      </c>
      <c r="AN148" s="141">
        <v>357.37673604070636</v>
      </c>
      <c r="AO148" s="142">
        <v>2419.4112275886409</v>
      </c>
      <c r="AP148" s="141">
        <v>170.72370384606825</v>
      </c>
      <c r="AQ148" s="142">
        <v>1350.4964712831732</v>
      </c>
      <c r="AS148" s="341">
        <f t="shared" si="4"/>
        <v>0</v>
      </c>
      <c r="AT148" s="20">
        <f t="shared" si="5"/>
        <v>0</v>
      </c>
    </row>
    <row r="149" spans="1:46" x14ac:dyDescent="0.25">
      <c r="A149" s="76">
        <v>8216</v>
      </c>
      <c r="B149" s="21" t="s">
        <v>310</v>
      </c>
      <c r="C149" s="39" t="s">
        <v>104</v>
      </c>
      <c r="D149" s="21">
        <v>895</v>
      </c>
      <c r="E149" s="44">
        <v>761</v>
      </c>
      <c r="F149" s="22">
        <v>1259.6516772134185</v>
      </c>
      <c r="G149" s="6">
        <v>691.02312818502514</v>
      </c>
      <c r="H149" s="23">
        <v>568.0503444027546</v>
      </c>
      <c r="I149" s="46">
        <v>298.48626258610051</v>
      </c>
      <c r="J149" s="49">
        <v>0.28925954410307231</v>
      </c>
      <c r="K149" s="6">
        <v>364.36626987942384</v>
      </c>
      <c r="L149" s="6">
        <v>199.88503502347928</v>
      </c>
      <c r="M149" s="7">
        <v>164.31398364953401</v>
      </c>
      <c r="N149" s="27">
        <v>0.59435082677165352</v>
      </c>
      <c r="O149" s="6">
        <v>748.67501579609529</v>
      </c>
      <c r="P149" s="6">
        <v>410.71016755510402</v>
      </c>
      <c r="Q149" s="7">
        <v>337.62119184369971</v>
      </c>
      <c r="R149" s="50">
        <v>0.69991786982248527</v>
      </c>
      <c r="S149" s="6">
        <v>881.65271863353667</v>
      </c>
      <c r="T149" s="6">
        <v>483.65943587733301</v>
      </c>
      <c r="U149" s="23">
        <v>397.58858700630515</v>
      </c>
      <c r="V149" s="5"/>
      <c r="W149" s="434">
        <v>221.68883309374229</v>
      </c>
      <c r="X149" s="463">
        <v>980.12287988910646</v>
      </c>
      <c r="Y149" s="22">
        <v>72.254651470640752</v>
      </c>
      <c r="Z149" s="7">
        <v>44.031290785018271</v>
      </c>
      <c r="AA149" s="6">
        <v>177.18740284652824</v>
      </c>
      <c r="AB149" s="421">
        <v>105.90375609330528</v>
      </c>
      <c r="AC149" s="6">
        <v>248.24138847513859</v>
      </c>
      <c r="AD149" s="23">
        <v>147.93187625651433</v>
      </c>
      <c r="AE149" s="22">
        <v>547.96701539783851</v>
      </c>
      <c r="AF149" s="7">
        <v>252.42262403616485</v>
      </c>
      <c r="AG149" s="8">
        <v>1179.3854766101138</v>
      </c>
      <c r="AH149" s="421">
        <v>547.09694475270612</v>
      </c>
      <c r="AI149" s="6">
        <v>1570.5351996666845</v>
      </c>
      <c r="AJ149" s="23">
        <v>730.13879986034374</v>
      </c>
      <c r="AL149" s="141">
        <v>458.89404196101009</v>
      </c>
      <c r="AM149" s="142">
        <v>377.23038194826779</v>
      </c>
      <c r="AN149" s="141">
        <v>247.69702021647183</v>
      </c>
      <c r="AO149" s="142">
        <v>1095.1093630045882</v>
      </c>
      <c r="AP149" s="141">
        <v>118.32821909866512</v>
      </c>
      <c r="AQ149" s="142">
        <v>611.28150251699014</v>
      </c>
      <c r="AS149" s="341">
        <f t="shared" si="4"/>
        <v>0</v>
      </c>
      <c r="AT149" s="20">
        <f t="shared" si="5"/>
        <v>0</v>
      </c>
    </row>
    <row r="150" spans="1:46" x14ac:dyDescent="0.25">
      <c r="A150" s="76">
        <v>8225</v>
      </c>
      <c r="B150" s="21" t="s">
        <v>113</v>
      </c>
      <c r="C150" s="39" t="s">
        <v>104</v>
      </c>
      <c r="D150" s="21">
        <v>1124</v>
      </c>
      <c r="E150" s="44">
        <v>981</v>
      </c>
      <c r="F150" s="22">
        <v>1436.2546900375216</v>
      </c>
      <c r="G150" s="6">
        <v>848.80579044632373</v>
      </c>
      <c r="H150" s="23">
        <v>586.63969311754545</v>
      </c>
      <c r="I150" s="46">
        <v>375.91647992383901</v>
      </c>
      <c r="J150" s="49">
        <v>0.27480305676855893</v>
      </c>
      <c r="K150" s="6">
        <v>394.68717912049004</v>
      </c>
      <c r="L150" s="6">
        <v>233.25442581750264</v>
      </c>
      <c r="M150" s="7">
        <v>161.21038089047084</v>
      </c>
      <c r="N150" s="27">
        <v>0.6012590769230769</v>
      </c>
      <c r="O150" s="6">
        <v>863.56116915840016</v>
      </c>
      <c r="P150" s="6">
        <v>510.35218605071924</v>
      </c>
      <c r="Q150" s="7">
        <v>352.72244037029247</v>
      </c>
      <c r="R150" s="50">
        <v>0.69987708771929824</v>
      </c>
      <c r="S150" s="6">
        <v>1005.201749686644</v>
      </c>
      <c r="T150" s="6">
        <v>594.05972465684999</v>
      </c>
      <c r="U150" s="23">
        <v>410.57567995965053</v>
      </c>
      <c r="V150" s="5"/>
      <c r="W150" s="434">
        <v>804.37184422007408</v>
      </c>
      <c r="X150" s="463">
        <v>564.46414231576762</v>
      </c>
      <c r="Y150" s="22">
        <v>262.16750048182087</v>
      </c>
      <c r="Z150" s="7">
        <v>159.76235734507662</v>
      </c>
      <c r="AA150" s="6">
        <v>642.90364115886644</v>
      </c>
      <c r="AB150" s="421">
        <v>384.25931703372504</v>
      </c>
      <c r="AC150" s="6">
        <v>900.71466691813032</v>
      </c>
      <c r="AD150" s="23">
        <v>536.75340549549344</v>
      </c>
      <c r="AE150" s="22">
        <v>315.58056414198575</v>
      </c>
      <c r="AF150" s="7">
        <v>145.373118923405</v>
      </c>
      <c r="AG150" s="8">
        <v>679.22178450698141</v>
      </c>
      <c r="AH150" s="421">
        <v>315.0794803589867</v>
      </c>
      <c r="AI150" s="6">
        <v>904.48944989109941</v>
      </c>
      <c r="AJ150" s="23">
        <v>420.49540918916523</v>
      </c>
      <c r="AL150" s="141">
        <v>454.04998758960784</v>
      </c>
      <c r="AM150" s="142">
        <v>313.81000032944172</v>
      </c>
      <c r="AN150" s="141">
        <v>715.63331336305521</v>
      </c>
      <c r="AO150" s="142">
        <v>502.19229743395698</v>
      </c>
      <c r="AP150" s="141">
        <v>341.86771978089416</v>
      </c>
      <c r="AQ150" s="142">
        <v>280.31982238344011</v>
      </c>
      <c r="AS150" s="341">
        <f t="shared" si="4"/>
        <v>0</v>
      </c>
      <c r="AT150" s="20">
        <f t="shared" si="5"/>
        <v>0</v>
      </c>
    </row>
    <row r="151" spans="1:46" x14ac:dyDescent="0.25">
      <c r="A151" s="76">
        <v>8226</v>
      </c>
      <c r="B151" s="21" t="s">
        <v>311</v>
      </c>
      <c r="C151" s="39" t="s">
        <v>104</v>
      </c>
      <c r="D151" s="21">
        <v>1319</v>
      </c>
      <c r="E151" s="44">
        <v>866</v>
      </c>
      <c r="F151" s="22">
        <v>1723.4977879823048</v>
      </c>
      <c r="G151" s="6">
        <v>927.59842078736631</v>
      </c>
      <c r="H151" s="23">
        <v>794.97395979167902</v>
      </c>
      <c r="I151" s="46">
        <v>454.6225043960352</v>
      </c>
      <c r="J151" s="49">
        <v>0.41448521366022062</v>
      </c>
      <c r="K151" s="6">
        <v>714.36434889476322</v>
      </c>
      <c r="L151" s="6">
        <v>384.47582963093475</v>
      </c>
      <c r="M151" s="7">
        <v>329.50495157856574</v>
      </c>
      <c r="N151" s="27">
        <v>0.68224036790252907</v>
      </c>
      <c r="O151" s="6">
        <v>1175.8397649522426</v>
      </c>
      <c r="P151" s="6">
        <v>632.84508786377774</v>
      </c>
      <c r="Q151" s="7">
        <v>542.3633268012054</v>
      </c>
      <c r="R151" s="50">
        <v>0.74508722935779814</v>
      </c>
      <c r="S151" s="6">
        <v>1284.1561916520293</v>
      </c>
      <c r="T151" s="6">
        <v>691.1417373011277</v>
      </c>
      <c r="U151" s="23">
        <v>592.3249451127798</v>
      </c>
      <c r="V151" s="5"/>
      <c r="W151" s="434">
        <v>857.9416998604238</v>
      </c>
      <c r="X151" s="463">
        <v>3670.8187658844681</v>
      </c>
      <c r="Y151" s="22">
        <v>279.62742931364107</v>
      </c>
      <c r="Z151" s="7">
        <v>170.4022703172121</v>
      </c>
      <c r="AA151" s="6">
        <v>685.71997727879773</v>
      </c>
      <c r="AB151" s="421">
        <v>409.85036213291687</v>
      </c>
      <c r="AC151" s="6">
        <v>960.70079774389865</v>
      </c>
      <c r="AD151" s="23">
        <v>572.50030868892827</v>
      </c>
      <c r="AE151" s="22">
        <v>2052.2810399402915</v>
      </c>
      <c r="AF151" s="7">
        <v>945.38932235781635</v>
      </c>
      <c r="AG151" s="8">
        <v>4417.1097610146926</v>
      </c>
      <c r="AH151" s="421">
        <v>2049.0223958280772</v>
      </c>
      <c r="AI151" s="6">
        <v>5882.0686688498281</v>
      </c>
      <c r="AJ151" s="23">
        <v>2734.5624341827011</v>
      </c>
      <c r="AL151" s="141">
        <v>479.79157533265936</v>
      </c>
      <c r="AM151" s="142">
        <v>411.19281789325657</v>
      </c>
      <c r="AN151" s="141">
        <v>650.44859731646989</v>
      </c>
      <c r="AO151" s="142">
        <v>2783.0316648100593</v>
      </c>
      <c r="AP151" s="141">
        <v>310.7280986602857</v>
      </c>
      <c r="AQ151" s="142">
        <v>1553.4665624170409</v>
      </c>
      <c r="AS151" s="341">
        <f t="shared" si="4"/>
        <v>0</v>
      </c>
      <c r="AT151" s="20">
        <f t="shared" si="5"/>
        <v>0</v>
      </c>
    </row>
    <row r="152" spans="1:46" x14ac:dyDescent="0.25">
      <c r="A152" s="76">
        <v>8235</v>
      </c>
      <c r="B152" s="21" t="s">
        <v>114</v>
      </c>
      <c r="C152" s="39" t="s">
        <v>104</v>
      </c>
      <c r="D152" s="21">
        <v>801</v>
      </c>
      <c r="E152" s="44">
        <v>763</v>
      </c>
      <c r="F152" s="22">
        <v>917.03813630508978</v>
      </c>
      <c r="G152" s="6">
        <v>526.65901327210588</v>
      </c>
      <c r="H152" s="23">
        <v>389.82751862014902</v>
      </c>
      <c r="I152" s="46">
        <v>240.85779201433607</v>
      </c>
      <c r="J152" s="49">
        <v>0.37846979104477618</v>
      </c>
      <c r="K152" s="6">
        <v>347.0712318274783</v>
      </c>
      <c r="L152" s="6">
        <v>199.32452670494192</v>
      </c>
      <c r="M152" s="7">
        <v>147.53793951567138</v>
      </c>
      <c r="N152" s="27">
        <v>0.54728687263855136</v>
      </c>
      <c r="O152" s="6">
        <v>501.88293370869815</v>
      </c>
      <c r="P152" s="6">
        <v>288.23356432059614</v>
      </c>
      <c r="Q152" s="7">
        <v>213.347483534068</v>
      </c>
      <c r="R152" s="50">
        <v>0.61276596954314722</v>
      </c>
      <c r="S152" s="6">
        <v>561.92976270102918</v>
      </c>
      <c r="T152" s="6">
        <v>322.7187208863192</v>
      </c>
      <c r="U152" s="23">
        <v>238.87303740187488</v>
      </c>
      <c r="V152" s="5"/>
      <c r="W152" s="434">
        <v>376.48438805297923</v>
      </c>
      <c r="X152" s="463">
        <v>355.44352156111734</v>
      </c>
      <c r="Y152" s="22">
        <v>122.70689444877296</v>
      </c>
      <c r="Z152" s="7">
        <v>74.776403191092072</v>
      </c>
      <c r="AA152" s="6">
        <v>300.90956770548723</v>
      </c>
      <c r="AB152" s="421">
        <v>179.8516878314764</v>
      </c>
      <c r="AC152" s="6">
        <v>421.57742419964296</v>
      </c>
      <c r="AD152" s="23">
        <v>251.22619452109399</v>
      </c>
      <c r="AE152" s="22">
        <v>198.7213334662483</v>
      </c>
      <c r="AF152" s="7">
        <v>91.541569174738314</v>
      </c>
      <c r="AG152" s="8">
        <v>427.70650056834256</v>
      </c>
      <c r="AH152" s="421">
        <v>198.4058006076053</v>
      </c>
      <c r="AI152" s="6">
        <v>569.5577295046711</v>
      </c>
      <c r="AJ152" s="23">
        <v>264.78629524507329</v>
      </c>
      <c r="AL152" s="141">
        <v>359.84215270985788</v>
      </c>
      <c r="AM152" s="142">
        <v>266.35141514864921</v>
      </c>
      <c r="AN152" s="141">
        <v>470.01796261295789</v>
      </c>
      <c r="AO152" s="142">
        <v>443.74971480788685</v>
      </c>
      <c r="AP152" s="141">
        <v>224.53394236139377</v>
      </c>
      <c r="AQ152" s="142">
        <v>247.69762872360212</v>
      </c>
      <c r="AS152" s="341">
        <f t="shared" si="4"/>
        <v>0</v>
      </c>
      <c r="AT152" s="20">
        <f t="shared" si="5"/>
        <v>0</v>
      </c>
    </row>
    <row r="153" spans="1:46" x14ac:dyDescent="0.25">
      <c r="A153" s="76">
        <v>8236</v>
      </c>
      <c r="B153" s="21" t="s">
        <v>312</v>
      </c>
      <c r="C153" s="39" t="s">
        <v>104</v>
      </c>
      <c r="D153" s="21">
        <v>667</v>
      </c>
      <c r="E153" s="44">
        <v>556</v>
      </c>
      <c r="F153" s="22">
        <v>792.09133673069482</v>
      </c>
      <c r="G153" s="6">
        <v>431.02704821638582</v>
      </c>
      <c r="H153" s="23">
        <v>360.63588508708045</v>
      </c>
      <c r="I153" s="46">
        <v>153.74578983031873</v>
      </c>
      <c r="J153" s="49">
        <v>0.17804701689021363</v>
      </c>
      <c r="K153" s="6">
        <v>141.02949960948192</v>
      </c>
      <c r="L153" s="6">
        <v>76.743080133921765</v>
      </c>
      <c r="M153" s="7">
        <v>64.21014352331656</v>
      </c>
      <c r="N153" s="27">
        <v>0.58987717973509834</v>
      </c>
      <c r="O153" s="6">
        <v>467.23660380330637</v>
      </c>
      <c r="P153" s="6">
        <v>254.25301959142593</v>
      </c>
      <c r="Q153" s="7">
        <v>212.73087880643803</v>
      </c>
      <c r="R153" s="50">
        <v>0.62939072000000007</v>
      </c>
      <c r="S153" s="6">
        <v>498.53493673069454</v>
      </c>
      <c r="T153" s="6">
        <v>271.28442421638584</v>
      </c>
      <c r="U153" s="23">
        <v>226.98087937279485</v>
      </c>
      <c r="V153" s="5"/>
      <c r="W153" s="434">
        <v>386.08449417688024</v>
      </c>
      <c r="X153" s="463">
        <v>947.80431730136183</v>
      </c>
      <c r="Y153" s="22">
        <v>125.83584015336024</v>
      </c>
      <c r="Z153" s="7">
        <v>76.683152657944007</v>
      </c>
      <c r="AA153" s="6">
        <v>308.58256524626</v>
      </c>
      <c r="AB153" s="421">
        <v>184.43778846283092</v>
      </c>
      <c r="AC153" s="6">
        <v>432.32737330825751</v>
      </c>
      <c r="AD153" s="23">
        <v>257.63229847929296</v>
      </c>
      <c r="AE153" s="22">
        <v>529.89835620567851</v>
      </c>
      <c r="AF153" s="7">
        <v>244.09924281441587</v>
      </c>
      <c r="AG153" s="8">
        <v>1140.4964310394059</v>
      </c>
      <c r="AH153" s="421">
        <v>529.05697526178403</v>
      </c>
      <c r="AI153" s="6">
        <v>1518.7483868209049</v>
      </c>
      <c r="AJ153" s="23">
        <v>706.06320996727129</v>
      </c>
      <c r="AL153" s="141">
        <v>381.18893491967901</v>
      </c>
      <c r="AM153" s="142">
        <v>318.93684978476466</v>
      </c>
      <c r="AN153" s="141">
        <v>578.83732260401837</v>
      </c>
      <c r="AO153" s="142">
        <v>1420.9959779630613</v>
      </c>
      <c r="AP153" s="141">
        <v>276.51842348250511</v>
      </c>
      <c r="AQ153" s="142">
        <v>793.18886845844679</v>
      </c>
      <c r="AS153" s="341">
        <f t="shared" si="4"/>
        <v>0</v>
      </c>
      <c r="AT153" s="20">
        <f t="shared" si="5"/>
        <v>0</v>
      </c>
    </row>
    <row r="154" spans="1:46" x14ac:dyDescent="0.25">
      <c r="A154" s="76">
        <v>8237</v>
      </c>
      <c r="B154" s="21" t="s">
        <v>115</v>
      </c>
      <c r="C154" s="39" t="s">
        <v>104</v>
      </c>
      <c r="D154" s="21">
        <v>873</v>
      </c>
      <c r="E154" s="44">
        <v>797</v>
      </c>
      <c r="F154" s="22">
        <v>1097.1159769278142</v>
      </c>
      <c r="G154" s="6">
        <v>650.23800190401528</v>
      </c>
      <c r="H154" s="23">
        <v>446.29557036456248</v>
      </c>
      <c r="I154" s="46">
        <v>56.614136305090454</v>
      </c>
      <c r="J154" s="49">
        <v>0</v>
      </c>
      <c r="K154" s="6">
        <v>0</v>
      </c>
      <c r="L154" s="6">
        <v>0</v>
      </c>
      <c r="M154" s="7">
        <v>0</v>
      </c>
      <c r="N154" s="27">
        <v>0.23102608248025744</v>
      </c>
      <c r="O154" s="6">
        <v>253.46240617613344</v>
      </c>
      <c r="P154" s="6">
        <v>150.22193825967483</v>
      </c>
      <c r="Q154" s="7">
        <v>103.10591724961695</v>
      </c>
      <c r="R154" s="50">
        <v>0.60033572068039387</v>
      </c>
      <c r="S154" s="6">
        <v>658.63791067893374</v>
      </c>
      <c r="T154" s="6">
        <v>390.36109948682633</v>
      </c>
      <c r="U154" s="23">
        <v>267.92717287127704</v>
      </c>
      <c r="V154" s="5"/>
      <c r="W154" s="434">
        <v>423.43058671678716</v>
      </c>
      <c r="X154" s="463">
        <v>460.33822511661634</v>
      </c>
      <c r="Y154" s="22">
        <v>138.0079864117161</v>
      </c>
      <c r="Z154" s="7">
        <v>84.100741705442402</v>
      </c>
      <c r="AA154" s="6">
        <v>338.43186821414594</v>
      </c>
      <c r="AB154" s="421">
        <v>202.27852234279084</v>
      </c>
      <c r="AC154" s="6">
        <v>474.1465562452135</v>
      </c>
      <c r="AD154" s="23">
        <v>282.55316374426417</v>
      </c>
      <c r="AE154" s="22">
        <v>257.36585530911265</v>
      </c>
      <c r="AF154" s="7">
        <v>118.5563413653135</v>
      </c>
      <c r="AG154" s="8">
        <v>553.92668426681496</v>
      </c>
      <c r="AH154" s="421">
        <v>256.95720575636307</v>
      </c>
      <c r="AI154" s="6">
        <v>737.63953595240196</v>
      </c>
      <c r="AJ154" s="23">
        <v>342.92720444860487</v>
      </c>
      <c r="AL154" s="141">
        <v>172.07553065254848</v>
      </c>
      <c r="AM154" s="142">
        <v>118.10528894572388</v>
      </c>
      <c r="AN154" s="141">
        <v>485.02930895393717</v>
      </c>
      <c r="AO154" s="142">
        <v>527.30609978993857</v>
      </c>
      <c r="AP154" s="141">
        <v>231.70506568475469</v>
      </c>
      <c r="AQ154" s="142">
        <v>294.33815092366905</v>
      </c>
      <c r="AS154" s="341">
        <f t="shared" si="4"/>
        <v>0</v>
      </c>
      <c r="AT154" s="20">
        <f t="shared" si="5"/>
        <v>0</v>
      </c>
    </row>
    <row r="155" spans="1:46" x14ac:dyDescent="0.25">
      <c r="A155" s="76">
        <v>8315</v>
      </c>
      <c r="B155" s="21" t="s">
        <v>313</v>
      </c>
      <c r="C155" s="39" t="s">
        <v>104</v>
      </c>
      <c r="D155" s="21">
        <v>1563</v>
      </c>
      <c r="E155" s="44">
        <v>1292</v>
      </c>
      <c r="F155" s="22">
        <v>1654.8888391107128</v>
      </c>
      <c r="G155" s="6">
        <v>990.81312650501309</v>
      </c>
      <c r="H155" s="23">
        <v>662.98930391443162</v>
      </c>
      <c r="I155" s="46">
        <v>67.692125665005292</v>
      </c>
      <c r="J155" s="49">
        <v>0</v>
      </c>
      <c r="K155" s="6">
        <v>0</v>
      </c>
      <c r="L155" s="6">
        <v>0</v>
      </c>
      <c r="M155" s="7">
        <v>0</v>
      </c>
      <c r="N155" s="27">
        <v>0.14065186171882221</v>
      </c>
      <c r="O155" s="6">
        <v>232.76319615862218</v>
      </c>
      <c r="P155" s="6">
        <v>139.35971085837701</v>
      </c>
      <c r="Q155" s="7">
        <v>93.250679895230832</v>
      </c>
      <c r="R155" s="50">
        <v>0.72961806603773594</v>
      </c>
      <c r="S155" s="6">
        <v>1207.4367942993922</v>
      </c>
      <c r="T155" s="6">
        <v>722.91515716539027</v>
      </c>
      <c r="U155" s="23">
        <v>483.72897372575233</v>
      </c>
      <c r="V155" s="5"/>
      <c r="W155" s="434">
        <v>906.11717809481377</v>
      </c>
      <c r="X155" s="463">
        <v>1544.7040410602685</v>
      </c>
      <c r="Y155" s="22">
        <v>295.32917820500438</v>
      </c>
      <c r="Z155" s="7">
        <v>179.97076531645627</v>
      </c>
      <c r="AA155" s="6">
        <v>724.22479391803495</v>
      </c>
      <c r="AB155" s="421">
        <v>432.8644401332092</v>
      </c>
      <c r="AC155" s="6">
        <v>1014.6464450751821</v>
      </c>
      <c r="AD155" s="23">
        <v>604.64757016941348</v>
      </c>
      <c r="AE155" s="22">
        <v>863.61300243143467</v>
      </c>
      <c r="AF155" s="7">
        <v>397.82588020781338</v>
      </c>
      <c r="AG155" s="8">
        <v>1858.7480703374222</v>
      </c>
      <c r="AH155" s="421">
        <v>862.24174412380694</v>
      </c>
      <c r="AI155" s="6">
        <v>2475.2121589356311</v>
      </c>
      <c r="AJ155" s="23">
        <v>1150.721381799367</v>
      </c>
      <c r="AL155" s="141">
        <v>89.161683210733855</v>
      </c>
      <c r="AM155" s="142">
        <v>59.661343503026764</v>
      </c>
      <c r="AN155" s="141">
        <v>579.72948054690573</v>
      </c>
      <c r="AO155" s="142">
        <v>988.29433209230228</v>
      </c>
      <c r="AP155" s="141">
        <v>276.9446194070436</v>
      </c>
      <c r="AQ155" s="142">
        <v>551.65818561983804</v>
      </c>
      <c r="AS155" s="341">
        <f t="shared" si="4"/>
        <v>0</v>
      </c>
      <c r="AT155" s="20">
        <f t="shared" si="5"/>
        <v>0</v>
      </c>
    </row>
    <row r="156" spans="1:46" x14ac:dyDescent="0.25">
      <c r="A156" s="76">
        <v>8316</v>
      </c>
      <c r="B156" s="21" t="s">
        <v>116</v>
      </c>
      <c r="C156" s="39" t="s">
        <v>104</v>
      </c>
      <c r="D156" s="21">
        <v>691</v>
      </c>
      <c r="E156" s="44">
        <v>526</v>
      </c>
      <c r="F156" s="22">
        <v>842.39093912751309</v>
      </c>
      <c r="G156" s="6">
        <v>505.42224337794732</v>
      </c>
      <c r="H156" s="23">
        <v>336.48289186313468</v>
      </c>
      <c r="I156" s="46">
        <v>75.047516884135078</v>
      </c>
      <c r="J156" s="49">
        <v>0</v>
      </c>
      <c r="K156" s="6">
        <v>0</v>
      </c>
      <c r="L156" s="6">
        <v>0</v>
      </c>
      <c r="M156" s="7">
        <v>0</v>
      </c>
      <c r="N156" s="27">
        <v>0.57207497844574706</v>
      </c>
      <c r="O156" s="6">
        <v>481.91077834426466</v>
      </c>
      <c r="P156" s="6">
        <v>289.13941898644032</v>
      </c>
      <c r="Q156" s="7">
        <v>192.49344310996543</v>
      </c>
      <c r="R156" s="50">
        <v>0.65861078974358978</v>
      </c>
      <c r="S156" s="6">
        <v>554.80776169161561</v>
      </c>
      <c r="T156" s="6">
        <v>332.87654286512674</v>
      </c>
      <c r="U156" s="23">
        <v>221.61126314518606</v>
      </c>
      <c r="V156" s="5"/>
      <c r="W156" s="434">
        <v>447.73535805461319</v>
      </c>
      <c r="X156" s="463">
        <v>505.24313660768559</v>
      </c>
      <c r="Y156" s="22">
        <v>145.92959778735832</v>
      </c>
      <c r="Z156" s="7">
        <v>88.928095610935102</v>
      </c>
      <c r="AA156" s="6">
        <v>357.85774208442388</v>
      </c>
      <c r="AB156" s="421">
        <v>213.88924057223034</v>
      </c>
      <c r="AC156" s="6">
        <v>501.36240694582773</v>
      </c>
      <c r="AD156" s="23">
        <v>298.7716190259959</v>
      </c>
      <c r="AE156" s="22">
        <v>282.47128936371746</v>
      </c>
      <c r="AF156" s="7">
        <v>130.12123371020999</v>
      </c>
      <c r="AG156" s="8">
        <v>607.96092989836438</v>
      </c>
      <c r="AH156" s="421">
        <v>282.02277700793337</v>
      </c>
      <c r="AI156" s="6">
        <v>809.59453831151495</v>
      </c>
      <c r="AJ156" s="23">
        <v>376.37894693586713</v>
      </c>
      <c r="AL156" s="141">
        <v>418.43620692683112</v>
      </c>
      <c r="AM156" s="142">
        <v>278.57227657013811</v>
      </c>
      <c r="AN156" s="141">
        <v>647.95276129466447</v>
      </c>
      <c r="AO156" s="142">
        <v>731.17675341199072</v>
      </c>
      <c r="AP156" s="141">
        <v>309.53580401191078</v>
      </c>
      <c r="AQ156" s="142">
        <v>408.13715920106131</v>
      </c>
      <c r="AS156" s="341">
        <f t="shared" si="4"/>
        <v>0</v>
      </c>
      <c r="AT156" s="20">
        <f t="shared" si="5"/>
        <v>0</v>
      </c>
    </row>
    <row r="157" spans="1:46" x14ac:dyDescent="0.25">
      <c r="A157" s="76">
        <v>8317</v>
      </c>
      <c r="B157" s="21" t="s">
        <v>117</v>
      </c>
      <c r="C157" s="39" t="s">
        <v>104</v>
      </c>
      <c r="D157" s="21">
        <v>1895</v>
      </c>
      <c r="E157" s="44">
        <v>1477</v>
      </c>
      <c r="F157" s="22">
        <v>2468.2113456907659</v>
      </c>
      <c r="G157" s="6">
        <v>1447.0207761662116</v>
      </c>
      <c r="H157" s="23">
        <v>1019.7905583244684</v>
      </c>
      <c r="I157" s="46">
        <v>298.82744279554265</v>
      </c>
      <c r="J157" s="49">
        <v>6.492247295208653E-2</v>
      </c>
      <c r="K157" s="6">
        <v>160.24238433064184</v>
      </c>
      <c r="L157" s="6">
        <v>93.944167201758134</v>
      </c>
      <c r="M157" s="7">
        <v>66.207324939613514</v>
      </c>
      <c r="N157" s="27">
        <v>0.53825635671864991</v>
      </c>
      <c r="O157" s="6">
        <v>1328.5304465431479</v>
      </c>
      <c r="P157" s="6">
        <v>778.86813107541809</v>
      </c>
      <c r="Q157" s="7">
        <v>548.90875053980619</v>
      </c>
      <c r="R157" s="50">
        <v>0.66034237762237769</v>
      </c>
      <c r="S157" s="6">
        <v>1629.8645484879687</v>
      </c>
      <c r="T157" s="6">
        <v>955.5291398025746</v>
      </c>
      <c r="U157" s="23">
        <v>673.4109219608315</v>
      </c>
      <c r="V157" s="5"/>
      <c r="W157" s="434">
        <v>970.12206482124702</v>
      </c>
      <c r="X157" s="463">
        <v>1745.0811214516737</v>
      </c>
      <c r="Y157" s="22">
        <v>316.19017836589529</v>
      </c>
      <c r="Z157" s="7">
        <v>192.68325849793302</v>
      </c>
      <c r="AA157" s="6">
        <v>775.38145115817383</v>
      </c>
      <c r="AB157" s="421">
        <v>463.44044081877178</v>
      </c>
      <c r="AC157" s="6">
        <v>1086.3174522631948</v>
      </c>
      <c r="AD157" s="23">
        <v>647.3577186730289</v>
      </c>
      <c r="AE157" s="22">
        <v>975.6398033042334</v>
      </c>
      <c r="AF157" s="7">
        <v>449.4313568954168</v>
      </c>
      <c r="AG157" s="8">
        <v>2099.8625502747727</v>
      </c>
      <c r="AH157" s="421">
        <v>974.09066708029218</v>
      </c>
      <c r="AI157" s="6">
        <v>2796.2935910890656</v>
      </c>
      <c r="AJ157" s="23">
        <v>1299.9915233280019</v>
      </c>
      <c r="AL157" s="141">
        <v>411.01220637225225</v>
      </c>
      <c r="AM157" s="142">
        <v>289.66160978353889</v>
      </c>
      <c r="AN157" s="141">
        <v>511.93776507717524</v>
      </c>
      <c r="AO157" s="142">
        <v>920.88713533069858</v>
      </c>
      <c r="AP157" s="141">
        <v>244.55959937666057</v>
      </c>
      <c r="AQ157" s="142">
        <v>514.03201429039166</v>
      </c>
      <c r="AS157" s="341">
        <f t="shared" si="4"/>
        <v>0</v>
      </c>
      <c r="AT157" s="20">
        <f t="shared" si="5"/>
        <v>0</v>
      </c>
    </row>
    <row r="158" spans="1:46" x14ac:dyDescent="0.25">
      <c r="A158" s="76">
        <v>8325</v>
      </c>
      <c r="B158" s="21" t="s">
        <v>118</v>
      </c>
      <c r="C158" s="39" t="s">
        <v>104</v>
      </c>
      <c r="D158" s="21">
        <v>766</v>
      </c>
      <c r="E158" s="44">
        <v>663</v>
      </c>
      <c r="F158" s="22">
        <v>897.27697821582535</v>
      </c>
      <c r="G158" s="6">
        <v>562.5077000616003</v>
      </c>
      <c r="H158" s="23">
        <v>334.2316738533911</v>
      </c>
      <c r="I158" s="46">
        <v>83.823296522372161</v>
      </c>
      <c r="J158" s="49">
        <v>0</v>
      </c>
      <c r="K158" s="6">
        <v>0</v>
      </c>
      <c r="L158" s="6">
        <v>0</v>
      </c>
      <c r="M158" s="7">
        <v>0</v>
      </c>
      <c r="N158" s="27">
        <v>0.46482504119850199</v>
      </c>
      <c r="O158" s="6">
        <v>417.07680836563839</v>
      </c>
      <c r="P158" s="6">
        <v>261.46766485560795</v>
      </c>
      <c r="Q158" s="7">
        <v>155.3592515687468</v>
      </c>
      <c r="R158" s="50">
        <v>0.62721386666666668</v>
      </c>
      <c r="S158" s="6">
        <v>562.78456297773027</v>
      </c>
      <c r="T158" s="6">
        <v>352.81262958540992</v>
      </c>
      <c r="U158" s="23">
        <v>209.63474052005768</v>
      </c>
      <c r="V158" s="5"/>
      <c r="W158" s="434">
        <v>751.62955484218571</v>
      </c>
      <c r="X158" s="463">
        <v>672.99692383803131</v>
      </c>
      <c r="Y158" s="22">
        <v>244.97729886642625</v>
      </c>
      <c r="Z158" s="7">
        <v>149.28681354859057</v>
      </c>
      <c r="AA158" s="6">
        <v>600.74874709121457</v>
      </c>
      <c r="AB158" s="421">
        <v>359.0636115390937</v>
      </c>
      <c r="AC158" s="6">
        <v>841.65522326546704</v>
      </c>
      <c r="AD158" s="23">
        <v>501.55873322963407</v>
      </c>
      <c r="AE158" s="22">
        <v>376.25906230163423</v>
      </c>
      <c r="AF158" s="7">
        <v>173.32484831155401</v>
      </c>
      <c r="AG158" s="8">
        <v>809.81968084212133</v>
      </c>
      <c r="AH158" s="421">
        <v>375.66163224494369</v>
      </c>
      <c r="AI158" s="6">
        <v>1078.4008616089186</v>
      </c>
      <c r="AJ158" s="23">
        <v>501.34649069349291</v>
      </c>
      <c r="AL158" s="141">
        <v>341.3415990282088</v>
      </c>
      <c r="AM158" s="142">
        <v>202.81886627773736</v>
      </c>
      <c r="AN158" s="141">
        <v>981.23962773131291</v>
      </c>
      <c r="AO158" s="142">
        <v>878.58606245173803</v>
      </c>
      <c r="AP158" s="141">
        <v>468.75145109542262</v>
      </c>
      <c r="AQ158" s="142">
        <v>490.4198854372633</v>
      </c>
      <c r="AS158" s="341">
        <f t="shared" si="4"/>
        <v>0</v>
      </c>
      <c r="AT158" s="20">
        <f t="shared" si="5"/>
        <v>0</v>
      </c>
    </row>
    <row r="159" spans="1:46" x14ac:dyDescent="0.25">
      <c r="A159" s="76">
        <v>8326</v>
      </c>
      <c r="B159" s="21" t="s">
        <v>119</v>
      </c>
      <c r="C159" s="39" t="s">
        <v>104</v>
      </c>
      <c r="D159" s="21">
        <v>1031</v>
      </c>
      <c r="E159" s="44">
        <v>871</v>
      </c>
      <c r="F159" s="22">
        <v>1092.2425379403028</v>
      </c>
      <c r="G159" s="6">
        <v>699.71019768158112</v>
      </c>
      <c r="H159" s="23">
        <v>391.8323346586775</v>
      </c>
      <c r="I159" s="46">
        <v>6.878620876967017</v>
      </c>
      <c r="J159" s="49">
        <v>0</v>
      </c>
      <c r="K159" s="6">
        <v>0</v>
      </c>
      <c r="L159" s="6">
        <v>0</v>
      </c>
      <c r="M159" s="7">
        <v>0</v>
      </c>
      <c r="N159" s="27">
        <v>0</v>
      </c>
      <c r="O159" s="6">
        <v>0</v>
      </c>
      <c r="P159" s="6">
        <v>0</v>
      </c>
      <c r="Q159" s="7">
        <v>0</v>
      </c>
      <c r="R159" s="50">
        <v>0.41129790523690762</v>
      </c>
      <c r="S159" s="6">
        <v>449.23706786549013</v>
      </c>
      <c r="T159" s="6">
        <v>287.78933857933686</v>
      </c>
      <c r="U159" s="23">
        <v>161.159818449201</v>
      </c>
      <c r="V159" s="5"/>
      <c r="W159" s="434">
        <v>972.49568101042814</v>
      </c>
      <c r="X159" s="463">
        <v>676.10096135161086</v>
      </c>
      <c r="Y159" s="22">
        <v>316.96380691579083</v>
      </c>
      <c r="Z159" s="7">
        <v>193.15470030751513</v>
      </c>
      <c r="AA159" s="6">
        <v>777.2785917675867</v>
      </c>
      <c r="AB159" s="421">
        <v>464.57434939887537</v>
      </c>
      <c r="AC159" s="6">
        <v>1088.9753659266235</v>
      </c>
      <c r="AD159" s="23">
        <v>648.94162117040878</v>
      </c>
      <c r="AE159" s="22">
        <v>377.99446732777909</v>
      </c>
      <c r="AF159" s="7">
        <v>174.12426776227952</v>
      </c>
      <c r="AG159" s="8">
        <v>813.5547806316323</v>
      </c>
      <c r="AH159" s="421">
        <v>377.39428176769462</v>
      </c>
      <c r="AI159" s="6">
        <v>1083.3747279232261</v>
      </c>
      <c r="AJ159" s="23">
        <v>503.65883159624065</v>
      </c>
      <c r="AL159" s="141">
        <v>0</v>
      </c>
      <c r="AM159" s="142">
        <v>0</v>
      </c>
      <c r="AN159" s="141">
        <v>943.25478274532315</v>
      </c>
      <c r="AO159" s="142">
        <v>655.77202846906971</v>
      </c>
      <c r="AP159" s="141">
        <v>450.60557652655223</v>
      </c>
      <c r="AQ159" s="142">
        <v>366.04683003656123</v>
      </c>
      <c r="AS159" s="341">
        <f t="shared" si="4"/>
        <v>0</v>
      </c>
      <c r="AT159" s="20">
        <f t="shared" si="5"/>
        <v>0</v>
      </c>
    </row>
    <row r="160" spans="1:46" x14ac:dyDescent="0.25">
      <c r="A160" s="76">
        <v>8327</v>
      </c>
      <c r="B160" s="21" t="s">
        <v>120</v>
      </c>
      <c r="C160" s="39" t="s">
        <v>104</v>
      </c>
      <c r="D160" s="21">
        <v>732</v>
      </c>
      <c r="E160" s="44">
        <v>653</v>
      </c>
      <c r="F160" s="22">
        <v>789.11351290810262</v>
      </c>
      <c r="G160" s="6">
        <v>510.59948479587871</v>
      </c>
      <c r="H160" s="23">
        <v>277.97502380019012</v>
      </c>
      <c r="I160" s="46">
        <v>7.0956973175785434</v>
      </c>
      <c r="J160" s="49">
        <v>0</v>
      </c>
      <c r="K160" s="6">
        <v>0</v>
      </c>
      <c r="L160" s="6">
        <v>0</v>
      </c>
      <c r="M160" s="7">
        <v>0</v>
      </c>
      <c r="N160" s="27">
        <v>0</v>
      </c>
      <c r="O160" s="6">
        <v>0</v>
      </c>
      <c r="P160" s="6">
        <v>0</v>
      </c>
      <c r="Q160" s="7">
        <v>0</v>
      </c>
      <c r="R160" s="50">
        <v>0.51193835411471311</v>
      </c>
      <c r="S160" s="6">
        <v>403.97747300785346</v>
      </c>
      <c r="T160" s="6">
        <v>261.39545985822264</v>
      </c>
      <c r="U160" s="23">
        <v>142.30607616926753</v>
      </c>
      <c r="V160" s="5"/>
      <c r="W160" s="434">
        <v>550.3403592760352</v>
      </c>
      <c r="X160" s="463">
        <v>448.35570205008446</v>
      </c>
      <c r="Y160" s="22">
        <v>179.37146537688909</v>
      </c>
      <c r="Z160" s="7">
        <v>109.30724859635949</v>
      </c>
      <c r="AA160" s="6">
        <v>439.8659940643555</v>
      </c>
      <c r="AB160" s="421">
        <v>262.90503839869064</v>
      </c>
      <c r="AC160" s="6">
        <v>616.2568182350451</v>
      </c>
      <c r="AD160" s="23">
        <v>367.23943552430632</v>
      </c>
      <c r="AE160" s="22">
        <v>250.66666734357293</v>
      </c>
      <c r="AF160" s="7">
        <v>115.47034064327131</v>
      </c>
      <c r="AG160" s="8">
        <v>539.50807006263233</v>
      </c>
      <c r="AH160" s="421">
        <v>250.26865486683567</v>
      </c>
      <c r="AI160" s="6">
        <v>718.43890851787501</v>
      </c>
      <c r="AJ160" s="23">
        <v>334.0008696077262</v>
      </c>
      <c r="AL160" s="141">
        <v>0</v>
      </c>
      <c r="AM160" s="142">
        <v>0</v>
      </c>
      <c r="AN160" s="141">
        <v>751.83109190715197</v>
      </c>
      <c r="AO160" s="142">
        <v>612.50778968590771</v>
      </c>
      <c r="AP160" s="141">
        <v>359.1598885228014</v>
      </c>
      <c r="AQ160" s="142">
        <v>341.89706949021263</v>
      </c>
      <c r="AS160" s="341">
        <f t="shared" si="4"/>
        <v>0</v>
      </c>
      <c r="AT160" s="20">
        <f t="shared" si="5"/>
        <v>0</v>
      </c>
    </row>
    <row r="161" spans="1:46" x14ac:dyDescent="0.25">
      <c r="A161" s="76">
        <v>8335</v>
      </c>
      <c r="B161" s="21" t="s">
        <v>121</v>
      </c>
      <c r="C161" s="39" t="s">
        <v>104</v>
      </c>
      <c r="D161" s="21">
        <v>924</v>
      </c>
      <c r="E161" s="44">
        <v>704</v>
      </c>
      <c r="F161" s="22">
        <v>1110.8122864982915</v>
      </c>
      <c r="G161" s="6">
        <v>733.1144649157186</v>
      </c>
      <c r="H161" s="23">
        <v>377.07201657613342</v>
      </c>
      <c r="I161" s="46">
        <v>68.533325250602005</v>
      </c>
      <c r="J161" s="49">
        <v>0</v>
      </c>
      <c r="K161" s="6">
        <v>0</v>
      </c>
      <c r="L161" s="6">
        <v>0</v>
      </c>
      <c r="M161" s="7">
        <v>0</v>
      </c>
      <c r="N161" s="27">
        <v>0.26695105126116869</v>
      </c>
      <c r="O161" s="6">
        <v>296.53250763454145</v>
      </c>
      <c r="P161" s="6">
        <v>195.70567710402025</v>
      </c>
      <c r="Q161" s="7">
        <v>100.65977122616765</v>
      </c>
      <c r="R161" s="50">
        <v>0.6602209722222222</v>
      </c>
      <c r="S161" s="6">
        <v>733.38156774829167</v>
      </c>
      <c r="T161" s="6">
        <v>484.01754477682994</v>
      </c>
      <c r="U161" s="23">
        <v>248.95085338168869</v>
      </c>
      <c r="V161" s="5"/>
      <c r="W161" s="434">
        <v>921.4145092179341</v>
      </c>
      <c r="X161" s="463">
        <v>810.07372900334065</v>
      </c>
      <c r="Y161" s="22">
        <v>300.3150104334805</v>
      </c>
      <c r="Z161" s="7">
        <v>183.00908360031858</v>
      </c>
      <c r="AA161" s="6">
        <v>736.4513654343499</v>
      </c>
      <c r="AB161" s="421">
        <v>440.17218225775918</v>
      </c>
      <c r="AC161" s="6">
        <v>1031.7759985351961</v>
      </c>
      <c r="AD161" s="23">
        <v>614.85540456134004</v>
      </c>
      <c r="AE161" s="22">
        <v>452.89595074485078</v>
      </c>
      <c r="AF161" s="7">
        <v>208.62785731613553</v>
      </c>
      <c r="AG161" s="8">
        <v>974.76470611320917</v>
      </c>
      <c r="AH161" s="421">
        <v>452.17683543139282</v>
      </c>
      <c r="AI161" s="6">
        <v>1298.0508177392439</v>
      </c>
      <c r="AJ161" s="23">
        <v>603.46133370523137</v>
      </c>
      <c r="AL161" s="141">
        <v>211.80268084850675</v>
      </c>
      <c r="AM161" s="142">
        <v>108.93914634866628</v>
      </c>
      <c r="AN161" s="141">
        <v>997.20184980295903</v>
      </c>
      <c r="AO161" s="142">
        <v>876.70316991703532</v>
      </c>
      <c r="AP161" s="141">
        <v>476.37682062528046</v>
      </c>
      <c r="AQ161" s="142">
        <v>489.36886951449435</v>
      </c>
      <c r="AS161" s="341">
        <f t="shared" si="4"/>
        <v>0</v>
      </c>
      <c r="AT161" s="20">
        <f t="shared" si="5"/>
        <v>0</v>
      </c>
    </row>
    <row r="162" spans="1:46" x14ac:dyDescent="0.25">
      <c r="A162" s="76">
        <v>8336</v>
      </c>
      <c r="B162" s="21" t="s">
        <v>122</v>
      </c>
      <c r="C162" s="39" t="s">
        <v>104</v>
      </c>
      <c r="D162" s="21">
        <v>839</v>
      </c>
      <c r="E162" s="44">
        <v>717</v>
      </c>
      <c r="F162" s="22">
        <v>965.02352018816293</v>
      </c>
      <c r="G162" s="6">
        <v>601.00520804166376</v>
      </c>
      <c r="H162" s="23">
        <v>363.43030744245954</v>
      </c>
      <c r="I162" s="46">
        <v>79.671215713725715</v>
      </c>
      <c r="J162" s="49">
        <v>0</v>
      </c>
      <c r="K162" s="6">
        <v>0</v>
      </c>
      <c r="L162" s="6">
        <v>0</v>
      </c>
      <c r="M162" s="7">
        <v>0</v>
      </c>
      <c r="N162" s="27">
        <v>0.49213859505827506</v>
      </c>
      <c r="O162" s="6">
        <v>474.92531942359346</v>
      </c>
      <c r="P162" s="6">
        <v>295.77785870833071</v>
      </c>
      <c r="Q162" s="7">
        <v>178.85808090632901</v>
      </c>
      <c r="R162" s="50">
        <v>0.68617886792452831</v>
      </c>
      <c r="S162" s="6">
        <v>662.17874660325685</v>
      </c>
      <c r="T162" s="6">
        <v>412.39707327077446</v>
      </c>
      <c r="U162" s="23">
        <v>249.37819693033015</v>
      </c>
      <c r="V162" s="5"/>
      <c r="W162" s="434">
        <v>408.38406257800358</v>
      </c>
      <c r="X162" s="463">
        <v>650.57390334418164</v>
      </c>
      <c r="Y162" s="22">
        <v>133.10389926253313</v>
      </c>
      <c r="Z162" s="7">
        <v>81.112238087948825</v>
      </c>
      <c r="AA162" s="6">
        <v>326.40575712495405</v>
      </c>
      <c r="AB162" s="421">
        <v>195.09059410929271</v>
      </c>
      <c r="AC162" s="6">
        <v>457.29784992198211</v>
      </c>
      <c r="AD162" s="23">
        <v>272.51269162879242</v>
      </c>
      <c r="AE162" s="22">
        <v>363.72280193231245</v>
      </c>
      <c r="AF162" s="7">
        <v>167.54998294720843</v>
      </c>
      <c r="AG162" s="8">
        <v>782.83797757327272</v>
      </c>
      <c r="AH162" s="421">
        <v>363.14527714699875</v>
      </c>
      <c r="AI162" s="6">
        <v>1042.4705270651289</v>
      </c>
      <c r="AJ162" s="23">
        <v>484.64254712829865</v>
      </c>
      <c r="AL162" s="141">
        <v>352.53618439610335</v>
      </c>
      <c r="AM162" s="142">
        <v>213.18007259395591</v>
      </c>
      <c r="AN162" s="141">
        <v>486.75096850775157</v>
      </c>
      <c r="AO162" s="142">
        <v>775.41585619091973</v>
      </c>
      <c r="AP162" s="141">
        <v>232.52752575601039</v>
      </c>
      <c r="AQ162" s="142">
        <v>432.83108122407475</v>
      </c>
      <c r="AS162" s="341">
        <f t="shared" si="4"/>
        <v>0</v>
      </c>
      <c r="AT162" s="20">
        <f t="shared" si="5"/>
        <v>0</v>
      </c>
    </row>
    <row r="163" spans="1:46" x14ac:dyDescent="0.25">
      <c r="A163" s="76">
        <v>8337</v>
      </c>
      <c r="B163" s="21" t="s">
        <v>123</v>
      </c>
      <c r="C163" s="39" t="s">
        <v>104</v>
      </c>
      <c r="D163" s="21">
        <v>1217</v>
      </c>
      <c r="E163" s="44">
        <v>1059</v>
      </c>
      <c r="F163" s="22">
        <v>1374.9971999776001</v>
      </c>
      <c r="G163" s="6">
        <v>899.31259450075765</v>
      </c>
      <c r="H163" s="23">
        <v>474.82219857758906</v>
      </c>
      <c r="I163" s="46">
        <v>41.972779694237552</v>
      </c>
      <c r="J163" s="49">
        <v>0</v>
      </c>
      <c r="K163" s="6">
        <v>0</v>
      </c>
      <c r="L163" s="6">
        <v>0</v>
      </c>
      <c r="M163" s="7">
        <v>0</v>
      </c>
      <c r="N163" s="27">
        <v>0.12524651432684675</v>
      </c>
      <c r="O163" s="6">
        <v>172.21360650636865</v>
      </c>
      <c r="P163" s="6">
        <v>112.63576775145286</v>
      </c>
      <c r="Q163" s="7">
        <v>59.469825296852882</v>
      </c>
      <c r="R163" s="50">
        <v>0.58742807095343685</v>
      </c>
      <c r="S163" s="6">
        <v>807.71195274921865</v>
      </c>
      <c r="T163" s="6">
        <v>528.28146257171045</v>
      </c>
      <c r="U163" s="23">
        <v>278.92388815630289</v>
      </c>
      <c r="V163" s="5"/>
      <c r="W163" s="434">
        <v>944.01681440717414</v>
      </c>
      <c r="X163" s="463">
        <v>495.3307865033243</v>
      </c>
      <c r="Y163" s="22">
        <v>307.68174001155995</v>
      </c>
      <c r="Z163" s="7">
        <v>187.49829786659751</v>
      </c>
      <c r="AA163" s="6">
        <v>754.51652324558074</v>
      </c>
      <c r="AB163" s="421">
        <v>450.9696093654004</v>
      </c>
      <c r="AC163" s="6">
        <v>1057.0854719291185</v>
      </c>
      <c r="AD163" s="23">
        <v>629.93781249188635</v>
      </c>
      <c r="AE163" s="22">
        <v>276.92949351983322</v>
      </c>
      <c r="AF163" s="7">
        <v>127.56838908730809</v>
      </c>
      <c r="AG163" s="8">
        <v>596.03336245551361</v>
      </c>
      <c r="AH163" s="421">
        <v>276.48978051464798</v>
      </c>
      <c r="AI163" s="6">
        <v>793.71112708854605</v>
      </c>
      <c r="AJ163" s="23">
        <v>368.99477954472047</v>
      </c>
      <c r="AL163" s="141">
        <v>92.551986648687645</v>
      </c>
      <c r="AM163" s="142">
        <v>48.865920539731214</v>
      </c>
      <c r="AN163" s="141">
        <v>775.69171274213159</v>
      </c>
      <c r="AO163" s="142">
        <v>407.00968488358615</v>
      </c>
      <c r="AP163" s="141">
        <v>370.55843004552207</v>
      </c>
      <c r="AQ163" s="142">
        <v>227.18963066117337</v>
      </c>
      <c r="AS163" s="341">
        <f t="shared" si="4"/>
        <v>0</v>
      </c>
      <c r="AT163" s="20">
        <f t="shared" si="5"/>
        <v>0</v>
      </c>
    </row>
    <row r="164" spans="1:46" x14ac:dyDescent="0.25">
      <c r="A164" s="76">
        <v>8415</v>
      </c>
      <c r="B164" s="21" t="s">
        <v>124</v>
      </c>
      <c r="C164" s="39" t="s">
        <v>104</v>
      </c>
      <c r="D164" s="21">
        <v>1091</v>
      </c>
      <c r="E164" s="44">
        <v>960</v>
      </c>
      <c r="F164" s="22">
        <v>1317.728341826735</v>
      </c>
      <c r="G164" s="6">
        <v>809.97507980063915</v>
      </c>
      <c r="H164" s="23">
        <v>507.00845606764835</v>
      </c>
      <c r="I164" s="46">
        <v>81.481261018088176</v>
      </c>
      <c r="J164" s="49">
        <v>0</v>
      </c>
      <c r="K164" s="6">
        <v>0</v>
      </c>
      <c r="L164" s="6">
        <v>0</v>
      </c>
      <c r="M164" s="7">
        <v>0</v>
      </c>
      <c r="N164" s="27">
        <v>0.23537410957690391</v>
      </c>
      <c r="O164" s="6">
        <v>310.15913512171784</v>
      </c>
      <c r="P164" s="6">
        <v>190.64716318755714</v>
      </c>
      <c r="Q164" s="7">
        <v>119.33666389488354</v>
      </c>
      <c r="R164" s="50">
        <v>0.64210654008438828</v>
      </c>
      <c r="S164" s="6">
        <v>846.12198634150297</v>
      </c>
      <c r="T164" s="6">
        <v>520.09029604536465</v>
      </c>
      <c r="U164" s="23">
        <v>325.55344551912526</v>
      </c>
      <c r="V164" s="5"/>
      <c r="W164" s="434">
        <v>1024.1328030443917</v>
      </c>
      <c r="X164" s="463">
        <v>841.67035140058272</v>
      </c>
      <c r="Y164" s="22">
        <v>333.79380328251494</v>
      </c>
      <c r="Z164" s="7">
        <v>203.41073848431179</v>
      </c>
      <c r="AA164" s="6">
        <v>818.55016785910027</v>
      </c>
      <c r="AB164" s="421">
        <v>489.24210149504302</v>
      </c>
      <c r="AC164" s="6">
        <v>1146.7972719364357</v>
      </c>
      <c r="AD164" s="23">
        <v>683.39882066200755</v>
      </c>
      <c r="AE164" s="22">
        <v>470.56098767739149</v>
      </c>
      <c r="AF164" s="7">
        <v>216.76530875191273</v>
      </c>
      <c r="AG164" s="8">
        <v>1012.7850383897676</v>
      </c>
      <c r="AH164" s="421">
        <v>469.81382354046735</v>
      </c>
      <c r="AI164" s="6">
        <v>1348.6808037171857</v>
      </c>
      <c r="AJ164" s="23">
        <v>626.99911700784446</v>
      </c>
      <c r="AL164" s="141">
        <v>174.74533747713761</v>
      </c>
      <c r="AM164" s="142">
        <v>109.38282666808757</v>
      </c>
      <c r="AN164" s="141">
        <v>938.71017694261377</v>
      </c>
      <c r="AO164" s="142">
        <v>771.46686654498876</v>
      </c>
      <c r="AP164" s="141">
        <v>448.43455682405408</v>
      </c>
      <c r="AQ164" s="142">
        <v>430.62678601326064</v>
      </c>
      <c r="AS164" s="341">
        <f t="shared" si="4"/>
        <v>0</v>
      </c>
      <c r="AT164" s="20">
        <f t="shared" si="5"/>
        <v>0</v>
      </c>
    </row>
    <row r="165" spans="1:46" x14ac:dyDescent="0.25">
      <c r="A165" s="76">
        <v>8416</v>
      </c>
      <c r="B165" s="21" t="s">
        <v>125</v>
      </c>
      <c r="C165" s="39" t="s">
        <v>104</v>
      </c>
      <c r="D165" s="21">
        <v>515</v>
      </c>
      <c r="E165" s="44">
        <v>373</v>
      </c>
      <c r="F165" s="22">
        <v>585.12488099904817</v>
      </c>
      <c r="G165" s="6">
        <v>341.12672901383189</v>
      </c>
      <c r="H165" s="23">
        <v>243.64254914039316</v>
      </c>
      <c r="I165" s="46">
        <v>127.76486515092134</v>
      </c>
      <c r="J165" s="49">
        <v>0.24080226880394587</v>
      </c>
      <c r="K165" s="6">
        <v>140.89939887820964</v>
      </c>
      <c r="L165" s="6">
        <v>82.14409029619955</v>
      </c>
      <c r="M165" s="7">
        <v>58.669678610183546</v>
      </c>
      <c r="N165" s="27">
        <v>0.59699164108108105</v>
      </c>
      <c r="O165" s="6">
        <v>349.31466294499404</v>
      </c>
      <c r="P165" s="6">
        <v>203.64980577058873</v>
      </c>
      <c r="Q165" s="7">
        <v>145.45256524850123</v>
      </c>
      <c r="R165" s="50">
        <v>0.63625349292709465</v>
      </c>
      <c r="S165" s="6">
        <v>372.28774933419498</v>
      </c>
      <c r="T165" s="6">
        <v>217.04307286584503</v>
      </c>
      <c r="U165" s="23">
        <v>155.01842291623646</v>
      </c>
      <c r="V165" s="5"/>
      <c r="W165" s="434">
        <v>358.80312954185575</v>
      </c>
      <c r="X165" s="463">
        <v>702.74372019141515</v>
      </c>
      <c r="Y165" s="22">
        <v>116.94407295950423</v>
      </c>
      <c r="Z165" s="7">
        <v>71.264595112698004</v>
      </c>
      <c r="AA165" s="6">
        <v>286.77761423303025</v>
      </c>
      <c r="AB165" s="421">
        <v>171.40511132758502</v>
      </c>
      <c r="AC165" s="6">
        <v>401.77841086398638</v>
      </c>
      <c r="AD165" s="23">
        <v>239.42757701914283</v>
      </c>
      <c r="AE165" s="22">
        <v>392.88989864865971</v>
      </c>
      <c r="AF165" s="7">
        <v>180.98589219315397</v>
      </c>
      <c r="AG165" s="8">
        <v>845.61411061691547</v>
      </c>
      <c r="AH165" s="421">
        <v>392.2660618884579</v>
      </c>
      <c r="AI165" s="6">
        <v>1126.0667121965425</v>
      </c>
      <c r="AJ165" s="23">
        <v>523.50625314246986</v>
      </c>
      <c r="AL165" s="141">
        <v>395.43651605939561</v>
      </c>
      <c r="AM165" s="142">
        <v>282.43216553107038</v>
      </c>
      <c r="AN165" s="141">
        <v>696.705105906516</v>
      </c>
      <c r="AO165" s="142">
        <v>1364.550912993039</v>
      </c>
      <c r="AP165" s="141">
        <v>332.82545888851462</v>
      </c>
      <c r="AQ165" s="142">
        <v>761.68167356982121</v>
      </c>
      <c r="AS165" s="341">
        <f t="shared" si="4"/>
        <v>0</v>
      </c>
      <c r="AT165" s="20">
        <f t="shared" si="5"/>
        <v>0</v>
      </c>
    </row>
    <row r="166" spans="1:46" x14ac:dyDescent="0.25">
      <c r="A166" s="76">
        <v>8417</v>
      </c>
      <c r="B166" s="21" t="s">
        <v>126</v>
      </c>
      <c r="C166" s="39" t="s">
        <v>104</v>
      </c>
      <c r="D166" s="21">
        <v>917</v>
      </c>
      <c r="E166" s="44">
        <v>820</v>
      </c>
      <c r="F166" s="22">
        <v>1027.1294170353362</v>
      </c>
      <c r="G166" s="6">
        <v>618.9729517836148</v>
      </c>
      <c r="H166" s="23">
        <v>407.49985999887974</v>
      </c>
      <c r="I166" s="46">
        <v>72.401297530380262</v>
      </c>
      <c r="J166" s="49">
        <v>0</v>
      </c>
      <c r="K166" s="6">
        <v>0</v>
      </c>
      <c r="L166" s="6">
        <v>0</v>
      </c>
      <c r="M166" s="7">
        <v>0</v>
      </c>
      <c r="N166" s="27">
        <v>0.44424701711886361</v>
      </c>
      <c r="O166" s="6">
        <v>456.29917971298539</v>
      </c>
      <c r="P166" s="6">
        <v>274.97688750712905</v>
      </c>
      <c r="Q166" s="7">
        <v>181.03059728085685</v>
      </c>
      <c r="R166" s="50">
        <v>0.59836781144781148</v>
      </c>
      <c r="S166" s="6">
        <v>614.6011813451006</v>
      </c>
      <c r="T166" s="6">
        <v>370.37349050415332</v>
      </c>
      <c r="U166" s="23">
        <v>243.83479939281926</v>
      </c>
      <c r="V166" s="5"/>
      <c r="W166" s="434">
        <v>547.21994121472835</v>
      </c>
      <c r="X166" s="463">
        <v>553.26477079943902</v>
      </c>
      <c r="Y166" s="22">
        <v>178.35443300626409</v>
      </c>
      <c r="Z166" s="7">
        <v>108.68747883569623</v>
      </c>
      <c r="AA166" s="6">
        <v>437.37196328994764</v>
      </c>
      <c r="AB166" s="421">
        <v>261.41437245642345</v>
      </c>
      <c r="AC166" s="6">
        <v>612.76265526187376</v>
      </c>
      <c r="AD166" s="23">
        <v>365.15719578280954</v>
      </c>
      <c r="AE166" s="22">
        <v>309.31922047778266</v>
      </c>
      <c r="AF166" s="7">
        <v>142.48881247192475</v>
      </c>
      <c r="AG166" s="8">
        <v>665.74553945185801</v>
      </c>
      <c r="AH166" s="421">
        <v>308.82807855472811</v>
      </c>
      <c r="AI166" s="6">
        <v>886.54373355140069</v>
      </c>
      <c r="AJ166" s="23">
        <v>412.15248010761223</v>
      </c>
      <c r="AL166" s="141">
        <v>299.86574428258348</v>
      </c>
      <c r="AM166" s="142">
        <v>197.41613662034555</v>
      </c>
      <c r="AN166" s="141">
        <v>596.75020852205932</v>
      </c>
      <c r="AO166" s="142">
        <v>603.34217099175464</v>
      </c>
      <c r="AP166" s="141">
        <v>285.07565153372241</v>
      </c>
      <c r="AQ166" s="142">
        <v>336.7808926441964</v>
      </c>
      <c r="AS166" s="341">
        <f t="shared" si="4"/>
        <v>0</v>
      </c>
      <c r="AT166" s="20">
        <f t="shared" si="5"/>
        <v>0</v>
      </c>
    </row>
    <row r="167" spans="1:46" x14ac:dyDescent="0.25">
      <c r="A167" s="76">
        <v>8425</v>
      </c>
      <c r="B167" s="21" t="s">
        <v>314</v>
      </c>
      <c r="C167" s="39" t="s">
        <v>104</v>
      </c>
      <c r="D167" s="21">
        <v>1480</v>
      </c>
      <c r="E167" s="44">
        <v>1085</v>
      </c>
      <c r="F167" s="22">
        <v>1882.5082600660826</v>
      </c>
      <c r="G167" s="6">
        <v>1330.0512404099227</v>
      </c>
      <c r="H167" s="23">
        <v>551.38461107688818</v>
      </c>
      <c r="I167" s="46">
        <v>286.3734376435014</v>
      </c>
      <c r="J167" s="49">
        <v>8.2476393442622989E-2</v>
      </c>
      <c r="K167" s="6">
        <v>155.26249191619786</v>
      </c>
      <c r="L167" s="6">
        <v>109.69782940289753</v>
      </c>
      <c r="M167" s="7">
        <v>45.476214121385084</v>
      </c>
      <c r="N167" s="27">
        <v>0.56094894901901837</v>
      </c>
      <c r="O167" s="6">
        <v>1055.99103000369</v>
      </c>
      <c r="P167" s="6">
        <v>746.09084544938787</v>
      </c>
      <c r="Q167" s="7">
        <v>309.29861808884061</v>
      </c>
      <c r="R167" s="50">
        <v>0.72138982791586992</v>
      </c>
      <c r="S167" s="6">
        <v>1358.022309779275</v>
      </c>
      <c r="T167" s="6">
        <v>959.48543543860342</v>
      </c>
      <c r="U167" s="23">
        <v>397.76324970021523</v>
      </c>
      <c r="V167" s="5"/>
      <c r="W167" s="434">
        <v>2846.2590328114898</v>
      </c>
      <c r="X167" s="463">
        <v>1550.661067732588</v>
      </c>
      <c r="Y167" s="22">
        <v>927.67620065010112</v>
      </c>
      <c r="Z167" s="7">
        <v>565.31696871810163</v>
      </c>
      <c r="AA167" s="6">
        <v>2274.9059517990445</v>
      </c>
      <c r="AB167" s="421">
        <v>1359.6964636544139</v>
      </c>
      <c r="AC167" s="6">
        <v>3187.1668248001333</v>
      </c>
      <c r="AD167" s="23">
        <v>1899.2947599566785</v>
      </c>
      <c r="AE167" s="22">
        <v>866.94345639109076</v>
      </c>
      <c r="AF167" s="7">
        <v>399.360063660658</v>
      </c>
      <c r="AG167" s="8">
        <v>1865.9161825050592</v>
      </c>
      <c r="AH167" s="421">
        <v>865.56690993628649</v>
      </c>
      <c r="AI167" s="6">
        <v>2484.7576151903504</v>
      </c>
      <c r="AJ167" s="23">
        <v>1155.1590460907623</v>
      </c>
      <c r="AL167" s="141">
        <v>504.11543611445131</v>
      </c>
      <c r="AM167" s="142">
        <v>208.98555276273015</v>
      </c>
      <c r="AN167" s="141">
        <v>1923.1479951428985</v>
      </c>
      <c r="AO167" s="142">
        <v>1047.743964684181</v>
      </c>
      <c r="AP167" s="141">
        <v>918.71382679352303</v>
      </c>
      <c r="AQ167" s="142">
        <v>584.84250671370705</v>
      </c>
      <c r="AS167" s="341">
        <f t="shared" si="4"/>
        <v>0</v>
      </c>
      <c r="AT167" s="20">
        <f t="shared" si="5"/>
        <v>0</v>
      </c>
    </row>
    <row r="168" spans="1:46" x14ac:dyDescent="0.25">
      <c r="A168" s="76">
        <v>8426</v>
      </c>
      <c r="B168" s="21" t="s">
        <v>127</v>
      </c>
      <c r="C168" s="39" t="s">
        <v>104</v>
      </c>
      <c r="D168" s="21">
        <v>1405</v>
      </c>
      <c r="E168" s="44">
        <v>1033</v>
      </c>
      <c r="F168" s="22">
        <v>2128.9704317634551</v>
      </c>
      <c r="G168" s="6">
        <v>1557.707061656494</v>
      </c>
      <c r="H168" s="23">
        <v>570.24976199809555</v>
      </c>
      <c r="I168" s="46">
        <v>502.91071977375799</v>
      </c>
      <c r="J168" s="49">
        <v>0.34768949771689495</v>
      </c>
      <c r="K168" s="6">
        <v>740.22066007395665</v>
      </c>
      <c r="L168" s="6">
        <v>541.5983858574067</v>
      </c>
      <c r="M168" s="7">
        <v>198.26985332229674</v>
      </c>
      <c r="N168" s="27">
        <v>0.50509941847265227</v>
      </c>
      <c r="O168" s="6">
        <v>1075.3417270291925</v>
      </c>
      <c r="P168" s="6">
        <v>786.79693099343899</v>
      </c>
      <c r="Q168" s="7">
        <v>288.03282316940641</v>
      </c>
      <c r="R168" s="50">
        <v>0.68746295837023919</v>
      </c>
      <c r="S168" s="6">
        <v>1463.5883113028704</v>
      </c>
      <c r="T168" s="6">
        <v>1070.865904880586</v>
      </c>
      <c r="U168" s="23">
        <v>392.02558839313559</v>
      </c>
      <c r="V168" s="5"/>
      <c r="W168" s="434">
        <v>2945.007106133573</v>
      </c>
      <c r="X168" s="463">
        <v>803.72096524585584</v>
      </c>
      <c r="Y168" s="22">
        <v>959.86098651284829</v>
      </c>
      <c r="Z168" s="7">
        <v>584.93006817028004</v>
      </c>
      <c r="AA168" s="6">
        <v>2353.8315088686682</v>
      </c>
      <c r="AB168" s="421">
        <v>1406.8697548204314</v>
      </c>
      <c r="AC168" s="6">
        <v>3297.7423485584864</v>
      </c>
      <c r="AD168" s="23">
        <v>1965.1888672934904</v>
      </c>
      <c r="AE168" s="22">
        <v>449.34424812965381</v>
      </c>
      <c r="AF168" s="7">
        <v>206.99175501666917</v>
      </c>
      <c r="AG168" s="8">
        <v>967.12040205129358</v>
      </c>
      <c r="AH168" s="421">
        <v>448.63077226546727</v>
      </c>
      <c r="AI168" s="6">
        <v>1287.8712379120436</v>
      </c>
      <c r="AJ168" s="23">
        <v>598.72886658211814</v>
      </c>
      <c r="AL168" s="141">
        <v>559.99781565369324</v>
      </c>
      <c r="AM168" s="142">
        <v>205.0055680921042</v>
      </c>
      <c r="AN168" s="141">
        <v>2096.0904669989841</v>
      </c>
      <c r="AO168" s="142">
        <v>572.04339163406109</v>
      </c>
      <c r="AP168" s="141">
        <v>1001.3307863490614</v>
      </c>
      <c r="AQ168" s="142">
        <v>319.3101581960621</v>
      </c>
      <c r="AS168" s="341">
        <f t="shared" si="4"/>
        <v>0</v>
      </c>
      <c r="AT168" s="20">
        <f t="shared" si="5"/>
        <v>0</v>
      </c>
    </row>
    <row r="169" spans="1:46" x14ac:dyDescent="0.25">
      <c r="A169" s="76">
        <v>8435</v>
      </c>
      <c r="B169" s="21" t="s">
        <v>128</v>
      </c>
      <c r="C169" s="39" t="s">
        <v>104</v>
      </c>
      <c r="D169" s="21">
        <v>698</v>
      </c>
      <c r="E169" s="44">
        <v>564</v>
      </c>
      <c r="F169" s="22">
        <v>1101.2138097104773</v>
      </c>
      <c r="G169" s="6">
        <v>741.27513020104152</v>
      </c>
      <c r="H169" s="23">
        <v>359.43747549980367</v>
      </c>
      <c r="I169" s="46">
        <v>100.17698728789837</v>
      </c>
      <c r="J169" s="49">
        <v>0</v>
      </c>
      <c r="K169" s="6">
        <v>0</v>
      </c>
      <c r="L169" s="6">
        <v>0</v>
      </c>
      <c r="M169" s="7">
        <v>0</v>
      </c>
      <c r="N169" s="27">
        <v>0.38072434358496438</v>
      </c>
      <c r="O169" s="6">
        <v>419.25890484871934</v>
      </c>
      <c r="P169" s="6">
        <v>282.22148736165053</v>
      </c>
      <c r="Q169" s="7">
        <v>136.84659691949946</v>
      </c>
      <c r="R169" s="50">
        <v>0.66834858102434935</v>
      </c>
      <c r="S169" s="6">
        <v>735.99468712441535</v>
      </c>
      <c r="T169" s="6">
        <v>495.43018141850592</v>
      </c>
      <c r="U169" s="23">
        <v>240.22952671726813</v>
      </c>
      <c r="V169" s="5"/>
      <c r="W169" s="434">
        <v>779.77846243385204</v>
      </c>
      <c r="X169" s="463">
        <v>825.2234679264468</v>
      </c>
      <c r="Y169" s="22">
        <v>254.15182281033228</v>
      </c>
      <c r="Z169" s="7">
        <v>154.8776803421614</v>
      </c>
      <c r="AA169" s="6">
        <v>623.24709199894039</v>
      </c>
      <c r="AB169" s="421">
        <v>372.51072568678853</v>
      </c>
      <c r="AC169" s="6">
        <v>873.17563774506698</v>
      </c>
      <c r="AD169" s="23">
        <v>520.34236187025942</v>
      </c>
      <c r="AE169" s="22">
        <v>461.36586547910349</v>
      </c>
      <c r="AF169" s="7">
        <v>212.52954855393824</v>
      </c>
      <c r="AG169" s="8">
        <v>992.99444284006518</v>
      </c>
      <c r="AH169" s="421">
        <v>460.63330150182099</v>
      </c>
      <c r="AI169" s="6">
        <v>1322.3265475815988</v>
      </c>
      <c r="AJ169" s="23">
        <v>614.74707391442416</v>
      </c>
      <c r="AL169" s="141">
        <v>404.32877845508676</v>
      </c>
      <c r="AM169" s="142">
        <v>196.05529644627433</v>
      </c>
      <c r="AN169" s="141">
        <v>1117.1611209654041</v>
      </c>
      <c r="AO169" s="142">
        <v>1182.2685786911845</v>
      </c>
      <c r="AP169" s="141">
        <v>533.68298808995496</v>
      </c>
      <c r="AQ169" s="142">
        <v>659.93309670747988</v>
      </c>
      <c r="AS169" s="341">
        <f t="shared" si="4"/>
        <v>0</v>
      </c>
      <c r="AT169" s="20">
        <f t="shared" si="5"/>
        <v>0</v>
      </c>
    </row>
    <row r="170" spans="1:46" x14ac:dyDescent="0.25">
      <c r="A170" s="76">
        <v>8436</v>
      </c>
      <c r="B170" s="21" t="s">
        <v>129</v>
      </c>
      <c r="C170" s="39" t="s">
        <v>104</v>
      </c>
      <c r="D170" s="21">
        <v>1628</v>
      </c>
      <c r="E170" s="44">
        <v>1379</v>
      </c>
      <c r="F170" s="22">
        <v>2819.1787534300247</v>
      </c>
      <c r="G170" s="6">
        <v>1999.7087976703838</v>
      </c>
      <c r="H170" s="23">
        <v>818.28134625077109</v>
      </c>
      <c r="I170" s="46">
        <v>232.3174615556926</v>
      </c>
      <c r="J170" s="49">
        <v>0</v>
      </c>
      <c r="K170" s="6">
        <v>0</v>
      </c>
      <c r="L170" s="6">
        <v>0</v>
      </c>
      <c r="M170" s="7">
        <v>0</v>
      </c>
      <c r="N170" s="27">
        <v>0.3536815714424652</v>
      </c>
      <c r="O170" s="6">
        <v>997.09157169034131</v>
      </c>
      <c r="P170" s="6">
        <v>707.26014998738401</v>
      </c>
      <c r="Q170" s="7">
        <v>289.41103242402869</v>
      </c>
      <c r="R170" s="50">
        <v>0.73993795511221949</v>
      </c>
      <c r="S170" s="6">
        <v>2086.0173619088287</v>
      </c>
      <c r="T170" s="6">
        <v>1479.6604385681389</v>
      </c>
      <c r="U170" s="23">
        <v>605.47742605126962</v>
      </c>
      <c r="V170" s="5"/>
      <c r="W170" s="434">
        <v>3893.4595581779963</v>
      </c>
      <c r="X170" s="463">
        <v>1161.5089981322803</v>
      </c>
      <c r="Y170" s="22">
        <v>1268.9884260982519</v>
      </c>
      <c r="Z170" s="7">
        <v>773.3093614749298</v>
      </c>
      <c r="AA170" s="6">
        <v>3111.8932675775986</v>
      </c>
      <c r="AB170" s="421">
        <v>1859.9583283208221</v>
      </c>
      <c r="AC170" s="6">
        <v>4359.7947321289221</v>
      </c>
      <c r="AD170" s="23">
        <v>2598.0865591302909</v>
      </c>
      <c r="AE170" s="22">
        <v>649.37635078602693</v>
      </c>
      <c r="AF170" s="7">
        <v>299.13713389012963</v>
      </c>
      <c r="AG170" s="8">
        <v>1397.648061745243</v>
      </c>
      <c r="AH170" s="421">
        <v>648.34526080326225</v>
      </c>
      <c r="AI170" s="6">
        <v>1861.1857795858466</v>
      </c>
      <c r="AJ170" s="23">
        <v>865.26169659384482</v>
      </c>
      <c r="AL170" s="141">
        <v>434.4349815647322</v>
      </c>
      <c r="AM170" s="142">
        <v>177.77090443736407</v>
      </c>
      <c r="AN170" s="141">
        <v>2391.5599251707595</v>
      </c>
      <c r="AO170" s="142">
        <v>713.45761556036882</v>
      </c>
      <c r="AP170" s="141">
        <v>1142.4805456516108</v>
      </c>
      <c r="AQ170" s="142">
        <v>398.24647469487849</v>
      </c>
      <c r="AS170" s="341">
        <f t="shared" si="4"/>
        <v>0</v>
      </c>
      <c r="AT170" s="20">
        <f t="shared" si="5"/>
        <v>0</v>
      </c>
    </row>
    <row r="171" spans="1:46" x14ac:dyDescent="0.25">
      <c r="A171" s="76">
        <v>8437</v>
      </c>
      <c r="B171" s="21" t="s">
        <v>130</v>
      </c>
      <c r="C171" s="39" t="s">
        <v>104</v>
      </c>
      <c r="D171" s="21">
        <v>1209</v>
      </c>
      <c r="E171" s="44">
        <v>1017</v>
      </c>
      <c r="F171" s="22">
        <v>1476.9460155681263</v>
      </c>
      <c r="G171" s="6">
        <v>1027.5284202273624</v>
      </c>
      <c r="H171" s="23">
        <v>448.57338858710932</v>
      </c>
      <c r="I171" s="46">
        <v>199.01558072464599</v>
      </c>
      <c r="J171" s="49">
        <v>6.1416687782805512E-2</v>
      </c>
      <c r="K171" s="6">
        <v>90.709132310206229</v>
      </c>
      <c r="L171" s="6">
        <v>63.107392173063296</v>
      </c>
      <c r="M171" s="7">
        <v>27.549891754529586</v>
      </c>
      <c r="N171" s="27">
        <v>0.38460143169151023</v>
      </c>
      <c r="O171" s="6">
        <v>568.03555211857292</v>
      </c>
      <c r="P171" s="6">
        <v>395.18890152315936</v>
      </c>
      <c r="Q171" s="7">
        <v>172.5219674693144</v>
      </c>
      <c r="R171" s="50">
        <v>0.62261396825396831</v>
      </c>
      <c r="S171" s="6">
        <v>919.56721964975839</v>
      </c>
      <c r="T171" s="6">
        <v>639.75354721148926</v>
      </c>
      <c r="U171" s="23">
        <v>279.28805752134946</v>
      </c>
      <c r="V171" s="5"/>
      <c r="W171" s="434">
        <v>1524.2285560333589</v>
      </c>
      <c r="X171" s="463">
        <v>477.70953373947464</v>
      </c>
      <c r="Y171" s="22">
        <v>496.7891325009511</v>
      </c>
      <c r="Z171" s="7">
        <v>302.73852695662816</v>
      </c>
      <c r="AA171" s="6">
        <v>1218.2575703931041</v>
      </c>
      <c r="AB171" s="421">
        <v>728.14461141734557</v>
      </c>
      <c r="AC171" s="6">
        <v>1706.7914870713314</v>
      </c>
      <c r="AD171" s="23">
        <v>1017.1102756557256</v>
      </c>
      <c r="AE171" s="22">
        <v>267.07780504004779</v>
      </c>
      <c r="AF171" s="7">
        <v>123.03017969262616</v>
      </c>
      <c r="AG171" s="8">
        <v>574.82964400777018</v>
      </c>
      <c r="AH171" s="421">
        <v>266.65373470077196</v>
      </c>
      <c r="AI171" s="6">
        <v>765.47507802194241</v>
      </c>
      <c r="AJ171" s="23">
        <v>355.86789452955929</v>
      </c>
      <c r="AL171" s="141">
        <v>326.87254054851888</v>
      </c>
      <c r="AM171" s="142">
        <v>142.698070694222</v>
      </c>
      <c r="AN171" s="141">
        <v>1260.7349512269304</v>
      </c>
      <c r="AO171" s="142">
        <v>395.12781947020238</v>
      </c>
      <c r="AP171" s="141">
        <v>602.27015005570354</v>
      </c>
      <c r="AQ171" s="142">
        <v>220.55726608831426</v>
      </c>
      <c r="AS171" s="341">
        <f t="shared" si="4"/>
        <v>0</v>
      </c>
      <c r="AT171" s="20">
        <f t="shared" si="5"/>
        <v>0</v>
      </c>
    </row>
    <row r="172" spans="1:46" x14ac:dyDescent="0.25">
      <c r="A172" s="76">
        <v>9171</v>
      </c>
      <c r="B172" s="21" t="s">
        <v>131</v>
      </c>
      <c r="C172" s="39" t="s">
        <v>132</v>
      </c>
      <c r="D172" s="21">
        <v>584</v>
      </c>
      <c r="E172" s="44">
        <v>484</v>
      </c>
      <c r="F172" s="22">
        <v>957.36125889007189</v>
      </c>
      <c r="G172" s="6">
        <v>677.92602340818712</v>
      </c>
      <c r="H172" s="23">
        <v>279.01943215545737</v>
      </c>
      <c r="I172" s="46">
        <v>174.30461986895895</v>
      </c>
      <c r="J172" s="49">
        <v>0.21553973344246063</v>
      </c>
      <c r="K172" s="6">
        <v>206.34939054930464</v>
      </c>
      <c r="L172" s="6">
        <v>146.11999437910799</v>
      </c>
      <c r="M172" s="7">
        <v>60.139774032054014</v>
      </c>
      <c r="N172" s="27">
        <v>0.42156238571229443</v>
      </c>
      <c r="O172" s="6">
        <v>403.58749628622428</v>
      </c>
      <c r="P172" s="6">
        <v>285.78811176440411</v>
      </c>
      <c r="Q172" s="7">
        <v>117.62409747954429</v>
      </c>
      <c r="R172" s="50">
        <v>0.69943235792019354</v>
      </c>
      <c r="S172" s="6">
        <v>669.60944268692788</v>
      </c>
      <c r="T172" s="6">
        <v>474.16339704784866</v>
      </c>
      <c r="U172" s="23">
        <v>195.15521933804501</v>
      </c>
      <c r="V172" s="5"/>
      <c r="W172" s="434">
        <v>1437.6931574524237</v>
      </c>
      <c r="X172" s="463">
        <v>877.65625199383487</v>
      </c>
      <c r="Y172" s="22">
        <v>547.39051960503355</v>
      </c>
      <c r="Z172" s="7">
        <v>362.96852273270042</v>
      </c>
      <c r="AA172" s="6">
        <v>1114.903190259362</v>
      </c>
      <c r="AB172" s="421">
        <v>735.95889131901356</v>
      </c>
      <c r="AC172" s="6">
        <v>1512.3200150663984</v>
      </c>
      <c r="AD172" s="23">
        <v>998.3554096021544</v>
      </c>
      <c r="AE172" s="22">
        <v>591.59369519328482</v>
      </c>
      <c r="AF172" s="7">
        <v>277.46848523356812</v>
      </c>
      <c r="AG172" s="8">
        <v>1151.4413171956203</v>
      </c>
      <c r="AH172" s="421">
        <v>544.50151998024421</v>
      </c>
      <c r="AI172" s="6">
        <v>1512.2092823249654</v>
      </c>
      <c r="AJ172" s="23">
        <v>717.21774031423138</v>
      </c>
      <c r="AL172" s="141">
        <v>489.36320507603443</v>
      </c>
      <c r="AM172" s="142">
        <v>201.41112582113749</v>
      </c>
      <c r="AN172" s="141">
        <v>2461.8033518020957</v>
      </c>
      <c r="AO172" s="142">
        <v>1502.8360479346488</v>
      </c>
      <c r="AP172" s="141">
        <v>1260.2035810257082</v>
      </c>
      <c r="AQ172" s="142">
        <v>932.36561640452771</v>
      </c>
      <c r="AS172" s="341">
        <f t="shared" si="4"/>
        <v>0</v>
      </c>
      <c r="AT172" s="20">
        <f t="shared" si="5"/>
        <v>0</v>
      </c>
    </row>
    <row r="173" spans="1:46" x14ac:dyDescent="0.25">
      <c r="A173" s="76">
        <v>9172</v>
      </c>
      <c r="B173" s="21" t="s">
        <v>133</v>
      </c>
      <c r="C173" s="39" t="s">
        <v>132</v>
      </c>
      <c r="D173" s="21">
        <v>922</v>
      </c>
      <c r="E173" s="44">
        <v>834</v>
      </c>
      <c r="F173" s="22">
        <v>1562.4264994119942</v>
      </c>
      <c r="G173" s="6">
        <v>930.59584476675798</v>
      </c>
      <c r="H173" s="23">
        <v>631.18384947079574</v>
      </c>
      <c r="I173" s="46">
        <v>405.43492887943074</v>
      </c>
      <c r="J173" s="49">
        <v>0.18931599240241032</v>
      </c>
      <c r="K173" s="6">
        <v>295.79232329200562</v>
      </c>
      <c r="L173" s="6">
        <v>176.17667587757816</v>
      </c>
      <c r="M173" s="7">
        <v>119.49319685093727</v>
      </c>
      <c r="N173" s="27">
        <v>0.6776979753395368</v>
      </c>
      <c r="O173" s="6">
        <v>1058.8532752683484</v>
      </c>
      <c r="P173" s="6">
        <v>630.66291985781777</v>
      </c>
      <c r="Q173" s="7">
        <v>427.75201685337322</v>
      </c>
      <c r="R173" s="50">
        <v>0.93142426508071374</v>
      </c>
      <c r="S173" s="6">
        <v>1455.2819539574489</v>
      </c>
      <c r="T173" s="6">
        <v>866.77955079904348</v>
      </c>
      <c r="U173" s="23">
        <v>587.89995312415181</v>
      </c>
      <c r="V173" s="5"/>
      <c r="W173" s="434">
        <v>747.91285360013433</v>
      </c>
      <c r="X173" s="463">
        <v>429.00566673855167</v>
      </c>
      <c r="Y173" s="22">
        <v>284.76201853593983</v>
      </c>
      <c r="Z173" s="7">
        <v>188.82250513390417</v>
      </c>
      <c r="AA173" s="6">
        <v>579.99192817495668</v>
      </c>
      <c r="AB173" s="421">
        <v>382.85854786577403</v>
      </c>
      <c r="AC173" s="6">
        <v>786.73503602755932</v>
      </c>
      <c r="AD173" s="23">
        <v>519.36175631926358</v>
      </c>
      <c r="AE173" s="22">
        <v>289.17591262883349</v>
      </c>
      <c r="AF173" s="7">
        <v>135.62890053610539</v>
      </c>
      <c r="AG173" s="8">
        <v>562.83408096464314</v>
      </c>
      <c r="AH173" s="421">
        <v>266.15686618605707</v>
      </c>
      <c r="AI173" s="6">
        <v>739.18045924955788</v>
      </c>
      <c r="AJ173" s="23">
        <v>350.58198945341258</v>
      </c>
      <c r="AL173" s="141">
        <v>684.01618205837065</v>
      </c>
      <c r="AM173" s="142">
        <v>463.93928075203166</v>
      </c>
      <c r="AN173" s="141">
        <v>811.18530759233659</v>
      </c>
      <c r="AO173" s="142">
        <v>465.29898778584777</v>
      </c>
      <c r="AP173" s="141">
        <v>415.24788271775924</v>
      </c>
      <c r="AQ173" s="142">
        <v>288.6733906573287</v>
      </c>
      <c r="AS173" s="341">
        <f t="shared" si="4"/>
        <v>0</v>
      </c>
      <c r="AT173" s="20">
        <f t="shared" si="5"/>
        <v>0</v>
      </c>
    </row>
    <row r="174" spans="1:46" x14ac:dyDescent="0.25">
      <c r="A174" s="76">
        <v>9173</v>
      </c>
      <c r="B174" s="21" t="s">
        <v>134</v>
      </c>
      <c r="C174" s="39" t="s">
        <v>132</v>
      </c>
      <c r="D174" s="21">
        <v>1123</v>
      </c>
      <c r="E174" s="44">
        <v>1044</v>
      </c>
      <c r="F174" s="22">
        <v>1806.7242537940292</v>
      </c>
      <c r="G174" s="6">
        <v>1181.3896511172079</v>
      </c>
      <c r="H174" s="23">
        <v>624.52539620316907</v>
      </c>
      <c r="I174" s="46">
        <v>249.49127513020099</v>
      </c>
      <c r="J174" s="49">
        <v>0</v>
      </c>
      <c r="K174" s="6">
        <v>0</v>
      </c>
      <c r="L174" s="6">
        <v>0</v>
      </c>
      <c r="M174" s="7">
        <v>0</v>
      </c>
      <c r="N174" s="27">
        <v>0.50313488629899605</v>
      </c>
      <c r="O174" s="6">
        <v>909.0260020062974</v>
      </c>
      <c r="P174" s="6">
        <v>594.39834778966701</v>
      </c>
      <c r="Q174" s="7">
        <v>314.22051420951692</v>
      </c>
      <c r="R174" s="50">
        <v>0.85760089552238805</v>
      </c>
      <c r="S174" s="6">
        <v>1549.4483380157778</v>
      </c>
      <c r="T174" s="6">
        <v>1013.1608227589991</v>
      </c>
      <c r="U174" s="23">
        <v>535.59353906031197</v>
      </c>
      <c r="V174" s="5"/>
      <c r="W174" s="434">
        <v>931.37715565081771</v>
      </c>
      <c r="X174" s="463">
        <v>423.74199343748091</v>
      </c>
      <c r="Y174" s="22">
        <v>354.61462867595975</v>
      </c>
      <c r="Z174" s="7">
        <v>235.14098856295684</v>
      </c>
      <c r="AA174" s="6">
        <v>722.26494004451683</v>
      </c>
      <c r="AB174" s="421">
        <v>476.77440441272694</v>
      </c>
      <c r="AC174" s="6">
        <v>979.72248582045245</v>
      </c>
      <c r="AD174" s="23">
        <v>646.7620833443608</v>
      </c>
      <c r="AE174" s="22">
        <v>285.62787667353035</v>
      </c>
      <c r="AF174" s="7">
        <v>133.96480544842777</v>
      </c>
      <c r="AG174" s="8">
        <v>555.92840359345871</v>
      </c>
      <c r="AH174" s="421">
        <v>262.89126179185217</v>
      </c>
      <c r="AI174" s="6">
        <v>730.11110481047933</v>
      </c>
      <c r="AJ174" s="23">
        <v>346.28053331706087</v>
      </c>
      <c r="AL174" s="141">
        <v>529.29505591243719</v>
      </c>
      <c r="AM174" s="142">
        <v>279.80455406012197</v>
      </c>
      <c r="AN174" s="141">
        <v>829.36523210224198</v>
      </c>
      <c r="AO174" s="142">
        <v>377.33035924976036</v>
      </c>
      <c r="AP174" s="141">
        <v>424.55423367117265</v>
      </c>
      <c r="AQ174" s="142">
        <v>234.09729456086569</v>
      </c>
      <c r="AS174" s="341">
        <f t="shared" si="4"/>
        <v>0</v>
      </c>
      <c r="AT174" s="20">
        <f t="shared" si="5"/>
        <v>0</v>
      </c>
    </row>
    <row r="175" spans="1:46" x14ac:dyDescent="0.25">
      <c r="A175" s="76">
        <v>9174</v>
      </c>
      <c r="B175" s="21" t="s">
        <v>135</v>
      </c>
      <c r="C175" s="39" t="s">
        <v>132</v>
      </c>
      <c r="D175" s="21">
        <v>576</v>
      </c>
      <c r="E175" s="44">
        <v>376</v>
      </c>
      <c r="F175" s="22">
        <v>772.66898135185022</v>
      </c>
      <c r="G175" s="6">
        <v>527.05101640813143</v>
      </c>
      <c r="H175" s="23">
        <v>245.21756174049395</v>
      </c>
      <c r="I175" s="46">
        <v>167.36319068152534</v>
      </c>
      <c r="J175" s="49">
        <v>0.36713806941555333</v>
      </c>
      <c r="K175" s="6">
        <v>283.67619811080044</v>
      </c>
      <c r="L175" s="6">
        <v>193.5004926475865</v>
      </c>
      <c r="M175" s="7">
        <v>90.028702204194204</v>
      </c>
      <c r="N175" s="27">
        <v>0.47941066799805693</v>
      </c>
      <c r="O175" s="6">
        <v>370.42575249126872</v>
      </c>
      <c r="P175" s="6">
        <v>252.67387984527716</v>
      </c>
      <c r="Q175" s="7">
        <v>117.55991507886498</v>
      </c>
      <c r="R175" s="50">
        <v>0.59679576433121007</v>
      </c>
      <c r="S175" s="6">
        <v>461.12557530089492</v>
      </c>
      <c r="T175" s="6">
        <v>314.54181417883194</v>
      </c>
      <c r="U175" s="23">
        <v>146.34480218635377</v>
      </c>
      <c r="V175" s="5"/>
      <c r="W175" s="434">
        <v>991.17563016761881</v>
      </c>
      <c r="X175" s="463">
        <v>459.37420163399048</v>
      </c>
      <c r="Y175" s="22">
        <v>377.38243407843021</v>
      </c>
      <c r="Z175" s="7">
        <v>250.23806532410194</v>
      </c>
      <c r="AA175" s="6">
        <v>768.63749851837247</v>
      </c>
      <c r="AB175" s="421">
        <v>507.38540007604149</v>
      </c>
      <c r="AC175" s="6">
        <v>1042.6249413363744</v>
      </c>
      <c r="AD175" s="23">
        <v>688.2870291997009</v>
      </c>
      <c r="AE175" s="22">
        <v>309.64615224210411</v>
      </c>
      <c r="AF175" s="7">
        <v>145.22982499492113</v>
      </c>
      <c r="AG175" s="8">
        <v>602.67608715085419</v>
      </c>
      <c r="AH175" s="421">
        <v>284.99762915284975</v>
      </c>
      <c r="AI175" s="6">
        <v>791.50570646925723</v>
      </c>
      <c r="AJ175" s="23">
        <v>375.39905413548985</v>
      </c>
      <c r="AL175" s="141">
        <v>438.66993028693952</v>
      </c>
      <c r="AM175" s="142">
        <v>204.09707478969614</v>
      </c>
      <c r="AN175" s="141">
        <v>1720.7910245965604</v>
      </c>
      <c r="AO175" s="142">
        <v>797.52465561456677</v>
      </c>
      <c r="AP175" s="141">
        <v>880.87743068757209</v>
      </c>
      <c r="AQ175" s="142">
        <v>494.78755061258641</v>
      </c>
      <c r="AS175" s="341">
        <f t="shared" si="4"/>
        <v>0</v>
      </c>
      <c r="AT175" s="20">
        <f t="shared" si="5"/>
        <v>0</v>
      </c>
    </row>
    <row r="176" spans="1:46" x14ac:dyDescent="0.25">
      <c r="A176" s="76">
        <v>9175</v>
      </c>
      <c r="B176" s="21" t="s">
        <v>136</v>
      </c>
      <c r="C176" s="39" t="s">
        <v>132</v>
      </c>
      <c r="D176" s="21">
        <v>548</v>
      </c>
      <c r="E176" s="44">
        <v>440</v>
      </c>
      <c r="F176" s="22">
        <v>869.6645573164584</v>
      </c>
      <c r="G176" s="6">
        <v>589.5447163577312</v>
      </c>
      <c r="H176" s="23">
        <v>279.74743797950384</v>
      </c>
      <c r="I176" s="46">
        <v>60.286209217673729</v>
      </c>
      <c r="J176" s="49">
        <v>0</v>
      </c>
      <c r="K176" s="6">
        <v>0</v>
      </c>
      <c r="L176" s="6">
        <v>0</v>
      </c>
      <c r="M176" s="7">
        <v>0</v>
      </c>
      <c r="N176" s="27">
        <v>0.22697922546321944</v>
      </c>
      <c r="O176" s="6">
        <v>197.39578763250333</v>
      </c>
      <c r="P176" s="6">
        <v>133.81440309481121</v>
      </c>
      <c r="Q176" s="7">
        <v>63.496856797907803</v>
      </c>
      <c r="R176" s="50">
        <v>0.65430491372226784</v>
      </c>
      <c r="S176" s="6">
        <v>569.02579314225954</v>
      </c>
      <c r="T176" s="6">
        <v>385.74200477186417</v>
      </c>
      <c r="U176" s="23">
        <v>183.04012327120475</v>
      </c>
      <c r="V176" s="5"/>
      <c r="W176" s="434">
        <v>992.54600652323529</v>
      </c>
      <c r="X176" s="463">
        <v>450.05782190845025</v>
      </c>
      <c r="Y176" s="22">
        <v>377.9041942478147</v>
      </c>
      <c r="Z176" s="7">
        <v>250.5840386486654</v>
      </c>
      <c r="AA176" s="6">
        <v>769.70019883297937</v>
      </c>
      <c r="AB176" s="421">
        <v>508.08689932025885</v>
      </c>
      <c r="AC176" s="6">
        <v>1044.0664503120761</v>
      </c>
      <c r="AD176" s="23">
        <v>689.23863882566934</v>
      </c>
      <c r="AE176" s="22">
        <v>303.36634566050088</v>
      </c>
      <c r="AF176" s="7">
        <v>142.28447849458703</v>
      </c>
      <c r="AG176" s="8">
        <v>590.45346067459911</v>
      </c>
      <c r="AH176" s="421">
        <v>279.21770915598813</v>
      </c>
      <c r="AI176" s="6">
        <v>775.4535039507648</v>
      </c>
      <c r="AJ176" s="23">
        <v>367.78573992564793</v>
      </c>
      <c r="AL176" s="141">
        <v>244.18686696133432</v>
      </c>
      <c r="AM176" s="142">
        <v>115.87017663851788</v>
      </c>
      <c r="AN176" s="141">
        <v>1811.2153403708674</v>
      </c>
      <c r="AO176" s="142">
        <v>821.27339764315741</v>
      </c>
      <c r="AP176" s="141">
        <v>927.1658746720052</v>
      </c>
      <c r="AQ176" s="142">
        <v>509.52136707297103</v>
      </c>
      <c r="AS176" s="341">
        <f t="shared" si="4"/>
        <v>0</v>
      </c>
      <c r="AT176" s="20">
        <f t="shared" si="5"/>
        <v>0</v>
      </c>
    </row>
    <row r="177" spans="1:46" x14ac:dyDescent="0.25">
      <c r="A177" s="76">
        <v>9176</v>
      </c>
      <c r="B177" s="21" t="s">
        <v>315</v>
      </c>
      <c r="C177" s="39" t="s">
        <v>132</v>
      </c>
      <c r="D177" s="21">
        <v>1348</v>
      </c>
      <c r="E177" s="44">
        <v>1038</v>
      </c>
      <c r="F177" s="22">
        <v>1505.8534468275764</v>
      </c>
      <c r="G177" s="6">
        <v>956.77045416363467</v>
      </c>
      <c r="H177" s="23">
        <v>548.15758526068157</v>
      </c>
      <c r="I177" s="46">
        <v>154.56756454051629</v>
      </c>
      <c r="J177" s="49">
        <v>0.10286501693877803</v>
      </c>
      <c r="K177" s="6">
        <v>154.89964031523593</v>
      </c>
      <c r="L177" s="6">
        <v>98.418208974064626</v>
      </c>
      <c r="M177" s="7">
        <v>56.386239292959672</v>
      </c>
      <c r="N177" s="27">
        <v>0.30620831001318749</v>
      </c>
      <c r="O177" s="6">
        <v>461.10483908060547</v>
      </c>
      <c r="P177" s="6">
        <v>292.97106383999642</v>
      </c>
      <c r="Q177" s="7">
        <v>167.85040780358304</v>
      </c>
      <c r="R177" s="50">
        <v>0.66276370136698215</v>
      </c>
      <c r="S177" s="6">
        <v>998.02500413567259</v>
      </c>
      <c r="T177" s="6">
        <v>634.11272756005906</v>
      </c>
      <c r="U177" s="23">
        <v>363.29895013975641</v>
      </c>
      <c r="V177" s="5"/>
      <c r="W177" s="434">
        <v>924.12223436061629</v>
      </c>
      <c r="X177" s="463">
        <v>1293.6839726317744</v>
      </c>
      <c r="Y177" s="22">
        <v>351.85237366058914</v>
      </c>
      <c r="Z177" s="7">
        <v>233.30936819974065</v>
      </c>
      <c r="AA177" s="6">
        <v>716.63888913817539</v>
      </c>
      <c r="AB177" s="421">
        <v>473.0605912101903</v>
      </c>
      <c r="AC177" s="6">
        <v>972.0909807124051</v>
      </c>
      <c r="AD177" s="23">
        <v>641.72415861141917</v>
      </c>
      <c r="AE177" s="22">
        <v>872.02168279766988</v>
      </c>
      <c r="AF177" s="7">
        <v>408.99444565183222</v>
      </c>
      <c r="AG177" s="8">
        <v>1697.2489788547155</v>
      </c>
      <c r="AH177" s="421">
        <v>802.60681544946146</v>
      </c>
      <c r="AI177" s="6">
        <v>2229.0286286510132</v>
      </c>
      <c r="AJ177" s="23">
        <v>1057.194195818498</v>
      </c>
      <c r="AL177" s="141">
        <v>217.33758445103592</v>
      </c>
      <c r="AM177" s="142">
        <v>124.5181066792159</v>
      </c>
      <c r="AN177" s="141">
        <v>685.55061896188147</v>
      </c>
      <c r="AO177" s="142">
        <v>959.70621115116796</v>
      </c>
      <c r="AP177" s="141">
        <v>350.93515668411743</v>
      </c>
      <c r="AQ177" s="142">
        <v>595.40564944322068</v>
      </c>
      <c r="AS177" s="341">
        <f t="shared" si="4"/>
        <v>0</v>
      </c>
      <c r="AT177" s="20">
        <f t="shared" si="5"/>
        <v>0</v>
      </c>
    </row>
    <row r="178" spans="1:46" x14ac:dyDescent="0.25">
      <c r="A178" s="76">
        <v>9177</v>
      </c>
      <c r="B178" s="21" t="s">
        <v>137</v>
      </c>
      <c r="C178" s="39" t="s">
        <v>132</v>
      </c>
      <c r="D178" s="21">
        <v>872</v>
      </c>
      <c r="E178" s="44">
        <v>555</v>
      </c>
      <c r="F178" s="22">
        <v>1271.6035728285849</v>
      </c>
      <c r="G178" s="6">
        <v>909.65027720221678</v>
      </c>
      <c r="H178" s="23">
        <v>361.34569076552623</v>
      </c>
      <c r="I178" s="46">
        <v>227.82176838214724</v>
      </c>
      <c r="J178" s="49">
        <v>0.27637282442748112</v>
      </c>
      <c r="K178" s="6">
        <v>351.43667097471223</v>
      </c>
      <c r="L178" s="6">
        <v>251.40261635161778</v>
      </c>
      <c r="M178" s="7">
        <v>99.866129151567662</v>
      </c>
      <c r="N178" s="27">
        <v>0.59378195540709811</v>
      </c>
      <c r="O178" s="6">
        <v>755.05525597680946</v>
      </c>
      <c r="P178" s="6">
        <v>540.13392033374112</v>
      </c>
      <c r="Q178" s="7">
        <v>214.56055084068277</v>
      </c>
      <c r="R178" s="50">
        <v>0.68487647058823531</v>
      </c>
      <c r="S178" s="6">
        <v>870.8913669462313</v>
      </c>
      <c r="T178" s="6">
        <v>622.99807131986415</v>
      </c>
      <c r="U178" s="23">
        <v>247.47716135376149</v>
      </c>
      <c r="V178" s="5"/>
      <c r="W178" s="434">
        <v>2363.2377920585</v>
      </c>
      <c r="X178" s="463">
        <v>497.88972948988715</v>
      </c>
      <c r="Y178" s="22">
        <v>899.7844611275915</v>
      </c>
      <c r="Z178" s="7">
        <v>596.63699851610943</v>
      </c>
      <c r="AA178" s="6">
        <v>1832.6451232308259</v>
      </c>
      <c r="AB178" s="421">
        <v>1209.7476129388356</v>
      </c>
      <c r="AC178" s="6">
        <v>2485.9072290671747</v>
      </c>
      <c r="AD178" s="23">
        <v>1641.0673039987189</v>
      </c>
      <c r="AE178" s="22">
        <v>335.60796063215003</v>
      </c>
      <c r="AF178" s="7">
        <v>157.40639771102593</v>
      </c>
      <c r="AG178" s="8">
        <v>653.2065425838656</v>
      </c>
      <c r="AH178" s="421">
        <v>308.89281979580835</v>
      </c>
      <c r="AI178" s="6">
        <v>857.86829273810304</v>
      </c>
      <c r="AJ178" s="23">
        <v>406.8738140919769</v>
      </c>
      <c r="AL178" s="141">
        <v>619.41963341025348</v>
      </c>
      <c r="AM178" s="142">
        <v>246.05567756959033</v>
      </c>
      <c r="AN178" s="141">
        <v>2710.1350826358944</v>
      </c>
      <c r="AO178" s="142">
        <v>570.97446042418255</v>
      </c>
      <c r="AP178" s="141">
        <v>1387.3252441959123</v>
      </c>
      <c r="AQ178" s="142">
        <v>354.23488508693617</v>
      </c>
      <c r="AS178" s="341">
        <f t="shared" si="4"/>
        <v>0</v>
      </c>
      <c r="AT178" s="20">
        <f t="shared" si="5"/>
        <v>0</v>
      </c>
    </row>
    <row r="179" spans="1:46" x14ac:dyDescent="0.25">
      <c r="A179" s="76">
        <v>9178</v>
      </c>
      <c r="B179" s="21" t="s">
        <v>138</v>
      </c>
      <c r="C179" s="39" t="s">
        <v>132</v>
      </c>
      <c r="D179" s="21">
        <v>797</v>
      </c>
      <c r="E179" s="44">
        <v>556</v>
      </c>
      <c r="F179" s="22">
        <v>1021.5825726605807</v>
      </c>
      <c r="G179" s="6">
        <v>677.66142129136915</v>
      </c>
      <c r="H179" s="23">
        <v>343.36394691157562</v>
      </c>
      <c r="I179" s="46">
        <v>245.80802632021025</v>
      </c>
      <c r="J179" s="49">
        <v>0.33767990910306539</v>
      </c>
      <c r="K179" s="6">
        <v>344.96791027730058</v>
      </c>
      <c r="L179" s="6">
        <v>228.83264714432363</v>
      </c>
      <c r="M179" s="7">
        <v>115.94710638237062</v>
      </c>
      <c r="N179" s="27">
        <v>0.51014938712165314</v>
      </c>
      <c r="O179" s="6">
        <v>521.15972333695697</v>
      </c>
      <c r="P179" s="6">
        <v>345.70855874778039</v>
      </c>
      <c r="Q179" s="7">
        <v>175.16690707661215</v>
      </c>
      <c r="R179" s="50">
        <v>0.71298337899543385</v>
      </c>
      <c r="S179" s="6">
        <v>728.37139457838919</v>
      </c>
      <c r="T179" s="6">
        <v>483.16132996716863</v>
      </c>
      <c r="U179" s="23">
        <v>244.81278709422395</v>
      </c>
      <c r="V179" s="5"/>
      <c r="W179" s="434">
        <v>931.19514080966462</v>
      </c>
      <c r="X179" s="463">
        <v>1011.7189728056128</v>
      </c>
      <c r="Y179" s="22">
        <v>354.54532793681511</v>
      </c>
      <c r="Z179" s="7">
        <v>235.09503601900383</v>
      </c>
      <c r="AA179" s="6">
        <v>722.12379106149206</v>
      </c>
      <c r="AB179" s="421">
        <v>476.68123053900825</v>
      </c>
      <c r="AC179" s="6">
        <v>979.53102306924711</v>
      </c>
      <c r="AD179" s="23">
        <v>646.63568954443826</v>
      </c>
      <c r="AE179" s="22">
        <v>681.96012306584839</v>
      </c>
      <c r="AF179" s="7">
        <v>319.85202660916815</v>
      </c>
      <c r="AG179" s="8">
        <v>1327.3249339164713</v>
      </c>
      <c r="AH179" s="421">
        <v>627.67457900975251</v>
      </c>
      <c r="AI179" s="6">
        <v>1743.2005051012547</v>
      </c>
      <c r="AJ179" s="23">
        <v>826.77334532765803</v>
      </c>
      <c r="AL179" s="141">
        <v>433.76230708629907</v>
      </c>
      <c r="AM179" s="142">
        <v>219.78281941858489</v>
      </c>
      <c r="AN179" s="141">
        <v>1168.3753335127535</v>
      </c>
      <c r="AO179" s="142">
        <v>1269.4089997561014</v>
      </c>
      <c r="AP179" s="141">
        <v>598.09439214430154</v>
      </c>
      <c r="AQ179" s="142">
        <v>787.5465232242816</v>
      </c>
      <c r="AS179" s="341">
        <f t="shared" si="4"/>
        <v>0</v>
      </c>
      <c r="AT179" s="20">
        <f t="shared" si="5"/>
        <v>0</v>
      </c>
    </row>
    <row r="180" spans="1:46" x14ac:dyDescent="0.25">
      <c r="A180" s="76">
        <v>9179</v>
      </c>
      <c r="B180" s="21" t="s">
        <v>139</v>
      </c>
      <c r="C180" s="39" t="s">
        <v>132</v>
      </c>
      <c r="D180" s="21">
        <v>435</v>
      </c>
      <c r="E180" s="44">
        <v>288</v>
      </c>
      <c r="F180" s="22">
        <v>611.06288850310773</v>
      </c>
      <c r="G180" s="6">
        <v>406.98325586604733</v>
      </c>
      <c r="H180" s="23">
        <v>203.77863022904205</v>
      </c>
      <c r="I180" s="46">
        <v>80.302725205801693</v>
      </c>
      <c r="J180" s="49">
        <v>0.23603235195052402</v>
      </c>
      <c r="K180" s="6">
        <v>144.23061076306934</v>
      </c>
      <c r="L180" s="6">
        <v>96.061215086545047</v>
      </c>
      <c r="M180" s="7">
        <v>48.098349370216944</v>
      </c>
      <c r="N180" s="27">
        <v>0.42469414046579901</v>
      </c>
      <c r="O180" s="6">
        <v>259.51482820337571</v>
      </c>
      <c r="P180" s="6">
        <v>172.84340403400333</v>
      </c>
      <c r="Q180" s="7">
        <v>86.543590210420902</v>
      </c>
      <c r="R180" s="50">
        <v>0.56217155386081985</v>
      </c>
      <c r="S180" s="6">
        <v>343.52217353647296</v>
      </c>
      <c r="T180" s="6">
        <v>228.79440934555146</v>
      </c>
      <c r="U180" s="23">
        <v>114.55854919949</v>
      </c>
      <c r="V180" s="5"/>
      <c r="W180" s="434">
        <v>489.09032121900503</v>
      </c>
      <c r="X180" s="463">
        <v>662.42721566244745</v>
      </c>
      <c r="Y180" s="22">
        <v>186.21734664180141</v>
      </c>
      <c r="Z180" s="7">
        <v>123.47863690907134</v>
      </c>
      <c r="AA180" s="6">
        <v>379.28006864711642</v>
      </c>
      <c r="AB180" s="421">
        <v>250.36661591756283</v>
      </c>
      <c r="AC180" s="6">
        <v>514.47770904427648</v>
      </c>
      <c r="AD180" s="23">
        <v>339.63155868272082</v>
      </c>
      <c r="AE180" s="22">
        <v>446.51623391284073</v>
      </c>
      <c r="AF180" s="7">
        <v>209.42444799976263</v>
      </c>
      <c r="AG180" s="8">
        <v>869.07153457382731</v>
      </c>
      <c r="AH180" s="421">
        <v>410.97254760627783</v>
      </c>
      <c r="AI180" s="6">
        <v>1141.367798740949</v>
      </c>
      <c r="AJ180" s="23">
        <v>541.33329496683848</v>
      </c>
      <c r="AL180" s="141">
        <v>397.34115869885824</v>
      </c>
      <c r="AM180" s="142">
        <v>198.9507820929216</v>
      </c>
      <c r="AN180" s="141">
        <v>1124.3455660207012</v>
      </c>
      <c r="AO180" s="142">
        <v>1522.8211854309138</v>
      </c>
      <c r="AP180" s="141">
        <v>575.55543889094906</v>
      </c>
      <c r="AQ180" s="142">
        <v>944.76447725581113</v>
      </c>
      <c r="AS180" s="341">
        <f t="shared" si="4"/>
        <v>0</v>
      </c>
      <c r="AT180" s="20">
        <f t="shared" si="5"/>
        <v>0</v>
      </c>
    </row>
    <row r="181" spans="1:46" x14ac:dyDescent="0.25">
      <c r="A181" s="76">
        <v>9180</v>
      </c>
      <c r="B181" s="21" t="s">
        <v>140</v>
      </c>
      <c r="C181" s="39" t="s">
        <v>132</v>
      </c>
      <c r="D181" s="21">
        <v>1065</v>
      </c>
      <c r="E181" s="44">
        <v>960</v>
      </c>
      <c r="F181" s="22">
        <v>1507.5446603572839</v>
      </c>
      <c r="G181" s="6">
        <v>959.22047376378998</v>
      </c>
      <c r="H181" s="23">
        <v>547.53178025424234</v>
      </c>
      <c r="I181" s="46">
        <v>204.82924001792026</v>
      </c>
      <c r="J181" s="49">
        <v>0</v>
      </c>
      <c r="K181" s="6">
        <v>0</v>
      </c>
      <c r="L181" s="6">
        <v>0</v>
      </c>
      <c r="M181" s="7">
        <v>0</v>
      </c>
      <c r="N181" s="27">
        <v>0.52476095647791332</v>
      </c>
      <c r="O181" s="6">
        <v>791.10057790225926</v>
      </c>
      <c r="P181" s="6">
        <v>503.36145328548361</v>
      </c>
      <c r="Q181" s="7">
        <v>287.32330070827084</v>
      </c>
      <c r="R181" s="50">
        <v>0.94102827295703451</v>
      </c>
      <c r="S181" s="6">
        <v>1418.6421481416139</v>
      </c>
      <c r="T181" s="6">
        <v>902.65358581096768</v>
      </c>
      <c r="U181" s="23">
        <v>515.2428855617402</v>
      </c>
      <c r="V181" s="5"/>
      <c r="W181" s="434">
        <v>392.57462685552173</v>
      </c>
      <c r="X181" s="463">
        <v>300.56251565311732</v>
      </c>
      <c r="Y181" s="22">
        <v>149.46974454478297</v>
      </c>
      <c r="Z181" s="7">
        <v>99.111713534607389</v>
      </c>
      <c r="AA181" s="6">
        <v>304.43401752823854</v>
      </c>
      <c r="AB181" s="421">
        <v>200.95997928551463</v>
      </c>
      <c r="AC181" s="6">
        <v>412.95213969916597</v>
      </c>
      <c r="AD181" s="23">
        <v>272.60963186904996</v>
      </c>
      <c r="AE181" s="22">
        <v>202.59741654875856</v>
      </c>
      <c r="AF181" s="7">
        <v>95.021969873515914</v>
      </c>
      <c r="AG181" s="8">
        <v>394.32306001015729</v>
      </c>
      <c r="AH181" s="421">
        <v>186.4702111452149</v>
      </c>
      <c r="AI181" s="6">
        <v>517.8718035187876</v>
      </c>
      <c r="AJ181" s="23">
        <v>245.61867793930313</v>
      </c>
      <c r="AL181" s="141">
        <v>472.6398622398907</v>
      </c>
      <c r="AM181" s="142">
        <v>269.78713681527779</v>
      </c>
      <c r="AN181" s="141">
        <v>368.61467310377628</v>
      </c>
      <c r="AO181" s="142">
        <v>282.21832455691765</v>
      </c>
      <c r="AP181" s="141">
        <v>188.69481623053017</v>
      </c>
      <c r="AQ181" s="142">
        <v>175.08940013635203</v>
      </c>
      <c r="AS181" s="341">
        <f t="shared" si="4"/>
        <v>0</v>
      </c>
      <c r="AT181" s="20">
        <f t="shared" si="5"/>
        <v>0</v>
      </c>
    </row>
    <row r="182" spans="1:46" x14ac:dyDescent="0.25">
      <c r="A182" s="76">
        <v>9181</v>
      </c>
      <c r="B182" s="21" t="s">
        <v>141</v>
      </c>
      <c r="C182" s="39" t="s">
        <v>132</v>
      </c>
      <c r="D182" s="21">
        <v>805</v>
      </c>
      <c r="E182" s="44">
        <v>621</v>
      </c>
      <c r="F182" s="22">
        <v>1146.2311698493584</v>
      </c>
      <c r="G182" s="6">
        <v>812.15489723917892</v>
      </c>
      <c r="H182" s="23">
        <v>333.48406787254299</v>
      </c>
      <c r="I182" s="46">
        <v>108.74765632525067</v>
      </c>
      <c r="J182" s="49">
        <v>0</v>
      </c>
      <c r="K182" s="6">
        <v>0</v>
      </c>
      <c r="L182" s="6">
        <v>0</v>
      </c>
      <c r="M182" s="7">
        <v>0</v>
      </c>
      <c r="N182" s="27">
        <v>0.37113649913344887</v>
      </c>
      <c r="O182" s="6">
        <v>425.4082235755285</v>
      </c>
      <c r="P182" s="6">
        <v>301.42032531543481</v>
      </c>
      <c r="Q182" s="7">
        <v>123.76810946699706</v>
      </c>
      <c r="R182" s="50">
        <v>0.73999260364842467</v>
      </c>
      <c r="S182" s="6">
        <v>848.20258775980642</v>
      </c>
      <c r="T182" s="6">
        <v>600.98861697383882</v>
      </c>
      <c r="U182" s="23">
        <v>246.77574366027105</v>
      </c>
      <c r="V182" s="5"/>
      <c r="W182" s="434">
        <v>1061.0605094062648</v>
      </c>
      <c r="X182" s="463">
        <v>519.20639784052662</v>
      </c>
      <c r="Y182" s="22">
        <v>403.9905598531704</v>
      </c>
      <c r="Z182" s="7">
        <v>267.8816155122052</v>
      </c>
      <c r="AA182" s="6">
        <v>822.83186844367776</v>
      </c>
      <c r="AB182" s="421">
        <v>543.15965272364724</v>
      </c>
      <c r="AC182" s="6">
        <v>1116.1373602244082</v>
      </c>
      <c r="AD182" s="23">
        <v>736.8161237951897</v>
      </c>
      <c r="AE182" s="22">
        <v>349.97669163602052</v>
      </c>
      <c r="AF182" s="7">
        <v>164.14560074643009</v>
      </c>
      <c r="AG182" s="8">
        <v>681.17295042078592</v>
      </c>
      <c r="AH182" s="421">
        <v>322.11776782240713</v>
      </c>
      <c r="AI182" s="6">
        <v>894.59709592824572</v>
      </c>
      <c r="AJ182" s="23">
        <v>424.29372384678248</v>
      </c>
      <c r="AL182" s="141">
        <v>374.43518672724827</v>
      </c>
      <c r="AM182" s="142">
        <v>153.74920430682866</v>
      </c>
      <c r="AN182" s="141">
        <v>1318.0875893245525</v>
      </c>
      <c r="AO182" s="142">
        <v>644.97689172736227</v>
      </c>
      <c r="AP182" s="141">
        <v>674.73248785546241</v>
      </c>
      <c r="AQ182" s="142">
        <v>400.14629543156167</v>
      </c>
      <c r="AS182" s="341">
        <f t="shared" si="4"/>
        <v>0</v>
      </c>
      <c r="AT182" s="20">
        <f t="shared" si="5"/>
        <v>0</v>
      </c>
    </row>
    <row r="183" spans="1:46" x14ac:dyDescent="0.25">
      <c r="A183" s="76">
        <v>9182</v>
      </c>
      <c r="B183" s="21" t="s">
        <v>142</v>
      </c>
      <c r="C183" s="39" t="s">
        <v>132</v>
      </c>
      <c r="D183" s="21">
        <v>890</v>
      </c>
      <c r="E183" s="44">
        <v>810</v>
      </c>
      <c r="F183" s="22">
        <v>1354.2630341042725</v>
      </c>
      <c r="G183" s="6">
        <v>880.60424483395752</v>
      </c>
      <c r="H183" s="23">
        <v>473.04978439827403</v>
      </c>
      <c r="I183" s="46">
        <v>137.91221336170702</v>
      </c>
      <c r="J183" s="49">
        <v>0</v>
      </c>
      <c r="K183" s="6">
        <v>0</v>
      </c>
      <c r="L183" s="6">
        <v>0</v>
      </c>
      <c r="M183" s="7">
        <v>0</v>
      </c>
      <c r="N183" s="27">
        <v>0.38276880789764434</v>
      </c>
      <c r="O183" s="6">
        <v>518.36964714393923</v>
      </c>
      <c r="P183" s="6">
        <v>337.06783702469926</v>
      </c>
      <c r="Q183" s="7">
        <v>181.06870205036503</v>
      </c>
      <c r="R183" s="50">
        <v>0.82347469465648848</v>
      </c>
      <c r="S183" s="6">
        <v>1115.2013384935854</v>
      </c>
      <c r="T183" s="6">
        <v>725.15531162785078</v>
      </c>
      <c r="U183" s="23">
        <v>389.5445267646864</v>
      </c>
      <c r="V183" s="5"/>
      <c r="W183" s="434">
        <v>805.78510529821381</v>
      </c>
      <c r="X183" s="463">
        <v>482.12672295092568</v>
      </c>
      <c r="Y183" s="22">
        <v>306.79642953909115</v>
      </c>
      <c r="Z183" s="7">
        <v>203.43327628293639</v>
      </c>
      <c r="AA183" s="6">
        <v>624.8707381708349</v>
      </c>
      <c r="AB183" s="421">
        <v>412.48350502514825</v>
      </c>
      <c r="AC183" s="6">
        <v>847.61128358169856</v>
      </c>
      <c r="AD183" s="23">
        <v>559.54910453688694</v>
      </c>
      <c r="AE183" s="22">
        <v>324.98273547759192</v>
      </c>
      <c r="AF183" s="7">
        <v>152.42296879206555</v>
      </c>
      <c r="AG183" s="8">
        <v>632.52626260984164</v>
      </c>
      <c r="AH183" s="421">
        <v>299.11338621868236</v>
      </c>
      <c r="AI183" s="6">
        <v>830.70849668877906</v>
      </c>
      <c r="AJ183" s="23">
        <v>393.99233811006616</v>
      </c>
      <c r="AL183" s="141">
        <v>378.72790676932499</v>
      </c>
      <c r="AM183" s="142">
        <v>203.44797983187081</v>
      </c>
      <c r="AN183" s="141">
        <v>905.37652280698182</v>
      </c>
      <c r="AO183" s="142">
        <v>541.71541904598382</v>
      </c>
      <c r="AP183" s="141">
        <v>463.46461238780699</v>
      </c>
      <c r="AQ183" s="142">
        <v>336.08245642548576</v>
      </c>
      <c r="AS183" s="341">
        <f t="shared" si="4"/>
        <v>0</v>
      </c>
      <c r="AT183" s="20">
        <f t="shared" si="5"/>
        <v>0</v>
      </c>
    </row>
    <row r="184" spans="1:46" x14ac:dyDescent="0.25">
      <c r="A184" s="76">
        <v>9183</v>
      </c>
      <c r="B184" s="21" t="s">
        <v>143</v>
      </c>
      <c r="C184" s="39" t="s">
        <v>132</v>
      </c>
      <c r="D184" s="21">
        <v>805</v>
      </c>
      <c r="E184" s="44">
        <v>683</v>
      </c>
      <c r="F184" s="22">
        <v>1225.455003640029</v>
      </c>
      <c r="G184" s="6">
        <v>879.65783726269729</v>
      </c>
      <c r="H184" s="23">
        <v>345.21336170689364</v>
      </c>
      <c r="I184" s="46">
        <v>179.63409307274458</v>
      </c>
      <c r="J184" s="49">
        <v>0.18814076502732241</v>
      </c>
      <c r="K184" s="6">
        <v>230.55804189139522</v>
      </c>
      <c r="L184" s="6">
        <v>165.49949846488374</v>
      </c>
      <c r="M184" s="7">
        <v>64.948705969188737</v>
      </c>
      <c r="N184" s="27">
        <v>0.33887413497349317</v>
      </c>
      <c r="O184" s="6">
        <v>415.27500430745374</v>
      </c>
      <c r="P184" s="6">
        <v>298.09328867505036</v>
      </c>
      <c r="Q184" s="7">
        <v>116.98387932971519</v>
      </c>
      <c r="R184" s="50">
        <v>0.67584883534136542</v>
      </c>
      <c r="S184" s="6">
        <v>828.2223369733623</v>
      </c>
      <c r="T184" s="6">
        <v>594.51572481289827</v>
      </c>
      <c r="U184" s="23">
        <v>233.31204845388157</v>
      </c>
      <c r="V184" s="5"/>
      <c r="W184" s="434">
        <v>2094.5116955907943</v>
      </c>
      <c r="X184" s="463">
        <v>499.17415571629556</v>
      </c>
      <c r="Y184" s="22">
        <v>797.46908401503288</v>
      </c>
      <c r="Z184" s="7">
        <v>528.79281789314075</v>
      </c>
      <c r="AA184" s="6">
        <v>1624.2532416218987</v>
      </c>
      <c r="AB184" s="421">
        <v>1072.1860206062215</v>
      </c>
      <c r="AC184" s="6">
        <v>2203.2322701218941</v>
      </c>
      <c r="AD184" s="23">
        <v>1454.4599248656077</v>
      </c>
      <c r="AE184" s="22">
        <v>336.47374203091283</v>
      </c>
      <c r="AF184" s="7">
        <v>157.81246534698954</v>
      </c>
      <c r="AG184" s="8">
        <v>654.89164586048037</v>
      </c>
      <c r="AH184" s="421">
        <v>309.68968306772496</v>
      </c>
      <c r="AI184" s="6">
        <v>860.08137019026492</v>
      </c>
      <c r="AJ184" s="23">
        <v>407.92344288868651</v>
      </c>
      <c r="AL184" s="141">
        <v>370.30222195658428</v>
      </c>
      <c r="AM184" s="142">
        <v>145.32158922945987</v>
      </c>
      <c r="AN184" s="141">
        <v>2601.8778827214833</v>
      </c>
      <c r="AO184" s="142">
        <v>620.09211890223048</v>
      </c>
      <c r="AP184" s="141">
        <v>1331.9081001319521</v>
      </c>
      <c r="AQ184" s="142">
        <v>384.707680829472</v>
      </c>
      <c r="AS184" s="341">
        <f t="shared" si="4"/>
        <v>0</v>
      </c>
      <c r="AT184" s="20">
        <f t="shared" si="5"/>
        <v>0</v>
      </c>
    </row>
    <row r="185" spans="1:46" x14ac:dyDescent="0.25">
      <c r="A185" s="76">
        <v>9184</v>
      </c>
      <c r="B185" s="21" t="s">
        <v>144</v>
      </c>
      <c r="C185" s="39" t="s">
        <v>132</v>
      </c>
      <c r="D185" s="21">
        <v>976</v>
      </c>
      <c r="E185" s="44">
        <v>527</v>
      </c>
      <c r="F185" s="22">
        <v>1563.0845046760392</v>
      </c>
      <c r="G185" s="6">
        <v>957.4578596628769</v>
      </c>
      <c r="H185" s="23">
        <v>604.95043960351632</v>
      </c>
      <c r="I185" s="46">
        <v>114.64078299826397</v>
      </c>
      <c r="J185" s="49">
        <v>0</v>
      </c>
      <c r="K185" s="6">
        <v>0</v>
      </c>
      <c r="L185" s="6">
        <v>0</v>
      </c>
      <c r="M185" s="7">
        <v>0</v>
      </c>
      <c r="N185" s="27">
        <v>0.44164259223229069</v>
      </c>
      <c r="O185" s="6">
        <v>690.324692523252</v>
      </c>
      <c r="P185" s="6">
        <v>422.85417109469375</v>
      </c>
      <c r="Q185" s="7">
        <v>267.17188031856074</v>
      </c>
      <c r="R185" s="50">
        <v>0.73077978593272164</v>
      </c>
      <c r="S185" s="6">
        <v>1142.2705597219101</v>
      </c>
      <c r="T185" s="6">
        <v>699.69084972403903</v>
      </c>
      <c r="U185" s="23">
        <v>442.08555275336352</v>
      </c>
      <c r="V185" s="5"/>
      <c r="W185" s="434">
        <v>538.0655055924351</v>
      </c>
      <c r="X185" s="463">
        <v>3542.2484129783716</v>
      </c>
      <c r="Y185" s="22">
        <v>204.8642682627046</v>
      </c>
      <c r="Z185" s="7">
        <v>135.84320178888564</v>
      </c>
      <c r="AA185" s="6">
        <v>417.25937530127953</v>
      </c>
      <c r="AB185" s="421">
        <v>275.43714102007004</v>
      </c>
      <c r="AC185" s="6">
        <v>565.9950659890294</v>
      </c>
      <c r="AD185" s="23">
        <v>373.64065165365599</v>
      </c>
      <c r="AE185" s="22">
        <v>2387.6908791634105</v>
      </c>
      <c r="AF185" s="7">
        <v>1119.8715889475866</v>
      </c>
      <c r="AG185" s="8">
        <v>4647.25360208858</v>
      </c>
      <c r="AH185" s="421">
        <v>2197.6253694229708</v>
      </c>
      <c r="AI185" s="6">
        <v>6103.3245285244084</v>
      </c>
      <c r="AJ185" s="23">
        <v>2894.7135015747217</v>
      </c>
      <c r="AL185" s="141">
        <v>433.25222448226816</v>
      </c>
      <c r="AM185" s="142">
        <v>273.74168065426306</v>
      </c>
      <c r="AN185" s="141">
        <v>551.29662458241307</v>
      </c>
      <c r="AO185" s="142">
        <v>3629.3528821499708</v>
      </c>
      <c r="AP185" s="141">
        <v>282.21018547138328</v>
      </c>
      <c r="AQ185" s="142">
        <v>2251.665337523536</v>
      </c>
      <c r="AS185" s="341">
        <f t="shared" si="4"/>
        <v>0</v>
      </c>
      <c r="AT185" s="20">
        <f t="shared" si="5"/>
        <v>0</v>
      </c>
    </row>
    <row r="186" spans="1:46" x14ac:dyDescent="0.25">
      <c r="A186" s="76">
        <v>9185</v>
      </c>
      <c r="B186" s="21" t="s">
        <v>145</v>
      </c>
      <c r="C186" s="39" t="s">
        <v>132</v>
      </c>
      <c r="D186" s="21">
        <v>741</v>
      </c>
      <c r="E186" s="44">
        <v>459</v>
      </c>
      <c r="F186" s="22">
        <v>869.97395979167891</v>
      </c>
      <c r="G186" s="6">
        <v>585.32928263426038</v>
      </c>
      <c r="H186" s="23">
        <v>284.12947303578437</v>
      </c>
      <c r="I186" s="46">
        <v>237.25978428627457</v>
      </c>
      <c r="J186" s="49">
        <v>0.45642842767295599</v>
      </c>
      <c r="K186" s="6">
        <v>397.08084658413145</v>
      </c>
      <c r="L186" s="6">
        <v>267.16092414369473</v>
      </c>
      <c r="M186" s="7">
        <v>129.68476863326862</v>
      </c>
      <c r="N186" s="27">
        <v>0.67771002554971094</v>
      </c>
      <c r="O186" s="6">
        <v>589.59007451800187</v>
      </c>
      <c r="P186" s="6">
        <v>396.68352308905855</v>
      </c>
      <c r="Q186" s="7">
        <v>192.55739243050732</v>
      </c>
      <c r="R186" s="50">
        <v>0.77016312903225803</v>
      </c>
      <c r="S186" s="6">
        <v>670.02186704974326</v>
      </c>
      <c r="T186" s="6">
        <v>450.7990318278089</v>
      </c>
      <c r="U186" s="23">
        <v>218.82604400352628</v>
      </c>
      <c r="V186" s="5"/>
      <c r="W186" s="434">
        <v>902.02097441941885</v>
      </c>
      <c r="X186" s="463">
        <v>385.34942725197578</v>
      </c>
      <c r="Y186" s="22">
        <v>343.43749034530958</v>
      </c>
      <c r="Z186" s="7">
        <v>227.72955332074181</v>
      </c>
      <c r="AA186" s="6">
        <v>699.49979023555863</v>
      </c>
      <c r="AB186" s="421">
        <v>461.74689838306472</v>
      </c>
      <c r="AC186" s="6">
        <v>948.84250269468578</v>
      </c>
      <c r="AD186" s="23">
        <v>626.37671656028181</v>
      </c>
      <c r="AE186" s="22">
        <v>259.74895192817883</v>
      </c>
      <c r="AF186" s="7">
        <v>121.82710670872069</v>
      </c>
      <c r="AG186" s="8">
        <v>505.55926775157263</v>
      </c>
      <c r="AH186" s="421">
        <v>239.07235707094497</v>
      </c>
      <c r="AI186" s="6">
        <v>663.96038255891119</v>
      </c>
      <c r="AJ186" s="23">
        <v>314.90625722448203</v>
      </c>
      <c r="AL186" s="141">
        <v>535.33538878415459</v>
      </c>
      <c r="AM186" s="142">
        <v>259.86152824629863</v>
      </c>
      <c r="AN186" s="141">
        <v>1217.3022596753292</v>
      </c>
      <c r="AO186" s="142">
        <v>520.03971289065555</v>
      </c>
      <c r="AP186" s="141">
        <v>623.14021374232755</v>
      </c>
      <c r="AQ186" s="142">
        <v>322.63475987981775</v>
      </c>
      <c r="AS186" s="341">
        <f t="shared" si="4"/>
        <v>0</v>
      </c>
      <c r="AT186" s="20">
        <f t="shared" si="5"/>
        <v>0</v>
      </c>
    </row>
    <row r="187" spans="1:46" x14ac:dyDescent="0.25">
      <c r="A187" s="76">
        <v>9186</v>
      </c>
      <c r="B187" s="21" t="s">
        <v>146</v>
      </c>
      <c r="C187" s="39" t="s">
        <v>132</v>
      </c>
      <c r="D187" s="21">
        <v>759</v>
      </c>
      <c r="E187" s="44">
        <v>583</v>
      </c>
      <c r="F187" s="22">
        <v>915.85792686341347</v>
      </c>
      <c r="G187" s="6">
        <v>594.89835918687379</v>
      </c>
      <c r="H187" s="23">
        <v>320.41776334210658</v>
      </c>
      <c r="I187" s="46">
        <v>287.58517528140231</v>
      </c>
      <c r="J187" s="49">
        <v>0.40196256959314774</v>
      </c>
      <c r="K187" s="6">
        <v>368.14060566427088</v>
      </c>
      <c r="L187" s="6">
        <v>239.12687310550317</v>
      </c>
      <c r="M187" s="7">
        <v>128.79594749628225</v>
      </c>
      <c r="N187" s="27">
        <v>0.61443531897435888</v>
      </c>
      <c r="O187" s="6">
        <v>562.73545742751651</v>
      </c>
      <c r="P187" s="6">
        <v>365.52656308430954</v>
      </c>
      <c r="Q187" s="7">
        <v>196.87599062415791</v>
      </c>
      <c r="R187" s="50">
        <v>0.7528240871934605</v>
      </c>
      <c r="S187" s="6">
        <v>689.47990778984433</v>
      </c>
      <c r="T187" s="6">
        <v>447.85381422774566</v>
      </c>
      <c r="U187" s="23">
        <v>241.21821020859164</v>
      </c>
      <c r="V187" s="5"/>
      <c r="W187" s="434">
        <v>766.30574319570678</v>
      </c>
      <c r="X187" s="463">
        <v>692.84303170114686</v>
      </c>
      <c r="Y187" s="22">
        <v>291.76496860255833</v>
      </c>
      <c r="Z187" s="7">
        <v>193.46608288948065</v>
      </c>
      <c r="AA187" s="6">
        <v>594.25525771916125</v>
      </c>
      <c r="AB187" s="421">
        <v>392.27391620410356</v>
      </c>
      <c r="AC187" s="6">
        <v>806.08265198170363</v>
      </c>
      <c r="AD187" s="23">
        <v>532.13405111024201</v>
      </c>
      <c r="AE187" s="22">
        <v>467.01834389243186</v>
      </c>
      <c r="AF187" s="7">
        <v>219.04032025524799</v>
      </c>
      <c r="AG187" s="8">
        <v>908.97557126657307</v>
      </c>
      <c r="AH187" s="421">
        <v>429.84264398727834</v>
      </c>
      <c r="AI187" s="6">
        <v>1193.7745117777665</v>
      </c>
      <c r="AJ187" s="23">
        <v>566.1889976403296</v>
      </c>
      <c r="AL187" s="141">
        <v>481.58967468288478</v>
      </c>
      <c r="AM187" s="142">
        <v>259.38865694882463</v>
      </c>
      <c r="AN187" s="141">
        <v>1009.6254851063331</v>
      </c>
      <c r="AO187" s="142">
        <v>912.8366689079669</v>
      </c>
      <c r="AP187" s="141">
        <v>516.82992912266616</v>
      </c>
      <c r="AQ187" s="142">
        <v>566.32759418613739</v>
      </c>
      <c r="AS187" s="341">
        <f t="shared" si="4"/>
        <v>0</v>
      </c>
      <c r="AT187" s="20">
        <f t="shared" si="5"/>
        <v>0</v>
      </c>
    </row>
    <row r="188" spans="1:46" x14ac:dyDescent="0.25">
      <c r="A188" s="76">
        <v>9187</v>
      </c>
      <c r="B188" s="21" t="s">
        <v>316</v>
      </c>
      <c r="C188" s="39" t="s">
        <v>132</v>
      </c>
      <c r="D188" s="21">
        <v>1510</v>
      </c>
      <c r="E188" s="44">
        <v>1311</v>
      </c>
      <c r="F188" s="22">
        <v>2547.9825838606739</v>
      </c>
      <c r="G188" s="6">
        <v>1758.14946519572</v>
      </c>
      <c r="H188" s="23">
        <v>788.78731029848348</v>
      </c>
      <c r="I188" s="46">
        <v>281.94440656325276</v>
      </c>
      <c r="J188" s="49">
        <v>0</v>
      </c>
      <c r="K188" s="6">
        <v>0</v>
      </c>
      <c r="L188" s="6">
        <v>0</v>
      </c>
      <c r="M188" s="7">
        <v>0</v>
      </c>
      <c r="N188" s="27">
        <v>0.42338533965244862</v>
      </c>
      <c r="O188" s="6">
        <v>1078.7784716963752</v>
      </c>
      <c r="P188" s="6">
        <v>744.37470848166083</v>
      </c>
      <c r="Q188" s="7">
        <v>333.96098328426478</v>
      </c>
      <c r="R188" s="50">
        <v>0.82058569739952714</v>
      </c>
      <c r="S188" s="6">
        <v>2090.8380655391602</v>
      </c>
      <c r="T188" s="6">
        <v>1442.7123050302355</v>
      </c>
      <c r="U188" s="23">
        <v>647.26758512117829</v>
      </c>
      <c r="V188" s="5"/>
      <c r="W188" s="434">
        <v>3309.8272409791853</v>
      </c>
      <c r="X188" s="463">
        <v>1478.8674156240556</v>
      </c>
      <c r="Y188" s="22">
        <v>1260.1910524864177</v>
      </c>
      <c r="Z188" s="7">
        <v>835.61857266363188</v>
      </c>
      <c r="AA188" s="6">
        <v>2566.7069019886812</v>
      </c>
      <c r="AB188" s="421">
        <v>1694.3092301036563</v>
      </c>
      <c r="AC188" s="6">
        <v>3481.6316381546526</v>
      </c>
      <c r="AD188" s="23">
        <v>2298.393028965565</v>
      </c>
      <c r="AE188" s="22">
        <v>996.84658671596185</v>
      </c>
      <c r="AF188" s="7">
        <v>467.53965546566945</v>
      </c>
      <c r="AG188" s="8">
        <v>1940.2004385377604</v>
      </c>
      <c r="AH188" s="421">
        <v>917.49537911593472</v>
      </c>
      <c r="AI188" s="6">
        <v>2548.1012960987136</v>
      </c>
      <c r="AJ188" s="23">
        <v>1208.5254832386054</v>
      </c>
      <c r="AL188" s="141">
        <v>492.96338310043762</v>
      </c>
      <c r="AM188" s="142">
        <v>221.1662140955396</v>
      </c>
      <c r="AN188" s="141">
        <v>2191.938570184891</v>
      </c>
      <c r="AO188" s="142">
        <v>979.38239445301701</v>
      </c>
      <c r="AP188" s="141">
        <v>1122.0590927838782</v>
      </c>
      <c r="AQ188" s="142">
        <v>607.61283385161232</v>
      </c>
      <c r="AS188" s="341">
        <f t="shared" si="4"/>
        <v>0</v>
      </c>
      <c r="AT188" s="20">
        <f t="shared" si="5"/>
        <v>0</v>
      </c>
    </row>
    <row r="189" spans="1:46" x14ac:dyDescent="0.25">
      <c r="A189" s="76">
        <v>9188</v>
      </c>
      <c r="B189" s="21" t="s">
        <v>147</v>
      </c>
      <c r="C189" s="39" t="s">
        <v>132</v>
      </c>
      <c r="D189" s="21">
        <v>488</v>
      </c>
      <c r="E189" s="44">
        <v>400</v>
      </c>
      <c r="F189" s="22">
        <v>706.18944951559604</v>
      </c>
      <c r="G189" s="6">
        <v>464.01971215769743</v>
      </c>
      <c r="H189" s="23">
        <v>241.84913479307826</v>
      </c>
      <c r="I189" s="46">
        <v>44.417580612644926</v>
      </c>
      <c r="J189" s="49">
        <v>0</v>
      </c>
      <c r="K189" s="6">
        <v>0</v>
      </c>
      <c r="L189" s="6">
        <v>0</v>
      </c>
      <c r="M189" s="7">
        <v>0</v>
      </c>
      <c r="N189" s="27">
        <v>0.32876101553940168</v>
      </c>
      <c r="O189" s="6">
        <v>232.1675605859584</v>
      </c>
      <c r="P189" s="6">
        <v>152.55159179926545</v>
      </c>
      <c r="Q189" s="7">
        <v>79.510567161898052</v>
      </c>
      <c r="R189" s="50">
        <v>0.6748794482758621</v>
      </c>
      <c r="S189" s="6">
        <v>476.59274606732021</v>
      </c>
      <c r="T189" s="6">
        <v>313.15736733011119</v>
      </c>
      <c r="U189" s="23">
        <v>163.21901065514726</v>
      </c>
      <c r="V189" s="5"/>
      <c r="W189" s="434">
        <v>363.77759754537186</v>
      </c>
      <c r="X189" s="463">
        <v>357.77325613485374</v>
      </c>
      <c r="Y189" s="22">
        <v>138.50549897162009</v>
      </c>
      <c r="Z189" s="7">
        <v>91.841445095466355</v>
      </c>
      <c r="AA189" s="6">
        <v>282.10247920140267</v>
      </c>
      <c r="AB189" s="421">
        <v>186.21870458825342</v>
      </c>
      <c r="AC189" s="6">
        <v>382.66033259523283</v>
      </c>
      <c r="AD189" s="23">
        <v>252.61254845578256</v>
      </c>
      <c r="AE189" s="22">
        <v>241.16093534036426</v>
      </c>
      <c r="AF189" s="7">
        <v>113.10897998082805</v>
      </c>
      <c r="AG189" s="8">
        <v>469.38070385235039</v>
      </c>
      <c r="AH189" s="421">
        <v>221.96398798635522</v>
      </c>
      <c r="AI189" s="6">
        <v>616.44640218270069</v>
      </c>
      <c r="AJ189" s="23">
        <v>292.37110284005252</v>
      </c>
      <c r="AL189" s="141">
        <v>312.60572090013409</v>
      </c>
      <c r="AM189" s="142">
        <v>162.93149008585667</v>
      </c>
      <c r="AN189" s="141">
        <v>745.44589660936856</v>
      </c>
      <c r="AO189" s="142">
        <v>733.14191830912659</v>
      </c>
      <c r="AP189" s="141">
        <v>381.59570612347011</v>
      </c>
      <c r="AQ189" s="142">
        <v>454.84423767695739</v>
      </c>
      <c r="AS189" s="341">
        <f t="shared" si="4"/>
        <v>0</v>
      </c>
      <c r="AT189" s="20">
        <f t="shared" si="5"/>
        <v>0</v>
      </c>
    </row>
    <row r="190" spans="1:46" x14ac:dyDescent="0.25">
      <c r="A190" s="76">
        <v>9189</v>
      </c>
      <c r="B190" s="21" t="s">
        <v>148</v>
      </c>
      <c r="C190" s="39" t="s">
        <v>132</v>
      </c>
      <c r="D190" s="21">
        <v>1568</v>
      </c>
      <c r="E190" s="44">
        <v>1361</v>
      </c>
      <c r="F190" s="22">
        <v>2801.3720109760902</v>
      </c>
      <c r="G190" s="6">
        <v>1868.8189505516059</v>
      </c>
      <c r="H190" s="23">
        <v>931.49045192361677</v>
      </c>
      <c r="I190" s="46">
        <v>407.47677247017992</v>
      </c>
      <c r="J190" s="49">
        <v>0</v>
      </c>
      <c r="K190" s="6">
        <v>0</v>
      </c>
      <c r="L190" s="6">
        <v>0</v>
      </c>
      <c r="M190" s="7">
        <v>0</v>
      </c>
      <c r="N190" s="27">
        <v>0.55920308171206234</v>
      </c>
      <c r="O190" s="6">
        <v>1566.535861559747</v>
      </c>
      <c r="P190" s="6">
        <v>1045.0493163103604</v>
      </c>
      <c r="Q190" s="7">
        <v>520.8923313010481</v>
      </c>
      <c r="R190" s="50">
        <v>0.83126068292682931</v>
      </c>
      <c r="S190" s="6">
        <v>2328.6704109760899</v>
      </c>
      <c r="T190" s="6">
        <v>1553.4757171021283</v>
      </c>
      <c r="U190" s="23">
        <v>774.31138920584658</v>
      </c>
      <c r="V190" s="5"/>
      <c r="W190" s="434">
        <v>2758.8087500906308</v>
      </c>
      <c r="X190" s="463">
        <v>746.45408073556132</v>
      </c>
      <c r="Y190" s="22">
        <v>1050.3950355296849</v>
      </c>
      <c r="Z190" s="7">
        <v>696.50518355171414</v>
      </c>
      <c r="AA190" s="6">
        <v>2139.4027375366927</v>
      </c>
      <c r="AB190" s="421">
        <v>1412.24142199834</v>
      </c>
      <c r="AC190" s="6">
        <v>2902.0112315867659</v>
      </c>
      <c r="AD190" s="23">
        <v>1915.7576325891946</v>
      </c>
      <c r="AE190" s="22">
        <v>503.15545170589093</v>
      </c>
      <c r="AF190" s="7">
        <v>235.9892983244728</v>
      </c>
      <c r="AG190" s="8">
        <v>979.31059910485112</v>
      </c>
      <c r="AH190" s="421">
        <v>463.10315756609475</v>
      </c>
      <c r="AI190" s="6">
        <v>1286.1468110701665</v>
      </c>
      <c r="AJ190" s="23">
        <v>609.99976678484006</v>
      </c>
      <c r="AL190" s="141">
        <v>666.48553336119915</v>
      </c>
      <c r="AM190" s="142">
        <v>332.20174190117865</v>
      </c>
      <c r="AN190" s="141">
        <v>1759.4443559251472</v>
      </c>
      <c r="AO190" s="142">
        <v>476.05489842829166</v>
      </c>
      <c r="AP190" s="141">
        <v>900.66417219281891</v>
      </c>
      <c r="AQ190" s="142">
        <v>295.346401508989</v>
      </c>
      <c r="AS190" s="341">
        <f t="shared" si="4"/>
        <v>0</v>
      </c>
      <c r="AT190" s="20">
        <f t="shared" si="5"/>
        <v>0</v>
      </c>
    </row>
    <row r="191" spans="1:46" x14ac:dyDescent="0.25">
      <c r="A191" s="76">
        <v>9190</v>
      </c>
      <c r="B191" s="21" t="s">
        <v>149</v>
      </c>
      <c r="C191" s="39" t="s">
        <v>132</v>
      </c>
      <c r="D191" s="21">
        <v>967</v>
      </c>
      <c r="E191" s="44">
        <v>859</v>
      </c>
      <c r="F191" s="22">
        <v>1454.5584364674905</v>
      </c>
      <c r="G191" s="6">
        <v>1036.6886935095481</v>
      </c>
      <c r="H191" s="23">
        <v>417.20333762670077</v>
      </c>
      <c r="I191" s="46">
        <v>62.286187433499435</v>
      </c>
      <c r="J191" s="49">
        <v>0</v>
      </c>
      <c r="K191" s="6">
        <v>0</v>
      </c>
      <c r="L191" s="6">
        <v>0</v>
      </c>
      <c r="M191" s="7">
        <v>0</v>
      </c>
      <c r="N191" s="27">
        <v>0.21776144232887909</v>
      </c>
      <c r="O191" s="6">
        <v>316.74674307679999</v>
      </c>
      <c r="P191" s="6">
        <v>225.75082514468048</v>
      </c>
      <c r="Q191" s="7">
        <v>90.850800546012678</v>
      </c>
      <c r="R191" s="50">
        <v>0.74763248601119103</v>
      </c>
      <c r="S191" s="6">
        <v>1087.4751399047411</v>
      </c>
      <c r="T191" s="6">
        <v>775.06214514823716</v>
      </c>
      <c r="U191" s="23">
        <v>311.9147684820166</v>
      </c>
      <c r="V191" s="5"/>
      <c r="W191" s="434">
        <v>1671.9830922037024</v>
      </c>
      <c r="X191" s="463">
        <v>661.47714947180907</v>
      </c>
      <c r="Y191" s="22">
        <v>636.59459521528834</v>
      </c>
      <c r="Z191" s="7">
        <v>422.11874617711192</v>
      </c>
      <c r="AA191" s="6">
        <v>1296.5904956108882</v>
      </c>
      <c r="AB191" s="421">
        <v>855.89252231180149</v>
      </c>
      <c r="AC191" s="6">
        <v>1758.7713220203889</v>
      </c>
      <c r="AD191" s="23">
        <v>1161.0498083073353</v>
      </c>
      <c r="AE191" s="22">
        <v>445.87583151483909</v>
      </c>
      <c r="AF191" s="7">
        <v>209.12408732188996</v>
      </c>
      <c r="AG191" s="8">
        <v>867.82509502134133</v>
      </c>
      <c r="AH191" s="421">
        <v>410.38312266489652</v>
      </c>
      <c r="AI191" s="6">
        <v>1139.7308265105994</v>
      </c>
      <c r="AJ191" s="23">
        <v>540.55690406795236</v>
      </c>
      <c r="AL191" s="141">
        <v>233.45483468943172</v>
      </c>
      <c r="AM191" s="142">
        <v>93.95118980973389</v>
      </c>
      <c r="AN191" s="141">
        <v>1729.0414603967968</v>
      </c>
      <c r="AO191" s="142">
        <v>684.05082675471465</v>
      </c>
      <c r="AP191" s="141">
        <v>885.10085037414842</v>
      </c>
      <c r="AQ191" s="142">
        <v>424.38792416225078</v>
      </c>
      <c r="AS191" s="341">
        <f t="shared" si="4"/>
        <v>0</v>
      </c>
      <c r="AT191" s="20">
        <f t="shared" si="5"/>
        <v>0</v>
      </c>
    </row>
    <row r="192" spans="1:46" x14ac:dyDescent="0.25">
      <c r="A192" s="76">
        <v>9271</v>
      </c>
      <c r="B192" s="21" t="s">
        <v>150</v>
      </c>
      <c r="C192" s="39" t="s">
        <v>132</v>
      </c>
      <c r="D192" s="21">
        <v>861</v>
      </c>
      <c r="E192" s="44">
        <v>609</v>
      </c>
      <c r="F192" s="22">
        <v>1193.2841462731703</v>
      </c>
      <c r="G192" s="6">
        <v>783.14526516212129</v>
      </c>
      <c r="H192" s="23">
        <v>409.50047600380822</v>
      </c>
      <c r="I192" s="46">
        <v>210.23344643557149</v>
      </c>
      <c r="J192" s="49">
        <v>0.23628119834710759</v>
      </c>
      <c r="K192" s="6">
        <v>281.95060805002993</v>
      </c>
      <c r="L192" s="6">
        <v>185.04250173236935</v>
      </c>
      <c r="M192" s="7">
        <v>96.757263193890779</v>
      </c>
      <c r="N192" s="27">
        <v>0.55860464356752659</v>
      </c>
      <c r="O192" s="6">
        <v>666.57406520370455</v>
      </c>
      <c r="P192" s="6">
        <v>437.46858170748288</v>
      </c>
      <c r="Q192" s="7">
        <v>228.74886743883977</v>
      </c>
      <c r="R192" s="50">
        <v>0.69606586173320351</v>
      </c>
      <c r="S192" s="6">
        <v>830.60435756820436</v>
      </c>
      <c r="T192" s="6">
        <v>545.12068385735006</v>
      </c>
      <c r="U192" s="23">
        <v>285.0393017097478</v>
      </c>
      <c r="V192" s="5"/>
      <c r="W192" s="434">
        <v>975.52552577089648</v>
      </c>
      <c r="X192" s="463">
        <v>567.8216024280498</v>
      </c>
      <c r="Y192" s="22">
        <v>371.42377820447791</v>
      </c>
      <c r="Z192" s="7">
        <v>246.28694735150435</v>
      </c>
      <c r="AA192" s="6">
        <v>756.50114575815201</v>
      </c>
      <c r="AB192" s="421">
        <v>499.37407066187916</v>
      </c>
      <c r="AC192" s="6">
        <v>1026.1624813223186</v>
      </c>
      <c r="AD192" s="23">
        <v>677.41936505014598</v>
      </c>
      <c r="AE192" s="22">
        <v>382.7462964319451</v>
      </c>
      <c r="AF192" s="7">
        <v>179.51515704546597</v>
      </c>
      <c r="AG192" s="8">
        <v>744.95367901335737</v>
      </c>
      <c r="AH192" s="421">
        <v>352.27883912101714</v>
      </c>
      <c r="AI192" s="6">
        <v>978.36151220439865</v>
      </c>
      <c r="AJ192" s="23">
        <v>464.02190569470531</v>
      </c>
      <c r="AL192" s="141">
        <v>508.09359083331339</v>
      </c>
      <c r="AM192" s="142">
        <v>265.67812710666641</v>
      </c>
      <c r="AN192" s="141">
        <v>1133.0145479336777</v>
      </c>
      <c r="AO192" s="142">
        <v>659.49082744256657</v>
      </c>
      <c r="AP192" s="141">
        <v>579.99311342843112</v>
      </c>
      <c r="AQ192" s="142">
        <v>409.15080037284218</v>
      </c>
      <c r="AS192" s="341">
        <f t="shared" si="4"/>
        <v>0</v>
      </c>
      <c r="AT192" s="20">
        <f t="shared" si="5"/>
        <v>0</v>
      </c>
    </row>
    <row r="193" spans="1:46" x14ac:dyDescent="0.25">
      <c r="A193" s="76">
        <v>9272</v>
      </c>
      <c r="B193" s="21" t="s">
        <v>151</v>
      </c>
      <c r="C193" s="39" t="s">
        <v>132</v>
      </c>
      <c r="D193" s="21">
        <v>1025</v>
      </c>
      <c r="E193" s="44">
        <v>962</v>
      </c>
      <c r="F193" s="22">
        <v>1502.7188217505729</v>
      </c>
      <c r="G193" s="6">
        <v>944.55255642045256</v>
      </c>
      <c r="H193" s="23">
        <v>557.41725933807413</v>
      </c>
      <c r="I193" s="46">
        <v>200.81300627205027</v>
      </c>
      <c r="J193" s="49">
        <v>0</v>
      </c>
      <c r="K193" s="6">
        <v>0</v>
      </c>
      <c r="L193" s="6">
        <v>0</v>
      </c>
      <c r="M193" s="7">
        <v>0</v>
      </c>
      <c r="N193" s="27">
        <v>0.51831985587407947</v>
      </c>
      <c r="O193" s="6">
        <v>778.88900310902352</v>
      </c>
      <c r="P193" s="6">
        <v>489.58034490934227</v>
      </c>
      <c r="Q193" s="7">
        <v>288.92043352183498</v>
      </c>
      <c r="R193" s="50">
        <v>0.65904764872521249</v>
      </c>
      <c r="S193" s="6">
        <v>990.36330616983685</v>
      </c>
      <c r="T193" s="6">
        <v>622.50514140628786</v>
      </c>
      <c r="U193" s="23">
        <v>367.36453412560974</v>
      </c>
      <c r="V193" s="5"/>
      <c r="W193" s="434">
        <v>889.74879933447539</v>
      </c>
      <c r="X193" s="463">
        <v>323.66126263596311</v>
      </c>
      <c r="Y193" s="22">
        <v>338.76495485913199</v>
      </c>
      <c r="Z193" s="7">
        <v>224.63124737262689</v>
      </c>
      <c r="AA193" s="6">
        <v>689.98295621384727</v>
      </c>
      <c r="AB193" s="421">
        <v>455.46473982734614</v>
      </c>
      <c r="AC193" s="6">
        <v>935.93331138835288</v>
      </c>
      <c r="AD193" s="23">
        <v>617.85473652571829</v>
      </c>
      <c r="AE193" s="22">
        <v>218.16737694142088</v>
      </c>
      <c r="AF193" s="7">
        <v>102.32457191339599</v>
      </c>
      <c r="AG193" s="8">
        <v>424.62746630940524</v>
      </c>
      <c r="AH193" s="421">
        <v>200.80076802693921</v>
      </c>
      <c r="AI193" s="6">
        <v>557.67114354306455</v>
      </c>
      <c r="AJ193" s="23">
        <v>264.49489636478665</v>
      </c>
      <c r="AL193" s="141">
        <v>477.63936088716321</v>
      </c>
      <c r="AM193" s="142">
        <v>281.87359367983902</v>
      </c>
      <c r="AN193" s="141">
        <v>868.04760910680523</v>
      </c>
      <c r="AO193" s="142">
        <v>315.76708549850059</v>
      </c>
      <c r="AP193" s="141">
        <v>444.35584373399621</v>
      </c>
      <c r="AQ193" s="142">
        <v>195.90318831896508</v>
      </c>
      <c r="AS193" s="341">
        <f t="shared" si="4"/>
        <v>0</v>
      </c>
      <c r="AT193" s="20">
        <f t="shared" si="5"/>
        <v>0</v>
      </c>
    </row>
    <row r="194" spans="1:46" x14ac:dyDescent="0.25">
      <c r="A194" s="76">
        <v>9273</v>
      </c>
      <c r="B194" s="21" t="s">
        <v>152</v>
      </c>
      <c r="C194" s="39" t="s">
        <v>132</v>
      </c>
      <c r="D194" s="21">
        <v>1077</v>
      </c>
      <c r="E194" s="44">
        <v>913</v>
      </c>
      <c r="F194" s="22">
        <v>1296.067368538949</v>
      </c>
      <c r="G194" s="6">
        <v>827.96942375539061</v>
      </c>
      <c r="H194" s="23">
        <v>467.35313882511076</v>
      </c>
      <c r="I194" s="46">
        <v>453.16084695077609</v>
      </c>
      <c r="J194" s="49">
        <v>0.36270351111111115</v>
      </c>
      <c r="K194" s="6">
        <v>470.08818520561528</v>
      </c>
      <c r="L194" s="6">
        <v>300.30741708872364</v>
      </c>
      <c r="M194" s="7">
        <v>169.51062438066623</v>
      </c>
      <c r="N194" s="27">
        <v>0.68812047331197479</v>
      </c>
      <c r="O194" s="6">
        <v>891.85049108322733</v>
      </c>
      <c r="P194" s="6">
        <v>569.74271176240245</v>
      </c>
      <c r="Q194" s="7">
        <v>321.59526309217227</v>
      </c>
      <c r="R194" s="50">
        <v>0.76980261904761904</v>
      </c>
      <c r="S194" s="6">
        <v>997.71605476343871</v>
      </c>
      <c r="T194" s="6">
        <v>637.37303089824763</v>
      </c>
      <c r="U194" s="23">
        <v>359.76967028769576</v>
      </c>
      <c r="V194" s="5"/>
      <c r="W194" s="434">
        <v>945.53699962972337</v>
      </c>
      <c r="X194" s="463">
        <v>903.16403770196484</v>
      </c>
      <c r="Y194" s="22">
        <v>360.00587945361104</v>
      </c>
      <c r="Z194" s="7">
        <v>238.71586657117953</v>
      </c>
      <c r="AA194" s="6">
        <v>733.24562472248454</v>
      </c>
      <c r="AB194" s="421">
        <v>484.02286561736366</v>
      </c>
      <c r="AC194" s="6">
        <v>994.61732993132114</v>
      </c>
      <c r="AD194" s="23">
        <v>656.59488860060389</v>
      </c>
      <c r="AE194" s="22">
        <v>608.78749421082659</v>
      </c>
      <c r="AF194" s="7">
        <v>285.53269789771605</v>
      </c>
      <c r="AG194" s="8">
        <v>1184.906262392318</v>
      </c>
      <c r="AH194" s="421">
        <v>560.32665431712655</v>
      </c>
      <c r="AI194" s="6">
        <v>1556.1594168243905</v>
      </c>
      <c r="AJ194" s="23">
        <v>738.0626170919486</v>
      </c>
      <c r="AL194" s="141">
        <v>529.00901742098654</v>
      </c>
      <c r="AM194" s="142">
        <v>298.60284409672448</v>
      </c>
      <c r="AN194" s="141">
        <v>877.93593280382856</v>
      </c>
      <c r="AO194" s="142">
        <v>838.59242126459128</v>
      </c>
      <c r="AP194" s="141">
        <v>449.41770252308606</v>
      </c>
      <c r="AQ194" s="142">
        <v>520.2661599973319</v>
      </c>
      <c r="AS194" s="341">
        <f t="shared" si="4"/>
        <v>0</v>
      </c>
      <c r="AT194" s="20">
        <f t="shared" si="5"/>
        <v>0</v>
      </c>
    </row>
    <row r="195" spans="1:46" x14ac:dyDescent="0.25">
      <c r="A195" s="76">
        <v>9274</v>
      </c>
      <c r="B195" s="21" t="s">
        <v>317</v>
      </c>
      <c r="C195" s="39" t="s">
        <v>132</v>
      </c>
      <c r="D195" s="21">
        <v>1413</v>
      </c>
      <c r="E195" s="44">
        <v>1114</v>
      </c>
      <c r="F195" s="22">
        <v>1954.0516324130606</v>
      </c>
      <c r="G195" s="6">
        <v>1401.6324130593055</v>
      </c>
      <c r="H195" s="23">
        <v>551.40141121128966</v>
      </c>
      <c r="I195" s="46">
        <v>632.00438528308234</v>
      </c>
      <c r="J195" s="49">
        <v>0.3934644628879892</v>
      </c>
      <c r="K195" s="6">
        <v>768.8498760028034</v>
      </c>
      <c r="L195" s="6">
        <v>551.49254457077586</v>
      </c>
      <c r="M195" s="7">
        <v>216.95686009792934</v>
      </c>
      <c r="N195" s="27">
        <v>0.61172495353249523</v>
      </c>
      <c r="O195" s="6">
        <v>1195.3421440379759</v>
      </c>
      <c r="P195" s="6">
        <v>857.41352274834276</v>
      </c>
      <c r="Q195" s="7">
        <v>337.30600265097848</v>
      </c>
      <c r="R195" s="50">
        <v>0.75414686804451503</v>
      </c>
      <c r="S195" s="6">
        <v>1473.6419185815816</v>
      </c>
      <c r="T195" s="6">
        <v>1057.0366944583511</v>
      </c>
      <c r="U195" s="23">
        <v>415.83764730031982</v>
      </c>
      <c r="V195" s="5"/>
      <c r="W195" s="434">
        <v>3372.1445808885614</v>
      </c>
      <c r="X195" s="463">
        <v>823.7446421433574</v>
      </c>
      <c r="Y195" s="22">
        <v>1283.9178963519355</v>
      </c>
      <c r="Z195" s="7">
        <v>851.3515770883165</v>
      </c>
      <c r="AA195" s="6">
        <v>2615.0327917748955</v>
      </c>
      <c r="AB195" s="421">
        <v>1726.2096395560623</v>
      </c>
      <c r="AC195" s="6">
        <v>3547.1837067181868</v>
      </c>
      <c r="AD195" s="23">
        <v>2341.6671122343387</v>
      </c>
      <c r="AE195" s="22">
        <v>555.25399110890396</v>
      </c>
      <c r="AF195" s="7">
        <v>260.4244857317903</v>
      </c>
      <c r="AG195" s="8">
        <v>1080.7119685271098</v>
      </c>
      <c r="AH195" s="421">
        <v>511.05453724471522</v>
      </c>
      <c r="AI195" s="6">
        <v>1419.3191141574553</v>
      </c>
      <c r="AJ195" s="23">
        <v>673.16135388068096</v>
      </c>
      <c r="AL195" s="141">
        <v>606.80362544114837</v>
      </c>
      <c r="AM195" s="142">
        <v>238.7162085286472</v>
      </c>
      <c r="AN195" s="141">
        <v>2386.5142115276444</v>
      </c>
      <c r="AO195" s="142">
        <v>582.97568446097478</v>
      </c>
      <c r="AP195" s="141">
        <v>1221.6628730049981</v>
      </c>
      <c r="AQ195" s="142">
        <v>361.68049344990459</v>
      </c>
      <c r="AS195" s="341">
        <f t="shared" si="4"/>
        <v>0</v>
      </c>
      <c r="AT195" s="20">
        <f t="shared" si="5"/>
        <v>0</v>
      </c>
    </row>
    <row r="196" spans="1:46" x14ac:dyDescent="0.25">
      <c r="A196" s="76">
        <v>9275</v>
      </c>
      <c r="B196" s="21" t="s">
        <v>318</v>
      </c>
      <c r="C196" s="39" t="s">
        <v>132</v>
      </c>
      <c r="D196" s="21">
        <v>1678</v>
      </c>
      <c r="E196" s="44">
        <v>1396</v>
      </c>
      <c r="F196" s="22">
        <v>2639.5839166713363</v>
      </c>
      <c r="G196" s="6">
        <v>1804.4786358290908</v>
      </c>
      <c r="H196" s="23">
        <v>833.96707173657342</v>
      </c>
      <c r="I196" s="46">
        <v>447.71872688581544</v>
      </c>
      <c r="J196" s="49">
        <v>0.18292549078462814</v>
      </c>
      <c r="K196" s="6">
        <v>482.84718342431518</v>
      </c>
      <c r="L196" s="6">
        <v>330.08514006941272</v>
      </c>
      <c r="M196" s="7">
        <v>152.55383589563186</v>
      </c>
      <c r="N196" s="27">
        <v>0.47014094400063494</v>
      </c>
      <c r="O196" s="6">
        <v>1240.9764743527553</v>
      </c>
      <c r="P196" s="6">
        <v>848.35928927766668</v>
      </c>
      <c r="Q196" s="7">
        <v>392.08206637167785</v>
      </c>
      <c r="R196" s="50">
        <v>0.68513752779594517</v>
      </c>
      <c r="S196" s="6">
        <v>1808.4779990781374</v>
      </c>
      <c r="T196" s="6">
        <v>1236.3160315125428</v>
      </c>
      <c r="U196" s="23">
        <v>571.38213779281955</v>
      </c>
      <c r="V196" s="5"/>
      <c r="W196" s="434">
        <v>3194.7334601060711</v>
      </c>
      <c r="X196" s="463">
        <v>1068.7720503381311</v>
      </c>
      <c r="Y196" s="22">
        <v>1216.3699880340562</v>
      </c>
      <c r="Z196" s="7">
        <v>806.56131562468136</v>
      </c>
      <c r="AA196" s="6">
        <v>2477.4539047066842</v>
      </c>
      <c r="AB196" s="421">
        <v>1635.3924223481088</v>
      </c>
      <c r="AC196" s="6">
        <v>3360.5636428582802</v>
      </c>
      <c r="AD196" s="23">
        <v>2218.4702038824657</v>
      </c>
      <c r="AE196" s="22">
        <v>720.41736744020795</v>
      </c>
      <c r="AF196" s="7">
        <v>337.88919203116342</v>
      </c>
      <c r="AG196" s="8">
        <v>1402.175731816978</v>
      </c>
      <c r="AH196" s="421">
        <v>663.07054111386014</v>
      </c>
      <c r="AI196" s="6">
        <v>1841.5034491455549</v>
      </c>
      <c r="AJ196" s="23">
        <v>873.39692859603406</v>
      </c>
      <c r="AL196" s="141">
        <v>505.57764557667861</v>
      </c>
      <c r="AM196" s="142">
        <v>233.66034944676869</v>
      </c>
      <c r="AN196" s="141">
        <v>1903.8935995864547</v>
      </c>
      <c r="AO196" s="142">
        <v>636.93209197743204</v>
      </c>
      <c r="AP196" s="141">
        <v>974.60811820507081</v>
      </c>
      <c r="AQ196" s="142">
        <v>395.15526884020267</v>
      </c>
      <c r="AS196" s="341">
        <f t="shared" si="4"/>
        <v>0</v>
      </c>
      <c r="AT196" s="20">
        <f t="shared" si="5"/>
        <v>0</v>
      </c>
    </row>
    <row r="197" spans="1:46" x14ac:dyDescent="0.25">
      <c r="A197" s="76">
        <v>9276</v>
      </c>
      <c r="B197" s="21" t="s">
        <v>153</v>
      </c>
      <c r="C197" s="39" t="s">
        <v>132</v>
      </c>
      <c r="D197" s="21">
        <v>1003</v>
      </c>
      <c r="E197" s="44">
        <v>952</v>
      </c>
      <c r="F197" s="22">
        <v>1352.4556196449569</v>
      </c>
      <c r="G197" s="6">
        <v>855.97664781318235</v>
      </c>
      <c r="H197" s="23">
        <v>495.77336618692971</v>
      </c>
      <c r="I197" s="46">
        <v>167.34112000896008</v>
      </c>
      <c r="J197" s="49">
        <v>0</v>
      </c>
      <c r="K197" s="6">
        <v>0</v>
      </c>
      <c r="L197" s="6">
        <v>0</v>
      </c>
      <c r="M197" s="7">
        <v>0</v>
      </c>
      <c r="N197" s="27">
        <v>0.47907161707483725</v>
      </c>
      <c r="O197" s="6">
        <v>647.9231007252605</v>
      </c>
      <c r="P197" s="6">
        <v>410.07411684615971</v>
      </c>
      <c r="Q197" s="7">
        <v>237.51094824180785</v>
      </c>
      <c r="R197" s="50">
        <v>0.59101242497972428</v>
      </c>
      <c r="S197" s="6">
        <v>799.31807544382161</v>
      </c>
      <c r="T197" s="6">
        <v>505.89283435008429</v>
      </c>
      <c r="U197" s="23">
        <v>293.00821939049814</v>
      </c>
      <c r="V197" s="5"/>
      <c r="W197" s="434">
        <v>874.71495813837055</v>
      </c>
      <c r="X197" s="463">
        <v>354.22607822441631</v>
      </c>
      <c r="Y197" s="22">
        <v>333.04093641935742</v>
      </c>
      <c r="Z197" s="7">
        <v>220.83571485467459</v>
      </c>
      <c r="AA197" s="6">
        <v>678.32450362644624</v>
      </c>
      <c r="AB197" s="421">
        <v>447.76887715901626</v>
      </c>
      <c r="AC197" s="6">
        <v>920.11910317129002</v>
      </c>
      <c r="AD197" s="23">
        <v>607.41501466474278</v>
      </c>
      <c r="AE197" s="22">
        <v>238.76992168008852</v>
      </c>
      <c r="AF197" s="7">
        <v>111.98754994551855</v>
      </c>
      <c r="AG197" s="8">
        <v>464.72698299496176</v>
      </c>
      <c r="AH197" s="421">
        <v>219.76330433659402</v>
      </c>
      <c r="AI197" s="6">
        <v>610.33458408759157</v>
      </c>
      <c r="AJ197" s="23">
        <v>289.4723609697167</v>
      </c>
      <c r="AL197" s="141">
        <v>408.84757412378838</v>
      </c>
      <c r="AM197" s="142">
        <v>236.80054660200184</v>
      </c>
      <c r="AN197" s="141">
        <v>872.09866215191482</v>
      </c>
      <c r="AO197" s="142">
        <v>353.16657848894943</v>
      </c>
      <c r="AP197" s="141">
        <v>446.42958839383471</v>
      </c>
      <c r="AQ197" s="142">
        <v>219.10598637746162</v>
      </c>
      <c r="AS197" s="341">
        <f t="shared" si="4"/>
        <v>0</v>
      </c>
      <c r="AT197" s="20">
        <f t="shared" si="5"/>
        <v>0</v>
      </c>
    </row>
    <row r="198" spans="1:46" x14ac:dyDescent="0.25">
      <c r="A198" s="76">
        <v>9277</v>
      </c>
      <c r="B198" s="21" t="s">
        <v>154</v>
      </c>
      <c r="C198" s="39" t="s">
        <v>132</v>
      </c>
      <c r="D198" s="21">
        <v>1293</v>
      </c>
      <c r="E198" s="44">
        <v>1100</v>
      </c>
      <c r="F198" s="22">
        <v>1933.8844710757705</v>
      </c>
      <c r="G198" s="6">
        <v>1381.8236545892375</v>
      </c>
      <c r="H198" s="23">
        <v>551.13260906087248</v>
      </c>
      <c r="I198" s="46">
        <v>475.08590899927157</v>
      </c>
      <c r="J198" s="49">
        <v>0.29020487871825573</v>
      </c>
      <c r="K198" s="6">
        <v>561.22270838366217</v>
      </c>
      <c r="L198" s="6">
        <v>401.01196609008656</v>
      </c>
      <c r="M198" s="7">
        <v>159.94137197018634</v>
      </c>
      <c r="N198" s="27">
        <v>0.37612919239889031</v>
      </c>
      <c r="O198" s="6">
        <v>727.39040429848467</v>
      </c>
      <c r="P198" s="6">
        <v>519.74421523833303</v>
      </c>
      <c r="Q198" s="7">
        <v>207.2970631507593</v>
      </c>
      <c r="R198" s="50">
        <v>0.66335387911247135</v>
      </c>
      <c r="S198" s="6">
        <v>1282.8497656434822</v>
      </c>
      <c r="T198" s="6">
        <v>916.63808152114245</v>
      </c>
      <c r="U198" s="23">
        <v>365.59595412590693</v>
      </c>
      <c r="V198" s="5"/>
      <c r="W198" s="434">
        <v>3127.8490649698274</v>
      </c>
      <c r="X198" s="463">
        <v>598.26237057433934</v>
      </c>
      <c r="Y198" s="22">
        <v>1190.904273310914</v>
      </c>
      <c r="Z198" s="7">
        <v>789.67528540979811</v>
      </c>
      <c r="AA198" s="6">
        <v>2425.5863520725029</v>
      </c>
      <c r="AB198" s="421">
        <v>1601.1541253680791</v>
      </c>
      <c r="AC198" s="6">
        <v>3290.2074552838822</v>
      </c>
      <c r="AD198" s="23">
        <v>2172.024689861546</v>
      </c>
      <c r="AE198" s="22">
        <v>403.26522564970446</v>
      </c>
      <c r="AF198" s="7">
        <v>189.13891783758592</v>
      </c>
      <c r="AG198" s="8">
        <v>784.89045162926789</v>
      </c>
      <c r="AH198" s="421">
        <v>371.1644158913827</v>
      </c>
      <c r="AI198" s="6">
        <v>1030.8112179375319</v>
      </c>
      <c r="AJ198" s="23">
        <v>488.89799914668311</v>
      </c>
      <c r="AL198" s="141">
        <v>401.96768386568681</v>
      </c>
      <c r="AM198" s="142">
        <v>160.32255464095846</v>
      </c>
      <c r="AN198" s="141">
        <v>2419.0634686541589</v>
      </c>
      <c r="AO198" s="142">
        <v>462.69324870405211</v>
      </c>
      <c r="AP198" s="141">
        <v>1238.3249229451501</v>
      </c>
      <c r="AQ198" s="142">
        <v>287.05677949836252</v>
      </c>
      <c r="AS198" s="341">
        <f t="shared" si="4"/>
        <v>0</v>
      </c>
      <c r="AT198" s="20">
        <f t="shared" si="5"/>
        <v>0</v>
      </c>
    </row>
    <row r="199" spans="1:46" x14ac:dyDescent="0.25">
      <c r="A199" s="76">
        <v>9278</v>
      </c>
      <c r="B199" s="21" t="s">
        <v>319</v>
      </c>
      <c r="C199" s="39" t="s">
        <v>132</v>
      </c>
      <c r="D199" s="21">
        <v>1274</v>
      </c>
      <c r="E199" s="44">
        <v>851</v>
      </c>
      <c r="F199" s="22">
        <v>1576.7108136865106</v>
      </c>
      <c r="G199" s="6">
        <v>1048.1449851598811</v>
      </c>
      <c r="H199" s="23">
        <v>527.73282186257461</v>
      </c>
      <c r="I199" s="46">
        <v>310.3653680349442</v>
      </c>
      <c r="J199" s="49">
        <v>0.26939360000000007</v>
      </c>
      <c r="K199" s="6">
        <v>424.75580225793846</v>
      </c>
      <c r="L199" s="6">
        <v>282.363550874167</v>
      </c>
      <c r="M199" s="7">
        <v>142.16784471971772</v>
      </c>
      <c r="N199" s="27">
        <v>0.6314653783044667</v>
      </c>
      <c r="O199" s="6">
        <v>995.63829044129591</v>
      </c>
      <c r="P199" s="6">
        <v>661.86726957191399</v>
      </c>
      <c r="Q199" s="7">
        <v>333.24500600113441</v>
      </c>
      <c r="R199" s="50">
        <v>0.70661051823416499</v>
      </c>
      <c r="S199" s="6">
        <v>1114.1204451644371</v>
      </c>
      <c r="T199" s="6">
        <v>740.63027114836473</v>
      </c>
      <c r="U199" s="23">
        <v>372.90156274549213</v>
      </c>
      <c r="V199" s="5"/>
      <c r="W199" s="434">
        <v>1490.0127025604525</v>
      </c>
      <c r="X199" s="463">
        <v>700.03091984257253</v>
      </c>
      <c r="Y199" s="22">
        <v>567.31078063829273</v>
      </c>
      <c r="Z199" s="7">
        <v>376.17742471534513</v>
      </c>
      <c r="AA199" s="6">
        <v>1155.4759838707762</v>
      </c>
      <c r="AB199" s="421">
        <v>762.74140343742033</v>
      </c>
      <c r="AC199" s="6">
        <v>1567.3553296854423</v>
      </c>
      <c r="AD199" s="23">
        <v>1034.6868761711974</v>
      </c>
      <c r="AE199" s="22">
        <v>471.86341768591507</v>
      </c>
      <c r="AF199" s="7">
        <v>221.31275029844414</v>
      </c>
      <c r="AG199" s="8">
        <v>918.40572273033331</v>
      </c>
      <c r="AH199" s="421">
        <v>434.30203912012558</v>
      </c>
      <c r="AI199" s="6">
        <v>1206.1593049619821</v>
      </c>
      <c r="AJ199" s="23">
        <v>572.06291567909841</v>
      </c>
      <c r="AL199" s="141">
        <v>519.51904989946149</v>
      </c>
      <c r="AM199" s="142">
        <v>261.57378806996422</v>
      </c>
      <c r="AN199" s="141">
        <v>1169.5547115859124</v>
      </c>
      <c r="AO199" s="142">
        <v>549.47481934267864</v>
      </c>
      <c r="AP199" s="141">
        <v>598.69811886767684</v>
      </c>
      <c r="AQ199" s="142">
        <v>340.89642003149572</v>
      </c>
      <c r="AS199" s="341">
        <f t="shared" ref="AS199:AS262" si="6">IF(AB199&gt;W199, W199-AB199, 0)</f>
        <v>0</v>
      </c>
      <c r="AT199" s="20">
        <f t="shared" ref="AT199:AT262" si="7">IF(AH199&gt;X199, AH199-X199, 0)</f>
        <v>0</v>
      </c>
    </row>
    <row r="200" spans="1:46" x14ac:dyDescent="0.25">
      <c r="A200" s="76">
        <v>9279</v>
      </c>
      <c r="B200" s="21" t="s">
        <v>155</v>
      </c>
      <c r="C200" s="39" t="s">
        <v>132</v>
      </c>
      <c r="D200" s="21">
        <v>877</v>
      </c>
      <c r="E200" s="44">
        <v>614</v>
      </c>
      <c r="F200" s="22">
        <v>1170.0299602396813</v>
      </c>
      <c r="G200" s="6">
        <v>828.50702805622393</v>
      </c>
      <c r="H200" s="23">
        <v>340.91672733381915</v>
      </c>
      <c r="I200" s="46">
        <v>278.45432189057493</v>
      </c>
      <c r="J200" s="49">
        <v>0.33270368672784745</v>
      </c>
      <c r="K200" s="6">
        <v>389.27328135377871</v>
      </c>
      <c r="L200" s="6">
        <v>275.64734271423782</v>
      </c>
      <c r="M200" s="7">
        <v>113.42425205115396</v>
      </c>
      <c r="N200" s="27">
        <v>0.44331949617893762</v>
      </c>
      <c r="O200" s="6">
        <v>518.6970924877179</v>
      </c>
      <c r="P200" s="6">
        <v>367.29331825859413</v>
      </c>
      <c r="Q200" s="7">
        <v>151.13503180060096</v>
      </c>
      <c r="R200" s="50">
        <v>0.68425736738703336</v>
      </c>
      <c r="S200" s="6">
        <v>800.60162035755957</v>
      </c>
      <c r="T200" s="6">
        <v>566.91203787940674</v>
      </c>
      <c r="U200" s="23">
        <v>233.27478234364216</v>
      </c>
      <c r="V200" s="5"/>
      <c r="W200" s="434">
        <v>1682.0257215609649</v>
      </c>
      <c r="X200" s="463">
        <v>490.02411240349886</v>
      </c>
      <c r="Y200" s="22">
        <v>640.41824845699512</v>
      </c>
      <c r="Z200" s="7">
        <v>424.65416781646701</v>
      </c>
      <c r="AA200" s="6">
        <v>1304.378360115192</v>
      </c>
      <c r="AB200" s="421">
        <v>861.03337057235478</v>
      </c>
      <c r="AC200" s="6">
        <v>1769.3352377642698</v>
      </c>
      <c r="AD200" s="23">
        <v>1168.0235587863447</v>
      </c>
      <c r="AE200" s="22">
        <v>330.30605630851448</v>
      </c>
      <c r="AF200" s="7">
        <v>154.91970562237577</v>
      </c>
      <c r="AG200" s="8">
        <v>642.88724447833465</v>
      </c>
      <c r="AH200" s="421">
        <v>304.01295886005886</v>
      </c>
      <c r="AI200" s="6">
        <v>844.3157667437531</v>
      </c>
      <c r="AJ200" s="23">
        <v>400.44605823646907</v>
      </c>
      <c r="AL200" s="141">
        <v>418.80652024925212</v>
      </c>
      <c r="AM200" s="142">
        <v>172.33184925952219</v>
      </c>
      <c r="AN200" s="141">
        <v>1917.9312674583409</v>
      </c>
      <c r="AO200" s="142">
        <v>558.75041323089943</v>
      </c>
      <c r="AP200" s="141">
        <v>981.7940371406554</v>
      </c>
      <c r="AQ200" s="142">
        <v>346.65103632845933</v>
      </c>
      <c r="AS200" s="341">
        <f t="shared" si="6"/>
        <v>0</v>
      </c>
      <c r="AT200" s="20">
        <f t="shared" si="7"/>
        <v>0</v>
      </c>
    </row>
    <row r="201" spans="1:46" x14ac:dyDescent="0.25">
      <c r="A201" s="76">
        <v>9371</v>
      </c>
      <c r="B201" s="21" t="s">
        <v>320</v>
      </c>
      <c r="C201" s="39" t="s">
        <v>132</v>
      </c>
      <c r="D201" s="21">
        <v>1307</v>
      </c>
      <c r="E201" s="44">
        <v>1234</v>
      </c>
      <c r="F201" s="22">
        <v>1576.9754158033272</v>
      </c>
      <c r="G201" s="6">
        <v>1015.7753262026094</v>
      </c>
      <c r="H201" s="23">
        <v>560.24948199585515</v>
      </c>
      <c r="I201" s="46">
        <v>586.60298431987485</v>
      </c>
      <c r="J201" s="49">
        <v>0.52277204051275317</v>
      </c>
      <c r="K201" s="6">
        <v>824.39865595795277</v>
      </c>
      <c r="L201" s="6">
        <v>531.01893998144556</v>
      </c>
      <c r="M201" s="7">
        <v>292.88276489918616</v>
      </c>
      <c r="N201" s="27">
        <v>0.65181448174223222</v>
      </c>
      <c r="O201" s="6">
        <v>1027.895413372087</v>
      </c>
      <c r="P201" s="6">
        <v>662.09706781530076</v>
      </c>
      <c r="Q201" s="7">
        <v>365.17872575348241</v>
      </c>
      <c r="R201" s="50">
        <v>0.72194859980139015</v>
      </c>
      <c r="S201" s="6">
        <v>1138.495193360427</v>
      </c>
      <c r="T201" s="6">
        <v>733.33757446477421</v>
      </c>
      <c r="U201" s="23">
        <v>404.47132906636176</v>
      </c>
      <c r="V201" s="5"/>
      <c r="W201" s="434">
        <v>1391.2964803269558</v>
      </c>
      <c r="X201" s="463">
        <v>627.86932029409252</v>
      </c>
      <c r="Y201" s="22">
        <v>529.72534462106114</v>
      </c>
      <c r="Z201" s="7">
        <v>351.25494305219445</v>
      </c>
      <c r="AA201" s="6">
        <v>1078.9234660209306</v>
      </c>
      <c r="AB201" s="421">
        <v>712.2083108275184</v>
      </c>
      <c r="AC201" s="6">
        <v>1463.5150088759585</v>
      </c>
      <c r="AD201" s="23">
        <v>966.13687023186583</v>
      </c>
      <c r="AE201" s="22">
        <v>423.22211053296007</v>
      </c>
      <c r="AF201" s="7">
        <v>198.49906934617908</v>
      </c>
      <c r="AG201" s="8">
        <v>823.73329597295128</v>
      </c>
      <c r="AH201" s="421">
        <v>389.53268830756042</v>
      </c>
      <c r="AI201" s="6">
        <v>1081.8242473392227</v>
      </c>
      <c r="AJ201" s="23">
        <v>513.09269898202092</v>
      </c>
      <c r="AL201" s="141">
        <v>506.57771064674881</v>
      </c>
      <c r="AM201" s="142">
        <v>279.4022385260003</v>
      </c>
      <c r="AN201" s="141">
        <v>1064.4961593932333</v>
      </c>
      <c r="AO201" s="142">
        <v>480.38968652952758</v>
      </c>
      <c r="AP201" s="141">
        <v>544.91837094683876</v>
      </c>
      <c r="AQ201" s="142">
        <v>298.03572173493529</v>
      </c>
      <c r="AS201" s="341">
        <f t="shared" si="6"/>
        <v>0</v>
      </c>
      <c r="AT201" s="20">
        <f t="shared" si="7"/>
        <v>0</v>
      </c>
    </row>
    <row r="202" spans="1:46" x14ac:dyDescent="0.25">
      <c r="A202" s="76">
        <v>9372</v>
      </c>
      <c r="B202" s="21" t="s">
        <v>156</v>
      </c>
      <c r="C202" s="39" t="s">
        <v>132</v>
      </c>
      <c r="D202" s="21">
        <v>1567</v>
      </c>
      <c r="E202" s="44">
        <v>1376</v>
      </c>
      <c r="F202" s="22">
        <v>2033.4854678837455</v>
      </c>
      <c r="G202" s="6">
        <v>1368.6187489499928</v>
      </c>
      <c r="H202" s="23">
        <v>663.74250994007934</v>
      </c>
      <c r="I202" s="46">
        <v>488.79024746597941</v>
      </c>
      <c r="J202" s="49">
        <v>0.20149804069387037</v>
      </c>
      <c r="K202" s="6">
        <v>409.74333755803298</v>
      </c>
      <c r="L202" s="6">
        <v>275.77399637031959</v>
      </c>
      <c r="M202" s="7">
        <v>133.74281527815776</v>
      </c>
      <c r="N202" s="27">
        <v>0.57157144055701536</v>
      </c>
      <c r="O202" s="6">
        <v>1162.2822182300688</v>
      </c>
      <c r="P202" s="6">
        <v>782.26338991068758</v>
      </c>
      <c r="Q202" s="7">
        <v>379.37626256538022</v>
      </c>
      <c r="R202" s="50">
        <v>0.73206270967741915</v>
      </c>
      <c r="S202" s="6">
        <v>1488.6388817086292</v>
      </c>
      <c r="T202" s="6">
        <v>1001.9147498716512</v>
      </c>
      <c r="U202" s="23">
        <v>485.90114035482583</v>
      </c>
      <c r="V202" s="5"/>
      <c r="W202" s="434">
        <v>2381.5874989383151</v>
      </c>
      <c r="X202" s="463">
        <v>566.80774798413609</v>
      </c>
      <c r="Y202" s="22">
        <v>906.77096971009087</v>
      </c>
      <c r="Z202" s="7">
        <v>601.26967410771238</v>
      </c>
      <c r="AA202" s="6">
        <v>1846.8749654155667</v>
      </c>
      <c r="AB202" s="421">
        <v>1219.1408759319124</v>
      </c>
      <c r="AC202" s="6">
        <v>2505.2094208047497</v>
      </c>
      <c r="AD202" s="23">
        <v>1653.809612072675</v>
      </c>
      <c r="AE202" s="22">
        <v>382.06289687146744</v>
      </c>
      <c r="AF202" s="7">
        <v>179.19462989584335</v>
      </c>
      <c r="AG202" s="8">
        <v>743.62355244764024</v>
      </c>
      <c r="AH202" s="421">
        <v>351.64983968701824</v>
      </c>
      <c r="AI202" s="6">
        <v>976.61463226418323</v>
      </c>
      <c r="AJ202" s="23">
        <v>463.19338724956305</v>
      </c>
      <c r="AL202" s="141">
        <v>499.21084231696716</v>
      </c>
      <c r="AM202" s="142">
        <v>242.10354981836642</v>
      </c>
      <c r="AN202" s="141">
        <v>1519.8388633939471</v>
      </c>
      <c r="AO202" s="142">
        <v>361.71521887947421</v>
      </c>
      <c r="AP202" s="141">
        <v>778.00949325584713</v>
      </c>
      <c r="AQ202" s="142">
        <v>224.40959775814821</v>
      </c>
      <c r="AS202" s="341">
        <f t="shared" si="6"/>
        <v>0</v>
      </c>
      <c r="AT202" s="20">
        <f t="shared" si="7"/>
        <v>0</v>
      </c>
    </row>
    <row r="203" spans="1:46" x14ac:dyDescent="0.25">
      <c r="A203" s="76">
        <v>9373</v>
      </c>
      <c r="B203" s="21" t="s">
        <v>157</v>
      </c>
      <c r="C203" s="39" t="s">
        <v>132</v>
      </c>
      <c r="D203" s="21">
        <v>1340</v>
      </c>
      <c r="E203" s="44">
        <v>1161</v>
      </c>
      <c r="F203" s="22">
        <v>1566.0567284538274</v>
      </c>
      <c r="G203" s="6">
        <v>1002.6782214257711</v>
      </c>
      <c r="H203" s="23">
        <v>562.45729965839735</v>
      </c>
      <c r="I203" s="46">
        <v>306.00710925687366</v>
      </c>
      <c r="J203" s="49">
        <v>0.14235801652892577</v>
      </c>
      <c r="K203" s="6">
        <v>222.94072963446538</v>
      </c>
      <c r="L203" s="6">
        <v>142.73928281892381</v>
      </c>
      <c r="M203" s="7">
        <v>80.070305561585087</v>
      </c>
      <c r="N203" s="27">
        <v>0.61678311111111106</v>
      </c>
      <c r="O203" s="6">
        <v>965.91734115224017</v>
      </c>
      <c r="P203" s="6">
        <v>618.43499285434257</v>
      </c>
      <c r="Q203" s="7">
        <v>346.91416315046075</v>
      </c>
      <c r="R203" s="50">
        <v>0.7859855396226415</v>
      </c>
      <c r="S203" s="6">
        <v>1230.8979427934501</v>
      </c>
      <c r="T203" s="6">
        <v>788.09058293520513</v>
      </c>
      <c r="U203" s="23">
        <v>442.08330418669919</v>
      </c>
      <c r="V203" s="5"/>
      <c r="W203" s="434">
        <v>1344.2102170859766</v>
      </c>
      <c r="X203" s="463">
        <v>729.8075706418432</v>
      </c>
      <c r="Y203" s="22">
        <v>511.79761507172446</v>
      </c>
      <c r="Z203" s="7">
        <v>339.36726638002744</v>
      </c>
      <c r="AA203" s="6">
        <v>1042.4089811097112</v>
      </c>
      <c r="AB203" s="421">
        <v>688.10472939809017</v>
      </c>
      <c r="AC203" s="6">
        <v>1413.9846219746253</v>
      </c>
      <c r="AD203" s="23">
        <v>933.43947205555276</v>
      </c>
      <c r="AE203" s="22">
        <v>491.93469141842911</v>
      </c>
      <c r="AF203" s="7">
        <v>230.7265523124251</v>
      </c>
      <c r="AG203" s="8">
        <v>957.47120644345682</v>
      </c>
      <c r="AH203" s="421">
        <v>452.77559477849479</v>
      </c>
      <c r="AI203" s="6">
        <v>1257.4647307854884</v>
      </c>
      <c r="AJ203" s="23">
        <v>596.39629466644351</v>
      </c>
      <c r="AL203" s="141">
        <v>461.51865138383772</v>
      </c>
      <c r="AM203" s="142">
        <v>258.8911665301946</v>
      </c>
      <c r="AN203" s="141">
        <v>1003.1419530492362</v>
      </c>
      <c r="AO203" s="142">
        <v>544.63251540436067</v>
      </c>
      <c r="AP203" s="141">
        <v>513.51099208812695</v>
      </c>
      <c r="AQ203" s="142">
        <v>337.89223490932449</v>
      </c>
      <c r="AS203" s="341">
        <f t="shared" si="6"/>
        <v>0</v>
      </c>
      <c r="AT203" s="20">
        <f t="shared" si="7"/>
        <v>0</v>
      </c>
    </row>
    <row r="204" spans="1:46" x14ac:dyDescent="0.25">
      <c r="A204" s="76">
        <v>9374</v>
      </c>
      <c r="B204" s="21" t="s">
        <v>321</v>
      </c>
      <c r="C204" s="39" t="s">
        <v>132</v>
      </c>
      <c r="D204" s="21">
        <v>1514</v>
      </c>
      <c r="E204" s="44">
        <v>1352</v>
      </c>
      <c r="F204" s="22">
        <v>1881.0074480595856</v>
      </c>
      <c r="G204" s="6">
        <v>1215.7837262698085</v>
      </c>
      <c r="H204" s="23">
        <v>664.16251330010709</v>
      </c>
      <c r="I204" s="46">
        <v>746.05500190401517</v>
      </c>
      <c r="J204" s="49">
        <v>0.53731838283743438</v>
      </c>
      <c r="K204" s="6">
        <v>1010.6998800965459</v>
      </c>
      <c r="L204" s="6">
        <v>653.2629456793635</v>
      </c>
      <c r="M204" s="7">
        <v>356.86672758765957</v>
      </c>
      <c r="N204" s="27">
        <v>0.66280386629911636</v>
      </c>
      <c r="O204" s="6">
        <v>1246.7390091113277</v>
      </c>
      <c r="P204" s="6">
        <v>805.82615435517562</v>
      </c>
      <c r="Q204" s="7">
        <v>440.20948166624925</v>
      </c>
      <c r="R204" s="50">
        <v>0.74288737672583827</v>
      </c>
      <c r="S204" s="6">
        <v>1397.376688690749</v>
      </c>
      <c r="T204" s="6">
        <v>903.19038307454264</v>
      </c>
      <c r="U204" s="23">
        <v>493.3979472251562</v>
      </c>
      <c r="V204" s="5"/>
      <c r="W204" s="434">
        <v>1649.9196690621072</v>
      </c>
      <c r="X204" s="463">
        <v>868.26803916864162</v>
      </c>
      <c r="Y204" s="22">
        <v>628.19411796801228</v>
      </c>
      <c r="Z204" s="7">
        <v>416.54848380045712</v>
      </c>
      <c r="AA204" s="6">
        <v>1279.4807384133264</v>
      </c>
      <c r="AB204" s="421">
        <v>844.59819824145268</v>
      </c>
      <c r="AC204" s="6">
        <v>1735.5626448106848</v>
      </c>
      <c r="AD204" s="23">
        <v>1145.7286406899107</v>
      </c>
      <c r="AE204" s="22">
        <v>585.2654687334383</v>
      </c>
      <c r="AF204" s="7">
        <v>274.50042890657346</v>
      </c>
      <c r="AG204" s="8">
        <v>1139.1244492681196</v>
      </c>
      <c r="AH204" s="421">
        <v>538.67703443524567</v>
      </c>
      <c r="AI204" s="6">
        <v>1496.033310757</v>
      </c>
      <c r="AJ204" s="23">
        <v>709.54572433670319</v>
      </c>
      <c r="AL204" s="141">
        <v>532.24977170090858</v>
      </c>
      <c r="AM204" s="142">
        <v>290.75923491826239</v>
      </c>
      <c r="AN204" s="141">
        <v>1089.7752107411541</v>
      </c>
      <c r="AO204" s="142">
        <v>573.49276034916886</v>
      </c>
      <c r="AP204" s="141">
        <v>557.85878351483007</v>
      </c>
      <c r="AQ204" s="142">
        <v>355.79724863622567</v>
      </c>
      <c r="AS204" s="341">
        <f t="shared" si="6"/>
        <v>0</v>
      </c>
      <c r="AT204" s="20">
        <f t="shared" si="7"/>
        <v>0</v>
      </c>
    </row>
    <row r="205" spans="1:46" x14ac:dyDescent="0.25">
      <c r="A205" s="76">
        <v>9375</v>
      </c>
      <c r="B205" s="21" t="s">
        <v>322</v>
      </c>
      <c r="C205" s="39" t="s">
        <v>132</v>
      </c>
      <c r="D205" s="21">
        <v>1465</v>
      </c>
      <c r="E205" s="44">
        <v>1130</v>
      </c>
      <c r="F205" s="22">
        <v>1760.3236825894598</v>
      </c>
      <c r="G205" s="6">
        <v>1140.4533236265895</v>
      </c>
      <c r="H205" s="23">
        <v>618.79375035000328</v>
      </c>
      <c r="I205" s="46">
        <v>446.80742005936031</v>
      </c>
      <c r="J205" s="49">
        <v>0.24983177744169388</v>
      </c>
      <c r="K205" s="6">
        <v>439.78479449403289</v>
      </c>
      <c r="L205" s="6">
        <v>284.92148093091822</v>
      </c>
      <c r="M205" s="7">
        <v>154.5943425197531</v>
      </c>
      <c r="N205" s="27">
        <v>0.65277894898785427</v>
      </c>
      <c r="O205" s="6">
        <v>1149.1022433991768</v>
      </c>
      <c r="P205" s="6">
        <v>744.46392196667034</v>
      </c>
      <c r="Q205" s="7">
        <v>403.9355339937278</v>
      </c>
      <c r="R205" s="50">
        <v>0.7521274769488685</v>
      </c>
      <c r="S205" s="6">
        <v>1323.9878099993514</v>
      </c>
      <c r="T205" s="6">
        <v>857.76628087721815</v>
      </c>
      <c r="U205" s="23">
        <v>465.41178220247599</v>
      </c>
      <c r="V205" s="5"/>
      <c r="W205" s="434">
        <v>1507.9923438364424</v>
      </c>
      <c r="X205" s="463">
        <v>1201.0995166673986</v>
      </c>
      <c r="Y205" s="22">
        <v>574.15638961219645</v>
      </c>
      <c r="Z205" s="7">
        <v>380.71667135457517</v>
      </c>
      <c r="AA205" s="6">
        <v>1169.4188473492675</v>
      </c>
      <c r="AB205" s="421">
        <v>771.94522887903156</v>
      </c>
      <c r="AC205" s="6">
        <v>1586.2682466903307</v>
      </c>
      <c r="AD205" s="23">
        <v>1047.1722052120604</v>
      </c>
      <c r="AE205" s="22">
        <v>809.61412824884201</v>
      </c>
      <c r="AF205" s="7">
        <v>379.72413772176367</v>
      </c>
      <c r="AG205" s="8">
        <v>1575.782781029226</v>
      </c>
      <c r="AH205" s="421">
        <v>745.16704118177836</v>
      </c>
      <c r="AI205" s="6">
        <v>2069.5048135009793</v>
      </c>
      <c r="AJ205" s="23">
        <v>981.53448947659115</v>
      </c>
      <c r="AL205" s="141">
        <v>508.1664996359525</v>
      </c>
      <c r="AM205" s="142">
        <v>275.72391398889266</v>
      </c>
      <c r="AN205" s="141">
        <v>1029.3463097859674</v>
      </c>
      <c r="AO205" s="142">
        <v>819.8631513088045</v>
      </c>
      <c r="AP205" s="141">
        <v>526.9250709071888</v>
      </c>
      <c r="AQ205" s="142">
        <v>508.6464444926815</v>
      </c>
      <c r="AS205" s="341">
        <f t="shared" si="6"/>
        <v>0</v>
      </c>
      <c r="AT205" s="20">
        <f t="shared" si="7"/>
        <v>0</v>
      </c>
    </row>
    <row r="206" spans="1:46" x14ac:dyDescent="0.25">
      <c r="A206" s="76">
        <v>9376</v>
      </c>
      <c r="B206" s="21" t="s">
        <v>158</v>
      </c>
      <c r="C206" s="39" t="s">
        <v>132</v>
      </c>
      <c r="D206" s="21">
        <v>1469</v>
      </c>
      <c r="E206" s="44">
        <v>1340</v>
      </c>
      <c r="F206" s="22">
        <v>1865.0375203001634</v>
      </c>
      <c r="G206" s="6">
        <v>1245.6067648541184</v>
      </c>
      <c r="H206" s="23">
        <v>618.42134737077947</v>
      </c>
      <c r="I206" s="46">
        <v>621.72188189505596</v>
      </c>
      <c r="J206" s="49">
        <v>0.43738914967950149</v>
      </c>
      <c r="K206" s="6">
        <v>815.74717512445443</v>
      </c>
      <c r="L206" s="6">
        <v>544.8148837145776</v>
      </c>
      <c r="M206" s="7">
        <v>270.49078727015683</v>
      </c>
      <c r="N206" s="27">
        <v>0.67837013572938698</v>
      </c>
      <c r="O206" s="6">
        <v>1265.1857557864212</v>
      </c>
      <c r="P206" s="6">
        <v>844.98243013953095</v>
      </c>
      <c r="Q206" s="7">
        <v>419.51857335386603</v>
      </c>
      <c r="R206" s="50">
        <v>0.78358382089552248</v>
      </c>
      <c r="S206" s="6">
        <v>1461.4132262703126</v>
      </c>
      <c r="T206" s="6">
        <v>976.03730813770073</v>
      </c>
      <c r="U206" s="23">
        <v>484.58496229615253</v>
      </c>
      <c r="V206" s="5"/>
      <c r="W206" s="434">
        <v>1989.4296719339743</v>
      </c>
      <c r="X206" s="463">
        <v>872.56754020835103</v>
      </c>
      <c r="Y206" s="22">
        <v>757.45991847613482</v>
      </c>
      <c r="Z206" s="7">
        <v>502.26318833013659</v>
      </c>
      <c r="AA206" s="6">
        <v>1542.7641680969903</v>
      </c>
      <c r="AB206" s="421">
        <v>1018.3942575814394</v>
      </c>
      <c r="AC206" s="6">
        <v>2092.6957159370709</v>
      </c>
      <c r="AD206" s="23">
        <v>1381.4894121898531</v>
      </c>
      <c r="AE206" s="22">
        <v>588.16359394110441</v>
      </c>
      <c r="AF206" s="7">
        <v>275.85970372292456</v>
      </c>
      <c r="AG206" s="8">
        <v>1144.7651806241606</v>
      </c>
      <c r="AH206" s="421">
        <v>541.34446242423337</v>
      </c>
      <c r="AI206" s="6">
        <v>1503.4413880843636</v>
      </c>
      <c r="AJ206" s="23">
        <v>713.05926214056853</v>
      </c>
      <c r="AL206" s="141">
        <v>575.20927851567797</v>
      </c>
      <c r="AM206" s="142">
        <v>285.58105742264536</v>
      </c>
      <c r="AN206" s="141">
        <v>1354.2747936922901</v>
      </c>
      <c r="AO206" s="142">
        <v>593.98743377015046</v>
      </c>
      <c r="AP206" s="141">
        <v>693.25681251289268</v>
      </c>
      <c r="AQ206" s="142">
        <v>368.51222765434539</v>
      </c>
      <c r="AS206" s="341">
        <f t="shared" si="6"/>
        <v>0</v>
      </c>
      <c r="AT206" s="20">
        <f t="shared" si="7"/>
        <v>0</v>
      </c>
    </row>
    <row r="207" spans="1:46" x14ac:dyDescent="0.25">
      <c r="A207" s="76">
        <v>9377</v>
      </c>
      <c r="B207" s="21" t="s">
        <v>159</v>
      </c>
      <c r="C207" s="39" t="s">
        <v>132</v>
      </c>
      <c r="D207" s="21">
        <v>1125</v>
      </c>
      <c r="E207" s="44">
        <v>959</v>
      </c>
      <c r="F207" s="22">
        <v>1430.6308450467614</v>
      </c>
      <c r="G207" s="6">
        <v>929.37643501147977</v>
      </c>
      <c r="H207" s="23">
        <v>500.47880383043031</v>
      </c>
      <c r="I207" s="46">
        <v>343.59857882063005</v>
      </c>
      <c r="J207" s="49">
        <v>0.25067355140186914</v>
      </c>
      <c r="K207" s="6">
        <v>358.6213146729288</v>
      </c>
      <c r="L207" s="6">
        <v>232.97009155353607</v>
      </c>
      <c r="M207" s="7">
        <v>125.45679915753335</v>
      </c>
      <c r="N207" s="27">
        <v>0.53885226262135921</v>
      </c>
      <c r="O207" s="6">
        <v>770.89866782935451</v>
      </c>
      <c r="P207" s="6">
        <v>500.79659483290845</v>
      </c>
      <c r="Q207" s="7">
        <v>269.68413583805875</v>
      </c>
      <c r="R207" s="50">
        <v>0.64652441988950282</v>
      </c>
      <c r="S207" s="6">
        <v>924.93777716988654</v>
      </c>
      <c r="T207" s="6">
        <v>600.86456050477113</v>
      </c>
      <c r="U207" s="23">
        <v>323.57176831346123</v>
      </c>
      <c r="V207" s="5"/>
      <c r="W207" s="434">
        <v>1414.1547389279635</v>
      </c>
      <c r="X207" s="463">
        <v>599.71279973770766</v>
      </c>
      <c r="Y207" s="22">
        <v>538.42844930512581</v>
      </c>
      <c r="Z207" s="7">
        <v>357.0258742927324</v>
      </c>
      <c r="AA207" s="6">
        <v>1096.6496027184132</v>
      </c>
      <c r="AB207" s="421">
        <v>723.90951325049627</v>
      </c>
      <c r="AC207" s="6">
        <v>1487.5597793561376</v>
      </c>
      <c r="AD207" s="23">
        <v>982.00998335764507</v>
      </c>
      <c r="AE207" s="22">
        <v>404.24290312471112</v>
      </c>
      <c r="AF207" s="7">
        <v>189.59746682186551</v>
      </c>
      <c r="AG207" s="8">
        <v>786.7933424963627</v>
      </c>
      <c r="AH207" s="421">
        <v>372.06426806275795</v>
      </c>
      <c r="AI207" s="6">
        <v>1033.3103198800266</v>
      </c>
      <c r="AJ207" s="23">
        <v>490.08328498572729</v>
      </c>
      <c r="AL207" s="141">
        <v>445.1525287403631</v>
      </c>
      <c r="AM207" s="142">
        <v>239.71923185605223</v>
      </c>
      <c r="AN207" s="141">
        <v>1257.0264346026343</v>
      </c>
      <c r="AO207" s="142">
        <v>533.07804421129572</v>
      </c>
      <c r="AP207" s="141">
        <v>643.47512288933001</v>
      </c>
      <c r="AQ207" s="142">
        <v>330.72379383356258</v>
      </c>
      <c r="AS207" s="341">
        <f t="shared" si="6"/>
        <v>0</v>
      </c>
      <c r="AT207" s="20">
        <f t="shared" si="7"/>
        <v>0</v>
      </c>
    </row>
    <row r="208" spans="1:46" x14ac:dyDescent="0.25">
      <c r="A208" s="76">
        <v>9471</v>
      </c>
      <c r="B208" s="21" t="s">
        <v>323</v>
      </c>
      <c r="C208" s="39" t="s">
        <v>132</v>
      </c>
      <c r="D208" s="21">
        <v>1224</v>
      </c>
      <c r="E208" s="44">
        <v>1045</v>
      </c>
      <c r="F208" s="22">
        <v>1357.0910567284529</v>
      </c>
      <c r="G208" s="6">
        <v>806.66125329002648</v>
      </c>
      <c r="H208" s="23">
        <v>549.60379683037422</v>
      </c>
      <c r="I208" s="46">
        <v>390.54955765246109</v>
      </c>
      <c r="J208" s="49">
        <v>0.40745192982456135</v>
      </c>
      <c r="K208" s="6">
        <v>552.94937001166147</v>
      </c>
      <c r="L208" s="6">
        <v>328.67568436772058</v>
      </c>
      <c r="M208" s="7">
        <v>223.93712765744212</v>
      </c>
      <c r="N208" s="27">
        <v>0.64463239403159101</v>
      </c>
      <c r="O208" s="6">
        <v>874.82485681772425</v>
      </c>
      <c r="P208" s="6">
        <v>519.99997488087342</v>
      </c>
      <c r="Q208" s="7">
        <v>354.29241131961629</v>
      </c>
      <c r="R208" s="50">
        <v>0.78409087757313101</v>
      </c>
      <c r="S208" s="6">
        <v>1064.0827176168605</v>
      </c>
      <c r="T208" s="6">
        <v>632.49572999641862</v>
      </c>
      <c r="U208" s="23">
        <v>430.93932337425292</v>
      </c>
      <c r="V208" s="5"/>
      <c r="W208" s="434">
        <v>831.16840509131157</v>
      </c>
      <c r="X208" s="463">
        <v>893.48527003973686</v>
      </c>
      <c r="Y208" s="22">
        <v>316.46092407397168</v>
      </c>
      <c r="Z208" s="7">
        <v>209.84169436590753</v>
      </c>
      <c r="AA208" s="6">
        <v>644.55499539355253</v>
      </c>
      <c r="AB208" s="421">
        <v>425.47728264515791</v>
      </c>
      <c r="AC208" s="6">
        <v>874.31216347845975</v>
      </c>
      <c r="AD208" s="23">
        <v>577.17564364269822</v>
      </c>
      <c r="AE208" s="22">
        <v>602.26341611851342</v>
      </c>
      <c r="AF208" s="7">
        <v>282.4727834994934</v>
      </c>
      <c r="AG208" s="8">
        <v>1172.2082009810213</v>
      </c>
      <c r="AH208" s="421">
        <v>554.32190736563359</v>
      </c>
      <c r="AI208" s="6">
        <v>1539.4828167693718</v>
      </c>
      <c r="AJ208" s="23">
        <v>730.15316067782351</v>
      </c>
      <c r="AL208" s="141">
        <v>424.83658078502731</v>
      </c>
      <c r="AM208" s="142">
        <v>289.45458441145121</v>
      </c>
      <c r="AN208" s="141">
        <v>679.05915448636563</v>
      </c>
      <c r="AO208" s="142">
        <v>729.97162584945818</v>
      </c>
      <c r="AP208" s="141">
        <v>347.61215902382179</v>
      </c>
      <c r="AQ208" s="142">
        <v>452.87737529872027</v>
      </c>
      <c r="AS208" s="341">
        <f t="shared" si="6"/>
        <v>0</v>
      </c>
      <c r="AT208" s="20">
        <f t="shared" si="7"/>
        <v>0</v>
      </c>
    </row>
    <row r="209" spans="1:46" x14ac:dyDescent="0.25">
      <c r="A209" s="76">
        <v>9472</v>
      </c>
      <c r="B209" s="21" t="s">
        <v>324</v>
      </c>
      <c r="C209" s="39" t="s">
        <v>132</v>
      </c>
      <c r="D209" s="21">
        <v>1344</v>
      </c>
      <c r="E209" s="44">
        <v>1221</v>
      </c>
      <c r="F209" s="22">
        <v>1696.5713725709791</v>
      </c>
      <c r="G209" s="6">
        <v>1062.5889007112055</v>
      </c>
      <c r="H209" s="23">
        <v>633.05286442291504</v>
      </c>
      <c r="I209" s="46">
        <v>555.05565486923854</v>
      </c>
      <c r="J209" s="49">
        <v>0.47122243641231587</v>
      </c>
      <c r="K209" s="6">
        <v>799.46249573028365</v>
      </c>
      <c r="L209" s="6">
        <v>500.71573069781863</v>
      </c>
      <c r="M209" s="7">
        <v>298.3087131511615</v>
      </c>
      <c r="N209" s="27">
        <v>0.5968387646432376</v>
      </c>
      <c r="O209" s="6">
        <v>1012.5795621343451</v>
      </c>
      <c r="P209" s="6">
        <v>634.19424682409169</v>
      </c>
      <c r="Q209" s="7">
        <v>377.83048955603556</v>
      </c>
      <c r="R209" s="50">
        <v>0.64772377431906614</v>
      </c>
      <c r="S209" s="6">
        <v>1098.9096128433532</v>
      </c>
      <c r="T209" s="6">
        <v>688.26409331820946</v>
      </c>
      <c r="U209" s="23">
        <v>410.04339068750659</v>
      </c>
      <c r="V209" s="5"/>
      <c r="W209" s="434">
        <v>1429.3404392176594</v>
      </c>
      <c r="X209" s="463">
        <v>895.3918193927077</v>
      </c>
      <c r="Y209" s="22">
        <v>544.21028691703498</v>
      </c>
      <c r="Z209" s="7">
        <v>360.85974605614786</v>
      </c>
      <c r="AA209" s="6">
        <v>1108.4258190908311</v>
      </c>
      <c r="AB209" s="421">
        <v>731.68311298641709</v>
      </c>
      <c r="AC209" s="6">
        <v>1503.5337292715712</v>
      </c>
      <c r="AD209" s="23">
        <v>992.55515842106365</v>
      </c>
      <c r="AE209" s="22">
        <v>603.54854634373544</v>
      </c>
      <c r="AF209" s="7">
        <v>283.0755335622772</v>
      </c>
      <c r="AG209" s="8">
        <v>1174.7094988334504</v>
      </c>
      <c r="AH209" s="421">
        <v>555.50473836381946</v>
      </c>
      <c r="AI209" s="6">
        <v>1542.7678177275754</v>
      </c>
      <c r="AJ209" s="23">
        <v>731.71118640330417</v>
      </c>
      <c r="AL209" s="141">
        <v>471.87071936316346</v>
      </c>
      <c r="AM209" s="142">
        <v>281.12387615776458</v>
      </c>
      <c r="AN209" s="141">
        <v>1063.4973506083775</v>
      </c>
      <c r="AO209" s="142">
        <v>666.21415133385983</v>
      </c>
      <c r="AP209" s="141">
        <v>544.40707811489369</v>
      </c>
      <c r="AQ209" s="142">
        <v>413.32197794927043</v>
      </c>
      <c r="AS209" s="341">
        <f t="shared" si="6"/>
        <v>0</v>
      </c>
      <c r="AT209" s="20">
        <f t="shared" si="7"/>
        <v>0</v>
      </c>
    </row>
    <row r="210" spans="1:46" x14ac:dyDescent="0.25">
      <c r="A210" s="76">
        <v>9473</v>
      </c>
      <c r="B210" s="21" t="s">
        <v>325</v>
      </c>
      <c r="C210" s="39" t="s">
        <v>132</v>
      </c>
      <c r="D210" s="21">
        <v>635</v>
      </c>
      <c r="E210" s="44">
        <v>504</v>
      </c>
      <c r="F210" s="22">
        <v>720.75516604132815</v>
      </c>
      <c r="G210" s="6">
        <v>449.07459259674079</v>
      </c>
      <c r="H210" s="23">
        <v>271.22976983815886</v>
      </c>
      <c r="I210" s="46">
        <v>219.83834529876245</v>
      </c>
      <c r="J210" s="49">
        <v>0.50415737787203962</v>
      </c>
      <c r="K210" s="6">
        <v>363.37403459912252</v>
      </c>
      <c r="L210" s="6">
        <v>226.40426907252728</v>
      </c>
      <c r="M210" s="7">
        <v>136.74248956244298</v>
      </c>
      <c r="N210" s="27">
        <v>0.65273016550653717</v>
      </c>
      <c r="O210" s="6">
        <v>470.45863881984781</v>
      </c>
      <c r="P210" s="6">
        <v>293.12453315045138</v>
      </c>
      <c r="Q210" s="7">
        <v>177.03985255676142</v>
      </c>
      <c r="R210" s="50">
        <v>0.71107775280898866</v>
      </c>
      <c r="S210" s="6">
        <v>512.51296379413714</v>
      </c>
      <c r="T210" s="6">
        <v>319.32695214730251</v>
      </c>
      <c r="U210" s="23">
        <v>192.8654552314172</v>
      </c>
      <c r="V210" s="5"/>
      <c r="W210" s="434">
        <v>781.90240068475578</v>
      </c>
      <c r="X210" s="463">
        <v>445.08215488028054</v>
      </c>
      <c r="Y210" s="22">
        <v>297.70327498092388</v>
      </c>
      <c r="Z210" s="7">
        <v>197.40370733947069</v>
      </c>
      <c r="AA210" s="6">
        <v>606.35016343794211</v>
      </c>
      <c r="AB210" s="421">
        <v>400.2578860062988</v>
      </c>
      <c r="AC210" s="6">
        <v>822.48889080015931</v>
      </c>
      <c r="AD210" s="23">
        <v>542.96460093597511</v>
      </c>
      <c r="AE210" s="22">
        <v>300.01244345042807</v>
      </c>
      <c r="AF210" s="7">
        <v>140.71143575695888</v>
      </c>
      <c r="AG210" s="8">
        <v>583.92563319792237</v>
      </c>
      <c r="AH210" s="421">
        <v>276.13078502868984</v>
      </c>
      <c r="AI210" s="6">
        <v>766.88038680078375</v>
      </c>
      <c r="AJ210" s="23">
        <v>363.71964154784592</v>
      </c>
      <c r="AL210" s="141">
        <v>461.61343803220689</v>
      </c>
      <c r="AM210" s="142">
        <v>278.80291741222271</v>
      </c>
      <c r="AN210" s="141">
        <v>1231.34236328308</v>
      </c>
      <c r="AO210" s="142">
        <v>700.91677933902452</v>
      </c>
      <c r="AP210" s="141">
        <v>630.32737953747846</v>
      </c>
      <c r="AQ210" s="142">
        <v>434.85162996644073</v>
      </c>
      <c r="AS210" s="341">
        <f t="shared" si="6"/>
        <v>0</v>
      </c>
      <c r="AT210" s="20">
        <f t="shared" si="7"/>
        <v>0</v>
      </c>
    </row>
    <row r="211" spans="1:46" x14ac:dyDescent="0.25">
      <c r="A211" s="76">
        <v>9474</v>
      </c>
      <c r="B211" s="21" t="s">
        <v>160</v>
      </c>
      <c r="C211" s="39" t="s">
        <v>132</v>
      </c>
      <c r="D211" s="21">
        <v>650</v>
      </c>
      <c r="E211" s="44">
        <v>576</v>
      </c>
      <c r="F211" s="22">
        <v>773.55238841910705</v>
      </c>
      <c r="G211" s="6">
        <v>465.68572548580363</v>
      </c>
      <c r="H211" s="23">
        <v>307.39065912527252</v>
      </c>
      <c r="I211" s="46">
        <v>145.34359528476233</v>
      </c>
      <c r="J211" s="49">
        <v>0.11688265753713274</v>
      </c>
      <c r="K211" s="6">
        <v>90.414858902621575</v>
      </c>
      <c r="L211" s="6">
        <v>54.430585171888396</v>
      </c>
      <c r="M211" s="7">
        <v>35.928637140652732</v>
      </c>
      <c r="N211" s="27">
        <v>0.65929862364437719</v>
      </c>
      <c r="O211" s="6">
        <v>510.00202500153796</v>
      </c>
      <c r="P211" s="6">
        <v>307.0259578636236</v>
      </c>
      <c r="Q211" s="7">
        <v>202.6622384824301</v>
      </c>
      <c r="R211" s="50">
        <v>0.76067938144329905</v>
      </c>
      <c r="S211" s="6">
        <v>588.42535233663295</v>
      </c>
      <c r="T211" s="6">
        <v>354.23752960951509</v>
      </c>
      <c r="U211" s="23">
        <v>233.8257364448603</v>
      </c>
      <c r="V211" s="5"/>
      <c r="W211" s="434">
        <v>477.95153117234435</v>
      </c>
      <c r="X211" s="463">
        <v>374.46051064602341</v>
      </c>
      <c r="Y211" s="22">
        <v>181.97633871893052</v>
      </c>
      <c r="Z211" s="7">
        <v>120.66647205504204</v>
      </c>
      <c r="AA211" s="6">
        <v>370.64215276480326</v>
      </c>
      <c r="AB211" s="421">
        <v>244.66464013025237</v>
      </c>
      <c r="AC211" s="6">
        <v>502.76073380246811</v>
      </c>
      <c r="AD211" s="23">
        <v>331.89661799536884</v>
      </c>
      <c r="AE211" s="22">
        <v>252.4091598433705</v>
      </c>
      <c r="AF211" s="7">
        <v>118.38460722258989</v>
      </c>
      <c r="AG211" s="8">
        <v>491.27355116138403</v>
      </c>
      <c r="AH211" s="421">
        <v>232.31682877679819</v>
      </c>
      <c r="AI211" s="6">
        <v>645.1986854496206</v>
      </c>
      <c r="AJ211" s="23">
        <v>306.0078711594943</v>
      </c>
      <c r="AL211" s="141">
        <v>472.34762748249784</v>
      </c>
      <c r="AM211" s="142">
        <v>311.78805920373861</v>
      </c>
      <c r="AN211" s="141">
        <v>735.31004795745275</v>
      </c>
      <c r="AO211" s="142">
        <v>576.09309330157441</v>
      </c>
      <c r="AP211" s="141">
        <v>376.40713866192669</v>
      </c>
      <c r="AQ211" s="142">
        <v>357.41050581045874</v>
      </c>
      <c r="AS211" s="341">
        <f t="shared" si="6"/>
        <v>0</v>
      </c>
      <c r="AT211" s="20">
        <f t="shared" si="7"/>
        <v>0</v>
      </c>
    </row>
    <row r="212" spans="1:46" x14ac:dyDescent="0.25">
      <c r="A212" s="76">
        <v>9475</v>
      </c>
      <c r="B212" s="21" t="s">
        <v>326</v>
      </c>
      <c r="C212" s="39" t="s">
        <v>132</v>
      </c>
      <c r="D212" s="21">
        <v>970</v>
      </c>
      <c r="E212" s="44">
        <v>827</v>
      </c>
      <c r="F212" s="22">
        <v>1148.3969871758977</v>
      </c>
      <c r="G212" s="6">
        <v>741.35213081704683</v>
      </c>
      <c r="H212" s="23">
        <v>406.36025088200677</v>
      </c>
      <c r="I212" s="46">
        <v>143.76268656549269</v>
      </c>
      <c r="J212" s="49">
        <v>7.214496277915626E-2</v>
      </c>
      <c r="K212" s="6">
        <v>82.851057895500333</v>
      </c>
      <c r="L212" s="6">
        <v>53.484821884044024</v>
      </c>
      <c r="M212" s="7">
        <v>29.316845174810979</v>
      </c>
      <c r="N212" s="27">
        <v>0.33372144379675212</v>
      </c>
      <c r="O212" s="6">
        <v>383.24470061218079</v>
      </c>
      <c r="P212" s="6">
        <v>247.40510345806351</v>
      </c>
      <c r="Q212" s="7">
        <v>135.61112962595371</v>
      </c>
      <c r="R212" s="50">
        <v>0.62934659459459463</v>
      </c>
      <c r="S212" s="6">
        <v>722.73973312184364</v>
      </c>
      <c r="T212" s="6">
        <v>466.56743892515487</v>
      </c>
      <c r="U212" s="23">
        <v>255.74144007119608</v>
      </c>
      <c r="V212" s="5"/>
      <c r="W212" s="434">
        <v>1245.1154477891241</v>
      </c>
      <c r="X212" s="463">
        <v>765.81248939062493</v>
      </c>
      <c r="Y212" s="22">
        <v>474.06805019595924</v>
      </c>
      <c r="Z212" s="7">
        <v>314.34921448503775</v>
      </c>
      <c r="AA212" s="6">
        <v>965.56290734606648</v>
      </c>
      <c r="AB212" s="421">
        <v>637.3778575553838</v>
      </c>
      <c r="AC212" s="6">
        <v>1309.7461047227432</v>
      </c>
      <c r="AD212" s="23">
        <v>864.62659743208565</v>
      </c>
      <c r="AE212" s="22">
        <v>516.20419656846525</v>
      </c>
      <c r="AF212" s="7">
        <v>242.10940322186332</v>
      </c>
      <c r="AG212" s="8">
        <v>1004.7078676937316</v>
      </c>
      <c r="AH212" s="421">
        <v>475.11319328695339</v>
      </c>
      <c r="AI212" s="6">
        <v>1319.5015159363636</v>
      </c>
      <c r="AJ212" s="23">
        <v>625.81939329592853</v>
      </c>
      <c r="AL212" s="141">
        <v>255.05680768872523</v>
      </c>
      <c r="AM212" s="142">
        <v>139.80528827417908</v>
      </c>
      <c r="AN212" s="141">
        <v>1283.6241729784786</v>
      </c>
      <c r="AO212" s="142">
        <v>789.49741174291228</v>
      </c>
      <c r="AP212" s="141">
        <v>657.09057479936473</v>
      </c>
      <c r="AQ212" s="142">
        <v>489.80741575974577</v>
      </c>
      <c r="AS212" s="341">
        <f t="shared" si="6"/>
        <v>0</v>
      </c>
      <c r="AT212" s="20">
        <f t="shared" si="7"/>
        <v>0</v>
      </c>
    </row>
    <row r="213" spans="1:46" x14ac:dyDescent="0.25">
      <c r="A213" s="76">
        <v>9476</v>
      </c>
      <c r="B213" s="21" t="s">
        <v>161</v>
      </c>
      <c r="C213" s="39" t="s">
        <v>132</v>
      </c>
      <c r="D213" s="21">
        <v>652</v>
      </c>
      <c r="E213" s="44">
        <v>618</v>
      </c>
      <c r="F213" s="22">
        <v>819.09055272442129</v>
      </c>
      <c r="G213" s="6">
        <v>486.67889343114757</v>
      </c>
      <c r="H213" s="23">
        <v>331.95105560844451</v>
      </c>
      <c r="I213" s="46">
        <v>212.30066170129365</v>
      </c>
      <c r="J213" s="49">
        <v>0.23168925403063401</v>
      </c>
      <c r="K213" s="6">
        <v>189.77447914426085</v>
      </c>
      <c r="L213" s="6">
        <v>112.75826977151701</v>
      </c>
      <c r="M213" s="7">
        <v>76.909492448602009</v>
      </c>
      <c r="N213" s="27">
        <v>0.57577876973684206</v>
      </c>
      <c r="O213" s="6">
        <v>471.61495075073725</v>
      </c>
      <c r="P213" s="6">
        <v>280.21937451667384</v>
      </c>
      <c r="Q213" s="7">
        <v>191.13037041107623</v>
      </c>
      <c r="R213" s="50">
        <v>0.72446368177613318</v>
      </c>
      <c r="S213" s="6">
        <v>593.40135753478216</v>
      </c>
      <c r="T213" s="6">
        <v>352.58118297786353</v>
      </c>
      <c r="U213" s="23">
        <v>240.48648391556762</v>
      </c>
      <c r="V213" s="5"/>
      <c r="W213" s="434">
        <v>319.43958007681181</v>
      </c>
      <c r="X213" s="463">
        <v>413.18971206149291</v>
      </c>
      <c r="Y213" s="22">
        <v>121.6241426859863</v>
      </c>
      <c r="Z213" s="7">
        <v>80.647606814996919</v>
      </c>
      <c r="AA213" s="6">
        <v>247.71920564317907</v>
      </c>
      <c r="AB213" s="421">
        <v>163.52195736489858</v>
      </c>
      <c r="AC213" s="6">
        <v>336.02084565152046</v>
      </c>
      <c r="AD213" s="23">
        <v>221.82357282400795</v>
      </c>
      <c r="AE213" s="22">
        <v>278.51499720875347</v>
      </c>
      <c r="AF213" s="7">
        <v>130.62873221645091</v>
      </c>
      <c r="AG213" s="8">
        <v>542.08433566893393</v>
      </c>
      <c r="AH213" s="421">
        <v>256.34458336800265</v>
      </c>
      <c r="AI213" s="6">
        <v>711.92943310219653</v>
      </c>
      <c r="AJ213" s="23">
        <v>337.65724443094786</v>
      </c>
      <c r="AL213" s="141">
        <v>429.78431674336474</v>
      </c>
      <c r="AM213" s="142">
        <v>293.1447398942887</v>
      </c>
      <c r="AN213" s="141">
        <v>489.93800625277885</v>
      </c>
      <c r="AO213" s="142">
        <v>633.72655224155346</v>
      </c>
      <c r="AP213" s="141">
        <v>250.80054810567265</v>
      </c>
      <c r="AQ213" s="142">
        <v>393.16653890797954</v>
      </c>
      <c r="AS213" s="341">
        <f t="shared" si="6"/>
        <v>0</v>
      </c>
      <c r="AT213" s="20">
        <f t="shared" si="7"/>
        <v>0</v>
      </c>
    </row>
    <row r="214" spans="1:46" x14ac:dyDescent="0.25">
      <c r="A214" s="76">
        <v>9477</v>
      </c>
      <c r="B214" s="21" t="s">
        <v>162</v>
      </c>
      <c r="C214" s="39" t="s">
        <v>132</v>
      </c>
      <c r="D214" s="21">
        <v>654</v>
      </c>
      <c r="E214" s="44">
        <v>592</v>
      </c>
      <c r="F214" s="22">
        <v>764.98711989695823</v>
      </c>
      <c r="G214" s="6">
        <v>475.07420059360464</v>
      </c>
      <c r="H214" s="23">
        <v>289.46071568572552</v>
      </c>
      <c r="I214" s="46">
        <v>178.31845802766401</v>
      </c>
      <c r="J214" s="49">
        <v>0.21613696517736769</v>
      </c>
      <c r="K214" s="6">
        <v>165.34199449430366</v>
      </c>
      <c r="L214" s="6">
        <v>102.68109595036572</v>
      </c>
      <c r="M214" s="7">
        <v>62.563160626381588</v>
      </c>
      <c r="N214" s="27">
        <v>0.5846372685877298</v>
      </c>
      <c r="O214" s="6">
        <v>447.23998028135185</v>
      </c>
      <c r="P214" s="6">
        <v>277.74608301154427</v>
      </c>
      <c r="Q214" s="7">
        <v>169.22952218195201</v>
      </c>
      <c r="R214" s="50">
        <v>0.68009374468085104</v>
      </c>
      <c r="S214" s="6">
        <v>520.26295500334152</v>
      </c>
      <c r="T214" s="6">
        <v>323.09499208296637</v>
      </c>
      <c r="U214" s="23">
        <v>196.86042206870422</v>
      </c>
      <c r="V214" s="5"/>
      <c r="W214" s="434">
        <v>615.53268838070721</v>
      </c>
      <c r="X214" s="463">
        <v>368.46759727642251</v>
      </c>
      <c r="Y214" s="22">
        <v>234.35929730906332</v>
      </c>
      <c r="Z214" s="7">
        <v>155.40102520285265</v>
      </c>
      <c r="AA214" s="6">
        <v>477.33367473252503</v>
      </c>
      <c r="AB214" s="421">
        <v>315.0927947059302</v>
      </c>
      <c r="AC214" s="6">
        <v>647.48336579363365</v>
      </c>
      <c r="AD214" s="23">
        <v>427.43501006901886</v>
      </c>
      <c r="AE214" s="22">
        <v>248.36957172758923</v>
      </c>
      <c r="AF214" s="7">
        <v>116.48996499675084</v>
      </c>
      <c r="AG214" s="8">
        <v>483.4111471182793</v>
      </c>
      <c r="AH214" s="421">
        <v>228.59880086844058</v>
      </c>
      <c r="AI214" s="6">
        <v>634.87284409078347</v>
      </c>
      <c r="AJ214" s="23">
        <v>301.11048248929512</v>
      </c>
      <c r="AL214" s="141">
        <v>424.68820032346218</v>
      </c>
      <c r="AM214" s="142">
        <v>258.76073728127221</v>
      </c>
      <c r="AN214" s="141">
        <v>941.18148070444533</v>
      </c>
      <c r="AO214" s="142">
        <v>563.40611204345942</v>
      </c>
      <c r="AP214" s="141">
        <v>481.79326407634585</v>
      </c>
      <c r="AQ214" s="142">
        <v>349.5394508691752</v>
      </c>
      <c r="AS214" s="341">
        <f t="shared" si="6"/>
        <v>0</v>
      </c>
      <c r="AT214" s="20">
        <f t="shared" si="7"/>
        <v>0</v>
      </c>
    </row>
    <row r="215" spans="1:46" x14ac:dyDescent="0.25">
      <c r="A215" s="76">
        <v>9478</v>
      </c>
      <c r="B215" s="21" t="s">
        <v>163</v>
      </c>
      <c r="C215" s="39" t="s">
        <v>132</v>
      </c>
      <c r="D215" s="21">
        <v>521</v>
      </c>
      <c r="E215" s="44">
        <v>462</v>
      </c>
      <c r="F215" s="22">
        <v>570.24696197569597</v>
      </c>
      <c r="G215" s="6">
        <v>347.65638125104959</v>
      </c>
      <c r="H215" s="23">
        <v>222.22937783502289</v>
      </c>
      <c r="I215" s="46">
        <v>116.27793324746598</v>
      </c>
      <c r="J215" s="49">
        <v>5.4794589915518797E-2</v>
      </c>
      <c r="K215" s="6">
        <v>31.2464484320287</v>
      </c>
      <c r="L215" s="6">
        <v>19.049688842164521</v>
      </c>
      <c r="M215" s="7">
        <v>12.176967625650962</v>
      </c>
      <c r="N215" s="27">
        <v>0.6411721376995646</v>
      </c>
      <c r="O215" s="6">
        <v>365.62646362663929</v>
      </c>
      <c r="P215" s="6">
        <v>222.90758515163031</v>
      </c>
      <c r="Q215" s="7">
        <v>142.48728524612588</v>
      </c>
      <c r="R215" s="50">
        <v>0.71054379032258075</v>
      </c>
      <c r="S215" s="6">
        <v>405.18543778214757</v>
      </c>
      <c r="T215" s="6">
        <v>247.02508286395297</v>
      </c>
      <c r="U215" s="23">
        <v>157.90370444792609</v>
      </c>
      <c r="V215" s="5"/>
      <c r="W215" s="434">
        <v>433.31986047529767</v>
      </c>
      <c r="X215" s="463">
        <v>265.29943542412917</v>
      </c>
      <c r="Y215" s="22">
        <v>164.98317624399149</v>
      </c>
      <c r="Z215" s="7">
        <v>109.39849634268251</v>
      </c>
      <c r="AA215" s="6">
        <v>336.03115681701928</v>
      </c>
      <c r="AB215" s="421">
        <v>221.81757105042283</v>
      </c>
      <c r="AC215" s="6">
        <v>455.81235086615317</v>
      </c>
      <c r="AD215" s="23">
        <v>300.90372521501001</v>
      </c>
      <c r="AE215" s="22">
        <v>178.82795568162294</v>
      </c>
      <c r="AF215" s="7">
        <v>83.873649066161988</v>
      </c>
      <c r="AG215" s="8">
        <v>348.05965397277151</v>
      </c>
      <c r="AH215" s="421">
        <v>164.59285228148039</v>
      </c>
      <c r="AI215" s="6">
        <v>457.11321252772103</v>
      </c>
      <c r="AJ215" s="23">
        <v>216.80180725570889</v>
      </c>
      <c r="AL215" s="141">
        <v>427.8456528822079</v>
      </c>
      <c r="AM215" s="142">
        <v>273.48807148968501</v>
      </c>
      <c r="AN215" s="141">
        <v>831.7079855571933</v>
      </c>
      <c r="AO215" s="142">
        <v>509.21196818450898</v>
      </c>
      <c r="AP215" s="141">
        <v>425.75349529831635</v>
      </c>
      <c r="AQ215" s="142">
        <v>315.9171828819201</v>
      </c>
      <c r="AS215" s="341">
        <f t="shared" si="6"/>
        <v>0</v>
      </c>
      <c r="AT215" s="20">
        <f t="shared" si="7"/>
        <v>0</v>
      </c>
    </row>
    <row r="216" spans="1:46" x14ac:dyDescent="0.25">
      <c r="A216" s="76">
        <v>9479</v>
      </c>
      <c r="B216" s="21" t="s">
        <v>164</v>
      </c>
      <c r="C216" s="39" t="s">
        <v>132</v>
      </c>
      <c r="D216" s="21">
        <v>621</v>
      </c>
      <c r="E216" s="44">
        <v>528</v>
      </c>
      <c r="F216" s="22">
        <v>728.57002856022871</v>
      </c>
      <c r="G216" s="6">
        <v>463.56190849526791</v>
      </c>
      <c r="H216" s="23">
        <v>264.56291650333225</v>
      </c>
      <c r="I216" s="46">
        <v>163.93649789998318</v>
      </c>
      <c r="J216" s="49">
        <v>0.25318428806660676</v>
      </c>
      <c r="K216" s="6">
        <v>184.46248398768887</v>
      </c>
      <c r="L216" s="6">
        <v>117.36659177717192</v>
      </c>
      <c r="M216" s="7">
        <v>66.983173663721303</v>
      </c>
      <c r="N216" s="27">
        <v>0.49542877731564688</v>
      </c>
      <c r="O216" s="6">
        <v>360.95455843842007</v>
      </c>
      <c r="P216" s="6">
        <v>229.66190953591837</v>
      </c>
      <c r="Q216" s="7">
        <v>131.07208224630747</v>
      </c>
      <c r="R216" s="50">
        <v>0.58953834586466181</v>
      </c>
      <c r="S216" s="6">
        <v>429.51996948396663</v>
      </c>
      <c r="T216" s="6">
        <v>273.28752074016597</v>
      </c>
      <c r="U216" s="23">
        <v>155.96998417250512</v>
      </c>
      <c r="V216" s="5"/>
      <c r="W216" s="434">
        <v>557.06551620854896</v>
      </c>
      <c r="X216" s="463">
        <v>425.05363871679077</v>
      </c>
      <c r="Y216" s="22">
        <v>212.09837494933944</v>
      </c>
      <c r="Z216" s="7">
        <v>140.6400569102224</v>
      </c>
      <c r="AA216" s="6">
        <v>431.99351543477189</v>
      </c>
      <c r="AB216" s="421">
        <v>285.163296198316</v>
      </c>
      <c r="AC216" s="6">
        <v>585.98131701364969</v>
      </c>
      <c r="AD216" s="23">
        <v>386.83454026804441</v>
      </c>
      <c r="AE216" s="22">
        <v>286.51200536948272</v>
      </c>
      <c r="AF216" s="7">
        <v>134.37947830922843</v>
      </c>
      <c r="AG216" s="8">
        <v>557.64921691264942</v>
      </c>
      <c r="AH216" s="421">
        <v>263.70501187525514</v>
      </c>
      <c r="AI216" s="6">
        <v>732.37108092525557</v>
      </c>
      <c r="AJ216" s="23">
        <v>347.35240543234897</v>
      </c>
      <c r="AL216" s="141">
        <v>369.82594128167204</v>
      </c>
      <c r="AM216" s="142">
        <v>211.06615498600237</v>
      </c>
      <c r="AN216" s="141">
        <v>897.04591982052978</v>
      </c>
      <c r="AO216" s="142">
        <v>684.46640695135386</v>
      </c>
      <c r="AP216" s="141">
        <v>459.2001549087214</v>
      </c>
      <c r="AQ216" s="142">
        <v>424.64575181200502</v>
      </c>
      <c r="AS216" s="341">
        <f t="shared" si="6"/>
        <v>0</v>
      </c>
      <c r="AT216" s="20">
        <f t="shared" si="7"/>
        <v>0</v>
      </c>
    </row>
    <row r="217" spans="1:46" x14ac:dyDescent="0.25">
      <c r="A217" s="76">
        <v>9571</v>
      </c>
      <c r="B217" s="21" t="s">
        <v>327</v>
      </c>
      <c r="C217" s="39" t="s">
        <v>132</v>
      </c>
      <c r="D217" s="21">
        <v>2068</v>
      </c>
      <c r="E217" s="44">
        <v>1546</v>
      </c>
      <c r="F217" s="22">
        <v>2566.2597300778475</v>
      </c>
      <c r="G217" s="6">
        <v>1762.6295010360109</v>
      </c>
      <c r="H217" s="23">
        <v>802.10701685613492</v>
      </c>
      <c r="I217" s="46">
        <v>838.91628145825143</v>
      </c>
      <c r="J217" s="49">
        <v>0.58481258725211638</v>
      </c>
      <c r="K217" s="6">
        <v>1500.7809923077439</v>
      </c>
      <c r="L217" s="6">
        <v>1030.8079188677764</v>
      </c>
      <c r="M217" s="7">
        <v>469.08227978071318</v>
      </c>
      <c r="N217" s="27">
        <v>0.67277853421699008</v>
      </c>
      <c r="O217" s="6">
        <v>1726.5244596218629</v>
      </c>
      <c r="P217" s="6">
        <v>1185.8592920746321</v>
      </c>
      <c r="Q217" s="7">
        <v>539.64038308563295</v>
      </c>
      <c r="R217" s="50">
        <v>0.7486891822955738</v>
      </c>
      <c r="S217" s="6">
        <v>1921.3308988700435</v>
      </c>
      <c r="T217" s="6">
        <v>1319.6616398207063</v>
      </c>
      <c r="U217" s="23">
        <v>600.52884656356173</v>
      </c>
      <c r="V217" s="5"/>
      <c r="W217" s="434">
        <v>4010.0376926824833</v>
      </c>
      <c r="X217" s="463">
        <v>1225.7742412859373</v>
      </c>
      <c r="Y217" s="22">
        <v>1526.7907514582948</v>
      </c>
      <c r="Z217" s="7">
        <v>1012.397847114031</v>
      </c>
      <c r="AA217" s="6">
        <v>3109.7065416616479</v>
      </c>
      <c r="AB217" s="421">
        <v>2052.7487935489585</v>
      </c>
      <c r="AC217" s="6">
        <v>4218.1881664934363</v>
      </c>
      <c r="AD217" s="23">
        <v>2784.6295313056612</v>
      </c>
      <c r="AE217" s="22">
        <v>826.24639342304431</v>
      </c>
      <c r="AF217" s="7">
        <v>387.52498053226924</v>
      </c>
      <c r="AG217" s="8">
        <v>1608.154791542072</v>
      </c>
      <c r="AH217" s="421">
        <v>760.47534101940391</v>
      </c>
      <c r="AI217" s="6">
        <v>2112.0195765670419</v>
      </c>
      <c r="AJ217" s="23">
        <v>1001.6985915308753</v>
      </c>
      <c r="AL217" s="141">
        <v>573.43292653512185</v>
      </c>
      <c r="AM217" s="142">
        <v>260.94796087313006</v>
      </c>
      <c r="AN217" s="141">
        <v>1939.0897933667713</v>
      </c>
      <c r="AO217" s="142">
        <v>592.73415922917661</v>
      </c>
      <c r="AP217" s="141">
        <v>992.62514194823916</v>
      </c>
      <c r="AQ217" s="142">
        <v>367.73469101518566</v>
      </c>
      <c r="AS217" s="341">
        <f t="shared" si="6"/>
        <v>0</v>
      </c>
      <c r="AT217" s="20">
        <f t="shared" si="7"/>
        <v>0</v>
      </c>
    </row>
    <row r="218" spans="1:46" x14ac:dyDescent="0.25">
      <c r="A218" s="76">
        <v>9572</v>
      </c>
      <c r="B218" s="21" t="s">
        <v>328</v>
      </c>
      <c r="C218" s="39" t="s">
        <v>132</v>
      </c>
      <c r="D218" s="21">
        <v>636</v>
      </c>
      <c r="E218" s="44">
        <v>517</v>
      </c>
      <c r="F218" s="22">
        <v>757.67346138769142</v>
      </c>
      <c r="G218" s="6">
        <v>460.34188273506186</v>
      </c>
      <c r="H218" s="23">
        <v>296.88077504620009</v>
      </c>
      <c r="I218" s="46">
        <v>360.76635605084817</v>
      </c>
      <c r="J218" s="49">
        <v>0.65608740740740734</v>
      </c>
      <c r="K218" s="6">
        <v>497.10001694324683</v>
      </c>
      <c r="L218" s="6">
        <v>302.02451236469147</v>
      </c>
      <c r="M218" s="7">
        <v>194.77973800916314</v>
      </c>
      <c r="N218" s="27">
        <v>0.74770659168606324</v>
      </c>
      <c r="O218" s="6">
        <v>566.51744142517282</v>
      </c>
      <c r="P218" s="6">
        <v>344.20066015017852</v>
      </c>
      <c r="Q218" s="7">
        <v>221.97971244691112</v>
      </c>
      <c r="R218" s="50">
        <v>0.79222289855072459</v>
      </c>
      <c r="S218" s="6">
        <v>600.24626573551745</v>
      </c>
      <c r="T218" s="6">
        <v>364.69338066466844</v>
      </c>
      <c r="U218" s="23">
        <v>235.19574813108625</v>
      </c>
      <c r="V218" s="5"/>
      <c r="W218" s="434">
        <v>506.02030640290673</v>
      </c>
      <c r="X218" s="463">
        <v>1053.4868319350969</v>
      </c>
      <c r="Y218" s="22">
        <v>192.66330719929829</v>
      </c>
      <c r="Z218" s="7">
        <v>127.75288115947612</v>
      </c>
      <c r="AA218" s="6">
        <v>392.40894416184898</v>
      </c>
      <c r="AB218" s="421">
        <v>259.03311965753346</v>
      </c>
      <c r="AC218" s="6">
        <v>532.28648507946423</v>
      </c>
      <c r="AD218" s="23">
        <v>351.38799099598509</v>
      </c>
      <c r="AE218" s="22">
        <v>710.11420054958933</v>
      </c>
      <c r="AF218" s="7">
        <v>333.05681444925801</v>
      </c>
      <c r="AG218" s="8">
        <v>1382.1222860953426</v>
      </c>
      <c r="AH218" s="421">
        <v>653.58752924585997</v>
      </c>
      <c r="AI218" s="6">
        <v>1815.1668861701053</v>
      </c>
      <c r="AJ218" s="23">
        <v>860.90589947349486</v>
      </c>
      <c r="AL218" s="141">
        <v>541.19600652543795</v>
      </c>
      <c r="AM218" s="142">
        <v>349.02470510520618</v>
      </c>
      <c r="AN218" s="141">
        <v>795.62941258318665</v>
      </c>
      <c r="AO218" s="142">
        <v>1656.4258363759386</v>
      </c>
      <c r="AP218" s="141">
        <v>407.28477933574442</v>
      </c>
      <c r="AQ218" s="142">
        <v>1027.6533478708488</v>
      </c>
      <c r="AS218" s="341">
        <f t="shared" si="6"/>
        <v>0</v>
      </c>
      <c r="AT218" s="20">
        <f t="shared" si="7"/>
        <v>0</v>
      </c>
    </row>
    <row r="219" spans="1:46" x14ac:dyDescent="0.25">
      <c r="A219" s="76">
        <v>9573</v>
      </c>
      <c r="B219" s="21" t="s">
        <v>329</v>
      </c>
      <c r="C219" s="39" t="s">
        <v>132</v>
      </c>
      <c r="D219" s="21">
        <v>370</v>
      </c>
      <c r="E219" s="44">
        <v>274</v>
      </c>
      <c r="F219" s="22">
        <v>431.63465307722464</v>
      </c>
      <c r="G219" s="6">
        <v>276.95861566892535</v>
      </c>
      <c r="H219" s="23">
        <v>154.41143529148235</v>
      </c>
      <c r="I219" s="46">
        <v>183.13065397323186</v>
      </c>
      <c r="J219" s="49">
        <v>0.62351426713225666</v>
      </c>
      <c r="K219" s="6">
        <v>269.13036438233155</v>
      </c>
      <c r="L219" s="6">
        <v>172.68764827477432</v>
      </c>
      <c r="M219" s="7">
        <v>96.277732912608485</v>
      </c>
      <c r="N219" s="27">
        <v>0.68908339183955658</v>
      </c>
      <c r="O219" s="6">
        <v>297.43227077794427</v>
      </c>
      <c r="P219" s="6">
        <v>190.84758228433125</v>
      </c>
      <c r="Q219" s="7">
        <v>106.40235556946887</v>
      </c>
      <c r="R219" s="50">
        <v>0.79272459290187891</v>
      </c>
      <c r="S219" s="6">
        <v>342.16740464298664</v>
      </c>
      <c r="T219" s="6">
        <v>219.55190585681677</v>
      </c>
      <c r="U219" s="23">
        <v>122.40574218083516</v>
      </c>
      <c r="V219" s="5"/>
      <c r="W219" s="434">
        <v>492.27564571896733</v>
      </c>
      <c r="X219" s="463">
        <v>466.61017312655548</v>
      </c>
      <c r="Y219" s="22">
        <v>187.43013424123234</v>
      </c>
      <c r="Z219" s="7">
        <v>124.28282278293634</v>
      </c>
      <c r="AA219" s="6">
        <v>381.75022608551734</v>
      </c>
      <c r="AB219" s="421">
        <v>251.99719186857979</v>
      </c>
      <c r="AC219" s="6">
        <v>517.82837533270094</v>
      </c>
      <c r="AD219" s="23">
        <v>341.84349516540584</v>
      </c>
      <c r="AE219" s="22">
        <v>314.52363713881044</v>
      </c>
      <c r="AF219" s="7">
        <v>147.51745645048717</v>
      </c>
      <c r="AG219" s="8">
        <v>612.169321577956</v>
      </c>
      <c r="AH219" s="421">
        <v>289.48685539294615</v>
      </c>
      <c r="AI219" s="6">
        <v>803.97334768167639</v>
      </c>
      <c r="AJ219" s="23">
        <v>381.31226572725564</v>
      </c>
      <c r="AL219" s="141">
        <v>515.80427644413851</v>
      </c>
      <c r="AM219" s="142">
        <v>287.57393397153749</v>
      </c>
      <c r="AN219" s="141">
        <v>1330.4747181593712</v>
      </c>
      <c r="AO219" s="142">
        <v>1261.1085760177175</v>
      </c>
      <c r="AP219" s="141">
        <v>681.07349153670214</v>
      </c>
      <c r="AQ219" s="142">
        <v>782.39690646742201</v>
      </c>
      <c r="AS219" s="341">
        <f t="shared" si="6"/>
        <v>0</v>
      </c>
      <c r="AT219" s="20">
        <f t="shared" si="7"/>
        <v>0</v>
      </c>
    </row>
    <row r="220" spans="1:46" x14ac:dyDescent="0.25">
      <c r="A220" s="76">
        <v>9574</v>
      </c>
      <c r="B220" s="21" t="s">
        <v>330</v>
      </c>
      <c r="C220" s="39" t="s">
        <v>132</v>
      </c>
      <c r="D220" s="21">
        <v>985</v>
      </c>
      <c r="E220" s="44">
        <v>838</v>
      </c>
      <c r="F220" s="22">
        <v>1259.8826790614319</v>
      </c>
      <c r="G220" s="6">
        <v>748.61538892311148</v>
      </c>
      <c r="H220" s="23">
        <v>510.61908495267932</v>
      </c>
      <c r="I220" s="46">
        <v>425.38201758414101</v>
      </c>
      <c r="J220" s="49">
        <v>0.33869955687502995</v>
      </c>
      <c r="K220" s="6">
        <v>426.72170511263255</v>
      </c>
      <c r="L220" s="6">
        <v>253.55570049808605</v>
      </c>
      <c r="M220" s="7">
        <v>172.94645780540577</v>
      </c>
      <c r="N220" s="27">
        <v>0.74413799214097898</v>
      </c>
      <c r="O220" s="6">
        <v>937.52656712997134</v>
      </c>
      <c r="P220" s="6">
        <v>557.07315239908223</v>
      </c>
      <c r="Q220" s="7">
        <v>379.97106062555076</v>
      </c>
      <c r="R220" s="50">
        <v>0.81792862745098027</v>
      </c>
      <c r="S220" s="6">
        <v>1030.4941104339809</v>
      </c>
      <c r="T220" s="6">
        <v>612.31395755056235</v>
      </c>
      <c r="U220" s="23">
        <v>417.64996730562046</v>
      </c>
      <c r="V220" s="5"/>
      <c r="W220" s="434">
        <v>615.28882986526025</v>
      </c>
      <c r="X220" s="463">
        <v>1820.5492114768429</v>
      </c>
      <c r="Y220" s="22">
        <v>234.26645007056274</v>
      </c>
      <c r="Z220" s="7">
        <v>155.33945923889939</v>
      </c>
      <c r="AA220" s="6">
        <v>477.14456717822225</v>
      </c>
      <c r="AB220" s="421">
        <v>314.96796289342785</v>
      </c>
      <c r="AC220" s="6">
        <v>647.22684922621227</v>
      </c>
      <c r="AD220" s="23">
        <v>427.26567110624222</v>
      </c>
      <c r="AE220" s="22">
        <v>1227.1608991014991</v>
      </c>
      <c r="AF220" s="7">
        <v>575.56136682678687</v>
      </c>
      <c r="AG220" s="8">
        <v>2388.4699474539484</v>
      </c>
      <c r="AH220" s="421">
        <v>1129.4761594826984</v>
      </c>
      <c r="AI220" s="6">
        <v>3136.8219736034162</v>
      </c>
      <c r="AJ220" s="23">
        <v>1487.7466988014451</v>
      </c>
      <c r="AL220" s="141">
        <v>565.55649989754545</v>
      </c>
      <c r="AM220" s="142">
        <v>385.75742195487391</v>
      </c>
      <c r="AN220" s="141">
        <v>624.65871052310683</v>
      </c>
      <c r="AO220" s="142">
        <v>1848.2733111440029</v>
      </c>
      <c r="AP220" s="141">
        <v>319.76442933342929</v>
      </c>
      <c r="AQ220" s="142">
        <v>1146.6763040433486</v>
      </c>
      <c r="AS220" s="341">
        <f t="shared" si="6"/>
        <v>0</v>
      </c>
      <c r="AT220" s="20">
        <f t="shared" si="7"/>
        <v>0</v>
      </c>
    </row>
    <row r="221" spans="1:46" x14ac:dyDescent="0.25">
      <c r="A221" s="76">
        <v>9575</v>
      </c>
      <c r="B221" s="21" t="s">
        <v>165</v>
      </c>
      <c r="C221" s="39" t="s">
        <v>132</v>
      </c>
      <c r="D221" s="21">
        <v>1267</v>
      </c>
      <c r="E221" s="44">
        <v>871</v>
      </c>
      <c r="F221" s="22">
        <v>1501.955815646528</v>
      </c>
      <c r="G221" s="6">
        <v>1002.5998207985666</v>
      </c>
      <c r="H221" s="23">
        <v>498.47258778070216</v>
      </c>
      <c r="I221" s="46">
        <v>396.08681872655018</v>
      </c>
      <c r="J221" s="49">
        <v>0.57329939869281032</v>
      </c>
      <c r="K221" s="6">
        <v>861.07036597332399</v>
      </c>
      <c r="L221" s="6">
        <v>574.78987439333764</v>
      </c>
      <c r="M221" s="7">
        <v>285.77403483952565</v>
      </c>
      <c r="N221" s="27">
        <v>0.68838147150259066</v>
      </c>
      <c r="O221" s="6">
        <v>1033.9185545066307</v>
      </c>
      <c r="P221" s="6">
        <v>690.17113996955095</v>
      </c>
      <c r="Q221" s="7">
        <v>343.13929348018405</v>
      </c>
      <c r="R221" s="50">
        <v>0.74927314285714286</v>
      </c>
      <c r="S221" s="6">
        <v>1125.3751544220374</v>
      </c>
      <c r="T221" s="6">
        <v>751.22111875775022</v>
      </c>
      <c r="U221" s="23">
        <v>373.49212247457973</v>
      </c>
      <c r="V221" s="5"/>
      <c r="W221" s="434">
        <v>2163.3913648897201</v>
      </c>
      <c r="X221" s="463">
        <v>516.62282923192856</v>
      </c>
      <c r="Y221" s="22">
        <v>823.69448390117623</v>
      </c>
      <c r="Z221" s="7">
        <v>546.18258683107592</v>
      </c>
      <c r="AA221" s="6">
        <v>1677.668090713523</v>
      </c>
      <c r="AB221" s="421">
        <v>1107.4457036539482</v>
      </c>
      <c r="AC221" s="6">
        <v>2275.687301275068</v>
      </c>
      <c r="AD221" s="23">
        <v>1502.2909867996043</v>
      </c>
      <c r="AE221" s="22">
        <v>348.2352092544233</v>
      </c>
      <c r="AF221" s="7">
        <v>163.32881300442273</v>
      </c>
      <c r="AG221" s="8">
        <v>677.78343700366929</v>
      </c>
      <c r="AH221" s="421">
        <v>320.51491131547851</v>
      </c>
      <c r="AI221" s="6">
        <v>890.14558496074585</v>
      </c>
      <c r="AJ221" s="23">
        <v>422.18244026030322</v>
      </c>
      <c r="AL221" s="141">
        <v>544.72860297517832</v>
      </c>
      <c r="AM221" s="142">
        <v>270.82817164971118</v>
      </c>
      <c r="AN221" s="141">
        <v>1707.491211436243</v>
      </c>
      <c r="AO221" s="142">
        <v>407.75282496600516</v>
      </c>
      <c r="AP221" s="141">
        <v>874.06922151061417</v>
      </c>
      <c r="AQ221" s="142">
        <v>252.97151642894912</v>
      </c>
      <c r="AS221" s="341">
        <f t="shared" si="6"/>
        <v>0</v>
      </c>
      <c r="AT221" s="20">
        <f t="shared" si="7"/>
        <v>0</v>
      </c>
    </row>
    <row r="222" spans="1:46" x14ac:dyDescent="0.25">
      <c r="A222" s="76">
        <v>9576</v>
      </c>
      <c r="B222" s="21" t="s">
        <v>331</v>
      </c>
      <c r="C222" s="39" t="s">
        <v>132</v>
      </c>
      <c r="D222" s="21">
        <v>939</v>
      </c>
      <c r="E222" s="44">
        <v>838</v>
      </c>
      <c r="F222" s="22">
        <v>1146.0225681805443</v>
      </c>
      <c r="G222" s="6">
        <v>733.15646525172178</v>
      </c>
      <c r="H222" s="23">
        <v>412.20529764238108</v>
      </c>
      <c r="I222" s="46">
        <v>554.25869546956358</v>
      </c>
      <c r="J222" s="49">
        <v>0.65177865276188696</v>
      </c>
      <c r="K222" s="6">
        <v>746.95304552343293</v>
      </c>
      <c r="L222" s="6">
        <v>477.85573318543442</v>
      </c>
      <c r="M222" s="7">
        <v>268.66661355866376</v>
      </c>
      <c r="N222" s="27">
        <v>0.72922475903738504</v>
      </c>
      <c r="O222" s="6">
        <v>835.70803113286263</v>
      </c>
      <c r="P222" s="6">
        <v>534.6358467098878</v>
      </c>
      <c r="Q222" s="7">
        <v>300.59030884719891</v>
      </c>
      <c r="R222" s="50">
        <v>0.7847117398945519</v>
      </c>
      <c r="S222" s="6">
        <v>899.29736343537763</v>
      </c>
      <c r="T222" s="6">
        <v>575.31648546261818</v>
      </c>
      <c r="U222" s="23">
        <v>323.46233630670451</v>
      </c>
      <c r="V222" s="5"/>
      <c r="W222" s="434">
        <v>944.56884762942798</v>
      </c>
      <c r="X222" s="463">
        <v>902.03352979524925</v>
      </c>
      <c r="Y222" s="22">
        <v>359.63726308804564</v>
      </c>
      <c r="Z222" s="7">
        <v>238.47144118770575</v>
      </c>
      <c r="AA222" s="6">
        <v>732.49484160288057</v>
      </c>
      <c r="AB222" s="421">
        <v>483.52726607369732</v>
      </c>
      <c r="AC222" s="6">
        <v>993.59892371572244</v>
      </c>
      <c r="AD222" s="23">
        <v>655.92258952078851</v>
      </c>
      <c r="AE222" s="22">
        <v>608.02546312125173</v>
      </c>
      <c r="AF222" s="7">
        <v>285.17529109327711</v>
      </c>
      <c r="AG222" s="8">
        <v>1183.4230922898416</v>
      </c>
      <c r="AH222" s="421">
        <v>559.62528259880537</v>
      </c>
      <c r="AI222" s="6">
        <v>1554.2115419629133</v>
      </c>
      <c r="AJ222" s="23">
        <v>737.13876982894567</v>
      </c>
      <c r="AL222" s="141">
        <v>569.36724889231925</v>
      </c>
      <c r="AM222" s="142">
        <v>320.11747481064845</v>
      </c>
      <c r="AN222" s="141">
        <v>1005.9306151538103</v>
      </c>
      <c r="AO222" s="142">
        <v>960.6320871088916</v>
      </c>
      <c r="AP222" s="141">
        <v>514.93851552044441</v>
      </c>
      <c r="AQ222" s="142">
        <v>595.98006666539436</v>
      </c>
      <c r="AS222" s="341">
        <f t="shared" si="6"/>
        <v>0</v>
      </c>
      <c r="AT222" s="20">
        <f t="shared" si="7"/>
        <v>0</v>
      </c>
    </row>
    <row r="223" spans="1:46" x14ac:dyDescent="0.25">
      <c r="A223" s="76">
        <v>9577</v>
      </c>
      <c r="B223" s="21" t="s">
        <v>166</v>
      </c>
      <c r="C223" s="39" t="s">
        <v>132</v>
      </c>
      <c r="D223" s="21">
        <v>967</v>
      </c>
      <c r="E223" s="44">
        <v>715</v>
      </c>
      <c r="F223" s="22">
        <v>1173.182785462285</v>
      </c>
      <c r="G223" s="6">
        <v>798.29898639189184</v>
      </c>
      <c r="H223" s="23">
        <v>374.20059360474932</v>
      </c>
      <c r="I223" s="46">
        <v>257.20127266618141</v>
      </c>
      <c r="J223" s="49">
        <v>0.25441689243027887</v>
      </c>
      <c r="K223" s="6">
        <v>298.47751853001307</v>
      </c>
      <c r="L223" s="6">
        <v>203.10074734806662</v>
      </c>
      <c r="M223" s="7">
        <v>95.202952170486</v>
      </c>
      <c r="N223" s="27">
        <v>0.65818101078783919</v>
      </c>
      <c r="O223" s="6">
        <v>772.16663157445942</v>
      </c>
      <c r="P223" s="6">
        <v>525.42523377432281</v>
      </c>
      <c r="Q223" s="7">
        <v>246.29172493618333</v>
      </c>
      <c r="R223" s="50">
        <v>0.75908183050847466</v>
      </c>
      <c r="S223" s="6">
        <v>890.54173630974242</v>
      </c>
      <c r="T223" s="6">
        <v>605.97425588341719</v>
      </c>
      <c r="U223" s="23">
        <v>284.04887157085091</v>
      </c>
      <c r="V223" s="5"/>
      <c r="W223" s="434">
        <v>1542.4795298777613</v>
      </c>
      <c r="X223" s="463">
        <v>378.02276494911519</v>
      </c>
      <c r="Y223" s="22">
        <v>587.28711823048138</v>
      </c>
      <c r="Z223" s="7">
        <v>389.42351043615406</v>
      </c>
      <c r="AA223" s="6">
        <v>1196.1629919820953</v>
      </c>
      <c r="AB223" s="421">
        <v>789.59930970435641</v>
      </c>
      <c r="AC223" s="6">
        <v>1622.5455715445605</v>
      </c>
      <c r="AD223" s="23">
        <v>1071.1206176864696</v>
      </c>
      <c r="AE223" s="22">
        <v>254.81033590928092</v>
      </c>
      <c r="AF223" s="7">
        <v>119.51080361582493</v>
      </c>
      <c r="AG223" s="8">
        <v>495.9470514955064</v>
      </c>
      <c r="AH223" s="421">
        <v>234.52686588208078</v>
      </c>
      <c r="AI223" s="6">
        <v>651.33648029914127</v>
      </c>
      <c r="AJ223" s="23">
        <v>308.91893340725244</v>
      </c>
      <c r="AL223" s="141">
        <v>543.35598115235041</v>
      </c>
      <c r="AM223" s="142">
        <v>254.69671658343674</v>
      </c>
      <c r="AN223" s="141">
        <v>1595.118438343083</v>
      </c>
      <c r="AO223" s="142">
        <v>390.92323159163925</v>
      </c>
      <c r="AP223" s="141">
        <v>816.54530476148545</v>
      </c>
      <c r="AQ223" s="142">
        <v>242.53036802697082</v>
      </c>
      <c r="AS223" s="341">
        <f t="shared" si="6"/>
        <v>0</v>
      </c>
      <c r="AT223" s="20">
        <f t="shared" si="7"/>
        <v>0</v>
      </c>
    </row>
    <row r="224" spans="1:46" x14ac:dyDescent="0.25">
      <c r="A224" s="76">
        <v>9671</v>
      </c>
      <c r="B224" s="21" t="s">
        <v>332</v>
      </c>
      <c r="C224" s="39" t="s">
        <v>132</v>
      </c>
      <c r="D224" s="21">
        <v>761</v>
      </c>
      <c r="E224" s="44">
        <v>647</v>
      </c>
      <c r="F224" s="22">
        <v>956.87545500363956</v>
      </c>
      <c r="G224" s="6">
        <v>518.26734613876852</v>
      </c>
      <c r="H224" s="23">
        <v>438.05230441843554</v>
      </c>
      <c r="I224" s="46">
        <v>314.72254533236293</v>
      </c>
      <c r="J224" s="49">
        <v>0.51960586278586274</v>
      </c>
      <c r="K224" s="6">
        <v>497.19809637578112</v>
      </c>
      <c r="L224" s="6">
        <v>269.29475154417418</v>
      </c>
      <c r="M224" s="7">
        <v>227.61454558267658</v>
      </c>
      <c r="N224" s="27">
        <v>0.61437278881395374</v>
      </c>
      <c r="O224" s="6">
        <v>587.87824183820692</v>
      </c>
      <c r="P224" s="6">
        <v>318.4093547984819</v>
      </c>
      <c r="Q224" s="7">
        <v>269.12741591193327</v>
      </c>
      <c r="R224" s="50">
        <v>0.72583930399181174</v>
      </c>
      <c r="S224" s="6">
        <v>694.53781426668991</v>
      </c>
      <c r="T224" s="6">
        <v>376.1788098030471</v>
      </c>
      <c r="U224" s="23">
        <v>317.95557975108647</v>
      </c>
      <c r="V224" s="5"/>
      <c r="W224" s="434">
        <v>320.28487145915011</v>
      </c>
      <c r="X224" s="463">
        <v>1177.7751563932338</v>
      </c>
      <c r="Y224" s="22">
        <v>121.94598082411567</v>
      </c>
      <c r="Z224" s="7">
        <v>80.861014079777746</v>
      </c>
      <c r="AA224" s="6">
        <v>248.37471273381425</v>
      </c>
      <c r="AB224" s="421">
        <v>163.9546642365718</v>
      </c>
      <c r="AC224" s="6">
        <v>336.91001387872308</v>
      </c>
      <c r="AD224" s="23">
        <v>222.41055567210256</v>
      </c>
      <c r="AE224" s="22">
        <v>793.89209077544012</v>
      </c>
      <c r="AF224" s="7">
        <v>372.3502086924745</v>
      </c>
      <c r="AG224" s="8">
        <v>1545.1823813216899</v>
      </c>
      <c r="AH224" s="421">
        <v>730.69651289351327</v>
      </c>
      <c r="AI224" s="6">
        <v>2029.3167398323246</v>
      </c>
      <c r="AJ224" s="23">
        <v>962.47390062747411</v>
      </c>
      <c r="AL224" s="141">
        <v>418.40913902560038</v>
      </c>
      <c r="AM224" s="142">
        <v>353.64969239413045</v>
      </c>
      <c r="AN224" s="141">
        <v>420.87368128666242</v>
      </c>
      <c r="AO224" s="142">
        <v>1547.6677482171274</v>
      </c>
      <c r="AP224" s="141">
        <v>215.4463393384649</v>
      </c>
      <c r="AQ224" s="142">
        <v>960.17938619384131</v>
      </c>
      <c r="AS224" s="341">
        <f t="shared" si="6"/>
        <v>0</v>
      </c>
      <c r="AT224" s="20">
        <f t="shared" si="7"/>
        <v>0</v>
      </c>
    </row>
    <row r="225" spans="1:46" x14ac:dyDescent="0.25">
      <c r="A225" s="76">
        <v>9672</v>
      </c>
      <c r="B225" s="21" t="s">
        <v>167</v>
      </c>
      <c r="C225" s="39" t="s">
        <v>132</v>
      </c>
      <c r="D225" s="21">
        <v>1136</v>
      </c>
      <c r="E225" s="44">
        <v>1042</v>
      </c>
      <c r="F225" s="22">
        <v>1185.0940807526454</v>
      </c>
      <c r="G225" s="6">
        <v>665.86772694181616</v>
      </c>
      <c r="H225" s="23">
        <v>518.45494763958141</v>
      </c>
      <c r="I225" s="46">
        <v>330.1700851766816</v>
      </c>
      <c r="J225" s="49">
        <v>0.35749371308644118</v>
      </c>
      <c r="K225" s="6">
        <v>423.66368328502597</v>
      </c>
      <c r="L225" s="6">
        <v>238.04352612885839</v>
      </c>
      <c r="M225" s="7">
        <v>185.34438429971041</v>
      </c>
      <c r="N225" s="27">
        <v>0.53951583719649054</v>
      </c>
      <c r="O225" s="6">
        <v>639.37702513386887</v>
      </c>
      <c r="P225" s="6">
        <v>359.24618416313808</v>
      </c>
      <c r="Q225" s="7">
        <v>279.71465512443143</v>
      </c>
      <c r="R225" s="50">
        <v>0.66401463414634143</v>
      </c>
      <c r="S225" s="6">
        <v>786.9198124599626</v>
      </c>
      <c r="T225" s="6">
        <v>442.14591509512604</v>
      </c>
      <c r="U225" s="23">
        <v>344.26167237825723</v>
      </c>
      <c r="V225" s="5"/>
      <c r="W225" s="434">
        <v>569.06399197787175</v>
      </c>
      <c r="X225" s="463">
        <v>505.65479563047802</v>
      </c>
      <c r="Y225" s="22">
        <v>216.66670154378201</v>
      </c>
      <c r="Z225" s="7">
        <v>143.66926310937572</v>
      </c>
      <c r="AA225" s="6">
        <v>441.29810093977056</v>
      </c>
      <c r="AB225" s="421">
        <v>291.30534735779719</v>
      </c>
      <c r="AC225" s="6">
        <v>598.60260199520292</v>
      </c>
      <c r="AD225" s="23">
        <v>395.16645944648019</v>
      </c>
      <c r="AE225" s="22">
        <v>340.84208750254658</v>
      </c>
      <c r="AF225" s="7">
        <v>159.86130090903035</v>
      </c>
      <c r="AG225" s="8">
        <v>663.39392285344275</v>
      </c>
      <c r="AH225" s="421">
        <v>313.71029851449072</v>
      </c>
      <c r="AI225" s="6">
        <v>871.24756858669718</v>
      </c>
      <c r="AJ225" s="23">
        <v>413.21940005241765</v>
      </c>
      <c r="AL225" s="141">
        <v>316.2378381717765</v>
      </c>
      <c r="AM225" s="142">
        <v>246.22768937009809</v>
      </c>
      <c r="AN225" s="141">
        <v>500.93661265657727</v>
      </c>
      <c r="AO225" s="142">
        <v>445.11865812542078</v>
      </c>
      <c r="AP225" s="141">
        <v>256.43076351918762</v>
      </c>
      <c r="AQ225" s="142">
        <v>276.15343179092497</v>
      </c>
      <c r="AS225" s="341">
        <f t="shared" si="6"/>
        <v>0</v>
      </c>
      <c r="AT225" s="20">
        <f t="shared" si="7"/>
        <v>0</v>
      </c>
    </row>
    <row r="226" spans="1:46" x14ac:dyDescent="0.25">
      <c r="A226" s="76">
        <v>9673</v>
      </c>
      <c r="B226" s="21" t="s">
        <v>168</v>
      </c>
      <c r="C226" s="39" t="s">
        <v>132</v>
      </c>
      <c r="D226" s="21">
        <v>1020</v>
      </c>
      <c r="E226" s="44">
        <v>835</v>
      </c>
      <c r="F226" s="22">
        <v>960.37968303746311</v>
      </c>
      <c r="G226" s="6">
        <v>549.11379291034302</v>
      </c>
      <c r="H226" s="23">
        <v>410.5672845382764</v>
      </c>
      <c r="I226" s="46">
        <v>139.15752629221029</v>
      </c>
      <c r="J226" s="49">
        <v>0</v>
      </c>
      <c r="K226" s="6">
        <v>0</v>
      </c>
      <c r="L226" s="6">
        <v>0</v>
      </c>
      <c r="M226" s="7">
        <v>0</v>
      </c>
      <c r="N226" s="27">
        <v>0.50779102624685779</v>
      </c>
      <c r="O226" s="6">
        <v>487.67218483622537</v>
      </c>
      <c r="P226" s="6">
        <v>278.83505642824764</v>
      </c>
      <c r="Q226" s="7">
        <v>208.48238275907704</v>
      </c>
      <c r="R226" s="50">
        <v>0.59909284313725497</v>
      </c>
      <c r="S226" s="6">
        <v>575.35659480216952</v>
      </c>
      <c r="T226" s="6">
        <v>328.97014340053926</v>
      </c>
      <c r="U226" s="23">
        <v>245.96792179317836</v>
      </c>
      <c r="V226" s="5"/>
      <c r="W226" s="434">
        <v>574.47142634668865</v>
      </c>
      <c r="X226" s="463">
        <v>362.01837534000049</v>
      </c>
      <c r="Y226" s="22">
        <v>218.7255402421047</v>
      </c>
      <c r="Z226" s="7">
        <v>145.03445599107616</v>
      </c>
      <c r="AA226" s="6">
        <v>445.49146153111883</v>
      </c>
      <c r="AB226" s="421">
        <v>294.07342716837843</v>
      </c>
      <c r="AC226" s="6">
        <v>604.29072201144515</v>
      </c>
      <c r="AD226" s="23">
        <v>398.92146191428293</v>
      </c>
      <c r="AE226" s="22">
        <v>244.02240388388967</v>
      </c>
      <c r="AF226" s="7">
        <v>114.45106213749487</v>
      </c>
      <c r="AG226" s="8">
        <v>474.9500889483059</v>
      </c>
      <c r="AH226" s="421">
        <v>224.59767726327723</v>
      </c>
      <c r="AI226" s="6">
        <v>623.76077914066718</v>
      </c>
      <c r="AJ226" s="23">
        <v>295.84019999142936</v>
      </c>
      <c r="AL226" s="141">
        <v>273.36770238063497</v>
      </c>
      <c r="AM226" s="142">
        <v>204.39449290105594</v>
      </c>
      <c r="AN226" s="141">
        <v>563.20728073204771</v>
      </c>
      <c r="AO226" s="142">
        <v>354.91997582352991</v>
      </c>
      <c r="AP226" s="141">
        <v>288.3072815376259</v>
      </c>
      <c r="AQ226" s="142">
        <v>220.19380123850709</v>
      </c>
      <c r="AS226" s="341">
        <f t="shared" si="6"/>
        <v>0</v>
      </c>
      <c r="AT226" s="20">
        <f t="shared" si="7"/>
        <v>0</v>
      </c>
    </row>
    <row r="227" spans="1:46" x14ac:dyDescent="0.25">
      <c r="A227" s="76">
        <v>9674</v>
      </c>
      <c r="B227" s="21" t="s">
        <v>169</v>
      </c>
      <c r="C227" s="39" t="s">
        <v>132</v>
      </c>
      <c r="D227" s="21">
        <v>958</v>
      </c>
      <c r="E227" s="44">
        <v>788</v>
      </c>
      <c r="F227" s="22">
        <v>1026.2502100016786</v>
      </c>
      <c r="G227" s="6">
        <v>617.06893655149281</v>
      </c>
      <c r="H227" s="23">
        <v>408.50926807414459</v>
      </c>
      <c r="I227" s="46">
        <v>295.73121957775669</v>
      </c>
      <c r="J227" s="49">
        <v>0.43516990639008057</v>
      </c>
      <c r="K227" s="6">
        <v>446.593207819231</v>
      </c>
      <c r="L227" s="6">
        <v>268.5298313553397</v>
      </c>
      <c r="M227" s="7">
        <v>177.77093994730583</v>
      </c>
      <c r="N227" s="27">
        <v>0.62712556982065104</v>
      </c>
      <c r="O227" s="6">
        <v>643.58774772586548</v>
      </c>
      <c r="P227" s="6">
        <v>386.97970845347811</v>
      </c>
      <c r="Q227" s="7">
        <v>256.18660751801502</v>
      </c>
      <c r="R227" s="50">
        <v>0.68966782249741998</v>
      </c>
      <c r="S227" s="6">
        <v>707.77174766937765</v>
      </c>
      <c r="T227" s="6">
        <v>425.57258980226663</v>
      </c>
      <c r="U227" s="23">
        <v>281.7356973827101</v>
      </c>
      <c r="V227" s="5"/>
      <c r="W227" s="434">
        <v>779.25229026996738</v>
      </c>
      <c r="X227" s="463">
        <v>398.28921652856633</v>
      </c>
      <c r="Y227" s="22">
        <v>296.69426599354563</v>
      </c>
      <c r="Z227" s="7">
        <v>196.73464478092114</v>
      </c>
      <c r="AA227" s="6">
        <v>604.29505415355015</v>
      </c>
      <c r="AB227" s="421">
        <v>398.90128754672435</v>
      </c>
      <c r="AC227" s="6">
        <v>819.70122014759659</v>
      </c>
      <c r="AD227" s="23">
        <v>541.12432503639764</v>
      </c>
      <c r="AE227" s="22">
        <v>268.47115693243876</v>
      </c>
      <c r="AF227" s="7">
        <v>125.91798365702546</v>
      </c>
      <c r="AG227" s="8">
        <v>522.53562720326352</v>
      </c>
      <c r="AH227" s="421">
        <v>247.10025513846438</v>
      </c>
      <c r="AI227" s="6">
        <v>686.25575094594888</v>
      </c>
      <c r="AJ227" s="23">
        <v>325.48060954523982</v>
      </c>
      <c r="AL227" s="141">
        <v>403.94541592221094</v>
      </c>
      <c r="AM227" s="142">
        <v>267.41817068686328</v>
      </c>
      <c r="AN227" s="141">
        <v>813.41575184756505</v>
      </c>
      <c r="AO227" s="142">
        <v>415.75074794213606</v>
      </c>
      <c r="AP227" s="141">
        <v>416.38965297152851</v>
      </c>
      <c r="AQ227" s="142">
        <v>257.93346047856409</v>
      </c>
      <c r="AS227" s="341">
        <f t="shared" si="6"/>
        <v>0</v>
      </c>
      <c r="AT227" s="20">
        <f t="shared" si="7"/>
        <v>0</v>
      </c>
    </row>
    <row r="228" spans="1:46" x14ac:dyDescent="0.25">
      <c r="A228" s="76">
        <v>9675</v>
      </c>
      <c r="B228" s="21" t="s">
        <v>170</v>
      </c>
      <c r="C228" s="39" t="s">
        <v>132</v>
      </c>
      <c r="D228" s="21">
        <v>685</v>
      </c>
      <c r="E228" s="44">
        <v>424</v>
      </c>
      <c r="F228" s="22">
        <v>746.48597188777467</v>
      </c>
      <c r="G228" s="6">
        <v>450.97020776166187</v>
      </c>
      <c r="H228" s="23">
        <v>295.03836030688234</v>
      </c>
      <c r="I228" s="46">
        <v>31.663829030632247</v>
      </c>
      <c r="J228" s="49">
        <v>0</v>
      </c>
      <c r="K228" s="6">
        <v>0</v>
      </c>
      <c r="L228" s="6">
        <v>0</v>
      </c>
      <c r="M228" s="7">
        <v>0</v>
      </c>
      <c r="N228" s="27">
        <v>0.31265243128803744</v>
      </c>
      <c r="O228" s="6">
        <v>233.39065403312631</v>
      </c>
      <c r="P228" s="6">
        <v>140.99693189515494</v>
      </c>
      <c r="Q228" s="7">
        <v>92.244460673182758</v>
      </c>
      <c r="R228" s="50">
        <v>0.68367600000000006</v>
      </c>
      <c r="S228" s="6">
        <v>510.35454331634628</v>
      </c>
      <c r="T228" s="6">
        <v>308.31750776166194</v>
      </c>
      <c r="U228" s="23">
        <v>201.71064602116812</v>
      </c>
      <c r="V228" s="5"/>
      <c r="W228" s="434">
        <v>745.55516861798992</v>
      </c>
      <c r="X228" s="463">
        <v>628.94974723086534</v>
      </c>
      <c r="Y228" s="22">
        <v>283.86434826412193</v>
      </c>
      <c r="Z228" s="7">
        <v>188.22727003064026</v>
      </c>
      <c r="AA228" s="6">
        <v>578.16358914823616</v>
      </c>
      <c r="AB228" s="421">
        <v>381.65164275076802</v>
      </c>
      <c r="AC228" s="6">
        <v>784.25496984011454</v>
      </c>
      <c r="AD228" s="23">
        <v>517.72454496866317</v>
      </c>
      <c r="AE228" s="22">
        <v>423.95038400273796</v>
      </c>
      <c r="AF228" s="7">
        <v>198.840643196842</v>
      </c>
      <c r="AG228" s="8">
        <v>825.15076233564753</v>
      </c>
      <c r="AH228" s="421">
        <v>390.20298958777568</v>
      </c>
      <c r="AI228" s="6">
        <v>1083.6858322580906</v>
      </c>
      <c r="AJ228" s="23">
        <v>513.97562024465242</v>
      </c>
      <c r="AL228" s="141">
        <v>205.8349370732189</v>
      </c>
      <c r="AM228" s="142">
        <v>134.663446238223</v>
      </c>
      <c r="AN228" s="141">
        <v>1088.4017060116641</v>
      </c>
      <c r="AO228" s="142">
        <v>918.17481347571584</v>
      </c>
      <c r="AP228" s="141">
        <v>557.1556828478366</v>
      </c>
      <c r="AQ228" s="142">
        <v>569.63940085806667</v>
      </c>
      <c r="AS228" s="341">
        <f t="shared" si="6"/>
        <v>0</v>
      </c>
      <c r="AT228" s="20">
        <f t="shared" si="7"/>
        <v>0</v>
      </c>
    </row>
    <row r="229" spans="1:46" x14ac:dyDescent="0.25">
      <c r="A229" s="76">
        <v>9676</v>
      </c>
      <c r="B229" s="21" t="s">
        <v>171</v>
      </c>
      <c r="C229" s="39" t="s">
        <v>132</v>
      </c>
      <c r="D229" s="21">
        <v>716</v>
      </c>
      <c r="E229" s="44">
        <v>648</v>
      </c>
      <c r="F229" s="22">
        <v>850.22540180321369</v>
      </c>
      <c r="G229" s="6">
        <v>475.8190065520522</v>
      </c>
      <c r="H229" s="23">
        <v>373.92199137593087</v>
      </c>
      <c r="I229" s="46">
        <v>399.3036925015399</v>
      </c>
      <c r="J229" s="49">
        <v>0.57416159793100841</v>
      </c>
      <c r="K229" s="6">
        <v>488.16677530086685</v>
      </c>
      <c r="L229" s="6">
        <v>273.19700112787126</v>
      </c>
      <c r="M229" s="7">
        <v>214.69164806994922</v>
      </c>
      <c r="N229" s="27">
        <v>0.67075518473949713</v>
      </c>
      <c r="O229" s="6">
        <v>570.29309645672777</v>
      </c>
      <c r="P229" s="6">
        <v>319.15806564238579</v>
      </c>
      <c r="Q229" s="7">
        <v>250.81011440352316</v>
      </c>
      <c r="R229" s="50">
        <v>0.73731359818388187</v>
      </c>
      <c r="S229" s="6">
        <v>626.88275027086422</v>
      </c>
      <c r="T229" s="6">
        <v>350.82782380517369</v>
      </c>
      <c r="U229" s="23">
        <v>275.69776890147006</v>
      </c>
      <c r="V229" s="5"/>
      <c r="W229" s="434">
        <v>348.56794316150638</v>
      </c>
      <c r="X229" s="463">
        <v>458.14090518974655</v>
      </c>
      <c r="Y229" s="22">
        <v>132.71454102413287</v>
      </c>
      <c r="Z229" s="7">
        <v>88.001525739677618</v>
      </c>
      <c r="AA229" s="6">
        <v>270.30768689303414</v>
      </c>
      <c r="AB229" s="421">
        <v>178.432842688813</v>
      </c>
      <c r="AC229" s="6">
        <v>366.66118519181805</v>
      </c>
      <c r="AD229" s="23">
        <v>242.05073931479851</v>
      </c>
      <c r="AE229" s="22">
        <v>308.81483542636732</v>
      </c>
      <c r="AF229" s="7">
        <v>144.83992189168347</v>
      </c>
      <c r="AG229" s="8">
        <v>601.05806360344957</v>
      </c>
      <c r="AH229" s="421">
        <v>284.23248700642114</v>
      </c>
      <c r="AI229" s="6">
        <v>789.38072607219726</v>
      </c>
      <c r="AJ229" s="23">
        <v>374.39120842497539</v>
      </c>
      <c r="AL229" s="141">
        <v>445.75148832735442</v>
      </c>
      <c r="AM229" s="142">
        <v>350.29345587084237</v>
      </c>
      <c r="AN229" s="141">
        <v>486.82673625908711</v>
      </c>
      <c r="AO229" s="142">
        <v>639.86159942702034</v>
      </c>
      <c r="AP229" s="141">
        <v>249.2078808502975</v>
      </c>
      <c r="AQ229" s="142">
        <v>396.97274721567197</v>
      </c>
      <c r="AS229" s="341">
        <f t="shared" si="6"/>
        <v>0</v>
      </c>
      <c r="AT229" s="20">
        <f t="shared" si="7"/>
        <v>0</v>
      </c>
    </row>
    <row r="230" spans="1:46" x14ac:dyDescent="0.25">
      <c r="A230" s="76">
        <v>9677</v>
      </c>
      <c r="B230" s="21" t="s">
        <v>172</v>
      </c>
      <c r="C230" s="39" t="s">
        <v>132</v>
      </c>
      <c r="D230" s="21">
        <v>1325</v>
      </c>
      <c r="E230" s="44">
        <v>1171</v>
      </c>
      <c r="F230" s="22">
        <v>1390.5765246121989</v>
      </c>
      <c r="G230" s="6">
        <v>741.5285322282574</v>
      </c>
      <c r="H230" s="23">
        <v>648.11838494707945</v>
      </c>
      <c r="I230" s="46">
        <v>465.59585355882865</v>
      </c>
      <c r="J230" s="49">
        <v>0.50499172595520425</v>
      </c>
      <c r="K230" s="6">
        <v>702.22963923670386</v>
      </c>
      <c r="L230" s="6">
        <v>374.46577333497703</v>
      </c>
      <c r="M230" s="7">
        <v>327.29442183772511</v>
      </c>
      <c r="N230" s="27">
        <v>0.57570547008547002</v>
      </c>
      <c r="O230" s="6">
        <v>800.5625117916851</v>
      </c>
      <c r="P230" s="6">
        <v>426.90203222825755</v>
      </c>
      <c r="Q230" s="7">
        <v>373.12529947699397</v>
      </c>
      <c r="R230" s="50">
        <v>0.65599326215895626</v>
      </c>
      <c r="S230" s="6">
        <v>912.20883066202055</v>
      </c>
      <c r="T230" s="6">
        <v>486.43772084035731</v>
      </c>
      <c r="U230" s="23">
        <v>425.16129360662882</v>
      </c>
      <c r="V230" s="5"/>
      <c r="W230" s="434">
        <v>435.50584070097511</v>
      </c>
      <c r="X230" s="463">
        <v>843.4952907156221</v>
      </c>
      <c r="Y230" s="22">
        <v>165.81547126144866</v>
      </c>
      <c r="Z230" s="7">
        <v>109.9503818469879</v>
      </c>
      <c r="AA230" s="6">
        <v>337.72634213164525</v>
      </c>
      <c r="AB230" s="421">
        <v>222.93658005105382</v>
      </c>
      <c r="AC230" s="6">
        <v>458.11179955636561</v>
      </c>
      <c r="AD230" s="23">
        <v>302.42170224110617</v>
      </c>
      <c r="AE230" s="22">
        <v>568.56712953272984</v>
      </c>
      <c r="AF230" s="7">
        <v>266.66859614435458</v>
      </c>
      <c r="AG230" s="8">
        <v>1106.6238363635803</v>
      </c>
      <c r="AH230" s="421">
        <v>523.30792021072557</v>
      </c>
      <c r="AI230" s="6">
        <v>1453.3496517797485</v>
      </c>
      <c r="AJ230" s="23">
        <v>689.30151753422911</v>
      </c>
      <c r="AL230" s="141">
        <v>322.19021300245856</v>
      </c>
      <c r="AM230" s="142">
        <v>281.60399960527849</v>
      </c>
      <c r="AN230" s="141">
        <v>328.68365335922653</v>
      </c>
      <c r="AO230" s="142">
        <v>636.60021940801676</v>
      </c>
      <c r="AP230" s="141">
        <v>168.25402268004061</v>
      </c>
      <c r="AQ230" s="142">
        <v>394.94937374394385</v>
      </c>
      <c r="AS230" s="341">
        <f t="shared" si="6"/>
        <v>0</v>
      </c>
      <c r="AT230" s="20">
        <f t="shared" si="7"/>
        <v>0</v>
      </c>
    </row>
    <row r="231" spans="1:46" x14ac:dyDescent="0.25">
      <c r="A231" s="76">
        <v>9678</v>
      </c>
      <c r="B231" s="21" t="s">
        <v>333</v>
      </c>
      <c r="C231" s="39" t="s">
        <v>132</v>
      </c>
      <c r="D231" s="21">
        <v>877</v>
      </c>
      <c r="E231" s="44">
        <v>548</v>
      </c>
      <c r="F231" s="22">
        <v>858.83127065016447</v>
      </c>
      <c r="G231" s="6">
        <v>492.21733773870216</v>
      </c>
      <c r="H231" s="23">
        <v>365.98812790502308</v>
      </c>
      <c r="I231" s="46">
        <v>29.570414627317017</v>
      </c>
      <c r="J231" s="49">
        <v>0</v>
      </c>
      <c r="K231" s="6">
        <v>0</v>
      </c>
      <c r="L231" s="6">
        <v>0</v>
      </c>
      <c r="M231" s="7">
        <v>0</v>
      </c>
      <c r="N231" s="27">
        <v>0.21444902521660433</v>
      </c>
      <c r="O231" s="6">
        <v>184.17552881646546</v>
      </c>
      <c r="P231" s="6">
        <v>105.5555282727768</v>
      </c>
      <c r="Q231" s="7">
        <v>78.485797270082102</v>
      </c>
      <c r="R231" s="50">
        <v>0.60973162895927613</v>
      </c>
      <c r="S231" s="6">
        <v>523.6565896546897</v>
      </c>
      <c r="T231" s="6">
        <v>300.12047914141704</v>
      </c>
      <c r="U231" s="23">
        <v>223.15453740728563</v>
      </c>
      <c r="V231" s="5"/>
      <c r="W231" s="434">
        <v>670.83090362956807</v>
      </c>
      <c r="X231" s="463">
        <v>774.86098146421079</v>
      </c>
      <c r="Y231" s="22">
        <v>255.41366389723191</v>
      </c>
      <c r="Z231" s="7">
        <v>169.36193987688534</v>
      </c>
      <c r="AA231" s="6">
        <v>520.21636933048137</v>
      </c>
      <c r="AB231" s="421">
        <v>343.40009586787414</v>
      </c>
      <c r="AC231" s="6">
        <v>705.65196545956724</v>
      </c>
      <c r="AD231" s="23">
        <v>465.83490927482103</v>
      </c>
      <c r="AE231" s="22">
        <v>522.30343057902337</v>
      </c>
      <c r="AF231" s="7">
        <v>244.97005781596226</v>
      </c>
      <c r="AG231" s="8">
        <v>1016.5790389047548</v>
      </c>
      <c r="AH231" s="421">
        <v>480.72691469143706</v>
      </c>
      <c r="AI231" s="6">
        <v>1335.0921457229517</v>
      </c>
      <c r="AJ231" s="23">
        <v>633.21379061666232</v>
      </c>
      <c r="AL231" s="141">
        <v>120.35978138286977</v>
      </c>
      <c r="AM231" s="142">
        <v>89.4934974573342</v>
      </c>
      <c r="AN231" s="141">
        <v>764.91551155024865</v>
      </c>
      <c r="AO231" s="142">
        <v>883.53589676648892</v>
      </c>
      <c r="AP231" s="141">
        <v>391.56225298503324</v>
      </c>
      <c r="AQ231" s="142">
        <v>548.14927558886779</v>
      </c>
      <c r="AS231" s="341">
        <f t="shared" si="6"/>
        <v>0</v>
      </c>
      <c r="AT231" s="20">
        <f t="shared" si="7"/>
        <v>0</v>
      </c>
    </row>
    <row r="232" spans="1:46" x14ac:dyDescent="0.25">
      <c r="A232" s="76">
        <v>9679</v>
      </c>
      <c r="B232" s="21" t="s">
        <v>334</v>
      </c>
      <c r="C232" s="39" t="s">
        <v>132</v>
      </c>
      <c r="D232" s="21">
        <v>1049</v>
      </c>
      <c r="E232" s="44">
        <v>649</v>
      </c>
      <c r="F232" s="22">
        <v>1095.0117600940807</v>
      </c>
      <c r="G232" s="6">
        <v>631.86005488043929</v>
      </c>
      <c r="H232" s="23">
        <v>462.4320994567953</v>
      </c>
      <c r="I232" s="46">
        <v>63.884718429747444</v>
      </c>
      <c r="J232" s="49">
        <v>0</v>
      </c>
      <c r="K232" s="6">
        <v>0</v>
      </c>
      <c r="L232" s="6">
        <v>0</v>
      </c>
      <c r="M232" s="7">
        <v>0</v>
      </c>
      <c r="N232" s="27">
        <v>0.32754736018003477</v>
      </c>
      <c r="O232" s="6">
        <v>358.66821138490968</v>
      </c>
      <c r="P232" s="6">
        <v>206.96409297929978</v>
      </c>
      <c r="Q232" s="7">
        <v>151.46841343958459</v>
      </c>
      <c r="R232" s="50">
        <v>0.5895900907911803</v>
      </c>
      <c r="S232" s="6">
        <v>645.60808305127921</v>
      </c>
      <c r="T232" s="6">
        <v>372.53842712427837</v>
      </c>
      <c r="U232" s="23">
        <v>272.64538350348806</v>
      </c>
      <c r="V232" s="5"/>
      <c r="W232" s="434">
        <v>911.43893901563149</v>
      </c>
      <c r="X232" s="463">
        <v>1145.0863386579856</v>
      </c>
      <c r="Y232" s="22">
        <v>347.02330732386275</v>
      </c>
      <c r="Z232" s="7">
        <v>230.10726839778482</v>
      </c>
      <c r="AA232" s="6">
        <v>706.80323931969656</v>
      </c>
      <c r="AB232" s="421">
        <v>466.56797911700414</v>
      </c>
      <c r="AC232" s="6">
        <v>958.74932897831195</v>
      </c>
      <c r="AD232" s="23">
        <v>632.91669058278569</v>
      </c>
      <c r="AE232" s="22">
        <v>771.85783940246506</v>
      </c>
      <c r="AF232" s="7">
        <v>362.01573352583574</v>
      </c>
      <c r="AG232" s="8">
        <v>1502.2962795419396</v>
      </c>
      <c r="AH232" s="421">
        <v>710.41623698507613</v>
      </c>
      <c r="AI232" s="6">
        <v>1972.9936252926943</v>
      </c>
      <c r="AJ232" s="23">
        <v>935.76070860456446</v>
      </c>
      <c r="AL232" s="141">
        <v>197.29656146739731</v>
      </c>
      <c r="AM232" s="142">
        <v>144.39314913211115</v>
      </c>
      <c r="AN232" s="141">
        <v>868.86457484807579</v>
      </c>
      <c r="AO232" s="142">
        <v>1091.5980349456488</v>
      </c>
      <c r="AP232" s="141">
        <v>444.77405063584763</v>
      </c>
      <c r="AQ232" s="142">
        <v>677.23187510493437</v>
      </c>
      <c r="AS232" s="341">
        <f t="shared" si="6"/>
        <v>0</v>
      </c>
      <c r="AT232" s="20">
        <f t="shared" si="7"/>
        <v>0</v>
      </c>
    </row>
    <row r="233" spans="1:46" x14ac:dyDescent="0.25">
      <c r="A233" s="76">
        <v>9771</v>
      </c>
      <c r="B233" s="21" t="s">
        <v>173</v>
      </c>
      <c r="C233" s="39" t="s">
        <v>132</v>
      </c>
      <c r="D233" s="21">
        <v>785</v>
      </c>
      <c r="E233" s="44">
        <v>567</v>
      </c>
      <c r="F233" s="22">
        <v>1126.7612140897129</v>
      </c>
      <c r="G233" s="6">
        <v>788.10270482163696</v>
      </c>
      <c r="H233" s="23">
        <v>338.07190457523654</v>
      </c>
      <c r="I233" s="46">
        <v>408.72808080864667</v>
      </c>
      <c r="J233" s="49">
        <v>0.49240527659574473</v>
      </c>
      <c r="K233" s="6">
        <v>554.82316728120225</v>
      </c>
      <c r="L233" s="6">
        <v>388.06593035355269</v>
      </c>
      <c r="M233" s="7">
        <v>166.46838968161958</v>
      </c>
      <c r="N233" s="27">
        <v>0.63784519991449251</v>
      </c>
      <c r="O233" s="6">
        <v>718.69923185694927</v>
      </c>
      <c r="P233" s="6">
        <v>502.68752731010932</v>
      </c>
      <c r="Q233" s="7">
        <v>215.637541559265</v>
      </c>
      <c r="R233" s="50">
        <v>0.73751744985673351</v>
      </c>
      <c r="S233" s="6">
        <v>831.00605721292197</v>
      </c>
      <c r="T233" s="6">
        <v>581.23949708524765</v>
      </c>
      <c r="U233" s="23">
        <v>249.33392893053741</v>
      </c>
      <c r="V233" s="5"/>
      <c r="W233" s="434">
        <v>1633.7102402531318</v>
      </c>
      <c r="X233" s="463">
        <v>629.56282510539711</v>
      </c>
      <c r="Y233" s="22">
        <v>622.02250366196074</v>
      </c>
      <c r="Z233" s="7">
        <v>412.45615547668586</v>
      </c>
      <c r="AA233" s="6">
        <v>1266.9106404075517</v>
      </c>
      <c r="AB233" s="421">
        <v>836.30054919629276</v>
      </c>
      <c r="AC233" s="6">
        <v>1718.5118273302387</v>
      </c>
      <c r="AD233" s="23">
        <v>1134.4725733892376</v>
      </c>
      <c r="AE233" s="22">
        <v>424.36363577917268</v>
      </c>
      <c r="AF233" s="7">
        <v>199.03446599339827</v>
      </c>
      <c r="AG233" s="8">
        <v>825.95508999102594</v>
      </c>
      <c r="AH233" s="421">
        <v>390.58334560277638</v>
      </c>
      <c r="AI233" s="6">
        <v>1084.7421707169676</v>
      </c>
      <c r="AJ233" s="23">
        <v>514.4766254238549</v>
      </c>
      <c r="AL233" s="141">
        <v>640.3662768281647</v>
      </c>
      <c r="AM233" s="142">
        <v>274.69750517103824</v>
      </c>
      <c r="AN233" s="141">
        <v>2081.1595417237349</v>
      </c>
      <c r="AO233" s="142">
        <v>801.99086000687521</v>
      </c>
      <c r="AP233" s="141">
        <v>1065.3510180844494</v>
      </c>
      <c r="AQ233" s="142">
        <v>497.55840204175331</v>
      </c>
      <c r="AS233" s="341">
        <f t="shared" si="6"/>
        <v>0</v>
      </c>
      <c r="AT233" s="20">
        <f t="shared" si="7"/>
        <v>0</v>
      </c>
    </row>
    <row r="234" spans="1:46" x14ac:dyDescent="0.25">
      <c r="A234" s="76">
        <v>9772</v>
      </c>
      <c r="B234" s="21" t="s">
        <v>335</v>
      </c>
      <c r="C234" s="39" t="s">
        <v>132</v>
      </c>
      <c r="D234" s="21">
        <v>1216</v>
      </c>
      <c r="E234" s="44">
        <v>799</v>
      </c>
      <c r="F234" s="22">
        <v>1853.5070280562234</v>
      </c>
      <c r="G234" s="6">
        <v>1292.6065408523293</v>
      </c>
      <c r="H234" s="23">
        <v>560.05068040544359</v>
      </c>
      <c r="I234" s="46">
        <v>594.2974806518464</v>
      </c>
      <c r="J234" s="49">
        <v>0.51873812789620022</v>
      </c>
      <c r="K234" s="6">
        <v>961.48476577633517</v>
      </c>
      <c r="L234" s="6">
        <v>670.52429710812055</v>
      </c>
      <c r="M234" s="7">
        <v>290.51964148051297</v>
      </c>
      <c r="N234" s="27">
        <v>0.63201396979865776</v>
      </c>
      <c r="O234" s="6">
        <v>1171.4423348515259</v>
      </c>
      <c r="P234" s="6">
        <v>816.94539127179155</v>
      </c>
      <c r="Q234" s="7">
        <v>353.95985381148375</v>
      </c>
      <c r="R234" s="50">
        <v>0.74367060240963856</v>
      </c>
      <c r="S234" s="6">
        <v>1378.3986881250705</v>
      </c>
      <c r="T234" s="6">
        <v>961.27348491429086</v>
      </c>
      <c r="U234" s="23">
        <v>416.49322687704421</v>
      </c>
      <c r="V234" s="5"/>
      <c r="W234" s="434">
        <v>1775.700109131426</v>
      </c>
      <c r="X234" s="463">
        <v>1543.400093081018</v>
      </c>
      <c r="Y234" s="22">
        <v>676.08404502845497</v>
      </c>
      <c r="Z234" s="7">
        <v>448.3037580632411</v>
      </c>
      <c r="AA234" s="6">
        <v>1377.0210328625269</v>
      </c>
      <c r="AB234" s="421">
        <v>908.98553481824013</v>
      </c>
      <c r="AC234" s="6">
        <v>1867.8720155791723</v>
      </c>
      <c r="AD234" s="23">
        <v>1233.0724401052594</v>
      </c>
      <c r="AE234" s="22">
        <v>1040.3455363682328</v>
      </c>
      <c r="AF234" s="7">
        <v>487.9414747672148</v>
      </c>
      <c r="AG234" s="8">
        <v>2024.8640992413666</v>
      </c>
      <c r="AH234" s="421">
        <v>957.53171553339314</v>
      </c>
      <c r="AI234" s="6">
        <v>2659.291655242178</v>
      </c>
      <c r="AJ234" s="23">
        <v>1261.2613704347177</v>
      </c>
      <c r="AL234" s="141">
        <v>671.83009150640748</v>
      </c>
      <c r="AM234" s="142">
        <v>291.08540609497021</v>
      </c>
      <c r="AN234" s="141">
        <v>1460.2796950093964</v>
      </c>
      <c r="AO234" s="142">
        <v>1269.2434975995213</v>
      </c>
      <c r="AP234" s="141">
        <v>747.52099902815803</v>
      </c>
      <c r="AQ234" s="142">
        <v>787.4438450110141</v>
      </c>
      <c r="AS234" s="341">
        <f t="shared" si="6"/>
        <v>0</v>
      </c>
      <c r="AT234" s="20">
        <f t="shared" si="7"/>
        <v>0</v>
      </c>
    </row>
    <row r="235" spans="1:46" x14ac:dyDescent="0.25">
      <c r="A235" s="76">
        <v>9773</v>
      </c>
      <c r="B235" s="21" t="s">
        <v>174</v>
      </c>
      <c r="C235" s="39" t="s">
        <v>132</v>
      </c>
      <c r="D235" s="21">
        <v>793</v>
      </c>
      <c r="E235" s="44">
        <v>513</v>
      </c>
      <c r="F235" s="22">
        <v>1016.1743293946353</v>
      </c>
      <c r="G235" s="6">
        <v>737.70650165201357</v>
      </c>
      <c r="H235" s="23">
        <v>277.92462339698722</v>
      </c>
      <c r="I235" s="46">
        <v>178.83601069608545</v>
      </c>
      <c r="J235" s="49">
        <v>0.26692315789473692</v>
      </c>
      <c r="K235" s="6">
        <v>271.24046097358263</v>
      </c>
      <c r="L235" s="6">
        <v>196.91094902043443</v>
      </c>
      <c r="M235" s="7">
        <v>74.184518133829314</v>
      </c>
      <c r="N235" s="27">
        <v>0.53759467202773781</v>
      </c>
      <c r="O235" s="6">
        <v>546.28990533391539</v>
      </c>
      <c r="P235" s="6">
        <v>396.58708480834406</v>
      </c>
      <c r="Q235" s="7">
        <v>149.4107967635359</v>
      </c>
      <c r="R235" s="50">
        <v>0.72293053380782912</v>
      </c>
      <c r="S235" s="6">
        <v>734.6234503910764</v>
      </c>
      <c r="T235" s="6">
        <v>533.3105550327964</v>
      </c>
      <c r="U235" s="23">
        <v>200.92019635072384</v>
      </c>
      <c r="V235" s="5"/>
      <c r="W235" s="434">
        <v>1636.3091632630233</v>
      </c>
      <c r="X235" s="463">
        <v>331.47663835408838</v>
      </c>
      <c r="Y235" s="22">
        <v>623.01202344191074</v>
      </c>
      <c r="Z235" s="7">
        <v>413.11229496007041</v>
      </c>
      <c r="AA235" s="6">
        <v>1268.9260548511322</v>
      </c>
      <c r="AB235" s="421">
        <v>837.63094468928693</v>
      </c>
      <c r="AC235" s="6">
        <v>1721.245653574804</v>
      </c>
      <c r="AD235" s="23">
        <v>1136.2773039971667</v>
      </c>
      <c r="AE235" s="22">
        <v>223.4354155270357</v>
      </c>
      <c r="AF235" s="7">
        <v>104.79538033880519</v>
      </c>
      <c r="AG235" s="8">
        <v>434.88085024054374</v>
      </c>
      <c r="AH235" s="421">
        <v>205.6494590128103</v>
      </c>
      <c r="AI235" s="6">
        <v>571.13710322711779</v>
      </c>
      <c r="AJ235" s="23">
        <v>270.88159514295461</v>
      </c>
      <c r="AL235" s="141">
        <v>500.10981690837843</v>
      </c>
      <c r="AM235" s="142">
        <v>188.4121018455686</v>
      </c>
      <c r="AN235" s="141">
        <v>2063.4415677970028</v>
      </c>
      <c r="AO235" s="142">
        <v>418.0033270543359</v>
      </c>
      <c r="AP235" s="141">
        <v>1056.2811408439936</v>
      </c>
      <c r="AQ235" s="142">
        <v>259.33096975133708</v>
      </c>
      <c r="AS235" s="341">
        <f t="shared" si="6"/>
        <v>0</v>
      </c>
      <c r="AT235" s="20">
        <f t="shared" si="7"/>
        <v>0</v>
      </c>
    </row>
    <row r="236" spans="1:46" x14ac:dyDescent="0.25">
      <c r="A236" s="76">
        <v>9774</v>
      </c>
      <c r="B236" s="21" t="s">
        <v>175</v>
      </c>
      <c r="C236" s="39" t="s">
        <v>132</v>
      </c>
      <c r="D236" s="21">
        <v>760</v>
      </c>
      <c r="E236" s="44">
        <v>577</v>
      </c>
      <c r="F236" s="22">
        <v>1079.7768382147053</v>
      </c>
      <c r="G236" s="6">
        <v>771.88777510220098</v>
      </c>
      <c r="H236" s="23">
        <v>307.32485859886827</v>
      </c>
      <c r="I236" s="46">
        <v>318.13511132889062</v>
      </c>
      <c r="J236" s="49">
        <v>0.42121228865979388</v>
      </c>
      <c r="K236" s="6">
        <v>454.81527326625201</v>
      </c>
      <c r="L236" s="6">
        <v>325.12861633931436</v>
      </c>
      <c r="M236" s="7">
        <v>129.44900705247684</v>
      </c>
      <c r="N236" s="27">
        <v>0.53993289295332692</v>
      </c>
      <c r="O236" s="6">
        <v>583.00703200126225</v>
      </c>
      <c r="P236" s="6">
        <v>416.76759944623836</v>
      </c>
      <c r="Q236" s="7">
        <v>165.93479997975908</v>
      </c>
      <c r="R236" s="50">
        <v>0.70637283288650587</v>
      </c>
      <c r="S236" s="6">
        <v>762.72502409495576</v>
      </c>
      <c r="T236" s="6">
        <v>545.24055436940387</v>
      </c>
      <c r="U236" s="23">
        <v>217.08593098492742</v>
      </c>
      <c r="V236" s="5"/>
      <c r="W236" s="434">
        <v>1325.3942967965165</v>
      </c>
      <c r="X236" s="463">
        <v>530.0832161979348</v>
      </c>
      <c r="Y236" s="22">
        <v>504.63359934924216</v>
      </c>
      <c r="Z236" s="7">
        <v>334.61688779199585</v>
      </c>
      <c r="AA236" s="6">
        <v>1027.8175994580399</v>
      </c>
      <c r="AB236" s="421">
        <v>678.47281054002451</v>
      </c>
      <c r="AC236" s="6">
        <v>1394.1920169196858</v>
      </c>
      <c r="AD236" s="23">
        <v>920.37341848894039</v>
      </c>
      <c r="AE236" s="22">
        <v>357.30832876546293</v>
      </c>
      <c r="AF236" s="7">
        <v>167.58427540628077</v>
      </c>
      <c r="AG236" s="8">
        <v>695.44279471107598</v>
      </c>
      <c r="AH236" s="421">
        <v>328.86579031379068</v>
      </c>
      <c r="AI236" s="6">
        <v>913.3379476510803</v>
      </c>
      <c r="AJ236" s="23">
        <v>433.18222326370847</v>
      </c>
      <c r="AL236" s="141">
        <v>548.37842032399783</v>
      </c>
      <c r="AM236" s="142">
        <v>218.33526313126194</v>
      </c>
      <c r="AN236" s="141">
        <v>1743.9398642059427</v>
      </c>
      <c r="AO236" s="142">
        <v>697.47791604991414</v>
      </c>
      <c r="AP236" s="141">
        <v>892.72738228950595</v>
      </c>
      <c r="AQ236" s="142">
        <v>432.71814514972459</v>
      </c>
      <c r="AS236" s="341">
        <f t="shared" si="6"/>
        <v>0</v>
      </c>
      <c r="AT236" s="20">
        <f t="shared" si="7"/>
        <v>0</v>
      </c>
    </row>
    <row r="237" spans="1:46" x14ac:dyDescent="0.25">
      <c r="A237" s="76">
        <v>9775</v>
      </c>
      <c r="B237" s="21" t="s">
        <v>176</v>
      </c>
      <c r="C237" s="39" t="s">
        <v>132</v>
      </c>
      <c r="D237" s="21">
        <v>515</v>
      </c>
      <c r="E237" s="44">
        <v>383</v>
      </c>
      <c r="F237" s="22">
        <v>769.31175449403588</v>
      </c>
      <c r="G237" s="6">
        <v>553.13742509940084</v>
      </c>
      <c r="H237" s="23">
        <v>215.80332642661156</v>
      </c>
      <c r="I237" s="46">
        <v>241.8321696813575</v>
      </c>
      <c r="J237" s="49">
        <v>0.43649552238805972</v>
      </c>
      <c r="K237" s="6">
        <v>335.80113615714896</v>
      </c>
      <c r="L237" s="6">
        <v>241.44200932114921</v>
      </c>
      <c r="M237" s="7">
        <v>94.197185701664793</v>
      </c>
      <c r="N237" s="27">
        <v>0.54091272447942995</v>
      </c>
      <c r="O237" s="6">
        <v>416.13051709741927</v>
      </c>
      <c r="P237" s="6">
        <v>299.19907162205351</v>
      </c>
      <c r="Q237" s="7">
        <v>116.73076524914222</v>
      </c>
      <c r="R237" s="50">
        <v>0.7063141194968553</v>
      </c>
      <c r="S237" s="6">
        <v>543.37575449403585</v>
      </c>
      <c r="T237" s="6">
        <v>390.68877336984104</v>
      </c>
      <c r="U237" s="23">
        <v>152.4249364895046</v>
      </c>
      <c r="V237" s="5"/>
      <c r="W237" s="434">
        <v>773.47186968830476</v>
      </c>
      <c r="X237" s="463">
        <v>743.05759716221485</v>
      </c>
      <c r="Y237" s="22">
        <v>294.49341568739356</v>
      </c>
      <c r="Z237" s="7">
        <v>195.27528559261032</v>
      </c>
      <c r="AA237" s="6">
        <v>599.81244998023942</v>
      </c>
      <c r="AB237" s="421">
        <v>395.9422751172736</v>
      </c>
      <c r="AC237" s="6">
        <v>813.62075318854068</v>
      </c>
      <c r="AD237" s="23">
        <v>537.11031542136652</v>
      </c>
      <c r="AE237" s="22">
        <v>500.86601519443838</v>
      </c>
      <c r="AF237" s="7">
        <v>234.91550986791455</v>
      </c>
      <c r="AG237" s="8">
        <v>974.85458171690141</v>
      </c>
      <c r="AH237" s="421">
        <v>460.99596529796736</v>
      </c>
      <c r="AI237" s="6">
        <v>1280.2946406159474</v>
      </c>
      <c r="AJ237" s="23">
        <v>607.22417182046092</v>
      </c>
      <c r="AL237" s="141">
        <v>580.9690711107836</v>
      </c>
      <c r="AM237" s="142">
        <v>226.66168009542179</v>
      </c>
      <c r="AN237" s="141">
        <v>1501.8871256083587</v>
      </c>
      <c r="AO237" s="142">
        <v>1442.8302857518736</v>
      </c>
      <c r="AP237" s="141">
        <v>768.81995168402636</v>
      </c>
      <c r="AQ237" s="142">
        <v>895.13779669508222</v>
      </c>
      <c r="AS237" s="341">
        <f t="shared" si="6"/>
        <v>0</v>
      </c>
      <c r="AT237" s="20">
        <f t="shared" si="7"/>
        <v>0</v>
      </c>
    </row>
    <row r="238" spans="1:46" x14ac:dyDescent="0.25">
      <c r="A238" s="76">
        <v>9776</v>
      </c>
      <c r="B238" s="21" t="s">
        <v>177</v>
      </c>
      <c r="C238" s="39" t="s">
        <v>132</v>
      </c>
      <c r="D238" s="21">
        <v>358</v>
      </c>
      <c r="E238" s="44">
        <v>301</v>
      </c>
      <c r="F238" s="22">
        <v>731.13204905639225</v>
      </c>
      <c r="G238" s="6">
        <v>475.98840790726354</v>
      </c>
      <c r="H238" s="23">
        <v>254.89023912191308</v>
      </c>
      <c r="I238" s="46">
        <v>46.991873886991108</v>
      </c>
      <c r="J238" s="49">
        <v>0</v>
      </c>
      <c r="K238" s="6">
        <v>0</v>
      </c>
      <c r="L238" s="6">
        <v>0</v>
      </c>
      <c r="M238" s="7">
        <v>0</v>
      </c>
      <c r="N238" s="27">
        <v>0.29203407734806625</v>
      </c>
      <c r="O238" s="6">
        <v>213.51547336578463</v>
      </c>
      <c r="P238" s="6">
        <v>139.0048355315727</v>
      </c>
      <c r="Q238" s="7">
        <v>74.436635806995866</v>
      </c>
      <c r="R238" s="50">
        <v>0.7458078291814948</v>
      </c>
      <c r="S238" s="6">
        <v>545.28400635176604</v>
      </c>
      <c r="T238" s="6">
        <v>354.99588121687208</v>
      </c>
      <c r="U238" s="23">
        <v>190.09913591906613</v>
      </c>
      <c r="V238" s="5"/>
      <c r="W238" s="434">
        <v>643.51568256547432</v>
      </c>
      <c r="X238" s="463">
        <v>285.19102870961564</v>
      </c>
      <c r="Y238" s="22">
        <v>245.01360532152333</v>
      </c>
      <c r="Z238" s="7">
        <v>162.46577751681696</v>
      </c>
      <c r="AA238" s="6">
        <v>499.03394459044739</v>
      </c>
      <c r="AB238" s="421">
        <v>329.41736269128569</v>
      </c>
      <c r="AC238" s="6">
        <v>676.91888335713031</v>
      </c>
      <c r="AD238" s="23">
        <v>446.86681544168397</v>
      </c>
      <c r="AE238" s="22">
        <v>192.23609941478642</v>
      </c>
      <c r="AF238" s="7">
        <v>90.162318742094428</v>
      </c>
      <c r="AG238" s="8">
        <v>374.15643425745293</v>
      </c>
      <c r="AH238" s="421">
        <v>176.93367792269314</v>
      </c>
      <c r="AI238" s="6">
        <v>491.38659910499445</v>
      </c>
      <c r="AJ238" s="23">
        <v>233.05715045534529</v>
      </c>
      <c r="AL238" s="141">
        <v>388.2816634960131</v>
      </c>
      <c r="AM238" s="142">
        <v>207.92356370669236</v>
      </c>
      <c r="AN238" s="141">
        <v>1797.5298395683642</v>
      </c>
      <c r="AO238" s="142">
        <v>796.62298522239007</v>
      </c>
      <c r="AP238" s="141">
        <v>920.16023098124492</v>
      </c>
      <c r="AQ238" s="142">
        <v>494.22815062204791</v>
      </c>
      <c r="AS238" s="341">
        <f t="shared" si="6"/>
        <v>0</v>
      </c>
      <c r="AT238" s="20">
        <f t="shared" si="7"/>
        <v>0</v>
      </c>
    </row>
    <row r="239" spans="1:46" x14ac:dyDescent="0.25">
      <c r="A239" s="76">
        <v>9777</v>
      </c>
      <c r="B239" s="21" t="s">
        <v>336</v>
      </c>
      <c r="C239" s="39" t="s">
        <v>132</v>
      </c>
      <c r="D239" s="21">
        <v>1458</v>
      </c>
      <c r="E239" s="44">
        <v>1141</v>
      </c>
      <c r="F239" s="22">
        <v>2448.5761886095124</v>
      </c>
      <c r="G239" s="6">
        <v>1748.4669877359056</v>
      </c>
      <c r="H239" s="23">
        <v>699.06339250713916</v>
      </c>
      <c r="I239" s="46">
        <v>284.68943193145537</v>
      </c>
      <c r="J239" s="49">
        <v>0</v>
      </c>
      <c r="K239" s="6">
        <v>0</v>
      </c>
      <c r="L239" s="6">
        <v>0</v>
      </c>
      <c r="M239" s="7">
        <v>0</v>
      </c>
      <c r="N239" s="27">
        <v>0.42477735992402654</v>
      </c>
      <c r="O239" s="6">
        <v>1040.0997289703839</v>
      </c>
      <c r="P239" s="6">
        <v>742.70919096477326</v>
      </c>
      <c r="Q239" s="7">
        <v>296.94630228871608</v>
      </c>
      <c r="R239" s="50">
        <v>0.8386524873096447</v>
      </c>
      <c r="S239" s="6">
        <v>2053.5045109445373</v>
      </c>
      <c r="T239" s="6">
        <v>1466.3561882435192</v>
      </c>
      <c r="U239" s="23">
        <v>586.27125291323068</v>
      </c>
      <c r="V239" s="5"/>
      <c r="W239" s="434">
        <v>3103.6909519897199</v>
      </c>
      <c r="X239" s="463">
        <v>908.87051061289822</v>
      </c>
      <c r="Y239" s="22">
        <v>1181.7062591530873</v>
      </c>
      <c r="Z239" s="7">
        <v>783.57618524023394</v>
      </c>
      <c r="AA239" s="6">
        <v>2406.8522034869347</v>
      </c>
      <c r="AB239" s="421">
        <v>1588.7875240852961</v>
      </c>
      <c r="AC239" s="6">
        <v>3264.795358414206</v>
      </c>
      <c r="AD239" s="23">
        <v>2155.2489386141747</v>
      </c>
      <c r="AE239" s="22">
        <v>612.63400403540788</v>
      </c>
      <c r="AF239" s="7">
        <v>287.33678280114606</v>
      </c>
      <c r="AG239" s="8">
        <v>1192.392870811251</v>
      </c>
      <c r="AH239" s="421">
        <v>563.86697339611737</v>
      </c>
      <c r="AI239" s="6">
        <v>1565.9917188055424</v>
      </c>
      <c r="AJ239" s="23">
        <v>742.7259275817288</v>
      </c>
      <c r="AL239" s="141">
        <v>509.4027372872244</v>
      </c>
      <c r="AM239" s="142">
        <v>203.66687399774767</v>
      </c>
      <c r="AN239" s="141">
        <v>2128.7317914881482</v>
      </c>
      <c r="AO239" s="142">
        <v>623.36797710075325</v>
      </c>
      <c r="AP239" s="141">
        <v>1089.703377287583</v>
      </c>
      <c r="AQ239" s="142">
        <v>386.74003662285145</v>
      </c>
      <c r="AS239" s="341">
        <f t="shared" si="6"/>
        <v>0</v>
      </c>
      <c r="AT239" s="20">
        <f t="shared" si="7"/>
        <v>0</v>
      </c>
    </row>
    <row r="240" spans="1:46" x14ac:dyDescent="0.25">
      <c r="A240" s="76">
        <v>9778</v>
      </c>
      <c r="B240" s="21" t="s">
        <v>337</v>
      </c>
      <c r="C240" s="39" t="s">
        <v>132</v>
      </c>
      <c r="D240" s="21">
        <v>1300</v>
      </c>
      <c r="E240" s="44">
        <v>868</v>
      </c>
      <c r="F240" s="22">
        <v>2218.6215489723909</v>
      </c>
      <c r="G240" s="6">
        <v>1635.7590860726891</v>
      </c>
      <c r="H240" s="23">
        <v>581.94685557484434</v>
      </c>
      <c r="I240" s="46">
        <v>537.11514296914424</v>
      </c>
      <c r="J240" s="49">
        <v>0.39514893637226978</v>
      </c>
      <c r="K240" s="6">
        <v>876.68594528903793</v>
      </c>
      <c r="L240" s="6">
        <v>646.36846302289916</v>
      </c>
      <c r="M240" s="7">
        <v>229.95568100558663</v>
      </c>
      <c r="N240" s="27">
        <v>0.51010445644842795</v>
      </c>
      <c r="O240" s="6">
        <v>1131.7287393033307</v>
      </c>
      <c r="P240" s="6">
        <v>834.40799948168637</v>
      </c>
      <c r="Q240" s="7">
        <v>296.85368444487779</v>
      </c>
      <c r="R240" s="50">
        <v>0.72720210231254379</v>
      </c>
      <c r="S240" s="6">
        <v>1613.386254648635</v>
      </c>
      <c r="T240" s="6">
        <v>1189.5274462689049</v>
      </c>
      <c r="U240" s="23">
        <v>423.19297680820108</v>
      </c>
      <c r="V240" s="5"/>
      <c r="W240" s="434">
        <v>3517.460322280579</v>
      </c>
      <c r="X240" s="463">
        <v>922.53137291864118</v>
      </c>
      <c r="Y240" s="22">
        <v>1339.2457378840738</v>
      </c>
      <c r="Z240" s="7">
        <v>888.03884913204752</v>
      </c>
      <c r="AA240" s="6">
        <v>2727.7223339300172</v>
      </c>
      <c r="AB240" s="421">
        <v>1800.597148025239</v>
      </c>
      <c r="AC240" s="6">
        <v>3700.0424047457827</v>
      </c>
      <c r="AD240" s="23">
        <v>2442.5765140542253</v>
      </c>
      <c r="AE240" s="22">
        <v>621.84225611886473</v>
      </c>
      <c r="AF240" s="7">
        <v>291.65562490173818</v>
      </c>
      <c r="AG240" s="8">
        <v>1210.3152421857139</v>
      </c>
      <c r="AH240" s="421">
        <v>572.34222811323423</v>
      </c>
      <c r="AI240" s="6">
        <v>1589.52950223314</v>
      </c>
      <c r="AJ240" s="23">
        <v>753.88953835919483</v>
      </c>
      <c r="AL240" s="141">
        <v>641.85230729360489</v>
      </c>
      <c r="AM240" s="142">
        <v>228.34898803452137</v>
      </c>
      <c r="AN240" s="141">
        <v>2705.7387094465994</v>
      </c>
      <c r="AO240" s="142">
        <v>709.63951762972397</v>
      </c>
      <c r="AP240" s="141">
        <v>1385.074729250184</v>
      </c>
      <c r="AQ240" s="142">
        <v>440.26325239479559</v>
      </c>
      <c r="AS240" s="341">
        <f t="shared" si="6"/>
        <v>0</v>
      </c>
      <c r="AT240" s="20">
        <f t="shared" si="7"/>
        <v>0</v>
      </c>
    </row>
    <row r="241" spans="1:46" x14ac:dyDescent="0.25">
      <c r="A241" s="76">
        <v>9779</v>
      </c>
      <c r="B241" s="21" t="s">
        <v>178</v>
      </c>
      <c r="C241" s="39" t="s">
        <v>132</v>
      </c>
      <c r="D241" s="21">
        <v>1276</v>
      </c>
      <c r="E241" s="44">
        <v>847</v>
      </c>
      <c r="F241" s="22">
        <v>1570.8755670045373</v>
      </c>
      <c r="G241" s="6">
        <v>1103.8430307442463</v>
      </c>
      <c r="H241" s="23">
        <v>466.14072912583339</v>
      </c>
      <c r="I241" s="46">
        <v>276.32369950159625</v>
      </c>
      <c r="J241" s="49">
        <v>0.25523243902439002</v>
      </c>
      <c r="K241" s="6">
        <v>400.93840237038967</v>
      </c>
      <c r="L241" s="6">
        <v>281.73654903692875</v>
      </c>
      <c r="M241" s="7">
        <v>118.97423522339398</v>
      </c>
      <c r="N241" s="27">
        <v>0.55856991405598255</v>
      </c>
      <c r="O241" s="6">
        <v>877.44383045436723</v>
      </c>
      <c r="P241" s="6">
        <v>616.57350681410901</v>
      </c>
      <c r="Q241" s="7">
        <v>260.37218700580979</v>
      </c>
      <c r="R241" s="50">
        <v>0.74159153583617743</v>
      </c>
      <c r="S241" s="6">
        <v>1164.9480243424209</v>
      </c>
      <c r="T241" s="6">
        <v>818.60064849168646</v>
      </c>
      <c r="U241" s="23">
        <v>345.68601922822234</v>
      </c>
      <c r="V241" s="5"/>
      <c r="W241" s="434">
        <v>2348.5987582965026</v>
      </c>
      <c r="X241" s="463">
        <v>688.92536192400416</v>
      </c>
      <c r="Y241" s="22">
        <v>894.21076255640628</v>
      </c>
      <c r="Z241" s="7">
        <v>592.94114141942418</v>
      </c>
      <c r="AA241" s="6">
        <v>1821.2928361597194</v>
      </c>
      <c r="AB241" s="421">
        <v>1202.2538532296692</v>
      </c>
      <c r="AC241" s="6">
        <v>2470.5083216961953</v>
      </c>
      <c r="AD241" s="23">
        <v>1630.9017422640188</v>
      </c>
      <c r="AE241" s="22">
        <v>464.3775961797121</v>
      </c>
      <c r="AF241" s="7">
        <v>217.80176028801753</v>
      </c>
      <c r="AG241" s="8">
        <v>903.83578352133372</v>
      </c>
      <c r="AH241" s="421">
        <v>427.41210567163512</v>
      </c>
      <c r="AI241" s="6">
        <v>1187.0243330049036</v>
      </c>
      <c r="AJ241" s="23">
        <v>562.98749106132857</v>
      </c>
      <c r="AL241" s="141">
        <v>483.20807744052428</v>
      </c>
      <c r="AM241" s="142">
        <v>204.05343809232744</v>
      </c>
      <c r="AN241" s="141">
        <v>1840.5946381634033</v>
      </c>
      <c r="AO241" s="142">
        <v>539.91015824765225</v>
      </c>
      <c r="AP241" s="141">
        <v>942.20521412983487</v>
      </c>
      <c r="AQ241" s="142">
        <v>334.96246525990216</v>
      </c>
      <c r="AS241" s="341">
        <f t="shared" si="6"/>
        <v>0</v>
      </c>
      <c r="AT241" s="20">
        <f t="shared" si="7"/>
        <v>0</v>
      </c>
    </row>
    <row r="242" spans="1:46" x14ac:dyDescent="0.25">
      <c r="A242" s="76">
        <v>9780</v>
      </c>
      <c r="B242" s="21" t="s">
        <v>338</v>
      </c>
      <c r="C242" s="39" t="s">
        <v>132</v>
      </c>
      <c r="D242" s="21">
        <v>1665</v>
      </c>
      <c r="E242" s="44">
        <v>1474</v>
      </c>
      <c r="F242" s="22">
        <v>2874.8655989247859</v>
      </c>
      <c r="G242" s="6">
        <v>1920.2581620652957</v>
      </c>
      <c r="H242" s="23">
        <v>953.47902783222469</v>
      </c>
      <c r="I242" s="46">
        <v>646.14231041048333</v>
      </c>
      <c r="J242" s="49">
        <v>0.27255988664494191</v>
      </c>
      <c r="K242" s="6">
        <v>783.57304176238267</v>
      </c>
      <c r="L242" s="6">
        <v>523.38534698154149</v>
      </c>
      <c r="M242" s="7">
        <v>259.88013574428055</v>
      </c>
      <c r="N242" s="27">
        <v>0.5218322317611348</v>
      </c>
      <c r="O242" s="6">
        <v>1500.1975315002326</v>
      </c>
      <c r="P242" s="6">
        <v>1002.0526022680681</v>
      </c>
      <c r="Q242" s="7">
        <v>497.55608903112699</v>
      </c>
      <c r="R242" s="50">
        <v>0.92134416666666663</v>
      </c>
      <c r="S242" s="6">
        <v>2648.7406495200244</v>
      </c>
      <c r="T242" s="6">
        <v>1769.2186561129147</v>
      </c>
      <c r="U242" s="23">
        <v>878.48234033222445</v>
      </c>
      <c r="V242" s="5"/>
      <c r="W242" s="434">
        <v>2010.4181731633889</v>
      </c>
      <c r="X242" s="463">
        <v>877.10258847289629</v>
      </c>
      <c r="Y242" s="22">
        <v>765.45112754195407</v>
      </c>
      <c r="Z242" s="7">
        <v>507.56206955950364</v>
      </c>
      <c r="AA242" s="6">
        <v>1559.0403441768026</v>
      </c>
      <c r="AB242" s="421">
        <v>1029.1383263106939</v>
      </c>
      <c r="AC242" s="6">
        <v>2114.7736748749394</v>
      </c>
      <c r="AD242" s="23">
        <v>1396.0641381202163</v>
      </c>
      <c r="AE242" s="22">
        <v>591.22049230490825</v>
      </c>
      <c r="AF242" s="7">
        <v>277.29344611302986</v>
      </c>
      <c r="AG242" s="8">
        <v>1150.7149382148014</v>
      </c>
      <c r="AH242" s="421">
        <v>544.1580248726508</v>
      </c>
      <c r="AI242" s="6">
        <v>1511.2553153091253</v>
      </c>
      <c r="AJ242" s="23">
        <v>716.76528834516046</v>
      </c>
      <c r="AL242" s="141">
        <v>601.83339475559649</v>
      </c>
      <c r="AM242" s="142">
        <v>298.83248590458078</v>
      </c>
      <c r="AN242" s="141">
        <v>1207.4583622602936</v>
      </c>
      <c r="AO242" s="142">
        <v>526.78834142516291</v>
      </c>
      <c r="AP242" s="141">
        <v>618.10109688329965</v>
      </c>
      <c r="AQ242" s="142">
        <v>326.82163656015064</v>
      </c>
      <c r="AS242" s="341">
        <f t="shared" si="6"/>
        <v>0</v>
      </c>
      <c r="AT242" s="20">
        <f t="shared" si="7"/>
        <v>0</v>
      </c>
    </row>
    <row r="243" spans="1:46" x14ac:dyDescent="0.25">
      <c r="A243" s="76">
        <v>10041</v>
      </c>
      <c r="B243" s="21" t="s">
        <v>179</v>
      </c>
      <c r="C243" s="39" t="s">
        <v>180</v>
      </c>
      <c r="D243" s="21">
        <v>448</v>
      </c>
      <c r="E243" s="44">
        <v>345</v>
      </c>
      <c r="F243" s="22">
        <v>545.382763062104</v>
      </c>
      <c r="G243" s="6">
        <v>313.58710869686917</v>
      </c>
      <c r="H243" s="23">
        <v>231.49885199081609</v>
      </c>
      <c r="I243" s="46">
        <v>122.5556960855687</v>
      </c>
      <c r="J243" s="49">
        <v>0.29593522552255214</v>
      </c>
      <c r="K243" s="6">
        <v>161.39797098289637</v>
      </c>
      <c r="L243" s="6">
        <v>92.801471733173045</v>
      </c>
      <c r="M243" s="7">
        <v>68.508664972114076</v>
      </c>
      <c r="N243" s="27">
        <v>0.61131088095626906</v>
      </c>
      <c r="O243" s="6">
        <v>333.39841734585895</v>
      </c>
      <c r="P243" s="6">
        <v>191.69921167401239</v>
      </c>
      <c r="Q243" s="7">
        <v>141.51776715087072</v>
      </c>
      <c r="R243" s="50">
        <v>0.72020949222797925</v>
      </c>
      <c r="S243" s="6">
        <v>392.78984285485024</v>
      </c>
      <c r="T243" s="6">
        <v>225.84841232381228</v>
      </c>
      <c r="U243" s="23">
        <v>166.72767064366579</v>
      </c>
      <c r="V243" s="5"/>
      <c r="W243" s="434">
        <v>114.70617194501953</v>
      </c>
      <c r="X243" s="463">
        <v>972.79119777995777</v>
      </c>
      <c r="Y243" s="22">
        <v>70.550682717332293</v>
      </c>
      <c r="Z243" s="7">
        <v>31.136759736538753</v>
      </c>
      <c r="AA243" s="6">
        <v>193.67380107481182</v>
      </c>
      <c r="AB243" s="421">
        <v>75.872380025756215</v>
      </c>
      <c r="AC243" s="6">
        <v>237.02959569217151</v>
      </c>
      <c r="AD243" s="23">
        <v>93.768764984028351</v>
      </c>
      <c r="AE243" s="22">
        <v>807.7284068097913</v>
      </c>
      <c r="AF243" s="7">
        <v>352.37634418332595</v>
      </c>
      <c r="AG243" s="8">
        <v>1641.308154313313</v>
      </c>
      <c r="AH243" s="421">
        <v>706.29746678064294</v>
      </c>
      <c r="AI243" s="6">
        <v>2036.928132061865</v>
      </c>
      <c r="AJ243" s="23">
        <v>880.16015248526242</v>
      </c>
      <c r="AL243" s="141">
        <v>427.90002605806336</v>
      </c>
      <c r="AM243" s="142">
        <v>315.88787310462214</v>
      </c>
      <c r="AN243" s="141">
        <v>256.04056237727576</v>
      </c>
      <c r="AO243" s="142">
        <v>2171.4089236159771</v>
      </c>
      <c r="AP243" s="141">
        <v>169.3579911289201</v>
      </c>
      <c r="AQ243" s="142">
        <v>1576.5568454925065</v>
      </c>
      <c r="AS243" s="341">
        <f t="shared" si="6"/>
        <v>0</v>
      </c>
      <c r="AT243" s="20">
        <f t="shared" si="7"/>
        <v>0</v>
      </c>
    </row>
    <row r="244" spans="1:46" x14ac:dyDescent="0.25">
      <c r="A244" s="76">
        <v>10042</v>
      </c>
      <c r="B244" s="21" t="s">
        <v>181</v>
      </c>
      <c r="C244" s="39" t="s">
        <v>180</v>
      </c>
      <c r="D244" s="21">
        <v>574</v>
      </c>
      <c r="E244" s="44">
        <v>510</v>
      </c>
      <c r="F244" s="22">
        <v>656.94125553004358</v>
      </c>
      <c r="G244" s="6">
        <v>408.75707005656028</v>
      </c>
      <c r="H244" s="23">
        <v>247.81318250545996</v>
      </c>
      <c r="I244" s="46">
        <v>138.16109626477009</v>
      </c>
      <c r="J244" s="49">
        <v>0.14261826146788986</v>
      </c>
      <c r="K244" s="6">
        <v>93.691819750227594</v>
      </c>
      <c r="L244" s="6">
        <v>58.296222694175086</v>
      </c>
      <c r="M244" s="7">
        <v>35.342685257753601</v>
      </c>
      <c r="N244" s="27">
        <v>0.56435170073467333</v>
      </c>
      <c r="O244" s="6">
        <v>370.74591484115172</v>
      </c>
      <c r="P244" s="6">
        <v>230.6827476737418</v>
      </c>
      <c r="Q244" s="7">
        <v>139.85379101142831</v>
      </c>
      <c r="R244" s="50">
        <v>0.62772348224513175</v>
      </c>
      <c r="S244" s="6">
        <v>412.37745255180789</v>
      </c>
      <c r="T244" s="6">
        <v>256.5864114082213</v>
      </c>
      <c r="U244" s="23">
        <v>155.55815386857569</v>
      </c>
      <c r="V244" s="5"/>
      <c r="W244" s="434">
        <v>338.28051099136985</v>
      </c>
      <c r="X244" s="463">
        <v>397.74206945077805</v>
      </c>
      <c r="Y244" s="22">
        <v>208.0613501063263</v>
      </c>
      <c r="Z244" s="7">
        <v>91.825564533183552</v>
      </c>
      <c r="AA244" s="6">
        <v>571.16431733622085</v>
      </c>
      <c r="AB244" s="421">
        <v>223.75559265935925</v>
      </c>
      <c r="AC244" s="6">
        <v>699.02509508606306</v>
      </c>
      <c r="AD244" s="23">
        <v>276.53390568234414</v>
      </c>
      <c r="AE244" s="22">
        <v>330.25336661339321</v>
      </c>
      <c r="AF244" s="7">
        <v>144.07500466783446</v>
      </c>
      <c r="AG244" s="8">
        <v>671.07648937699298</v>
      </c>
      <c r="AH244" s="421">
        <v>288.7816180145158</v>
      </c>
      <c r="AI244" s="6">
        <v>832.83238213680079</v>
      </c>
      <c r="AJ244" s="23">
        <v>359.86830606251726</v>
      </c>
      <c r="AL244" s="141">
        <v>401.88631998909722</v>
      </c>
      <c r="AM244" s="142">
        <v>243.64771953210507</v>
      </c>
      <c r="AN244" s="141">
        <v>589.33886932294399</v>
      </c>
      <c r="AO244" s="142">
        <v>692.930434583237</v>
      </c>
      <c r="AP244" s="141">
        <v>389.81810567832622</v>
      </c>
      <c r="AQ244" s="142">
        <v>503.10386413678708</v>
      </c>
      <c r="AS244" s="341">
        <f t="shared" si="6"/>
        <v>0</v>
      </c>
      <c r="AT244" s="20">
        <f t="shared" si="7"/>
        <v>0</v>
      </c>
    </row>
    <row r="245" spans="1:46" x14ac:dyDescent="0.25">
      <c r="A245" s="76">
        <v>10043</v>
      </c>
      <c r="B245" s="21" t="s">
        <v>182</v>
      </c>
      <c r="C245" s="39" t="s">
        <v>180</v>
      </c>
      <c r="D245" s="21">
        <v>248</v>
      </c>
      <c r="E245" s="44">
        <v>214</v>
      </c>
      <c r="F245" s="22">
        <v>292.62754102032812</v>
      </c>
      <c r="G245" s="6">
        <v>170.10136081088646</v>
      </c>
      <c r="H245" s="23">
        <v>122.33717869742954</v>
      </c>
      <c r="I245" s="46">
        <v>50.107284314274516</v>
      </c>
      <c r="J245" s="49">
        <v>0.10957096325623331</v>
      </c>
      <c r="K245" s="6">
        <v>32.063481544900277</v>
      </c>
      <c r="L245" s="6">
        <v>18.638169955244926</v>
      </c>
      <c r="M245" s="7">
        <v>13.404602511927299</v>
      </c>
      <c r="N245" s="27">
        <v>0.59968272815072854</v>
      </c>
      <c r="O245" s="6">
        <v>175.48368213110959</v>
      </c>
      <c r="P245" s="6">
        <v>102.00684811322381</v>
      </c>
      <c r="Q245" s="7">
        <v>73.363493075537733</v>
      </c>
      <c r="R245" s="50">
        <v>0.69826536687631025</v>
      </c>
      <c r="S245" s="6">
        <v>204.33167728867195</v>
      </c>
      <c r="T245" s="6">
        <v>118.77588911277326</v>
      </c>
      <c r="U245" s="23">
        <v>85.42381496577336</v>
      </c>
      <c r="V245" s="5"/>
      <c r="W245" s="434">
        <v>140.44524342717975</v>
      </c>
      <c r="X245" s="463">
        <v>385.02787751200157</v>
      </c>
      <c r="Y245" s="22">
        <v>86.381644859866483</v>
      </c>
      <c r="Z245" s="7">
        <v>38.123578937215747</v>
      </c>
      <c r="AA245" s="6">
        <v>237.13252457293046</v>
      </c>
      <c r="AB245" s="421">
        <v>92.897484951588908</v>
      </c>
      <c r="AC245" s="6">
        <v>290.21698398573784</v>
      </c>
      <c r="AD245" s="23">
        <v>114.80966368889165</v>
      </c>
      <c r="AE245" s="22">
        <v>319.69651328040823</v>
      </c>
      <c r="AF245" s="7">
        <v>139.46951431712452</v>
      </c>
      <c r="AG245" s="8">
        <v>649.62491071114789</v>
      </c>
      <c r="AH245" s="421">
        <v>279.55044735938009</v>
      </c>
      <c r="AI245" s="6">
        <v>806.21012723191416</v>
      </c>
      <c r="AJ245" s="23">
        <v>348.36478388725635</v>
      </c>
      <c r="AL245" s="141">
        <v>411.31793594041858</v>
      </c>
      <c r="AM245" s="142">
        <v>295.82053659491021</v>
      </c>
      <c r="AN245" s="141">
        <v>566.31146543217642</v>
      </c>
      <c r="AO245" s="142">
        <v>1552.5317641612967</v>
      </c>
      <c r="AP245" s="141">
        <v>374.58663286931011</v>
      </c>
      <c r="AQ245" s="142">
        <v>1127.2195458039521</v>
      </c>
      <c r="AS245" s="341">
        <f t="shared" si="6"/>
        <v>0</v>
      </c>
      <c r="AT245" s="20">
        <f t="shared" si="7"/>
        <v>0</v>
      </c>
    </row>
    <row r="246" spans="1:46" x14ac:dyDescent="0.25">
      <c r="A246" s="76">
        <v>10044</v>
      </c>
      <c r="B246" s="21" t="s">
        <v>183</v>
      </c>
      <c r="C246" s="39" t="s">
        <v>180</v>
      </c>
      <c r="D246" s="21">
        <v>483</v>
      </c>
      <c r="E246" s="44">
        <v>396</v>
      </c>
      <c r="F246" s="22">
        <v>512.80030240241933</v>
      </c>
      <c r="G246" s="6">
        <v>305.04984039872335</v>
      </c>
      <c r="H246" s="23">
        <v>207.4256594052751</v>
      </c>
      <c r="I246" s="46">
        <v>115.35863168505361</v>
      </c>
      <c r="J246" s="49">
        <v>0.12644140000774984</v>
      </c>
      <c r="K246" s="6">
        <v>64.839188160159381</v>
      </c>
      <c r="L246" s="6">
        <v>38.570928892155223</v>
      </c>
      <c r="M246" s="7">
        <v>26.227190772733668</v>
      </c>
      <c r="N246" s="27">
        <v>0.59818305316023879</v>
      </c>
      <c r="O246" s="6">
        <v>306.74845055257293</v>
      </c>
      <c r="P246" s="6">
        <v>182.47564489575188</v>
      </c>
      <c r="Q246" s="7">
        <v>124.07851424682326</v>
      </c>
      <c r="R246" s="50">
        <v>0.72281671641791045</v>
      </c>
      <c r="S246" s="6">
        <v>370.66063076062824</v>
      </c>
      <c r="T246" s="6">
        <v>220.49512398081285</v>
      </c>
      <c r="U246" s="23">
        <v>149.9307340321408</v>
      </c>
      <c r="V246" s="5"/>
      <c r="W246" s="434">
        <v>244.05429430933685</v>
      </c>
      <c r="X246" s="463">
        <v>1471.9379558168098</v>
      </c>
      <c r="Y246" s="22">
        <v>150.10698022311661</v>
      </c>
      <c r="Z246" s="7">
        <v>66.248047474051248</v>
      </c>
      <c r="AA246" s="6">
        <v>412.06956910893911</v>
      </c>
      <c r="AB246" s="421">
        <v>161.42967593436242</v>
      </c>
      <c r="AC246" s="6">
        <v>504.31541499622045</v>
      </c>
      <c r="AD246" s="23">
        <v>199.5068737661656</v>
      </c>
      <c r="AE246" s="22">
        <v>1222.1801581758391</v>
      </c>
      <c r="AF246" s="7">
        <v>533.18339734065751</v>
      </c>
      <c r="AG246" s="8">
        <v>2483.4761817734588</v>
      </c>
      <c r="AH246" s="421">
        <v>1068.7042109594115</v>
      </c>
      <c r="AI246" s="6">
        <v>3082.0918586591538</v>
      </c>
      <c r="AJ246" s="23">
        <v>1331.7771980227312</v>
      </c>
      <c r="AL246" s="141">
        <v>377.7963662437927</v>
      </c>
      <c r="AM246" s="142">
        <v>256.89133384435456</v>
      </c>
      <c r="AN246" s="141">
        <v>505.28839401519019</v>
      </c>
      <c r="AO246" s="142">
        <v>3047.4905917532292</v>
      </c>
      <c r="AP246" s="141">
        <v>334.22293154112305</v>
      </c>
      <c r="AQ246" s="142">
        <v>2212.6381179283881</v>
      </c>
      <c r="AS246" s="341">
        <f t="shared" si="6"/>
        <v>0</v>
      </c>
      <c r="AT246" s="20">
        <f t="shared" si="7"/>
        <v>0</v>
      </c>
    </row>
    <row r="247" spans="1:46" x14ac:dyDescent="0.25">
      <c r="A247" s="76">
        <v>10045</v>
      </c>
      <c r="B247" s="21" t="s">
        <v>184</v>
      </c>
      <c r="C247" s="39" t="s">
        <v>180</v>
      </c>
      <c r="D247" s="21">
        <v>436</v>
      </c>
      <c r="E247" s="44">
        <v>364</v>
      </c>
      <c r="F247" s="22">
        <v>510.31948255586047</v>
      </c>
      <c r="G247" s="6">
        <v>304.55003640029059</v>
      </c>
      <c r="H247" s="23">
        <v>205.46984375875036</v>
      </c>
      <c r="I247" s="46">
        <v>118.25795693565554</v>
      </c>
      <c r="J247" s="49">
        <v>3.8138807824478024E-2</v>
      </c>
      <c r="K247" s="6">
        <v>19.462976674285027</v>
      </c>
      <c r="L247" s="6">
        <v>11.615175311208469</v>
      </c>
      <c r="M247" s="7">
        <v>7.836374884840505</v>
      </c>
      <c r="N247" s="27">
        <v>0.61852541768866454</v>
      </c>
      <c r="O247" s="6">
        <v>315.64557110252673</v>
      </c>
      <c r="P247" s="6">
        <v>188.37193847158773</v>
      </c>
      <c r="Q247" s="7">
        <v>127.08832093330571</v>
      </c>
      <c r="R247" s="50">
        <v>0.72489611881188121</v>
      </c>
      <c r="S247" s="6">
        <v>369.92861225883075</v>
      </c>
      <c r="T247" s="6">
        <v>220.76713937058778</v>
      </c>
      <c r="U247" s="23">
        <v>148.94429227360177</v>
      </c>
      <c r="V247" s="5"/>
      <c r="W247" s="434">
        <v>191.53206660196739</v>
      </c>
      <c r="X247" s="463">
        <v>410.4573386411887</v>
      </c>
      <c r="Y247" s="22">
        <v>117.80288568523773</v>
      </c>
      <c r="Z247" s="7">
        <v>51.99099436852174</v>
      </c>
      <c r="AA247" s="6">
        <v>323.38925393044354</v>
      </c>
      <c r="AB247" s="421">
        <v>126.6888563878527</v>
      </c>
      <c r="AC247" s="6">
        <v>395.78313476027023</v>
      </c>
      <c r="AD247" s="23">
        <v>156.57156921524262</v>
      </c>
      <c r="AE247" s="22">
        <v>340.81111441041963</v>
      </c>
      <c r="AF247" s="7">
        <v>148.6808852338275</v>
      </c>
      <c r="AG247" s="8">
        <v>692.52988559823484</v>
      </c>
      <c r="AH247" s="421">
        <v>298.01357081087781</v>
      </c>
      <c r="AI247" s="6">
        <v>859.45689269959621</v>
      </c>
      <c r="AJ247" s="23">
        <v>371.37280291144384</v>
      </c>
      <c r="AL247" s="141">
        <v>432.04573043942139</v>
      </c>
      <c r="AM247" s="142">
        <v>291.48697461767364</v>
      </c>
      <c r="AN247" s="141">
        <v>439.29373073845727</v>
      </c>
      <c r="AO247" s="142">
        <v>941.41591431465304</v>
      </c>
      <c r="AP247" s="141">
        <v>290.57077153177227</v>
      </c>
      <c r="AQ247" s="142">
        <v>683.51736424513251</v>
      </c>
      <c r="AS247" s="341">
        <f t="shared" si="6"/>
        <v>0</v>
      </c>
      <c r="AT247" s="20">
        <f t="shared" si="7"/>
        <v>0</v>
      </c>
    </row>
    <row r="248" spans="1:46" x14ac:dyDescent="0.25">
      <c r="A248" s="76">
        <v>10046</v>
      </c>
      <c r="B248" s="21" t="s">
        <v>185</v>
      </c>
      <c r="C248" s="39" t="s">
        <v>180</v>
      </c>
      <c r="D248" s="21">
        <v>474</v>
      </c>
      <c r="E248" s="44">
        <v>446</v>
      </c>
      <c r="F248" s="22">
        <v>566.71613372906984</v>
      </c>
      <c r="G248" s="6">
        <v>337.31729853838851</v>
      </c>
      <c r="H248" s="23">
        <v>229.08383267066159</v>
      </c>
      <c r="I248" s="46">
        <v>80.257661477291833</v>
      </c>
      <c r="J248" s="49">
        <v>0.10704654113557371</v>
      </c>
      <c r="K248" s="6">
        <v>60.665001921422167</v>
      </c>
      <c r="L248" s="6">
        <v>36.108650073730203</v>
      </c>
      <c r="M248" s="7">
        <v>24.522631917474861</v>
      </c>
      <c r="N248" s="27">
        <v>0.50097606587029431</v>
      </c>
      <c r="O248" s="6">
        <v>283.91121914081299</v>
      </c>
      <c r="P248" s="6">
        <v>168.98789317175746</v>
      </c>
      <c r="Q248" s="7">
        <v>114.76551724583685</v>
      </c>
      <c r="R248" s="50">
        <v>0.60285450101832994</v>
      </c>
      <c r="S248" s="6">
        <v>341.64737201827552</v>
      </c>
      <c r="T248" s="6">
        <v>203.35325169521124</v>
      </c>
      <c r="U248" s="23">
        <v>138.10421963603829</v>
      </c>
      <c r="V248" s="5"/>
      <c r="W248" s="434">
        <v>271.74455412122035</v>
      </c>
      <c r="X248" s="463">
        <v>260.84950334461092</v>
      </c>
      <c r="Y248" s="22">
        <v>167.13803183283352</v>
      </c>
      <c r="Z248" s="7">
        <v>73.764512823607234</v>
      </c>
      <c r="AA248" s="6">
        <v>458.82274532937032</v>
      </c>
      <c r="AB248" s="421">
        <v>179.74539408478728</v>
      </c>
      <c r="AC248" s="6">
        <v>561.53475181593296</v>
      </c>
      <c r="AD248" s="23">
        <v>222.14280887427574</v>
      </c>
      <c r="AE248" s="22">
        <v>216.58867209582479</v>
      </c>
      <c r="AF248" s="7">
        <v>94.48810246266396</v>
      </c>
      <c r="AG248" s="8">
        <v>440.10926277411733</v>
      </c>
      <c r="AH248" s="421">
        <v>189.39043018043574</v>
      </c>
      <c r="AI248" s="6">
        <v>546.19294747893991</v>
      </c>
      <c r="AJ248" s="23">
        <v>236.01091289009594</v>
      </c>
      <c r="AL248" s="141">
        <v>356.51454255645029</v>
      </c>
      <c r="AM248" s="142">
        <v>242.12134440049968</v>
      </c>
      <c r="AN248" s="141">
        <v>573.30074709118219</v>
      </c>
      <c r="AO248" s="142">
        <v>550.31540790002305</v>
      </c>
      <c r="AP248" s="141">
        <v>379.20969216199848</v>
      </c>
      <c r="AQ248" s="142">
        <v>399.5578695789784</v>
      </c>
      <c r="AS248" s="341">
        <f t="shared" si="6"/>
        <v>0</v>
      </c>
      <c r="AT248" s="20">
        <f t="shared" si="7"/>
        <v>0</v>
      </c>
    </row>
    <row r="249" spans="1:46" x14ac:dyDescent="0.25">
      <c r="A249" s="76">
        <v>11000</v>
      </c>
      <c r="B249" s="21" t="s">
        <v>186</v>
      </c>
      <c r="C249" s="39" t="s">
        <v>187</v>
      </c>
      <c r="D249" s="21">
        <v>899</v>
      </c>
      <c r="E249" s="44">
        <v>249</v>
      </c>
      <c r="F249" s="22">
        <v>1224.6863974911796</v>
      </c>
      <c r="G249" s="6">
        <v>656.75085400683213</v>
      </c>
      <c r="H249" s="23">
        <v>567.3111384891082</v>
      </c>
      <c r="I249" s="46">
        <v>227.27088811110514</v>
      </c>
      <c r="J249" s="49">
        <v>0.76011841201716746</v>
      </c>
      <c r="K249" s="6">
        <v>930.90667968002094</v>
      </c>
      <c r="L249" s="6">
        <v>499.20841623859184</v>
      </c>
      <c r="M249" s="7">
        <v>431.22364170799227</v>
      </c>
      <c r="N249" s="27">
        <v>0.79974381092254798</v>
      </c>
      <c r="O249" s="6">
        <v>979.43536671460242</v>
      </c>
      <c r="P249" s="6">
        <v>525.23243081006183</v>
      </c>
      <c r="Q249" s="7">
        <v>453.70357187408877</v>
      </c>
      <c r="R249" s="50">
        <v>0.82279312977099239</v>
      </c>
      <c r="S249" s="6">
        <v>1007.6635539797293</v>
      </c>
      <c r="T249" s="6">
        <v>540.37009064805352</v>
      </c>
      <c r="U249" s="23">
        <v>466.77970719139824</v>
      </c>
      <c r="V249" s="5"/>
      <c r="W249" s="434">
        <v>444.23615336422159</v>
      </c>
      <c r="X249" s="463">
        <v>5891.2405865017281</v>
      </c>
      <c r="Y249" s="22">
        <v>557.80022031947249</v>
      </c>
      <c r="Z249" s="7">
        <v>375.56205964181152</v>
      </c>
      <c r="AA249" s="6">
        <v>658.72800762766065</v>
      </c>
      <c r="AB249" s="421">
        <v>442.94992687151569</v>
      </c>
      <c r="AC249" s="6">
        <v>709.83548134514047</v>
      </c>
      <c r="AD249" s="23">
        <v>477.04289062113355</v>
      </c>
      <c r="AE249" s="22">
        <v>4342.0481210922362</v>
      </c>
      <c r="AF249" s="7">
        <v>2019.7722995163183</v>
      </c>
      <c r="AG249" s="8">
        <v>5548.3785688742537</v>
      </c>
      <c r="AH249" s="421">
        <v>2556.6067570648893</v>
      </c>
      <c r="AI249" s="6">
        <v>6183.0593338868212</v>
      </c>
      <c r="AJ249" s="23">
        <v>2839.3576363769666</v>
      </c>
      <c r="AL249" s="141">
        <v>584.24074617359486</v>
      </c>
      <c r="AM249" s="142">
        <v>504.67583078319109</v>
      </c>
      <c r="AN249" s="141">
        <v>494.14477571103629</v>
      </c>
      <c r="AO249" s="142">
        <v>6553.1041006693313</v>
      </c>
      <c r="AP249" s="141">
        <v>492.71404546331001</v>
      </c>
      <c r="AQ249" s="142">
        <v>2843.8339900610558</v>
      </c>
      <c r="AS249" s="341">
        <f t="shared" si="6"/>
        <v>0</v>
      </c>
      <c r="AT249" s="20">
        <f t="shared" si="7"/>
        <v>0</v>
      </c>
    </row>
    <row r="250" spans="1:46" x14ac:dyDescent="0.25">
      <c r="A250" s="76">
        <v>12060</v>
      </c>
      <c r="B250" s="21" t="s">
        <v>188</v>
      </c>
      <c r="C250" s="39" t="s">
        <v>189</v>
      </c>
      <c r="D250" s="21">
        <v>1493</v>
      </c>
      <c r="E250" s="44">
        <v>1289</v>
      </c>
      <c r="F250" s="22">
        <v>1794.0905527244265</v>
      </c>
      <c r="G250" s="6">
        <v>1056.2286498292012</v>
      </c>
      <c r="H250" s="23">
        <v>736.79509436075409</v>
      </c>
      <c r="I250" s="46">
        <v>911.92963437307503</v>
      </c>
      <c r="J250" s="49">
        <v>0.61207933884297527</v>
      </c>
      <c r="K250" s="6">
        <v>1098.1257593359951</v>
      </c>
      <c r="L250" s="6">
        <v>646.49573365446599</v>
      </c>
      <c r="M250" s="7">
        <v>450.97705421907796</v>
      </c>
      <c r="N250" s="27">
        <v>0.7698790585312798</v>
      </c>
      <c r="O250" s="6">
        <v>1381.2327456513449</v>
      </c>
      <c r="P250" s="6">
        <v>813.16831852427026</v>
      </c>
      <c r="Q250" s="7">
        <v>567.24311357692284</v>
      </c>
      <c r="R250" s="50">
        <v>0.84458523076923075</v>
      </c>
      <c r="S250" s="6">
        <v>1515.2623834936564</v>
      </c>
      <c r="T250" s="6">
        <v>892.07511796106894</v>
      </c>
      <c r="U250" s="23">
        <v>622.28625480031462</v>
      </c>
      <c r="V250" s="5"/>
      <c r="W250" s="434">
        <v>688.73742231137692</v>
      </c>
      <c r="X250" s="463">
        <v>665.90188643704607</v>
      </c>
      <c r="Y250" s="22">
        <v>750.62931311975547</v>
      </c>
      <c r="Z250" s="7">
        <v>505.13221753782204</v>
      </c>
      <c r="AA250" s="6">
        <v>954.45566648727208</v>
      </c>
      <c r="AB250" s="421">
        <v>641.03594538902621</v>
      </c>
      <c r="AC250" s="6">
        <v>1056.8010588665938</v>
      </c>
      <c r="AD250" s="23">
        <v>709.21781488824752</v>
      </c>
      <c r="AE250" s="22">
        <v>1117.6888071427559</v>
      </c>
      <c r="AF250" s="7">
        <v>496.10103735452799</v>
      </c>
      <c r="AG250" s="8">
        <v>1481.6885325951673</v>
      </c>
      <c r="AH250" s="421">
        <v>657.20740407943663</v>
      </c>
      <c r="AI250" s="6">
        <v>1672.9644541911787</v>
      </c>
      <c r="AJ250" s="23">
        <v>741.81620732574515</v>
      </c>
      <c r="AL250" s="141">
        <v>544.65393069274637</v>
      </c>
      <c r="AM250" s="142">
        <v>379.93510621361207</v>
      </c>
      <c r="AN250" s="141">
        <v>461.31106651800195</v>
      </c>
      <c r="AO250" s="142">
        <v>446.01599895314541</v>
      </c>
      <c r="AP250" s="141">
        <v>429.3609815063806</v>
      </c>
      <c r="AQ250" s="142">
        <v>440.19250105789462</v>
      </c>
      <c r="AS250" s="341">
        <f t="shared" si="6"/>
        <v>0</v>
      </c>
      <c r="AT250" s="20">
        <f t="shared" si="7"/>
        <v>0</v>
      </c>
    </row>
    <row r="251" spans="1:46" x14ac:dyDescent="0.25">
      <c r="A251" s="76">
        <v>12061</v>
      </c>
      <c r="B251" s="21" t="s">
        <v>190</v>
      </c>
      <c r="C251" s="39" t="s">
        <v>189</v>
      </c>
      <c r="D251" s="21">
        <v>2279</v>
      </c>
      <c r="E251" s="44">
        <v>1980</v>
      </c>
      <c r="F251" s="22">
        <v>2656.2678501427981</v>
      </c>
      <c r="G251" s="6">
        <v>1622.5373802990448</v>
      </c>
      <c r="H251" s="23">
        <v>1032.0630565044535</v>
      </c>
      <c r="I251" s="46">
        <v>1446.0649339754773</v>
      </c>
      <c r="J251" s="49">
        <v>0.65457769611397498</v>
      </c>
      <c r="K251" s="6">
        <v>1738.7336896080942</v>
      </c>
      <c r="L251" s="6">
        <v>1062.0767802549533</v>
      </c>
      <c r="M251" s="7">
        <v>675.56545777103236</v>
      </c>
      <c r="N251" s="27">
        <v>0.77992535252223838</v>
      </c>
      <c r="O251" s="6">
        <v>2071.6906394161101</v>
      </c>
      <c r="P251" s="6">
        <v>1265.4580383102416</v>
      </c>
      <c r="Q251" s="7">
        <v>804.93214316941476</v>
      </c>
      <c r="R251" s="50">
        <v>0.84508257164988376</v>
      </c>
      <c r="S251" s="6">
        <v>2244.7656657895841</v>
      </c>
      <c r="T251" s="6">
        <v>1371.1780619411822</v>
      </c>
      <c r="U251" s="23">
        <v>872.17850189562284</v>
      </c>
      <c r="V251" s="5"/>
      <c r="W251" s="434">
        <v>1698.1083786708671</v>
      </c>
      <c r="X251" s="463">
        <v>981.73584900585763</v>
      </c>
      <c r="Y251" s="22">
        <v>1850.7051956127739</v>
      </c>
      <c r="Z251" s="7">
        <v>1245.4227447942778</v>
      </c>
      <c r="AA251" s="6">
        <v>2353.2468424507601</v>
      </c>
      <c r="AB251" s="421">
        <v>1580.4985682949793</v>
      </c>
      <c r="AC251" s="6">
        <v>2605.5833101490584</v>
      </c>
      <c r="AD251" s="23">
        <v>1748.6035675580038</v>
      </c>
      <c r="AE251" s="22">
        <v>1647.8030658175248</v>
      </c>
      <c r="AF251" s="7">
        <v>731.39929923592229</v>
      </c>
      <c r="AG251" s="8">
        <v>2184.4460559987911</v>
      </c>
      <c r="AH251" s="421">
        <v>968.91761678146054</v>
      </c>
      <c r="AI251" s="6">
        <v>2466.4431986817481</v>
      </c>
      <c r="AJ251" s="23">
        <v>1093.6559558374154</v>
      </c>
      <c r="AL251" s="141">
        <v>555.26899443187426</v>
      </c>
      <c r="AM251" s="142">
        <v>353.19532390057691</v>
      </c>
      <c r="AN251" s="141">
        <v>745.11117975904654</v>
      </c>
      <c r="AO251" s="142">
        <v>430.7748350179279</v>
      </c>
      <c r="AP251" s="141">
        <v>693.505295434392</v>
      </c>
      <c r="AQ251" s="142">
        <v>425.15033645522618</v>
      </c>
      <c r="AS251" s="341">
        <f t="shared" si="6"/>
        <v>0</v>
      </c>
      <c r="AT251" s="20">
        <f t="shared" si="7"/>
        <v>0</v>
      </c>
    </row>
    <row r="252" spans="1:46" x14ac:dyDescent="0.25">
      <c r="A252" s="76">
        <v>12062</v>
      </c>
      <c r="B252" s="21" t="s">
        <v>191</v>
      </c>
      <c r="C252" s="39" t="s">
        <v>189</v>
      </c>
      <c r="D252" s="21">
        <v>1910</v>
      </c>
      <c r="E252" s="44">
        <v>1408</v>
      </c>
      <c r="F252" s="22">
        <v>2160.6834854678918</v>
      </c>
      <c r="G252" s="6">
        <v>1354.5500364002924</v>
      </c>
      <c r="H252" s="23">
        <v>804.84963879711347</v>
      </c>
      <c r="I252" s="46">
        <v>993.03976367810913</v>
      </c>
      <c r="J252" s="49">
        <v>0.65074438386256372</v>
      </c>
      <c r="K252" s="6">
        <v>1406.0526434728199</v>
      </c>
      <c r="L252" s="6">
        <v>881.46582884832151</v>
      </c>
      <c r="M252" s="7">
        <v>523.7513823010346</v>
      </c>
      <c r="N252" s="27">
        <v>0.74333225133124037</v>
      </c>
      <c r="O252" s="6">
        <v>1606.1057196670795</v>
      </c>
      <c r="P252" s="6">
        <v>1006.8807280982429</v>
      </c>
      <c r="Q252" s="7">
        <v>598.27069399019399</v>
      </c>
      <c r="R252" s="50">
        <v>0.85445926805143424</v>
      </c>
      <c r="S252" s="6">
        <v>1846.2160294837165</v>
      </c>
      <c r="T252" s="6">
        <v>1157.4078326416375</v>
      </c>
      <c r="U252" s="23">
        <v>687.71123325804285</v>
      </c>
      <c r="V252" s="5"/>
      <c r="W252" s="434">
        <v>1629.6711265421507</v>
      </c>
      <c r="X252" s="463">
        <v>438.05185179456987</v>
      </c>
      <c r="Y252" s="22">
        <v>1776.1179786371335</v>
      </c>
      <c r="Z252" s="7">
        <v>1195.2296526083494</v>
      </c>
      <c r="AA252" s="6">
        <v>2258.4061659069198</v>
      </c>
      <c r="AB252" s="421">
        <v>1516.8012328562713</v>
      </c>
      <c r="AC252" s="6">
        <v>2500.5729561699918</v>
      </c>
      <c r="AD252" s="23">
        <v>1678.1312557024983</v>
      </c>
      <c r="AE252" s="22">
        <v>735.25193676596541</v>
      </c>
      <c r="AF252" s="7">
        <v>326.35134772351057</v>
      </c>
      <c r="AG252" s="8">
        <v>974.70275832812695</v>
      </c>
      <c r="AH252" s="421">
        <v>432.33233939384007</v>
      </c>
      <c r="AI252" s="6">
        <v>1100.5302613964293</v>
      </c>
      <c r="AJ252" s="23">
        <v>487.99075348615662</v>
      </c>
      <c r="AL252" s="141">
        <v>527.16268486819001</v>
      </c>
      <c r="AM252" s="142">
        <v>313.23072983779792</v>
      </c>
      <c r="AN252" s="141">
        <v>853.23095630479099</v>
      </c>
      <c r="AO252" s="142">
        <v>229.34651926417271</v>
      </c>
      <c r="AP252" s="141">
        <v>794.13677112893788</v>
      </c>
      <c r="AQ252" s="142">
        <v>226.35201015384297</v>
      </c>
      <c r="AS252" s="341">
        <f t="shared" si="6"/>
        <v>0</v>
      </c>
      <c r="AT252" s="20">
        <f t="shared" si="7"/>
        <v>0</v>
      </c>
    </row>
    <row r="253" spans="1:46" x14ac:dyDescent="0.25">
      <c r="A253" s="76">
        <v>12063</v>
      </c>
      <c r="B253" s="21" t="s">
        <v>192</v>
      </c>
      <c r="C253" s="39" t="s">
        <v>189</v>
      </c>
      <c r="D253" s="21">
        <v>1732</v>
      </c>
      <c r="E253" s="44">
        <v>1337</v>
      </c>
      <c r="F253" s="22">
        <v>1815.5163241305954</v>
      </c>
      <c r="G253" s="6">
        <v>1100.9716077728626</v>
      </c>
      <c r="H253" s="23">
        <v>713.32530660245129</v>
      </c>
      <c r="I253" s="46">
        <v>763.14404496835925</v>
      </c>
      <c r="J253" s="49">
        <v>0.58681079118028534</v>
      </c>
      <c r="K253" s="6">
        <v>1065.364570563798</v>
      </c>
      <c r="L253" s="6">
        <v>646.06202022422428</v>
      </c>
      <c r="M253" s="7">
        <v>418.58698753630404</v>
      </c>
      <c r="N253" s="27">
        <v>0.74534218455402523</v>
      </c>
      <c r="O253" s="6">
        <v>1353.1809031209918</v>
      </c>
      <c r="P253" s="6">
        <v>820.60058326938281</v>
      </c>
      <c r="Q253" s="7">
        <v>531.67144232074088</v>
      </c>
      <c r="R253" s="50">
        <v>0.80893744855967076</v>
      </c>
      <c r="S253" s="6">
        <v>1468.6391430606361</v>
      </c>
      <c r="T253" s="6">
        <v>890.61716332841809</v>
      </c>
      <c r="U253" s="23">
        <v>577.03555351603177</v>
      </c>
      <c r="V253" s="5"/>
      <c r="W253" s="434">
        <v>1081.4435023894107</v>
      </c>
      <c r="X253" s="463">
        <v>671.50122380449966</v>
      </c>
      <c r="Y253" s="22">
        <v>1178.6250711514108</v>
      </c>
      <c r="Z253" s="7">
        <v>793.14980834141954</v>
      </c>
      <c r="AA253" s="6">
        <v>1498.6696604598953</v>
      </c>
      <c r="AB253" s="421">
        <v>1006.5434743076892</v>
      </c>
      <c r="AC253" s="6">
        <v>1659.3706126699144</v>
      </c>
      <c r="AD253" s="23">
        <v>1113.6014580357178</v>
      </c>
      <c r="AE253" s="22">
        <v>1127.0870635983797</v>
      </c>
      <c r="AF253" s="7">
        <v>500.27257843748646</v>
      </c>
      <c r="AG253" s="8">
        <v>1494.1475361457933</v>
      </c>
      <c r="AH253" s="421">
        <v>662.73363256861967</v>
      </c>
      <c r="AI253" s="6">
        <v>1687.0318304421994</v>
      </c>
      <c r="AJ253" s="23">
        <v>748.05388181513013</v>
      </c>
      <c r="AL253" s="141">
        <v>473.78786562897392</v>
      </c>
      <c r="AM253" s="142">
        <v>306.96965491959634</v>
      </c>
      <c r="AN253" s="141">
        <v>624.3900129269116</v>
      </c>
      <c r="AO253" s="142">
        <v>387.70278510652406</v>
      </c>
      <c r="AP253" s="141">
        <v>581.14519301829625</v>
      </c>
      <c r="AQ253" s="142">
        <v>382.64066545532319</v>
      </c>
      <c r="AS253" s="341">
        <f t="shared" si="6"/>
        <v>0</v>
      </c>
      <c r="AT253" s="20">
        <f t="shared" si="7"/>
        <v>0</v>
      </c>
    </row>
    <row r="254" spans="1:46" x14ac:dyDescent="0.25">
      <c r="A254" s="76">
        <v>12064</v>
      </c>
      <c r="B254" s="21" t="s">
        <v>193</v>
      </c>
      <c r="C254" s="39" t="s">
        <v>189</v>
      </c>
      <c r="D254" s="21">
        <v>2215</v>
      </c>
      <c r="E254" s="44">
        <v>1492</v>
      </c>
      <c r="F254" s="22">
        <v>2421.0449683597544</v>
      </c>
      <c r="G254" s="6">
        <v>1465.2825222601789</v>
      </c>
      <c r="H254" s="23">
        <v>954.19443355546923</v>
      </c>
      <c r="I254" s="46">
        <v>860.06306367250829</v>
      </c>
      <c r="J254" s="49">
        <v>0.51565654283894569</v>
      </c>
      <c r="K254" s="6">
        <v>1248.4276784420156</v>
      </c>
      <c r="L254" s="6">
        <v>755.58251971101436</v>
      </c>
      <c r="M254" s="7">
        <v>492.03660280337931</v>
      </c>
      <c r="N254" s="27">
        <v>0.77355543067222077</v>
      </c>
      <c r="O254" s="6">
        <v>1872.812483176343</v>
      </c>
      <c r="P254" s="6">
        <v>1133.4772525634505</v>
      </c>
      <c r="Q254" s="7">
        <v>738.1222859940367</v>
      </c>
      <c r="R254" s="50">
        <v>0.8269219012115564</v>
      </c>
      <c r="S254" s="6">
        <v>2002.0151081547206</v>
      </c>
      <c r="T254" s="6">
        <v>1211.6742091194519</v>
      </c>
      <c r="U254" s="23">
        <v>789.04427512117275</v>
      </c>
      <c r="V254" s="5"/>
      <c r="W254" s="434">
        <v>1799.0094329395915</v>
      </c>
      <c r="X254" s="463">
        <v>1133.0155384991083</v>
      </c>
      <c r="Y254" s="22">
        <v>1960.6735037157569</v>
      </c>
      <c r="Z254" s="7">
        <v>1319.4253641431974</v>
      </c>
      <c r="AA254" s="6">
        <v>2493.0760137452803</v>
      </c>
      <c r="AB254" s="421">
        <v>1674.4112854184855</v>
      </c>
      <c r="AC254" s="6">
        <v>2760.4062332800381</v>
      </c>
      <c r="AD254" s="23">
        <v>1852.5050297266048</v>
      </c>
      <c r="AE254" s="22">
        <v>1901.7197750783009</v>
      </c>
      <c r="AF254" s="7">
        <v>844.10360660743731</v>
      </c>
      <c r="AG254" s="8">
        <v>2521.0562769669787</v>
      </c>
      <c r="AH254" s="421">
        <v>1118.2220924809776</v>
      </c>
      <c r="AI254" s="6">
        <v>2846.5075119358203</v>
      </c>
      <c r="AJ254" s="23">
        <v>1262.1818720286874</v>
      </c>
      <c r="AL254" s="141">
        <v>511.72787926115149</v>
      </c>
      <c r="AM254" s="142">
        <v>333.23805236751093</v>
      </c>
      <c r="AN254" s="141">
        <v>812.19387491629413</v>
      </c>
      <c r="AO254" s="142">
        <v>511.51943047363801</v>
      </c>
      <c r="AP254" s="141">
        <v>755.94188957945164</v>
      </c>
      <c r="AQ254" s="142">
        <v>504.84067380631046</v>
      </c>
      <c r="AS254" s="341">
        <f t="shared" si="6"/>
        <v>0</v>
      </c>
      <c r="AT254" s="20">
        <f t="shared" si="7"/>
        <v>0</v>
      </c>
    </row>
    <row r="255" spans="1:46" x14ac:dyDescent="0.25">
      <c r="A255" s="76">
        <v>12065</v>
      </c>
      <c r="B255" s="21" t="s">
        <v>194</v>
      </c>
      <c r="C255" s="39" t="s">
        <v>189</v>
      </c>
      <c r="D255" s="21">
        <v>1805</v>
      </c>
      <c r="E255" s="44">
        <v>1464</v>
      </c>
      <c r="F255" s="22">
        <v>2113.3435067480568</v>
      </c>
      <c r="G255" s="6">
        <v>1265.8929271434151</v>
      </c>
      <c r="H255" s="23">
        <v>846.19476955815787</v>
      </c>
      <c r="I255" s="46">
        <v>1023.333130537044</v>
      </c>
      <c r="J255" s="49">
        <v>0.61740626688723466</v>
      </c>
      <c r="K255" s="6">
        <v>1304.7915251516952</v>
      </c>
      <c r="L255" s="6">
        <v>781.57022642657012</v>
      </c>
      <c r="M255" s="7">
        <v>522.445953732406</v>
      </c>
      <c r="N255" s="27">
        <v>0.78070036087097316</v>
      </c>
      <c r="O255" s="6">
        <v>1649.8880383625358</v>
      </c>
      <c r="P255" s="6">
        <v>988.28306504487671</v>
      </c>
      <c r="Q255" s="7">
        <v>660.62456196118387</v>
      </c>
      <c r="R255" s="50">
        <v>0.82772467532467531</v>
      </c>
      <c r="S255" s="6">
        <v>1749.266567972546</v>
      </c>
      <c r="T255" s="6">
        <v>1047.8108121155863</v>
      </c>
      <c r="U255" s="23">
        <v>700.41629089396463</v>
      </c>
      <c r="V255" s="5"/>
      <c r="W255" s="434">
        <v>910.87180228709417</v>
      </c>
      <c r="X255" s="463">
        <v>747.32650898225006</v>
      </c>
      <c r="Y255" s="22">
        <v>992.72531612461648</v>
      </c>
      <c r="Z255" s="7">
        <v>668.04950402990778</v>
      </c>
      <c r="AA255" s="6">
        <v>1262.2905696321275</v>
      </c>
      <c r="AB255" s="421">
        <v>847.7854520344805</v>
      </c>
      <c r="AC255" s="6">
        <v>1397.6448120362618</v>
      </c>
      <c r="AD255" s="23">
        <v>937.95761393855901</v>
      </c>
      <c r="AE255" s="22">
        <v>1254.3566723316346</v>
      </c>
      <c r="AF255" s="7">
        <v>556.76288639510051</v>
      </c>
      <c r="AG255" s="8">
        <v>1662.8652674166335</v>
      </c>
      <c r="AH255" s="421">
        <v>737.56888960909282</v>
      </c>
      <c r="AI255" s="6">
        <v>1877.5298743958235</v>
      </c>
      <c r="AJ255" s="23">
        <v>832.52342097038456</v>
      </c>
      <c r="AL255" s="141">
        <v>547.5252437921755</v>
      </c>
      <c r="AM255" s="142">
        <v>365.99698723611294</v>
      </c>
      <c r="AN255" s="141">
        <v>504.63811761057855</v>
      </c>
      <c r="AO255" s="142">
        <v>414.03130691537399</v>
      </c>
      <c r="AP255" s="141">
        <v>469.68723104403352</v>
      </c>
      <c r="AQ255" s="142">
        <v>408.6254236061456</v>
      </c>
      <c r="AS255" s="341">
        <f t="shared" si="6"/>
        <v>0</v>
      </c>
      <c r="AT255" s="20">
        <f t="shared" si="7"/>
        <v>0</v>
      </c>
    </row>
    <row r="256" spans="1:46" x14ac:dyDescent="0.25">
      <c r="A256" s="76">
        <v>12066</v>
      </c>
      <c r="B256" s="21" t="s">
        <v>195</v>
      </c>
      <c r="C256" s="39" t="s">
        <v>189</v>
      </c>
      <c r="D256" s="21">
        <v>1225</v>
      </c>
      <c r="E256" s="44">
        <v>840</v>
      </c>
      <c r="F256" s="22">
        <v>1362.3774990199936</v>
      </c>
      <c r="G256" s="6">
        <v>813.09850478803912</v>
      </c>
      <c r="H256" s="23">
        <v>548.39978719829674</v>
      </c>
      <c r="I256" s="46">
        <v>570.29748445987548</v>
      </c>
      <c r="J256" s="49">
        <v>0.67385604799381982</v>
      </c>
      <c r="K256" s="6">
        <v>918.04631736531701</v>
      </c>
      <c r="L256" s="6">
        <v>547.91134506615208</v>
      </c>
      <c r="M256" s="7">
        <v>369.542513322096</v>
      </c>
      <c r="N256" s="27">
        <v>0.75019480627746404</v>
      </c>
      <c r="O256" s="6">
        <v>1022.04852395408</v>
      </c>
      <c r="P256" s="6">
        <v>609.98227528395864</v>
      </c>
      <c r="Q256" s="7">
        <v>411.40667211982873</v>
      </c>
      <c r="R256" s="50">
        <v>0.79526519786096261</v>
      </c>
      <c r="S256" s="6">
        <v>1083.4514113194587</v>
      </c>
      <c r="T256" s="6">
        <v>646.62894329071275</v>
      </c>
      <c r="U256" s="23">
        <v>436.12326527316327</v>
      </c>
      <c r="V256" s="5"/>
      <c r="W256" s="434">
        <v>712.33719361831515</v>
      </c>
      <c r="X256" s="463">
        <v>925.50230820047364</v>
      </c>
      <c r="Y256" s="22">
        <v>776.34982655789645</v>
      </c>
      <c r="Z256" s="7">
        <v>522.4407075769617</v>
      </c>
      <c r="AA256" s="6">
        <v>987.16034423821827</v>
      </c>
      <c r="AB256" s="421">
        <v>663.00121287795969</v>
      </c>
      <c r="AC256" s="6">
        <v>1093.012628759926</v>
      </c>
      <c r="AD256" s="23">
        <v>733.5193523043489</v>
      </c>
      <c r="AE256" s="22">
        <v>1553.4173906537631</v>
      </c>
      <c r="AF256" s="7">
        <v>689.50496240360485</v>
      </c>
      <c r="AG256" s="8">
        <v>2059.3216281279338</v>
      </c>
      <c r="AH256" s="421">
        <v>913.41830054939066</v>
      </c>
      <c r="AI256" s="6">
        <v>2325.1660573838303</v>
      </c>
      <c r="AJ256" s="23">
        <v>1031.011664216699</v>
      </c>
      <c r="AL256" s="141">
        <v>497.94471451751724</v>
      </c>
      <c r="AM256" s="142">
        <v>335.84218132230916</v>
      </c>
      <c r="AN256" s="141">
        <v>581.49974989250222</v>
      </c>
      <c r="AO256" s="142">
        <v>755.51208832691725</v>
      </c>
      <c r="AP256" s="141">
        <v>541.22547990037526</v>
      </c>
      <c r="AQ256" s="142">
        <v>745.64759228521677</v>
      </c>
      <c r="AS256" s="341">
        <f t="shared" si="6"/>
        <v>0</v>
      </c>
      <c r="AT256" s="20">
        <f t="shared" si="7"/>
        <v>0</v>
      </c>
    </row>
    <row r="257" spans="1:46" x14ac:dyDescent="0.25">
      <c r="A257" s="76">
        <v>12067</v>
      </c>
      <c r="B257" s="21" t="s">
        <v>339</v>
      </c>
      <c r="C257" s="39" t="s">
        <v>189</v>
      </c>
      <c r="D257" s="21">
        <v>2447</v>
      </c>
      <c r="E257" s="44">
        <v>2089</v>
      </c>
      <c r="F257" s="22">
        <v>2923.4585876687102</v>
      </c>
      <c r="G257" s="6">
        <v>1744.0863526908206</v>
      </c>
      <c r="H257" s="23">
        <v>1177.6068208545671</v>
      </c>
      <c r="I257" s="46">
        <v>1654.2462618020943</v>
      </c>
      <c r="J257" s="49">
        <v>0.70317697777777777</v>
      </c>
      <c r="K257" s="6">
        <v>2055.7087743353741</v>
      </c>
      <c r="L257" s="6">
        <v>1226.4013704685985</v>
      </c>
      <c r="M257" s="7">
        <v>828.06600529901141</v>
      </c>
      <c r="N257" s="27">
        <v>0.78663413946081218</v>
      </c>
      <c r="O257" s="6">
        <v>2299.692330360097</v>
      </c>
      <c r="P257" s="6">
        <v>1371.9578671942902</v>
      </c>
      <c r="Q257" s="7">
        <v>926.34572814611522</v>
      </c>
      <c r="R257" s="50">
        <v>0.85873718959107803</v>
      </c>
      <c r="S257" s="6">
        <v>2510.4826114605303</v>
      </c>
      <c r="T257" s="6">
        <v>1497.7118129138689</v>
      </c>
      <c r="U257" s="23">
        <v>1011.2547717839351</v>
      </c>
      <c r="V257" s="5"/>
      <c r="W257" s="434">
        <v>1404.4450770996395</v>
      </c>
      <c r="X257" s="463">
        <v>1516.1222319476772</v>
      </c>
      <c r="Y257" s="22">
        <v>1530.6524800116269</v>
      </c>
      <c r="Z257" s="7">
        <v>1030.0448810006524</v>
      </c>
      <c r="AA257" s="6">
        <v>1946.2868121922318</v>
      </c>
      <c r="AB257" s="421">
        <v>1307.1741836303288</v>
      </c>
      <c r="AC257" s="6">
        <v>2154.9853347853391</v>
      </c>
      <c r="AD257" s="23">
        <v>1446.2078528685595</v>
      </c>
      <c r="AE257" s="22">
        <v>2544.7485334138842</v>
      </c>
      <c r="AF257" s="7">
        <v>1129.520470425357</v>
      </c>
      <c r="AG257" s="8">
        <v>3373.5013683608763</v>
      </c>
      <c r="AH257" s="421">
        <v>1496.3266760765575</v>
      </c>
      <c r="AI257" s="6">
        <v>3808.9974723284536</v>
      </c>
      <c r="AJ257" s="23">
        <v>1688.9635948673595</v>
      </c>
      <c r="AL257" s="141">
        <v>560.66933681826322</v>
      </c>
      <c r="AM257" s="142">
        <v>378.56384476751748</v>
      </c>
      <c r="AN257" s="141">
        <v>573.9456792397383</v>
      </c>
      <c r="AO257" s="142">
        <v>619.58407517273281</v>
      </c>
      <c r="AP257" s="141">
        <v>534.1945989498688</v>
      </c>
      <c r="AQ257" s="142">
        <v>611.49435066471506</v>
      </c>
      <c r="AS257" s="341">
        <f t="shared" si="6"/>
        <v>0</v>
      </c>
      <c r="AT257" s="20">
        <f t="shared" si="7"/>
        <v>0</v>
      </c>
    </row>
    <row r="258" spans="1:46" x14ac:dyDescent="0.25">
      <c r="A258" s="76">
        <v>12068</v>
      </c>
      <c r="B258" s="21" t="s">
        <v>196</v>
      </c>
      <c r="C258" s="39" t="s">
        <v>189</v>
      </c>
      <c r="D258" s="21">
        <v>2526</v>
      </c>
      <c r="E258" s="44">
        <v>1884</v>
      </c>
      <c r="F258" s="22">
        <v>3005.9178473427819</v>
      </c>
      <c r="G258" s="6">
        <v>1917.9369434955493</v>
      </c>
      <c r="H258" s="23">
        <v>1086.2630901047212</v>
      </c>
      <c r="I258" s="46">
        <v>1388.0534861398887</v>
      </c>
      <c r="J258" s="49">
        <v>0.63726250375049354</v>
      </c>
      <c r="K258" s="6">
        <v>1915.5587334659549</v>
      </c>
      <c r="L258" s="6">
        <v>1222.2292986475425</v>
      </c>
      <c r="M258" s="7">
        <v>692.23473653188262</v>
      </c>
      <c r="N258" s="27">
        <v>0.777231092478604</v>
      </c>
      <c r="O258" s="6">
        <v>2336.2928123911638</v>
      </c>
      <c r="P258" s="6">
        <v>1490.6802258981204</v>
      </c>
      <c r="Q258" s="7">
        <v>844.27744824127672</v>
      </c>
      <c r="R258" s="50">
        <v>0.83036445630420286</v>
      </c>
      <c r="S258" s="6">
        <v>2496.0073390038888</v>
      </c>
      <c r="T258" s="6">
        <v>1592.5866673114265</v>
      </c>
      <c r="U258" s="23">
        <v>901.99426021813008</v>
      </c>
      <c r="V258" s="5"/>
      <c r="W258" s="434">
        <v>1991.6405230864716</v>
      </c>
      <c r="X258" s="463">
        <v>1080.6758819274708</v>
      </c>
      <c r="Y258" s="22">
        <v>2170.6149679057066</v>
      </c>
      <c r="Z258" s="7">
        <v>1460.7044156082281</v>
      </c>
      <c r="AA258" s="6">
        <v>2760.0251144857193</v>
      </c>
      <c r="AB258" s="421">
        <v>1853.7008796577795</v>
      </c>
      <c r="AC258" s="6">
        <v>3055.9800375241384</v>
      </c>
      <c r="AD258" s="23">
        <v>2050.8642249842524</v>
      </c>
      <c r="AE258" s="22">
        <v>1813.8698237396429</v>
      </c>
      <c r="AF258" s="7">
        <v>805.11023769103326</v>
      </c>
      <c r="AG258" s="8">
        <v>2404.596073862424</v>
      </c>
      <c r="AH258" s="421">
        <v>1066.5658191973801</v>
      </c>
      <c r="AI258" s="6">
        <v>2715.0130879487792</v>
      </c>
      <c r="AJ258" s="23">
        <v>1203.8753762497861</v>
      </c>
      <c r="AL258" s="141">
        <v>590.13468958753776</v>
      </c>
      <c r="AM258" s="142">
        <v>334.23493596250069</v>
      </c>
      <c r="AN258" s="141">
        <v>788.45626408807266</v>
      </c>
      <c r="AO258" s="142">
        <v>427.8210142230684</v>
      </c>
      <c r="AP258" s="141">
        <v>733.84832923902604</v>
      </c>
      <c r="AQ258" s="142">
        <v>422.2350828176485</v>
      </c>
      <c r="AS258" s="341">
        <f t="shared" si="6"/>
        <v>0</v>
      </c>
      <c r="AT258" s="20">
        <f t="shared" si="7"/>
        <v>0</v>
      </c>
    </row>
    <row r="259" spans="1:46" x14ac:dyDescent="0.25">
      <c r="A259" s="76">
        <v>12069</v>
      </c>
      <c r="B259" s="21" t="s">
        <v>340</v>
      </c>
      <c r="C259" s="39" t="s">
        <v>189</v>
      </c>
      <c r="D259" s="21">
        <v>3010</v>
      </c>
      <c r="E259" s="44">
        <v>2492</v>
      </c>
      <c r="F259" s="22">
        <v>3398.3045864366964</v>
      </c>
      <c r="G259" s="6">
        <v>2057.9436635493071</v>
      </c>
      <c r="H259" s="23">
        <v>1338.2119056952449</v>
      </c>
      <c r="I259" s="46">
        <v>1684.1484691157561</v>
      </c>
      <c r="J259" s="49">
        <v>0.63350701731510095</v>
      </c>
      <c r="K259" s="6">
        <v>2152.8498024817391</v>
      </c>
      <c r="L259" s="6">
        <v>1303.7217520976333</v>
      </c>
      <c r="M259" s="7">
        <v>847.76663291255181</v>
      </c>
      <c r="N259" s="27">
        <v>0.77362818461538463</v>
      </c>
      <c r="O259" s="6">
        <v>2629.024207975157</v>
      </c>
      <c r="P259" s="6">
        <v>1592.0832204723843</v>
      </c>
      <c r="Q259" s="7">
        <v>1035.2784472337066</v>
      </c>
      <c r="R259" s="50">
        <v>0.83914182113821134</v>
      </c>
      <c r="S259" s="6">
        <v>2851.6594994448255</v>
      </c>
      <c r="T259" s="6">
        <v>1726.9065936306081</v>
      </c>
      <c r="U259" s="23">
        <v>1122.9495756139443</v>
      </c>
      <c r="V259" s="5"/>
      <c r="W259" s="434">
        <v>1655.6349368907668</v>
      </c>
      <c r="X259" s="463">
        <v>2101.569718663266</v>
      </c>
      <c r="Y259" s="22">
        <v>1804.4149703448707</v>
      </c>
      <c r="Z259" s="7">
        <v>1214.2719707288227</v>
      </c>
      <c r="AA259" s="6">
        <v>2294.3869404489396</v>
      </c>
      <c r="AB259" s="421">
        <v>1540.9668076799403</v>
      </c>
      <c r="AC259" s="6">
        <v>2540.411915662778</v>
      </c>
      <c r="AD259" s="23">
        <v>1704.8671295567485</v>
      </c>
      <c r="AE259" s="22">
        <v>3527.3979542962993</v>
      </c>
      <c r="AF259" s="7">
        <v>1565.6824807632913</v>
      </c>
      <c r="AG259" s="8">
        <v>4676.1719947267293</v>
      </c>
      <c r="AH259" s="421">
        <v>2074.1301495399975</v>
      </c>
      <c r="AI259" s="6">
        <v>5279.8340250093079</v>
      </c>
      <c r="AJ259" s="23">
        <v>2341.1534189681292</v>
      </c>
      <c r="AL259" s="141">
        <v>528.93130248251975</v>
      </c>
      <c r="AM259" s="142">
        <v>343.94632798462015</v>
      </c>
      <c r="AN259" s="141">
        <v>550.04482953181616</v>
      </c>
      <c r="AO259" s="142">
        <v>698.19591982168311</v>
      </c>
      <c r="AP259" s="141">
        <v>511.9491055415084</v>
      </c>
      <c r="AQ259" s="142">
        <v>689.07978390033145</v>
      </c>
      <c r="AS259" s="341">
        <f t="shared" si="6"/>
        <v>0</v>
      </c>
      <c r="AT259" s="20">
        <f t="shared" si="7"/>
        <v>0</v>
      </c>
    </row>
    <row r="260" spans="1:46" x14ac:dyDescent="0.25">
      <c r="A260" s="76">
        <v>12070</v>
      </c>
      <c r="B260" s="21" t="s">
        <v>197</v>
      </c>
      <c r="C260" s="39" t="s">
        <v>189</v>
      </c>
      <c r="D260" s="21">
        <v>2145</v>
      </c>
      <c r="E260" s="44">
        <v>1605</v>
      </c>
      <c r="F260" s="22">
        <v>2685.1724813798505</v>
      </c>
      <c r="G260" s="6">
        <v>1745.8629669037366</v>
      </c>
      <c r="H260" s="23">
        <v>937.63650109200876</v>
      </c>
      <c r="I260" s="46">
        <v>1172.4434487875915</v>
      </c>
      <c r="J260" s="49">
        <v>0.6129987959866221</v>
      </c>
      <c r="K260" s="6">
        <v>1646.0074981022588</v>
      </c>
      <c r="L260" s="6">
        <v>1070.2118966696223</v>
      </c>
      <c r="M260" s="7">
        <v>574.77004624251049</v>
      </c>
      <c r="N260" s="27">
        <v>0.78668603212243526</v>
      </c>
      <c r="O260" s="6">
        <v>2112.3876849410681</v>
      </c>
      <c r="P260" s="6">
        <v>1373.4460100630031</v>
      </c>
      <c r="Q260" s="7">
        <v>737.62553861723586</v>
      </c>
      <c r="R260" s="50">
        <v>0.83350930725346373</v>
      </c>
      <c r="S260" s="6">
        <v>2238.1162548109833</v>
      </c>
      <c r="T260" s="6">
        <v>1455.1930321034104</v>
      </c>
      <c r="U260" s="23">
        <v>781.5287504807618</v>
      </c>
      <c r="V260" s="5"/>
      <c r="W260" s="434">
        <v>2192.6709568578867</v>
      </c>
      <c r="X260" s="463">
        <v>551.02827943674652</v>
      </c>
      <c r="Y260" s="22">
        <v>2389.7105644707826</v>
      </c>
      <c r="Z260" s="7">
        <v>1608.1436943724884</v>
      </c>
      <c r="AA260" s="6">
        <v>3038.6140664343407</v>
      </c>
      <c r="AB260" s="421">
        <v>2040.808084798673</v>
      </c>
      <c r="AC260" s="6">
        <v>3364.441823383067</v>
      </c>
      <c r="AD260" s="23">
        <v>2257.8725279263595</v>
      </c>
      <c r="AE260" s="22">
        <v>924.87820336548498</v>
      </c>
      <c r="AF260" s="7">
        <v>410.51948734206576</v>
      </c>
      <c r="AG260" s="8">
        <v>1226.0849524628275</v>
      </c>
      <c r="AH260" s="421">
        <v>543.83366751014455</v>
      </c>
      <c r="AI260" s="6">
        <v>1384.3641886708367</v>
      </c>
      <c r="AJ260" s="23">
        <v>613.84674935838655</v>
      </c>
      <c r="AL260" s="141">
        <v>640.30117019254214</v>
      </c>
      <c r="AM260" s="142">
        <v>343.88136998472532</v>
      </c>
      <c r="AN260" s="141">
        <v>1022.2242223113691</v>
      </c>
      <c r="AO260" s="142">
        <v>256.889640763052</v>
      </c>
      <c r="AP260" s="141">
        <v>951.42568055882191</v>
      </c>
      <c r="AQ260" s="142">
        <v>253.5355093287387</v>
      </c>
      <c r="AS260" s="341">
        <f t="shared" si="6"/>
        <v>0</v>
      </c>
      <c r="AT260" s="20">
        <f t="shared" si="7"/>
        <v>0</v>
      </c>
    </row>
    <row r="261" spans="1:46" x14ac:dyDescent="0.25">
      <c r="A261" s="76">
        <v>12071</v>
      </c>
      <c r="B261" s="21" t="s">
        <v>341</v>
      </c>
      <c r="C261" s="39" t="s">
        <v>189</v>
      </c>
      <c r="D261" s="21">
        <v>1862</v>
      </c>
      <c r="E261" s="44">
        <v>1425</v>
      </c>
      <c r="F261" s="22">
        <v>2136.447891583136</v>
      </c>
      <c r="G261" s="6">
        <v>1257.688861510893</v>
      </c>
      <c r="H261" s="23">
        <v>877.43601948815819</v>
      </c>
      <c r="I261" s="46">
        <v>998.31084191073421</v>
      </c>
      <c r="J261" s="49">
        <v>0.65328237354085605</v>
      </c>
      <c r="K261" s="6">
        <v>1395.7037495597885</v>
      </c>
      <c r="L261" s="6">
        <v>821.62596462373324</v>
      </c>
      <c r="M261" s="7">
        <v>573.21348544146485</v>
      </c>
      <c r="N261" s="27">
        <v>0.76341971419888166</v>
      </c>
      <c r="O261" s="6">
        <v>1631.0064387932009</v>
      </c>
      <c r="P261" s="6">
        <v>960.14447120576278</v>
      </c>
      <c r="Q261" s="7">
        <v>669.85195522545405</v>
      </c>
      <c r="R261" s="50">
        <v>0.84020150943396232</v>
      </c>
      <c r="S261" s="6">
        <v>1795.0467433351571</v>
      </c>
      <c r="T261" s="6">
        <v>1056.7120798397339</v>
      </c>
      <c r="U261" s="23">
        <v>737.2230680056781</v>
      </c>
      <c r="V261" s="5"/>
      <c r="W261" s="434">
        <v>1018.6967475912259</v>
      </c>
      <c r="X261" s="463">
        <v>6588.361445223486</v>
      </c>
      <c r="Y261" s="22">
        <v>1110.2397156750221</v>
      </c>
      <c r="Z261" s="7">
        <v>747.1302276307614</v>
      </c>
      <c r="AA261" s="6">
        <v>1411.7149027674357</v>
      </c>
      <c r="AB261" s="421">
        <v>948.14251629503872</v>
      </c>
      <c r="AC261" s="6">
        <v>1563.0917772777157</v>
      </c>
      <c r="AD261" s="23">
        <v>1048.9888569373873</v>
      </c>
      <c r="AE261" s="22">
        <v>11058.292512335936</v>
      </c>
      <c r="AF261" s="7">
        <v>4908.3701578474947</v>
      </c>
      <c r="AG261" s="8">
        <v>14659.66653768092</v>
      </c>
      <c r="AH261" s="421">
        <v>6502.3391744989749</v>
      </c>
      <c r="AI261" s="6">
        <v>16552.129876365107</v>
      </c>
      <c r="AJ261" s="23">
        <v>7339.4495485468169</v>
      </c>
      <c r="AL261" s="141">
        <v>515.65224017495314</v>
      </c>
      <c r="AM261" s="142">
        <v>359.74863331119985</v>
      </c>
      <c r="AN261" s="141">
        <v>547.09814585994945</v>
      </c>
      <c r="AO261" s="142">
        <v>3538.3251585518183</v>
      </c>
      <c r="AP261" s="141">
        <v>509.20650714019268</v>
      </c>
      <c r="AQ261" s="142">
        <v>3492.1263020939714</v>
      </c>
      <c r="AS261" s="341">
        <f t="shared" si="6"/>
        <v>0</v>
      </c>
      <c r="AT261" s="20">
        <f t="shared" si="7"/>
        <v>0</v>
      </c>
    </row>
    <row r="262" spans="1:46" x14ac:dyDescent="0.25">
      <c r="A262" s="76">
        <v>12072</v>
      </c>
      <c r="B262" s="21" t="s">
        <v>198</v>
      </c>
      <c r="C262" s="39" t="s">
        <v>189</v>
      </c>
      <c r="D262" s="21">
        <v>2105</v>
      </c>
      <c r="E262" s="44">
        <v>1666</v>
      </c>
      <c r="F262" s="22">
        <v>2445.8167665341325</v>
      </c>
      <c r="G262" s="6">
        <v>1496.1275690205509</v>
      </c>
      <c r="H262" s="23">
        <v>948.20238561908695</v>
      </c>
      <c r="I262" s="46">
        <v>1239.8018487987902</v>
      </c>
      <c r="J262" s="49">
        <v>0.65216718946152286</v>
      </c>
      <c r="K262" s="6">
        <v>1595.0814465684348</v>
      </c>
      <c r="L262" s="6">
        <v>975.72531176403322</v>
      </c>
      <c r="M262" s="7">
        <v>618.38648486991099</v>
      </c>
      <c r="N262" s="27">
        <v>0.77511304870616238</v>
      </c>
      <c r="O262" s="6">
        <v>1895.7844904849196</v>
      </c>
      <c r="P262" s="6">
        <v>1159.6680012768586</v>
      </c>
      <c r="Q262" s="7">
        <v>734.96404190766668</v>
      </c>
      <c r="R262" s="50">
        <v>0.81894986111111112</v>
      </c>
      <c r="S262" s="6">
        <v>2003.0013012563547</v>
      </c>
      <c r="T262" s="6">
        <v>1225.2534648538845</v>
      </c>
      <c r="U262" s="23">
        <v>776.53021200797548</v>
      </c>
      <c r="V262" s="5"/>
      <c r="W262" s="434">
        <v>1458.0342018973624</v>
      </c>
      <c r="X262" s="463">
        <v>1106.1451906657082</v>
      </c>
      <c r="Y262" s="22">
        <v>1589.0572749806706</v>
      </c>
      <c r="Z262" s="7">
        <v>1069.3480937608076</v>
      </c>
      <c r="AA262" s="6">
        <v>2020.5508817321559</v>
      </c>
      <c r="AB262" s="421">
        <v>1357.0517627547401</v>
      </c>
      <c r="AC262" s="6">
        <v>2237.2126713512966</v>
      </c>
      <c r="AD262" s="23">
        <v>1501.3905113964884</v>
      </c>
      <c r="AE262" s="22">
        <v>1856.6190062876976</v>
      </c>
      <c r="AF262" s="7">
        <v>824.08503073952375</v>
      </c>
      <c r="AG262" s="8">
        <v>2461.2674596314141</v>
      </c>
      <c r="AH262" s="421">
        <v>1091.7025827664336</v>
      </c>
      <c r="AI262" s="6">
        <v>2779.0003645427469</v>
      </c>
      <c r="AJ262" s="23">
        <v>1232.2482437791139</v>
      </c>
      <c r="AL262" s="141">
        <v>550.91116450207051</v>
      </c>
      <c r="AM262" s="142">
        <v>349.15156385162311</v>
      </c>
      <c r="AN262" s="141">
        <v>692.65282750468532</v>
      </c>
      <c r="AO262" s="142">
        <v>525.48465114760495</v>
      </c>
      <c r="AP262" s="141">
        <v>644.68017233004286</v>
      </c>
      <c r="AQ262" s="142">
        <v>518.6235547584007</v>
      </c>
      <c r="AS262" s="341">
        <f t="shared" si="6"/>
        <v>0</v>
      </c>
      <c r="AT262" s="20">
        <f t="shared" si="7"/>
        <v>0</v>
      </c>
    </row>
    <row r="263" spans="1:46" x14ac:dyDescent="0.25">
      <c r="A263" s="76">
        <v>12073</v>
      </c>
      <c r="B263" s="21" t="s">
        <v>199</v>
      </c>
      <c r="C263" s="39" t="s">
        <v>189</v>
      </c>
      <c r="D263" s="21">
        <v>3103</v>
      </c>
      <c r="E263" s="44">
        <v>2142</v>
      </c>
      <c r="F263" s="22">
        <v>3262.7681021448111</v>
      </c>
      <c r="G263" s="6">
        <v>1971.3823710589704</v>
      </c>
      <c r="H263" s="23">
        <v>1289.2465139721126</v>
      </c>
      <c r="I263" s="46">
        <v>1056.4222373858993</v>
      </c>
      <c r="J263" s="49">
        <v>0.54975882859202108</v>
      </c>
      <c r="K263" s="6">
        <v>1793.7355698025431</v>
      </c>
      <c r="L263" s="6">
        <v>1083.7848630203407</v>
      </c>
      <c r="M263" s="7">
        <v>708.77465328765538</v>
      </c>
      <c r="N263" s="27">
        <v>0.71965555186238184</v>
      </c>
      <c r="O263" s="6">
        <v>2348.0691791480003</v>
      </c>
      <c r="P263" s="6">
        <v>1418.7162681762143</v>
      </c>
      <c r="Q263" s="7">
        <v>927.81341149925265</v>
      </c>
      <c r="R263" s="50">
        <v>0.81296907730673318</v>
      </c>
      <c r="S263" s="6">
        <v>2652.5295734665078</v>
      </c>
      <c r="T263" s="6">
        <v>1602.672907218571</v>
      </c>
      <c r="U263" s="23">
        <v>1048.1175488848307</v>
      </c>
      <c r="V263" s="5"/>
      <c r="W263" s="434">
        <v>2074.6276011635173</v>
      </c>
      <c r="X263" s="463">
        <v>1362.2038532649328</v>
      </c>
      <c r="Y263" s="22">
        <v>2261.0594993001778</v>
      </c>
      <c r="Z263" s="7">
        <v>1521.568607705359</v>
      </c>
      <c r="AA263" s="6">
        <v>2875.0290105279014</v>
      </c>
      <c r="AB263" s="421">
        <v>1930.9403301753111</v>
      </c>
      <c r="AC263" s="6">
        <v>3183.315694253442</v>
      </c>
      <c r="AD263" s="23">
        <v>2136.3190184529221</v>
      </c>
      <c r="AE263" s="22">
        <v>2286.4028933561017</v>
      </c>
      <c r="AF263" s="7">
        <v>1014.8503232344532</v>
      </c>
      <c r="AG263" s="8">
        <v>3031.0198387317764</v>
      </c>
      <c r="AH263" s="421">
        <v>1344.4179637654304</v>
      </c>
      <c r="AI263" s="6">
        <v>3422.3039043604458</v>
      </c>
      <c r="AJ263" s="23">
        <v>1517.4981729520011</v>
      </c>
      <c r="AL263" s="141">
        <v>457.20794978285988</v>
      </c>
      <c r="AM263" s="142">
        <v>299.0052889137134</v>
      </c>
      <c r="AN263" s="141">
        <v>668.587689707869</v>
      </c>
      <c r="AO263" s="142">
        <v>438.99576321783206</v>
      </c>
      <c r="AP263" s="141">
        <v>622.28176931205644</v>
      </c>
      <c r="AQ263" s="142">
        <v>433.26392644712547</v>
      </c>
      <c r="AS263" s="341">
        <f t="shared" ref="AS263:AS307" si="8">IF(AB263&gt;W263, W263-AB263, 0)</f>
        <v>0</v>
      </c>
      <c r="AT263" s="20">
        <f t="shared" ref="AT263:AT307" si="9">IF(AH263&gt;X263, AH263-X263, 0)</f>
        <v>0</v>
      </c>
    </row>
    <row r="264" spans="1:46" x14ac:dyDescent="0.25">
      <c r="A264" s="76">
        <v>13071</v>
      </c>
      <c r="B264" s="21" t="s">
        <v>200</v>
      </c>
      <c r="C264" s="39" t="s">
        <v>201</v>
      </c>
      <c r="D264" s="21">
        <v>5499</v>
      </c>
      <c r="E264" s="44">
        <v>3938</v>
      </c>
      <c r="F264" s="22">
        <v>6347.6171809374564</v>
      </c>
      <c r="G264" s="6">
        <v>3817.6093408747229</v>
      </c>
      <c r="H264" s="23">
        <v>2525.5656045248429</v>
      </c>
      <c r="I264" s="46">
        <v>2052.4699170073386</v>
      </c>
      <c r="J264" s="49">
        <v>0.47230952786086189</v>
      </c>
      <c r="K264" s="6">
        <v>2998.0400737700652</v>
      </c>
      <c r="L264" s="6">
        <v>1803.0932653457564</v>
      </c>
      <c r="M264" s="7">
        <v>1192.8486982547608</v>
      </c>
      <c r="N264" s="27">
        <v>0.68479555705235562</v>
      </c>
      <c r="O264" s="6">
        <v>4346.820043375169</v>
      </c>
      <c r="P264" s="6">
        <v>2614.2819151925819</v>
      </c>
      <c r="Q264" s="7">
        <v>1729.4961050228592</v>
      </c>
      <c r="R264" s="50">
        <v>0.84062718052738339</v>
      </c>
      <c r="S264" s="6">
        <v>5335.9795338786316</v>
      </c>
      <c r="T264" s="6">
        <v>3209.1861765745207</v>
      </c>
      <c r="U264" s="23">
        <v>2123.0590933686553</v>
      </c>
      <c r="V264" s="5"/>
      <c r="W264" s="434">
        <v>2143.1873004547519</v>
      </c>
      <c r="X264" s="463">
        <v>1505.5608983443253</v>
      </c>
      <c r="Y264" s="22">
        <v>2851.2977556783103</v>
      </c>
      <c r="Z264" s="7">
        <v>1910.9496898289153</v>
      </c>
      <c r="AA264" s="6">
        <v>3813.3744533569552</v>
      </c>
      <c r="AB264" s="421">
        <v>2557.3481043878865</v>
      </c>
      <c r="AC264" s="6">
        <v>4452.8684534844115</v>
      </c>
      <c r="AD264" s="23">
        <v>2984.8333837359792</v>
      </c>
      <c r="AE264" s="22">
        <v>2634.0164813753381</v>
      </c>
      <c r="AF264" s="7">
        <v>1041.7078983205329</v>
      </c>
      <c r="AG264" s="8">
        <v>3568.6898362626321</v>
      </c>
      <c r="AH264" s="421">
        <v>1412.9497132226784</v>
      </c>
      <c r="AI264" s="6">
        <v>4158.588162146053</v>
      </c>
      <c r="AJ264" s="23">
        <v>1647.6904576195654</v>
      </c>
      <c r="AL264" s="141">
        <v>475.41042283916744</v>
      </c>
      <c r="AM264" s="142">
        <v>314.51102109890144</v>
      </c>
      <c r="AN264" s="141">
        <v>389.74128031546678</v>
      </c>
      <c r="AO264" s="142">
        <v>273.78812481257052</v>
      </c>
      <c r="AP264" s="141">
        <v>465.05693842296535</v>
      </c>
      <c r="AQ264" s="142">
        <v>256.94666543420232</v>
      </c>
      <c r="AS264" s="341">
        <f t="shared" si="8"/>
        <v>-414.1608039331345</v>
      </c>
      <c r="AT264" s="20">
        <f t="shared" si="9"/>
        <v>0</v>
      </c>
    </row>
    <row r="265" spans="1:46" x14ac:dyDescent="0.25">
      <c r="A265" s="76">
        <v>13072</v>
      </c>
      <c r="B265" s="21" t="s">
        <v>342</v>
      </c>
      <c r="C265" s="39" t="s">
        <v>201</v>
      </c>
      <c r="D265" s="21">
        <v>3672</v>
      </c>
      <c r="E265" s="44">
        <v>2366</v>
      </c>
      <c r="F265" s="22">
        <v>5076.1606092848797</v>
      </c>
      <c r="G265" s="6">
        <v>3184.2428739429988</v>
      </c>
      <c r="H265" s="23">
        <v>1889.3347146777187</v>
      </c>
      <c r="I265" s="46">
        <v>1720.4019352074765</v>
      </c>
      <c r="J265" s="49">
        <v>0.55306362847301949</v>
      </c>
      <c r="K265" s="6">
        <v>2807.4398052829088</v>
      </c>
      <c r="L265" s="6">
        <v>1761.0889178022705</v>
      </c>
      <c r="M265" s="7">
        <v>1044.922312699696</v>
      </c>
      <c r="N265" s="27">
        <v>0.73596924402350661</v>
      </c>
      <c r="O265" s="6">
        <v>3735.8980861572954</v>
      </c>
      <c r="P265" s="6">
        <v>2343.504820723067</v>
      </c>
      <c r="Q265" s="7">
        <v>1390.4922416687282</v>
      </c>
      <c r="R265" s="50">
        <v>0.87144112994350276</v>
      </c>
      <c r="S265" s="6">
        <v>4423.5751371299148</v>
      </c>
      <c r="T265" s="6">
        <v>2774.8802080834334</v>
      </c>
      <c r="U265" s="23">
        <v>1646.4439786002365</v>
      </c>
      <c r="V265" s="5"/>
      <c r="W265" s="434">
        <v>2684.6499834225442</v>
      </c>
      <c r="X265" s="463">
        <v>1694.1354372443573</v>
      </c>
      <c r="Y265" s="22">
        <v>3571.6600555118507</v>
      </c>
      <c r="Z265" s="7">
        <v>2393.7390129327268</v>
      </c>
      <c r="AA265" s="6">
        <v>4776.7993309854182</v>
      </c>
      <c r="AB265" s="421">
        <v>3203.4458885575896</v>
      </c>
      <c r="AC265" s="6">
        <v>5577.8574356488371</v>
      </c>
      <c r="AD265" s="23">
        <v>3738.9326133397517</v>
      </c>
      <c r="AE265" s="22">
        <v>2963.9323578946287</v>
      </c>
      <c r="AF265" s="7">
        <v>1172.1839134789643</v>
      </c>
      <c r="AG265" s="8">
        <v>4015.6754355104067</v>
      </c>
      <c r="AH265" s="421">
        <v>1589.9245144100043</v>
      </c>
      <c r="AI265" s="6">
        <v>4679.4597164048128</v>
      </c>
      <c r="AJ265" s="23">
        <v>1854.0670104626186</v>
      </c>
      <c r="AL265" s="141">
        <v>638.20937383525791</v>
      </c>
      <c r="AM265" s="142">
        <v>378.67435775292165</v>
      </c>
      <c r="AN265" s="141">
        <v>731.11382990810023</v>
      </c>
      <c r="AO265" s="142">
        <v>461.36585981600143</v>
      </c>
      <c r="AP265" s="141">
        <v>872.39811779890783</v>
      </c>
      <c r="AQ265" s="142">
        <v>432.98597886982685</v>
      </c>
      <c r="AS265" s="341">
        <f t="shared" si="8"/>
        <v>-518.79590513504536</v>
      </c>
      <c r="AT265" s="20">
        <f t="shared" si="9"/>
        <v>0</v>
      </c>
    </row>
    <row r="266" spans="1:46" x14ac:dyDescent="0.25">
      <c r="A266" s="76">
        <v>13073</v>
      </c>
      <c r="B266" s="21" t="s">
        <v>202</v>
      </c>
      <c r="C266" s="39" t="s">
        <v>201</v>
      </c>
      <c r="D266" s="21">
        <v>3645</v>
      </c>
      <c r="E266" s="44">
        <v>2132</v>
      </c>
      <c r="F266" s="22">
        <v>4394.7261578092675</v>
      </c>
      <c r="G266" s="6">
        <v>2678.5546284370412</v>
      </c>
      <c r="H266" s="23">
        <v>1713.1265050120464</v>
      </c>
      <c r="I266" s="46">
        <v>1352.488034328275</v>
      </c>
      <c r="J266" s="49">
        <v>0.50520953738797969</v>
      </c>
      <c r="K266" s="6">
        <v>2220.2575691336733</v>
      </c>
      <c r="L266" s="6">
        <v>1353.2313447011095</v>
      </c>
      <c r="M266" s="7">
        <v>865.48784908422249</v>
      </c>
      <c r="N266" s="27">
        <v>0.7254915421843231</v>
      </c>
      <c r="O266" s="6">
        <v>3188.3366577068305</v>
      </c>
      <c r="P266" s="6">
        <v>1943.2687282097456</v>
      </c>
      <c r="Q266" s="7">
        <v>1242.8587900780292</v>
      </c>
      <c r="R266" s="50">
        <v>0.91647801683816654</v>
      </c>
      <c r="S266" s="6">
        <v>4027.6699136558527</v>
      </c>
      <c r="T266" s="6">
        <v>2454.8364338626716</v>
      </c>
      <c r="U266" s="23">
        <v>1570.0427819063398</v>
      </c>
      <c r="V266" s="5"/>
      <c r="W266" s="434">
        <v>1966.9870673082903</v>
      </c>
      <c r="X266" s="463">
        <v>976.45579961580574</v>
      </c>
      <c r="Y266" s="22">
        <v>2616.8808527721108</v>
      </c>
      <c r="Z266" s="7">
        <v>1753.8426647884214</v>
      </c>
      <c r="AA266" s="6">
        <v>3499.8612724913887</v>
      </c>
      <c r="AB266" s="421">
        <v>2347.0980099914723</v>
      </c>
      <c r="AC266" s="6">
        <v>4086.7798435397754</v>
      </c>
      <c r="AD266" s="23">
        <v>2739.4379682228191</v>
      </c>
      <c r="AE266" s="22">
        <v>1708.3338657048093</v>
      </c>
      <c r="AF266" s="7">
        <v>675.61645625844653</v>
      </c>
      <c r="AG266" s="8">
        <v>2314.531342757864</v>
      </c>
      <c r="AH266" s="421">
        <v>916.39132203753411</v>
      </c>
      <c r="AI266" s="6">
        <v>2697.1194148351624</v>
      </c>
      <c r="AJ266" s="23">
        <v>1068.6362172952017</v>
      </c>
      <c r="AL266" s="141">
        <v>533.13271007126082</v>
      </c>
      <c r="AM266" s="142">
        <v>340.97634844390376</v>
      </c>
      <c r="AN266" s="141">
        <v>539.63979898718526</v>
      </c>
      <c r="AO266" s="142">
        <v>267.88910826222377</v>
      </c>
      <c r="AP266" s="141">
        <v>643.92263648600067</v>
      </c>
      <c r="AQ266" s="142">
        <v>251.41051359054433</v>
      </c>
      <c r="AS266" s="341">
        <f t="shared" si="8"/>
        <v>-380.11094268318197</v>
      </c>
      <c r="AT266" s="20">
        <f t="shared" si="9"/>
        <v>0</v>
      </c>
    </row>
    <row r="267" spans="1:46" x14ac:dyDescent="0.25">
      <c r="A267" s="76">
        <v>13074</v>
      </c>
      <c r="B267" s="21" t="s">
        <v>203</v>
      </c>
      <c r="C267" s="39" t="s">
        <v>201</v>
      </c>
      <c r="D267" s="21">
        <v>2193</v>
      </c>
      <c r="E267" s="44">
        <v>1323</v>
      </c>
      <c r="F267" s="22">
        <v>3223.528588228703</v>
      </c>
      <c r="G267" s="6">
        <v>2170.7299658397287</v>
      </c>
      <c r="H267" s="23">
        <v>1049.9803998431978</v>
      </c>
      <c r="I267" s="46">
        <v>958.92396387971087</v>
      </c>
      <c r="J267" s="49">
        <v>0.48058805555555556</v>
      </c>
      <c r="K267" s="6">
        <v>1549.1893362445776</v>
      </c>
      <c r="L267" s="6">
        <v>1043.2268934190927</v>
      </c>
      <c r="M267" s="7">
        <v>504.60803873208721</v>
      </c>
      <c r="N267" s="27">
        <v>0.75540402635305759</v>
      </c>
      <c r="O267" s="6">
        <v>2435.0664746121497</v>
      </c>
      <c r="P267" s="6">
        <v>1639.7781563205663</v>
      </c>
      <c r="Q267" s="7">
        <v>793.15942163334489</v>
      </c>
      <c r="R267" s="50">
        <v>0.83008517857142861</v>
      </c>
      <c r="S267" s="6">
        <v>2675.8033037899281</v>
      </c>
      <c r="T267" s="6">
        <v>1801.8907713244223</v>
      </c>
      <c r="U267" s="23">
        <v>871.57316770034083</v>
      </c>
      <c r="V267" s="5"/>
      <c r="W267" s="434">
        <v>2598.0947606158834</v>
      </c>
      <c r="X267" s="463">
        <v>1089.943978734218</v>
      </c>
      <c r="Y267" s="22">
        <v>3456.506931714177</v>
      </c>
      <c r="Z267" s="7">
        <v>2316.5629881679452</v>
      </c>
      <c r="AA267" s="6">
        <v>4622.7915709611289</v>
      </c>
      <c r="AB267" s="421">
        <v>3100.1642785356757</v>
      </c>
      <c r="AC267" s="6">
        <v>5398.0229335321465</v>
      </c>
      <c r="AD267" s="23">
        <v>3618.3864909755475</v>
      </c>
      <c r="AE267" s="22">
        <v>1906.8842760986429</v>
      </c>
      <c r="AF267" s="7">
        <v>754.13970475917108</v>
      </c>
      <c r="AG267" s="8">
        <v>2583.53680896067</v>
      </c>
      <c r="AH267" s="421">
        <v>1022.8985316202657</v>
      </c>
      <c r="AI267" s="6">
        <v>3010.5910244820038</v>
      </c>
      <c r="AJ267" s="23">
        <v>1192.8380280566701</v>
      </c>
      <c r="AL267" s="141">
        <v>747.73285741931886</v>
      </c>
      <c r="AM267" s="142">
        <v>361.67780284238256</v>
      </c>
      <c r="AN267" s="141">
        <v>1184.7217330669785</v>
      </c>
      <c r="AO267" s="142">
        <v>497.01047821897765</v>
      </c>
      <c r="AP267" s="141">
        <v>1413.6636017034546</v>
      </c>
      <c r="AQ267" s="142">
        <v>466.4379989148498</v>
      </c>
      <c r="AS267" s="341">
        <f t="shared" si="8"/>
        <v>-502.06951791979236</v>
      </c>
      <c r="AT267" s="20">
        <f t="shared" si="9"/>
        <v>0</v>
      </c>
    </row>
    <row r="268" spans="1:46" x14ac:dyDescent="0.25">
      <c r="A268" s="76">
        <v>13075</v>
      </c>
      <c r="B268" s="21" t="s">
        <v>204</v>
      </c>
      <c r="C268" s="39" t="s">
        <v>201</v>
      </c>
      <c r="D268" s="21">
        <v>4052</v>
      </c>
      <c r="E268" s="44">
        <v>2657</v>
      </c>
      <c r="F268" s="22">
        <v>4607.1274570196501</v>
      </c>
      <c r="G268" s="6">
        <v>2796.7575740605971</v>
      </c>
      <c r="H268" s="23">
        <v>1807.2772582180703</v>
      </c>
      <c r="I268" s="46">
        <v>1641.4250310242478</v>
      </c>
      <c r="J268" s="49">
        <v>0.59052843187660675</v>
      </c>
      <c r="K268" s="6">
        <v>2720.6397526494729</v>
      </c>
      <c r="L268" s="6">
        <v>1651.5648645490273</v>
      </c>
      <c r="M268" s="7">
        <v>1067.2486052617703</v>
      </c>
      <c r="N268" s="27">
        <v>0.74551101796407182</v>
      </c>
      <c r="O268" s="6">
        <v>3434.6642803729451</v>
      </c>
      <c r="P268" s="6">
        <v>2085.0135860366436</v>
      </c>
      <c r="Q268" s="7">
        <v>1347.3451085174702</v>
      </c>
      <c r="R268" s="50">
        <v>0.9153243594646272</v>
      </c>
      <c r="S268" s="6">
        <v>4217.0159885684079</v>
      </c>
      <c r="T268" s="6">
        <v>2559.9403350548605</v>
      </c>
      <c r="U268" s="23">
        <v>1654.2448987534428</v>
      </c>
      <c r="V268" s="5"/>
      <c r="W268" s="434">
        <v>2356.8979400991625</v>
      </c>
      <c r="X268" s="463">
        <v>1590.378238455155</v>
      </c>
      <c r="Y268" s="22">
        <v>3135.6185273875249</v>
      </c>
      <c r="Z268" s="7">
        <v>2101.5024616071782</v>
      </c>
      <c r="AA268" s="6">
        <v>4193.6299230761197</v>
      </c>
      <c r="AB268" s="421">
        <v>2812.3573138331785</v>
      </c>
      <c r="AC268" s="6">
        <v>4896.8918784294219</v>
      </c>
      <c r="AD268" s="23">
        <v>3282.4698299461897</v>
      </c>
      <c r="AE268" s="22">
        <v>2782.4065411889455</v>
      </c>
      <c r="AF268" s="7">
        <v>1100.3935969230633</v>
      </c>
      <c r="AG268" s="8">
        <v>3769.7356922789613</v>
      </c>
      <c r="AH268" s="421">
        <v>1492.5497058351982</v>
      </c>
      <c r="AI268" s="6">
        <v>4392.866554283828</v>
      </c>
      <c r="AJ268" s="23">
        <v>1740.5148143725696</v>
      </c>
      <c r="AL268" s="141">
        <v>514.56406368130388</v>
      </c>
      <c r="AM268" s="142">
        <v>332.51360032514071</v>
      </c>
      <c r="AN268" s="141">
        <v>581.66286774411708</v>
      </c>
      <c r="AO268" s="142">
        <v>392.49216151410536</v>
      </c>
      <c r="AP268" s="141">
        <v>694.06646442082388</v>
      </c>
      <c r="AQ268" s="142">
        <v>368.34889087739344</v>
      </c>
      <c r="AS268" s="341">
        <f t="shared" si="8"/>
        <v>-455.45937373401603</v>
      </c>
      <c r="AT268" s="20">
        <f t="shared" si="9"/>
        <v>0</v>
      </c>
    </row>
    <row r="269" spans="1:46" x14ac:dyDescent="0.25">
      <c r="A269" s="76">
        <v>13076</v>
      </c>
      <c r="B269" s="21" t="s">
        <v>343</v>
      </c>
      <c r="C269" s="39" t="s">
        <v>201</v>
      </c>
      <c r="D269" s="21">
        <v>4900</v>
      </c>
      <c r="E269" s="44">
        <v>3617</v>
      </c>
      <c r="F269" s="22">
        <v>6615.7305258442157</v>
      </c>
      <c r="G269" s="6">
        <v>4239.0407123257228</v>
      </c>
      <c r="H269" s="23">
        <v>2373.3101864815053</v>
      </c>
      <c r="I269" s="46">
        <v>2885.9633221705813</v>
      </c>
      <c r="J269" s="49">
        <v>0.66439403868031854</v>
      </c>
      <c r="K269" s="6">
        <v>4395.4519228863055</v>
      </c>
      <c r="L269" s="6">
        <v>2816.3933789923813</v>
      </c>
      <c r="M269" s="7">
        <v>1576.8131398375872</v>
      </c>
      <c r="N269" s="27">
        <v>0.77206862085859096</v>
      </c>
      <c r="O269" s="6">
        <v>5107.7979430606247</v>
      </c>
      <c r="P269" s="6">
        <v>3272.8303165287398</v>
      </c>
      <c r="Q269" s="7">
        <v>1832.358322546421</v>
      </c>
      <c r="R269" s="50">
        <v>0.85194745367192859</v>
      </c>
      <c r="S269" s="6">
        <v>5636.254775672629</v>
      </c>
      <c r="T269" s="6">
        <v>3611.439940877538</v>
      </c>
      <c r="U269" s="23">
        <v>2021.9355701465684</v>
      </c>
      <c r="V269" s="5"/>
      <c r="W269" s="434">
        <v>3242.8655445215604</v>
      </c>
      <c r="X269" s="463">
        <v>1707.4260487744643</v>
      </c>
      <c r="Y269" s="22">
        <v>4314.3103951292105</v>
      </c>
      <c r="Z269" s="7">
        <v>2891.4658579515904</v>
      </c>
      <c r="AA269" s="6">
        <v>5770.0326147537717</v>
      </c>
      <c r="AB269" s="421">
        <v>3869.5339652802745</v>
      </c>
      <c r="AC269" s="6">
        <v>6737.6536241268523</v>
      </c>
      <c r="AD269" s="23">
        <v>4516.3637047500624</v>
      </c>
      <c r="AE269" s="22">
        <v>2987.1846154793984</v>
      </c>
      <c r="AF269" s="7">
        <v>1181.3797786343678</v>
      </c>
      <c r="AG269" s="8">
        <v>4047.1786914314175</v>
      </c>
      <c r="AH269" s="421">
        <v>1602.397583928926</v>
      </c>
      <c r="AI269" s="6">
        <v>4716.1704066449529</v>
      </c>
      <c r="AJ269" s="23">
        <v>1868.6122964209403</v>
      </c>
      <c r="AL269" s="141">
        <v>667.92455439362038</v>
      </c>
      <c r="AM269" s="142">
        <v>373.95067807069813</v>
      </c>
      <c r="AN269" s="141">
        <v>661.80929480031853</v>
      </c>
      <c r="AO269" s="142">
        <v>348.45429566825806</v>
      </c>
      <c r="AP269" s="141">
        <v>789.70080924087233</v>
      </c>
      <c r="AQ269" s="142">
        <v>327.01991508753594</v>
      </c>
      <c r="AS269" s="341">
        <f t="shared" si="8"/>
        <v>-626.66842075871409</v>
      </c>
      <c r="AT269" s="20">
        <f t="shared" si="9"/>
        <v>0</v>
      </c>
    </row>
    <row r="270" spans="1:46" x14ac:dyDescent="0.25">
      <c r="A270" s="76">
        <v>14521</v>
      </c>
      <c r="B270" s="21" t="s">
        <v>344</v>
      </c>
      <c r="C270" s="39" t="s">
        <v>205</v>
      </c>
      <c r="D270" s="21">
        <v>2113</v>
      </c>
      <c r="E270" s="44">
        <v>1796</v>
      </c>
      <c r="F270" s="22">
        <v>2554.9070392563162</v>
      </c>
      <c r="G270" s="6">
        <v>1447.9321834574703</v>
      </c>
      <c r="H270" s="23">
        <v>1105.5356442851546</v>
      </c>
      <c r="I270" s="46">
        <v>658.21626073808534</v>
      </c>
      <c r="J270" s="49">
        <v>0.32298195810760411</v>
      </c>
      <c r="K270" s="6">
        <v>825.18887832190637</v>
      </c>
      <c r="L270" s="6">
        <v>467.65597182011243</v>
      </c>
      <c r="M270" s="7">
        <v>357.0680671489709</v>
      </c>
      <c r="N270" s="27">
        <v>0.50999444626191925</v>
      </c>
      <c r="O270" s="6">
        <v>1302.9884007362045</v>
      </c>
      <c r="P270" s="6">
        <v>738.43737212720418</v>
      </c>
      <c r="Q270" s="7">
        <v>563.81703873002152</v>
      </c>
      <c r="R270" s="50">
        <v>0.59561576318223874</v>
      </c>
      <c r="S270" s="6">
        <v>1521.7429060463248</v>
      </c>
      <c r="T270" s="6">
        <v>862.41123248614645</v>
      </c>
      <c r="U270" s="23">
        <v>658.47445649607039</v>
      </c>
      <c r="V270" s="5"/>
      <c r="W270" s="434">
        <v>601.84756989934783</v>
      </c>
      <c r="X270" s="463">
        <v>1476.7677042121632</v>
      </c>
      <c r="Y270" s="22">
        <v>718.1335448575652</v>
      </c>
      <c r="Z270" s="7">
        <v>448.21143974978634</v>
      </c>
      <c r="AA270" s="6">
        <v>1120.8439271963523</v>
      </c>
      <c r="AB270" s="421">
        <v>696.0106694299019</v>
      </c>
      <c r="AC270" s="6">
        <v>1313.4752769898562</v>
      </c>
      <c r="AD270" s="23">
        <v>814.95975783429719</v>
      </c>
      <c r="AE270" s="22">
        <v>1622.008782662318</v>
      </c>
      <c r="AF270" s="7">
        <v>726.19971806969022</v>
      </c>
      <c r="AG270" s="8">
        <v>2462.9098984741754</v>
      </c>
      <c r="AH270" s="421">
        <v>1109.1729793804661</v>
      </c>
      <c r="AI270" s="6">
        <v>2888.6418148031662</v>
      </c>
      <c r="AJ270" s="23">
        <v>1303.5619642162362</v>
      </c>
      <c r="AL270" s="141">
        <v>349.47343687988842</v>
      </c>
      <c r="AM270" s="142">
        <v>266.83248401799409</v>
      </c>
      <c r="AN270" s="141">
        <v>284.83084235652996</v>
      </c>
      <c r="AO270" s="142">
        <v>698.89621590731815</v>
      </c>
      <c r="AP270" s="141">
        <v>329.39454303355507</v>
      </c>
      <c r="AQ270" s="142">
        <v>524.92805460504792</v>
      </c>
      <c r="AS270" s="341">
        <f t="shared" si="8"/>
        <v>-94.163099530554064</v>
      </c>
      <c r="AT270" s="20">
        <f t="shared" si="9"/>
        <v>0</v>
      </c>
    </row>
    <row r="271" spans="1:46" x14ac:dyDescent="0.25">
      <c r="A271" s="76">
        <v>14522</v>
      </c>
      <c r="B271" s="21" t="s">
        <v>206</v>
      </c>
      <c r="C271" s="39" t="s">
        <v>205</v>
      </c>
      <c r="D271" s="21">
        <v>2128</v>
      </c>
      <c r="E271" s="44">
        <v>1488</v>
      </c>
      <c r="F271" s="22">
        <v>2300.5530044240368</v>
      </c>
      <c r="G271" s="6">
        <v>1301.0584084672714</v>
      </c>
      <c r="H271" s="23">
        <v>997.94758358066872</v>
      </c>
      <c r="I271" s="46">
        <v>378.29885523884184</v>
      </c>
      <c r="J271" s="49">
        <v>0.2178320888429279</v>
      </c>
      <c r="K271" s="6">
        <v>501.13426644756146</v>
      </c>
      <c r="L271" s="6">
        <v>283.41227082308103</v>
      </c>
      <c r="M271" s="7">
        <v>217.38500668712945</v>
      </c>
      <c r="N271" s="27">
        <v>0.48258463002060814</v>
      </c>
      <c r="O271" s="6">
        <v>1110.2115204827724</v>
      </c>
      <c r="P271" s="6">
        <v>627.87079068537946</v>
      </c>
      <c r="Q271" s="7">
        <v>481.59416540223691</v>
      </c>
      <c r="R271" s="50">
        <v>0.64709277037037038</v>
      </c>
      <c r="S271" s="6">
        <v>1488.6712170166288</v>
      </c>
      <c r="T271" s="6">
        <v>841.90548994875166</v>
      </c>
      <c r="U271" s="23">
        <v>645.76466654363162</v>
      </c>
      <c r="V271" s="5"/>
      <c r="W271" s="434">
        <v>1099.2667960997057</v>
      </c>
      <c r="X271" s="463">
        <v>1223.2521756236781</v>
      </c>
      <c r="Y271" s="22">
        <v>1311.6616241539723</v>
      </c>
      <c r="Z271" s="7">
        <v>818.65239304926172</v>
      </c>
      <c r="AA271" s="6">
        <v>2047.2069248082232</v>
      </c>
      <c r="AB271" s="421">
        <v>1271.2544785440841</v>
      </c>
      <c r="AC271" s="6">
        <v>2399.045591783783</v>
      </c>
      <c r="AD271" s="23">
        <v>1488.5134488364256</v>
      </c>
      <c r="AE271" s="22">
        <v>1343.5598345041681</v>
      </c>
      <c r="AF271" s="7">
        <v>601.53359430348632</v>
      </c>
      <c r="AG271" s="8">
        <v>2040.1041294987531</v>
      </c>
      <c r="AH271" s="421">
        <v>918.76214268511978</v>
      </c>
      <c r="AI271" s="6">
        <v>2392.7509888500713</v>
      </c>
      <c r="AJ271" s="23">
        <v>1079.7805262395532</v>
      </c>
      <c r="AL271" s="141">
        <v>295.05206329200161</v>
      </c>
      <c r="AM271" s="142">
        <v>226.31304765142713</v>
      </c>
      <c r="AN271" s="141">
        <v>516.57274252805723</v>
      </c>
      <c r="AO271" s="142">
        <v>574.83654869533757</v>
      </c>
      <c r="AP271" s="141">
        <v>597.39402187222004</v>
      </c>
      <c r="AQ271" s="142">
        <v>431.74912720165406</v>
      </c>
      <c r="AS271" s="341">
        <f t="shared" si="8"/>
        <v>-171.98768244437838</v>
      </c>
      <c r="AT271" s="20">
        <f t="shared" si="9"/>
        <v>0</v>
      </c>
    </row>
    <row r="272" spans="1:46" x14ac:dyDescent="0.25">
      <c r="A272" s="76">
        <v>14523</v>
      </c>
      <c r="B272" s="21" t="s">
        <v>207</v>
      </c>
      <c r="C272" s="39" t="s">
        <v>205</v>
      </c>
      <c r="D272" s="21">
        <v>1459</v>
      </c>
      <c r="E272" s="44">
        <v>1287</v>
      </c>
      <c r="F272" s="22">
        <v>1664.7463179705433</v>
      </c>
      <c r="G272" s="6">
        <v>1022.2545780366245</v>
      </c>
      <c r="H272" s="23">
        <v>641.47113176905509</v>
      </c>
      <c r="I272" s="46">
        <v>281.48453609228886</v>
      </c>
      <c r="J272" s="49">
        <v>0.17849356973995256</v>
      </c>
      <c r="K272" s="6">
        <v>297.1465130060044</v>
      </c>
      <c r="L272" s="6">
        <v>182.465868816766</v>
      </c>
      <c r="M272" s="7">
        <v>114.49847219458613</v>
      </c>
      <c r="N272" s="27">
        <v>0.41992742054054066</v>
      </c>
      <c r="O272" s="6">
        <v>699.07262715973297</v>
      </c>
      <c r="P272" s="6">
        <v>429.27272809067853</v>
      </c>
      <c r="Q272" s="7">
        <v>269.37131771500054</v>
      </c>
      <c r="R272" s="50">
        <v>0.58141255474452547</v>
      </c>
      <c r="S272" s="6">
        <v>967.90440973279567</v>
      </c>
      <c r="T272" s="6">
        <v>594.35164581556069</v>
      </c>
      <c r="U272" s="23">
        <v>372.95936951670848</v>
      </c>
      <c r="V272" s="5"/>
      <c r="W272" s="434">
        <v>1026.5067217309554</v>
      </c>
      <c r="X272" s="463">
        <v>721.97459743044908</v>
      </c>
      <c r="Y272" s="22">
        <v>1224.8432124101662</v>
      </c>
      <c r="Z272" s="7">
        <v>764.46608521956807</v>
      </c>
      <c r="AA272" s="6">
        <v>1911.7030338276422</v>
      </c>
      <c r="AB272" s="421">
        <v>1187.1106012536388</v>
      </c>
      <c r="AC272" s="6">
        <v>2240.2536258192454</v>
      </c>
      <c r="AD272" s="23">
        <v>1389.9892783434236</v>
      </c>
      <c r="AE272" s="22">
        <v>792.98127562724551</v>
      </c>
      <c r="AF272" s="7">
        <v>355.03061694268052</v>
      </c>
      <c r="AG272" s="8">
        <v>1204.0880751837581</v>
      </c>
      <c r="AH272" s="421">
        <v>542.26180121954769</v>
      </c>
      <c r="AI272" s="6">
        <v>1412.2234698218019</v>
      </c>
      <c r="AJ272" s="23">
        <v>637.29632064424663</v>
      </c>
      <c r="AL272" s="141">
        <v>294.22393974686673</v>
      </c>
      <c r="AM272" s="142">
        <v>184.62735964016485</v>
      </c>
      <c r="AN272" s="141">
        <v>703.5686920705657</v>
      </c>
      <c r="AO272" s="142">
        <v>494.8420818577444</v>
      </c>
      <c r="AP272" s="141">
        <v>813.64674520468736</v>
      </c>
      <c r="AQ272" s="142">
        <v>371.66675888934043</v>
      </c>
      <c r="AS272" s="341">
        <f t="shared" si="8"/>
        <v>-160.60387952268343</v>
      </c>
      <c r="AT272" s="20">
        <f t="shared" si="9"/>
        <v>0</v>
      </c>
    </row>
    <row r="273" spans="1:46" x14ac:dyDescent="0.25">
      <c r="A273" s="76">
        <v>14524</v>
      </c>
      <c r="B273" s="21" t="s">
        <v>208</v>
      </c>
      <c r="C273" s="39" t="s">
        <v>205</v>
      </c>
      <c r="D273" s="21">
        <v>951</v>
      </c>
      <c r="E273" s="44">
        <v>721</v>
      </c>
      <c r="F273" s="22">
        <v>1054.3876351010808</v>
      </c>
      <c r="G273" s="6">
        <v>603.2074256594052</v>
      </c>
      <c r="H273" s="23">
        <v>450.49000392003069</v>
      </c>
      <c r="I273" s="46">
        <v>199.61191762334104</v>
      </c>
      <c r="J273" s="49">
        <v>0.28032920754716983</v>
      </c>
      <c r="K273" s="6">
        <v>295.57565019542045</v>
      </c>
      <c r="L273" s="6">
        <v>169.09665962166943</v>
      </c>
      <c r="M273" s="7">
        <v>126.28550580682364</v>
      </c>
      <c r="N273" s="27">
        <v>0.49320553770086523</v>
      </c>
      <c r="O273" s="6">
        <v>520.02982051517222</v>
      </c>
      <c r="P273" s="6">
        <v>297.50524271750163</v>
      </c>
      <c r="Q273" s="7">
        <v>222.18416461224362</v>
      </c>
      <c r="R273" s="50">
        <v>0.6354416617210682</v>
      </c>
      <c r="S273" s="6">
        <v>670.00183094677811</v>
      </c>
      <c r="T273" s="6">
        <v>383.30312892350014</v>
      </c>
      <c r="U273" s="23">
        <v>286.26011667967481</v>
      </c>
      <c r="V273" s="5"/>
      <c r="W273" s="434">
        <v>570.6281716935207</v>
      </c>
      <c r="X273" s="463">
        <v>874.24432496388681</v>
      </c>
      <c r="Y273" s="22">
        <v>680.88209079649789</v>
      </c>
      <c r="Z273" s="7">
        <v>424.96154705636593</v>
      </c>
      <c r="AA273" s="6">
        <v>1062.7028385888532</v>
      </c>
      <c r="AB273" s="421">
        <v>659.9067864349596</v>
      </c>
      <c r="AC273" s="6">
        <v>1245.3418994425924</v>
      </c>
      <c r="AD273" s="23">
        <v>772.68567636578121</v>
      </c>
      <c r="AE273" s="22">
        <v>960.2268313692681</v>
      </c>
      <c r="AF273" s="7">
        <v>429.90917291998846</v>
      </c>
      <c r="AG273" s="8">
        <v>1458.0390643003175</v>
      </c>
      <c r="AH273" s="421">
        <v>656.62878451420033</v>
      </c>
      <c r="AI273" s="6">
        <v>1710.0717372420522</v>
      </c>
      <c r="AJ273" s="23">
        <v>771.70677974895239</v>
      </c>
      <c r="AL273" s="141">
        <v>312.83411431913947</v>
      </c>
      <c r="AM273" s="142">
        <v>233.63213944505111</v>
      </c>
      <c r="AN273" s="141">
        <v>600.02962323188297</v>
      </c>
      <c r="AO273" s="142">
        <v>919.28951100303561</v>
      </c>
      <c r="AP273" s="141">
        <v>693.90829278124033</v>
      </c>
      <c r="AQ273" s="142">
        <v>690.46139275941152</v>
      </c>
      <c r="AS273" s="341">
        <f t="shared" si="8"/>
        <v>-89.278614741438901</v>
      </c>
      <c r="AT273" s="20">
        <f t="shared" si="9"/>
        <v>0</v>
      </c>
    </row>
    <row r="274" spans="1:46" x14ac:dyDescent="0.25">
      <c r="A274" s="76">
        <v>14625</v>
      </c>
      <c r="B274" s="21" t="s">
        <v>209</v>
      </c>
      <c r="C274" s="39" t="s">
        <v>205</v>
      </c>
      <c r="D274" s="21">
        <v>2418</v>
      </c>
      <c r="E274" s="44">
        <v>1807</v>
      </c>
      <c r="F274" s="22">
        <v>2690.670325362606</v>
      </c>
      <c r="G274" s="6">
        <v>1517.2285378283018</v>
      </c>
      <c r="H274" s="23">
        <v>1171.7323738589917</v>
      </c>
      <c r="I274" s="46">
        <v>1101.447654757239</v>
      </c>
      <c r="J274" s="49">
        <v>0.5789507368421053</v>
      </c>
      <c r="K274" s="6">
        <v>1557.7655674678679</v>
      </c>
      <c r="L274" s="6">
        <v>878.40057993356538</v>
      </c>
      <c r="M274" s="7">
        <v>678.37532122741243</v>
      </c>
      <c r="N274" s="27">
        <v>0.75210684462116018</v>
      </c>
      <c r="O274" s="6">
        <v>2023.6715683242601</v>
      </c>
      <c r="P274" s="6">
        <v>1141.1179681552205</v>
      </c>
      <c r="Q274" s="7">
        <v>881.26793844354779</v>
      </c>
      <c r="R274" s="50">
        <v>0.80650420946626389</v>
      </c>
      <c r="S274" s="6">
        <v>2170.0369436909036</v>
      </c>
      <c r="T274" s="6">
        <v>1223.6512024808701</v>
      </c>
      <c r="U274" s="23">
        <v>945.00709188517487</v>
      </c>
      <c r="V274" s="5"/>
      <c r="W274" s="434">
        <v>871.92074259309766</v>
      </c>
      <c r="X274" s="463">
        <v>1187.0736233881507</v>
      </c>
      <c r="Y274" s="22">
        <v>1040.3889041504965</v>
      </c>
      <c r="Z274" s="7">
        <v>649.34191135923811</v>
      </c>
      <c r="AA274" s="6">
        <v>1623.8116064761175</v>
      </c>
      <c r="AB274" s="421">
        <v>1008.3386061416358</v>
      </c>
      <c r="AC274" s="6">
        <v>1902.8843783189145</v>
      </c>
      <c r="AD274" s="23">
        <v>1180.6649270897744</v>
      </c>
      <c r="AE274" s="22">
        <v>1303.8230977766143</v>
      </c>
      <c r="AF274" s="7">
        <v>583.74281085212033</v>
      </c>
      <c r="AG274" s="8">
        <v>1979.7666003401766</v>
      </c>
      <c r="AH274" s="421">
        <v>891.58909951909277</v>
      </c>
      <c r="AI274" s="6">
        <v>2321.9836782645934</v>
      </c>
      <c r="AJ274" s="23">
        <v>1047.8452499736061</v>
      </c>
      <c r="AL274" s="141">
        <v>471.92637227263049</v>
      </c>
      <c r="AM274" s="142">
        <v>364.46151300394865</v>
      </c>
      <c r="AN274" s="141">
        <v>360.59584060922151</v>
      </c>
      <c r="AO274" s="142">
        <v>490.93201959807726</v>
      </c>
      <c r="AP274" s="141">
        <v>417.01348475667317</v>
      </c>
      <c r="AQ274" s="142">
        <v>368.72998325851648</v>
      </c>
      <c r="AS274" s="341">
        <f t="shared" si="8"/>
        <v>-136.41786354853809</v>
      </c>
      <c r="AT274" s="20">
        <f t="shared" si="9"/>
        <v>0</v>
      </c>
    </row>
    <row r="275" spans="1:46" x14ac:dyDescent="0.25">
      <c r="A275" s="76">
        <v>14626</v>
      </c>
      <c r="B275" s="21" t="s">
        <v>210</v>
      </c>
      <c r="C275" s="39" t="s">
        <v>205</v>
      </c>
      <c r="D275" s="21">
        <v>2227</v>
      </c>
      <c r="E275" s="44">
        <v>1496</v>
      </c>
      <c r="F275" s="22">
        <v>2478.6050288402375</v>
      </c>
      <c r="G275" s="6">
        <v>1416.8309346474791</v>
      </c>
      <c r="H275" s="23">
        <v>1060.1920815366529</v>
      </c>
      <c r="I275" s="46">
        <v>895.56957624461165</v>
      </c>
      <c r="J275" s="49">
        <v>0.58503075743550692</v>
      </c>
      <c r="K275" s="6">
        <v>1450.0601774058607</v>
      </c>
      <c r="L275" s="6">
        <v>828.88967485487194</v>
      </c>
      <c r="M275" s="7">
        <v>620.24497648851479</v>
      </c>
      <c r="N275" s="27">
        <v>0.75209126452192787</v>
      </c>
      <c r="O275" s="6">
        <v>1864.1371903908637</v>
      </c>
      <c r="P275" s="6">
        <v>1065.5861692528076</v>
      </c>
      <c r="Q275" s="7">
        <v>797.36120323903617</v>
      </c>
      <c r="R275" s="50">
        <v>0.81406845700824504</v>
      </c>
      <c r="S275" s="6">
        <v>2017.7541713608489</v>
      </c>
      <c r="T275" s="6">
        <v>1153.3973728100229</v>
      </c>
      <c r="U275" s="23">
        <v>863.06893194890256</v>
      </c>
      <c r="V275" s="5"/>
      <c r="W275" s="434">
        <v>834.91793101593885</v>
      </c>
      <c r="X275" s="463">
        <v>4580.1301115750275</v>
      </c>
      <c r="Y275" s="22">
        <v>996.23659453488131</v>
      </c>
      <c r="Z275" s="7">
        <v>621.78496125879644</v>
      </c>
      <c r="AA275" s="6">
        <v>1554.8998442297643</v>
      </c>
      <c r="AB275" s="421">
        <v>965.54645586193294</v>
      </c>
      <c r="AC275" s="6">
        <v>1822.129249252197</v>
      </c>
      <c r="AD275" s="23">
        <v>1130.5595451453848</v>
      </c>
      <c r="AE275" s="22">
        <v>5030.5889311644451</v>
      </c>
      <c r="AF275" s="7">
        <v>2252.2764997239092</v>
      </c>
      <c r="AG275" s="8">
        <v>7638.6067733758709</v>
      </c>
      <c r="AH275" s="421">
        <v>3440.0512330516185</v>
      </c>
      <c r="AI275" s="6">
        <v>8958.9955954467059</v>
      </c>
      <c r="AJ275" s="23">
        <v>4042.9401236099279</v>
      </c>
      <c r="AL275" s="141">
        <v>478.485033342078</v>
      </c>
      <c r="AM275" s="142">
        <v>358.04274954604227</v>
      </c>
      <c r="AN275" s="141">
        <v>374.90701886660929</v>
      </c>
      <c r="AO275" s="142">
        <v>2056.6367811293344</v>
      </c>
      <c r="AP275" s="141">
        <v>433.56374309022584</v>
      </c>
      <c r="AQ275" s="142">
        <v>1544.7019456899948</v>
      </c>
      <c r="AS275" s="341">
        <f t="shared" si="8"/>
        <v>-130.62852484599409</v>
      </c>
      <c r="AT275" s="20">
        <f t="shared" si="9"/>
        <v>0</v>
      </c>
    </row>
    <row r="276" spans="1:46" x14ac:dyDescent="0.25">
      <c r="A276" s="76">
        <v>14627</v>
      </c>
      <c r="B276" s="21" t="s">
        <v>211</v>
      </c>
      <c r="C276" s="39" t="s">
        <v>205</v>
      </c>
      <c r="D276" s="21">
        <v>1461</v>
      </c>
      <c r="E276" s="44">
        <v>929</v>
      </c>
      <c r="F276" s="22">
        <v>1500.7672061376459</v>
      </c>
      <c r="G276" s="6">
        <v>868.40454723637924</v>
      </c>
      <c r="H276" s="23">
        <v>631.31825054600506</v>
      </c>
      <c r="I276" s="46">
        <v>375.99000856806873</v>
      </c>
      <c r="J276" s="49">
        <v>0.35082610303830924</v>
      </c>
      <c r="K276" s="6">
        <v>526.50831049696126</v>
      </c>
      <c r="L276" s="6">
        <v>304.65898316768624</v>
      </c>
      <c r="M276" s="7">
        <v>221.4829216160179</v>
      </c>
      <c r="N276" s="27">
        <v>0.71781091774313299</v>
      </c>
      <c r="O276" s="6">
        <v>1077.2670855564613</v>
      </c>
      <c r="P276" s="6">
        <v>623.35026502405526</v>
      </c>
      <c r="Q276" s="7">
        <v>453.16713281241704</v>
      </c>
      <c r="R276" s="50">
        <v>0.81193790697674428</v>
      </c>
      <c r="S276" s="6">
        <v>1218.5297842107364</v>
      </c>
      <c r="T276" s="6">
        <v>705.09057049219302</v>
      </c>
      <c r="U276" s="23">
        <v>512.59121898454316</v>
      </c>
      <c r="V276" s="5"/>
      <c r="W276" s="434">
        <v>883.4872276733588</v>
      </c>
      <c r="X276" s="463">
        <v>1061.3617931087986</v>
      </c>
      <c r="Y276" s="22">
        <v>1054.1902075828907</v>
      </c>
      <c r="Z276" s="7">
        <v>657.95577172845958</v>
      </c>
      <c r="AA276" s="6">
        <v>1645.3523174627649</v>
      </c>
      <c r="AB276" s="421">
        <v>1021.7147455933741</v>
      </c>
      <c r="AC276" s="6">
        <v>1928.1271357120129</v>
      </c>
      <c r="AD276" s="23">
        <v>1196.3270653976188</v>
      </c>
      <c r="AE276" s="22">
        <v>1165.7474260131632</v>
      </c>
      <c r="AF276" s="7">
        <v>521.92408645389594</v>
      </c>
      <c r="AG276" s="8">
        <v>1770.1080939500339</v>
      </c>
      <c r="AH276" s="421">
        <v>797.16926291472453</v>
      </c>
      <c r="AI276" s="6">
        <v>2076.0841718462134</v>
      </c>
      <c r="AJ276" s="23">
        <v>936.87779047624747</v>
      </c>
      <c r="AL276" s="141">
        <v>426.6600034387784</v>
      </c>
      <c r="AM276" s="142">
        <v>310.17599781821838</v>
      </c>
      <c r="AN276" s="141">
        <v>604.71405042666584</v>
      </c>
      <c r="AO276" s="142">
        <v>726.4625551737156</v>
      </c>
      <c r="AP276" s="141">
        <v>699.32563011182344</v>
      </c>
      <c r="AQ276" s="142">
        <v>545.63262348714886</v>
      </c>
      <c r="AS276" s="341">
        <f t="shared" si="8"/>
        <v>-138.22751792001532</v>
      </c>
      <c r="AT276" s="20">
        <f t="shared" si="9"/>
        <v>0</v>
      </c>
    </row>
    <row r="277" spans="1:46" x14ac:dyDescent="0.25">
      <c r="A277" s="76">
        <v>14628</v>
      </c>
      <c r="B277" s="21" t="s">
        <v>345</v>
      </c>
      <c r="C277" s="39" t="s">
        <v>205</v>
      </c>
      <c r="D277" s="21">
        <v>2046</v>
      </c>
      <c r="E277" s="44">
        <v>1574</v>
      </c>
      <c r="F277" s="22">
        <v>2396.2955703645657</v>
      </c>
      <c r="G277" s="6">
        <v>1340.1817214537707</v>
      </c>
      <c r="H277" s="23">
        <v>1054.6886375091021</v>
      </c>
      <c r="I277" s="46">
        <v>754.70393761550042</v>
      </c>
      <c r="J277" s="49">
        <v>0.40132878762157453</v>
      </c>
      <c r="K277" s="6">
        <v>961.70239603736059</v>
      </c>
      <c r="L277" s="6">
        <v>537.85350546363645</v>
      </c>
      <c r="M277" s="7">
        <v>423.27691220977829</v>
      </c>
      <c r="N277" s="27">
        <v>0.65761763689179364</v>
      </c>
      <c r="O277" s="6">
        <v>1575.8462302774185</v>
      </c>
      <c r="P277" s="6">
        <v>881.32713666800475</v>
      </c>
      <c r="Q277" s="7">
        <v>693.58184945536129</v>
      </c>
      <c r="R277" s="50">
        <v>0.78916735294117635</v>
      </c>
      <c r="S277" s="6">
        <v>1891.0782321292706</v>
      </c>
      <c r="T277" s="6">
        <v>1057.6276615798211</v>
      </c>
      <c r="U277" s="23">
        <v>832.325840240194</v>
      </c>
      <c r="V277" s="5"/>
      <c r="W277" s="434">
        <v>720.15698008174775</v>
      </c>
      <c r="X277" s="463">
        <v>1886.8651324502346</v>
      </c>
      <c r="Y277" s="22">
        <v>859.30210708753884</v>
      </c>
      <c r="Z277" s="7">
        <v>536.31951515942831</v>
      </c>
      <c r="AA277" s="6">
        <v>1341.1761019284063</v>
      </c>
      <c r="AB277" s="421">
        <v>832.83038242580255</v>
      </c>
      <c r="AC277" s="6">
        <v>1571.6743511106049</v>
      </c>
      <c r="AD277" s="23">
        <v>975.16212982010063</v>
      </c>
      <c r="AE277" s="22">
        <v>2072.4395636525128</v>
      </c>
      <c r="AF277" s="7">
        <v>927.86490611392071</v>
      </c>
      <c r="AG277" s="8">
        <v>3146.8583708476203</v>
      </c>
      <c r="AH277" s="421">
        <v>1417.1895922964125</v>
      </c>
      <c r="AI277" s="6">
        <v>3690.8157626575553</v>
      </c>
      <c r="AJ277" s="23">
        <v>1665.5602714308723</v>
      </c>
      <c r="AL277" s="141">
        <v>430.75617627957217</v>
      </c>
      <c r="AM277" s="142">
        <v>338.9940613173809</v>
      </c>
      <c r="AN277" s="141">
        <v>351.98288371541923</v>
      </c>
      <c r="AO277" s="142">
        <v>922.22147236081844</v>
      </c>
      <c r="AP277" s="141">
        <v>407.05297283763565</v>
      </c>
      <c r="AQ277" s="142">
        <v>692.66353484673141</v>
      </c>
      <c r="AS277" s="341">
        <f t="shared" si="8"/>
        <v>-112.67340234405481</v>
      </c>
      <c r="AT277" s="20">
        <f t="shared" si="9"/>
        <v>0</v>
      </c>
    </row>
    <row r="278" spans="1:46" x14ac:dyDescent="0.25">
      <c r="A278" s="76">
        <v>14729</v>
      </c>
      <c r="B278" s="21" t="s">
        <v>346</v>
      </c>
      <c r="C278" s="39" t="s">
        <v>205</v>
      </c>
      <c r="D278" s="21">
        <v>1957</v>
      </c>
      <c r="E278" s="44">
        <v>878</v>
      </c>
      <c r="F278" s="22">
        <v>2124.4259954079653</v>
      </c>
      <c r="G278" s="6">
        <v>1209.5074760598136</v>
      </c>
      <c r="H278" s="23">
        <v>913.54790838326744</v>
      </c>
      <c r="I278" s="46">
        <v>367.41895223161788</v>
      </c>
      <c r="J278" s="49">
        <v>0.39322031294826565</v>
      </c>
      <c r="K278" s="6">
        <v>835.36745474975089</v>
      </c>
      <c r="L278" s="6">
        <v>475.60290824950681</v>
      </c>
      <c r="M278" s="7">
        <v>359.22559442770194</v>
      </c>
      <c r="N278" s="27">
        <v>0.61420065546655123</v>
      </c>
      <c r="O278" s="6">
        <v>1304.8238388697528</v>
      </c>
      <c r="P278" s="6">
        <v>742.88028458763154</v>
      </c>
      <c r="Q278" s="7">
        <v>561.10172412909969</v>
      </c>
      <c r="R278" s="50">
        <v>0.68893069143446861</v>
      </c>
      <c r="S278" s="6">
        <v>1463.5822699177688</v>
      </c>
      <c r="T278" s="6">
        <v>833.2668217770464</v>
      </c>
      <c r="U278" s="23">
        <v>629.37119218099701</v>
      </c>
      <c r="V278" s="5"/>
      <c r="W278" s="434">
        <v>1049.1864469618072</v>
      </c>
      <c r="X278" s="463">
        <v>3695.3443461264601</v>
      </c>
      <c r="Y278" s="22">
        <v>1251.9050006286529</v>
      </c>
      <c r="Z278" s="7">
        <v>781.35626274499975</v>
      </c>
      <c r="AA278" s="6">
        <v>1953.9403602984187</v>
      </c>
      <c r="AB278" s="421">
        <v>1213.3387220102804</v>
      </c>
      <c r="AC278" s="6">
        <v>2289.7499765058965</v>
      </c>
      <c r="AD278" s="23">
        <v>1420.6998175335618</v>
      </c>
      <c r="AE278" s="22">
        <v>4058.7839016809476</v>
      </c>
      <c r="AF278" s="7">
        <v>1817.1835791595288</v>
      </c>
      <c r="AG278" s="8">
        <v>6162.9870035659169</v>
      </c>
      <c r="AH278" s="421">
        <v>2775.504967056746</v>
      </c>
      <c r="AI278" s="6">
        <v>7228.3041996859492</v>
      </c>
      <c r="AJ278" s="23">
        <v>3261.9282779222472</v>
      </c>
      <c r="AL278" s="141">
        <v>379.60157618172281</v>
      </c>
      <c r="AM278" s="142">
        <v>286.71523971849757</v>
      </c>
      <c r="AN278" s="141">
        <v>536.11979916290613</v>
      </c>
      <c r="AO278" s="142">
        <v>1888.2699775812264</v>
      </c>
      <c r="AP278" s="141">
        <v>619.99934696488526</v>
      </c>
      <c r="AQ278" s="142">
        <v>1418.244745557867</v>
      </c>
      <c r="AS278" s="341">
        <f t="shared" si="8"/>
        <v>-164.15227504847326</v>
      </c>
      <c r="AT278" s="20">
        <f t="shared" si="9"/>
        <v>0</v>
      </c>
    </row>
    <row r="279" spans="1:46" x14ac:dyDescent="0.25">
      <c r="A279" s="76">
        <v>14730</v>
      </c>
      <c r="B279" s="21" t="s">
        <v>212</v>
      </c>
      <c r="C279" s="39" t="s">
        <v>205</v>
      </c>
      <c r="D279" s="21">
        <v>2029</v>
      </c>
      <c r="E279" s="44">
        <v>1201</v>
      </c>
      <c r="F279" s="22">
        <v>2165.878927031416</v>
      </c>
      <c r="G279" s="6">
        <v>1295.8377667021336</v>
      </c>
      <c r="H279" s="23">
        <v>868.64534916279217</v>
      </c>
      <c r="I279" s="46">
        <v>599.02623912191439</v>
      </c>
      <c r="J279" s="49">
        <v>0.45476300957592347</v>
      </c>
      <c r="K279" s="6">
        <v>984.96161923387865</v>
      </c>
      <c r="L279" s="6">
        <v>589.29908270760563</v>
      </c>
      <c r="M279" s="7">
        <v>395.02777323940023</v>
      </c>
      <c r="N279" s="27">
        <v>0.71445646226415094</v>
      </c>
      <c r="O279" s="6">
        <v>1547.4261958993407</v>
      </c>
      <c r="P279" s="6">
        <v>925.81966646628462</v>
      </c>
      <c r="Q279" s="7">
        <v>620.60928312505666</v>
      </c>
      <c r="R279" s="50">
        <v>0.80818296735905049</v>
      </c>
      <c r="S279" s="6">
        <v>1750.4264581886862</v>
      </c>
      <c r="T279" s="6">
        <v>1047.2740115092554</v>
      </c>
      <c r="U279" s="23">
        <v>702.02437586902386</v>
      </c>
      <c r="V279" s="5"/>
      <c r="W279" s="434">
        <v>1401.1749949407904</v>
      </c>
      <c r="X279" s="463">
        <v>1129.1539933900369</v>
      </c>
      <c r="Y279" s="22">
        <v>1671.9030139988624</v>
      </c>
      <c r="Z279" s="7">
        <v>1043.4912313907671</v>
      </c>
      <c r="AA279" s="6">
        <v>2609.4622003398845</v>
      </c>
      <c r="AB279" s="421">
        <v>1620.3982453236049</v>
      </c>
      <c r="AC279" s="6">
        <v>3057.931620291999</v>
      </c>
      <c r="AD279" s="23">
        <v>1897.326319272817</v>
      </c>
      <c r="AE279" s="22">
        <v>1240.2070339383199</v>
      </c>
      <c r="AF279" s="7">
        <v>555.26086419567571</v>
      </c>
      <c r="AG279" s="8">
        <v>1883.1699388399045</v>
      </c>
      <c r="AH279" s="421">
        <v>848.0867339226736</v>
      </c>
      <c r="AI279" s="6">
        <v>2208.6895801926585</v>
      </c>
      <c r="AJ279" s="23">
        <v>996.71884300271552</v>
      </c>
      <c r="AL279" s="141">
        <v>456.29357637569473</v>
      </c>
      <c r="AM279" s="142">
        <v>305.86953332925412</v>
      </c>
      <c r="AN279" s="141">
        <v>690.57417197673249</v>
      </c>
      <c r="AO279" s="142">
        <v>556.50763597340415</v>
      </c>
      <c r="AP279" s="141">
        <v>798.61914505845493</v>
      </c>
      <c r="AQ279" s="142">
        <v>417.9826189860392</v>
      </c>
      <c r="AS279" s="341">
        <f t="shared" si="8"/>
        <v>-219.22325038281451</v>
      </c>
      <c r="AT279" s="20">
        <f t="shared" si="9"/>
        <v>0</v>
      </c>
    </row>
    <row r="280" spans="1:46" x14ac:dyDescent="0.25">
      <c r="A280" s="76">
        <v>15081</v>
      </c>
      <c r="B280" s="21" t="s">
        <v>213</v>
      </c>
      <c r="C280" s="39" t="s">
        <v>214</v>
      </c>
      <c r="D280" s="21">
        <v>2299</v>
      </c>
      <c r="E280" s="44">
        <v>1794</v>
      </c>
      <c r="F280" s="22">
        <v>2771.36697093577</v>
      </c>
      <c r="G280" s="6">
        <v>1818.2561460491681</v>
      </c>
      <c r="H280" s="23">
        <v>951.54281234249913</v>
      </c>
      <c r="I280" s="46">
        <v>1162.7274941479527</v>
      </c>
      <c r="J280" s="49">
        <v>0.5877330010095736</v>
      </c>
      <c r="K280" s="6">
        <v>1628.8238267268919</v>
      </c>
      <c r="L280" s="6">
        <v>1068.6491413215792</v>
      </c>
      <c r="M280" s="7">
        <v>559.25311268714654</v>
      </c>
      <c r="N280" s="27">
        <v>0.73937589905123347</v>
      </c>
      <c r="O280" s="6">
        <v>2049.0819457365287</v>
      </c>
      <c r="P280" s="6">
        <v>1344.3747726905347</v>
      </c>
      <c r="Q280" s="7">
        <v>703.54782236147446</v>
      </c>
      <c r="R280" s="50">
        <v>0.83998272727272727</v>
      </c>
      <c r="S280" s="6">
        <v>2327.9003865201853</v>
      </c>
      <c r="T280" s="6">
        <v>1527.3037564387785</v>
      </c>
      <c r="U280" s="23">
        <v>799.27952662821338</v>
      </c>
      <c r="V280" s="5"/>
      <c r="W280" s="434">
        <v>2346.9635797074598</v>
      </c>
      <c r="X280" s="463">
        <v>677.65180348024819</v>
      </c>
      <c r="Y280" s="22">
        <v>1894.5161190183521</v>
      </c>
      <c r="Z280" s="7">
        <v>1306.3302192908957</v>
      </c>
      <c r="AA280" s="6">
        <v>2681.0657301806013</v>
      </c>
      <c r="AB280" s="421">
        <v>1843.3239463441967</v>
      </c>
      <c r="AC280" s="6">
        <v>3129.0394743654206</v>
      </c>
      <c r="AD280" s="23">
        <v>2150.8772847063324</v>
      </c>
      <c r="AE280" s="22">
        <v>931.51168792856936</v>
      </c>
      <c r="AF280" s="7">
        <v>419.74370115712549</v>
      </c>
      <c r="AG280" s="8">
        <v>1346.8398938544306</v>
      </c>
      <c r="AH280" s="421">
        <v>610.04170461503611</v>
      </c>
      <c r="AI280" s="6">
        <v>1576.8975764065092</v>
      </c>
      <c r="AJ280" s="23">
        <v>716.01568329440443</v>
      </c>
      <c r="AL280" s="141">
        <v>584.76501639431694</v>
      </c>
      <c r="AM280" s="142">
        <v>306.02341120551301</v>
      </c>
      <c r="AN280" s="141">
        <v>1020.8628010906742</v>
      </c>
      <c r="AO280" s="142">
        <v>294.75937515452296</v>
      </c>
      <c r="AP280" s="141">
        <v>801.79380006272152</v>
      </c>
      <c r="AQ280" s="142">
        <v>265.35089369945024</v>
      </c>
      <c r="AS280" s="341">
        <f t="shared" si="8"/>
        <v>0</v>
      </c>
      <c r="AT280" s="20">
        <f t="shared" si="9"/>
        <v>0</v>
      </c>
    </row>
    <row r="281" spans="1:46" x14ac:dyDescent="0.25">
      <c r="A281" s="76">
        <v>15083</v>
      </c>
      <c r="B281" s="21" t="s">
        <v>347</v>
      </c>
      <c r="C281" s="39" t="s">
        <v>214</v>
      </c>
      <c r="D281" s="21">
        <v>2580</v>
      </c>
      <c r="E281" s="44">
        <v>1180</v>
      </c>
      <c r="F281" s="22">
        <v>2847.5869556476528</v>
      </c>
      <c r="G281" s="6">
        <v>1837.1648570308591</v>
      </c>
      <c r="H281" s="23">
        <v>1008.582880439048</v>
      </c>
      <c r="I281" s="46">
        <v>728.83270251734189</v>
      </c>
      <c r="J281" s="49">
        <v>0.53260833773087102</v>
      </c>
      <c r="K281" s="6">
        <v>1516.6485549916069</v>
      </c>
      <c r="L281" s="6">
        <v>978.48932064077849</v>
      </c>
      <c r="M281" s="7">
        <v>537.17965141445484</v>
      </c>
      <c r="N281" s="27">
        <v>0.7436656451612903</v>
      </c>
      <c r="O281" s="6">
        <v>2117.6525905245862</v>
      </c>
      <c r="P281" s="6">
        <v>1366.2363886715034</v>
      </c>
      <c r="Q281" s="7">
        <v>750.04843848033715</v>
      </c>
      <c r="R281" s="50">
        <v>0.86242100263852239</v>
      </c>
      <c r="S281" s="6">
        <v>2455.8187973900262</v>
      </c>
      <c r="T281" s="6">
        <v>1584.409558012811</v>
      </c>
      <c r="U281" s="23">
        <v>869.82305899229266</v>
      </c>
      <c r="V281" s="5"/>
      <c r="W281" s="434">
        <v>3130.1053932959289</v>
      </c>
      <c r="X281" s="463">
        <v>2061.3004255751462</v>
      </c>
      <c r="Y281" s="22">
        <v>2526.6839132478458</v>
      </c>
      <c r="Z281" s="7">
        <v>1742.2303866076859</v>
      </c>
      <c r="AA281" s="6">
        <v>3575.6917467228964</v>
      </c>
      <c r="AB281" s="421">
        <v>2458.409783573501</v>
      </c>
      <c r="AC281" s="6">
        <v>4173.1467071883053</v>
      </c>
      <c r="AD281" s="23">
        <v>2868.5884380089833</v>
      </c>
      <c r="AE281" s="22">
        <v>2833.4986034038484</v>
      </c>
      <c r="AF281" s="7">
        <v>1276.7882640968851</v>
      </c>
      <c r="AG281" s="8">
        <v>4096.8556891985645</v>
      </c>
      <c r="AH281" s="421">
        <v>1855.642114259073</v>
      </c>
      <c r="AI281" s="6">
        <v>4796.6516559708325</v>
      </c>
      <c r="AJ281" s="23">
        <v>2177.9967604502276</v>
      </c>
      <c r="AL281" s="141">
        <v>529.55132157753098</v>
      </c>
      <c r="AM281" s="142">
        <v>290.71773020966265</v>
      </c>
      <c r="AN281" s="141">
        <v>1213.2244913404636</v>
      </c>
      <c r="AO281" s="142">
        <v>798.9571743093868</v>
      </c>
      <c r="AP281" s="141">
        <v>952.87620844030664</v>
      </c>
      <c r="AQ281" s="142">
        <v>719.24429925068046</v>
      </c>
      <c r="AS281" s="341">
        <f t="shared" si="8"/>
        <v>0</v>
      </c>
      <c r="AT281" s="20">
        <f t="shared" si="9"/>
        <v>0</v>
      </c>
    </row>
    <row r="282" spans="1:46" x14ac:dyDescent="0.25">
      <c r="A282" s="76">
        <v>15084</v>
      </c>
      <c r="B282" s="21" t="s">
        <v>215</v>
      </c>
      <c r="C282" s="39" t="s">
        <v>214</v>
      </c>
      <c r="D282" s="21">
        <v>1417</v>
      </c>
      <c r="E282" s="44">
        <v>556</v>
      </c>
      <c r="F282" s="22">
        <v>1464.4453155625283</v>
      </c>
      <c r="G282" s="6">
        <v>891.63773310186627</v>
      </c>
      <c r="H282" s="23">
        <v>571.8485747885984</v>
      </c>
      <c r="I282" s="46">
        <v>167.99793643949144</v>
      </c>
      <c r="J282" s="49">
        <v>0.33661796093547114</v>
      </c>
      <c r="K282" s="6">
        <v>492.95859602616088</v>
      </c>
      <c r="L282" s="6">
        <v>300.14127560987606</v>
      </c>
      <c r="M282" s="7">
        <v>192.49450120919326</v>
      </c>
      <c r="N282" s="27">
        <v>0.51771136447357513</v>
      </c>
      <c r="O282" s="6">
        <v>758.15998251681185</v>
      </c>
      <c r="P282" s="6">
        <v>461.61098742029259</v>
      </c>
      <c r="Q282" s="7">
        <v>296.05250592607456</v>
      </c>
      <c r="R282" s="50">
        <v>0.71477835240274601</v>
      </c>
      <c r="S282" s="6">
        <v>1046.7538098417035</v>
      </c>
      <c r="T282" s="6">
        <v>637.32334980667133</v>
      </c>
      <c r="U282" s="23">
        <v>408.74498211125285</v>
      </c>
      <c r="V282" s="5"/>
      <c r="W282" s="434">
        <v>1512.4829620147964</v>
      </c>
      <c r="X282" s="463">
        <v>1583.9853207994649</v>
      </c>
      <c r="Y282" s="22">
        <v>1220.906611441673</v>
      </c>
      <c r="Z282" s="7">
        <v>841.85464850238907</v>
      </c>
      <c r="AA282" s="6">
        <v>1727.79257079284</v>
      </c>
      <c r="AB282" s="421">
        <v>1187.9162022049729</v>
      </c>
      <c r="AC282" s="6">
        <v>2016.4858685362881</v>
      </c>
      <c r="AD282" s="23">
        <v>1386.1166294316638</v>
      </c>
      <c r="AE282" s="22">
        <v>2177.3731468789533</v>
      </c>
      <c r="AF282" s="7">
        <v>981.13493938381191</v>
      </c>
      <c r="AG282" s="8">
        <v>3148.1870340727423</v>
      </c>
      <c r="AH282" s="421">
        <v>1425.9492857881332</v>
      </c>
      <c r="AI282" s="6">
        <v>3685.938118373158</v>
      </c>
      <c r="AJ282" s="23">
        <v>1673.6594309581778</v>
      </c>
      <c r="AL282" s="141">
        <v>325.76639902631797</v>
      </c>
      <c r="AM282" s="142">
        <v>208.92907969377174</v>
      </c>
      <c r="AN282" s="141">
        <v>1067.3838828615358</v>
      </c>
      <c r="AO282" s="142">
        <v>1117.8442630906598</v>
      </c>
      <c r="AP282" s="141">
        <v>838.33182936130765</v>
      </c>
      <c r="AQ282" s="142">
        <v>1006.3156568723595</v>
      </c>
      <c r="AS282" s="341">
        <f t="shared" si="8"/>
        <v>0</v>
      </c>
      <c r="AT282" s="20">
        <f t="shared" si="9"/>
        <v>0</v>
      </c>
    </row>
    <row r="283" spans="1:46" x14ac:dyDescent="0.25">
      <c r="A283" s="76">
        <v>15085</v>
      </c>
      <c r="B283" s="21" t="s">
        <v>216</v>
      </c>
      <c r="C283" s="39" t="s">
        <v>214</v>
      </c>
      <c r="D283" s="21">
        <v>2103</v>
      </c>
      <c r="E283" s="44">
        <v>1206</v>
      </c>
      <c r="F283" s="22">
        <v>2220.452763622111</v>
      </c>
      <c r="G283" s="6">
        <v>1300.1162009296079</v>
      </c>
      <c r="H283" s="23">
        <v>918.93795150361336</v>
      </c>
      <c r="I283" s="46">
        <v>189.6543771630173</v>
      </c>
      <c r="J283" s="49">
        <v>5.4333554296315228E-2</v>
      </c>
      <c r="K283" s="6">
        <v>120.64509079466517</v>
      </c>
      <c r="L283" s="6">
        <v>70.639934194727928</v>
      </c>
      <c r="M283" s="7">
        <v>49.929165082966264</v>
      </c>
      <c r="N283" s="27">
        <v>0.4043917881256503</v>
      </c>
      <c r="O283" s="6">
        <v>897.93286352968732</v>
      </c>
      <c r="P283" s="6">
        <v>525.7563152650514</v>
      </c>
      <c r="Q283" s="7">
        <v>371.61096138506832</v>
      </c>
      <c r="R283" s="50">
        <v>0.59450998862343574</v>
      </c>
      <c r="S283" s="6">
        <v>1320.0813472398577</v>
      </c>
      <c r="T283" s="6">
        <v>772.93206782380571</v>
      </c>
      <c r="U283" s="23">
        <v>546.31779109405647</v>
      </c>
      <c r="V283" s="5"/>
      <c r="W283" s="434">
        <v>1331.9185972578871</v>
      </c>
      <c r="X283" s="463">
        <v>917.43925217283277</v>
      </c>
      <c r="Y283" s="22">
        <v>1075.1514312121985</v>
      </c>
      <c r="Z283" s="7">
        <v>741.35173135085154</v>
      </c>
      <c r="AA283" s="6">
        <v>1521.523954344211</v>
      </c>
      <c r="AB283" s="421">
        <v>1046.099507523104</v>
      </c>
      <c r="AC283" s="6">
        <v>1775.7522543152656</v>
      </c>
      <c r="AD283" s="23">
        <v>1220.6382240822829</v>
      </c>
      <c r="AE283" s="22">
        <v>1261.1275908577277</v>
      </c>
      <c r="AF283" s="7">
        <v>568.27023157929898</v>
      </c>
      <c r="AG283" s="8">
        <v>1823.4199018852933</v>
      </c>
      <c r="AH283" s="421">
        <v>825.90528410299135</v>
      </c>
      <c r="AI283" s="6">
        <v>2134.883616957286</v>
      </c>
      <c r="AJ283" s="23">
        <v>969.37821112843119</v>
      </c>
      <c r="AL283" s="141">
        <v>250.00300297910195</v>
      </c>
      <c r="AM283" s="142">
        <v>176.70516470997066</v>
      </c>
      <c r="AN283" s="141">
        <v>633.34217653727399</v>
      </c>
      <c r="AO283" s="142">
        <v>436.25261634466608</v>
      </c>
      <c r="AP283" s="141">
        <v>497.4320054793647</v>
      </c>
      <c r="AQ283" s="142">
        <v>392.7271916799769</v>
      </c>
      <c r="AS283" s="341">
        <f t="shared" si="8"/>
        <v>0</v>
      </c>
      <c r="AT283" s="20">
        <f t="shared" si="9"/>
        <v>0</v>
      </c>
    </row>
    <row r="284" spans="1:46" x14ac:dyDescent="0.25">
      <c r="A284" s="76">
        <v>15086</v>
      </c>
      <c r="B284" s="21" t="s">
        <v>369</v>
      </c>
      <c r="C284" s="39" t="s">
        <v>214</v>
      </c>
      <c r="D284" s="92">
        <v>1586</v>
      </c>
      <c r="E284" s="44">
        <v>725</v>
      </c>
      <c r="F284" s="22">
        <v>1750.4780894887208</v>
      </c>
      <c r="G284" s="6">
        <v>1129.3480687685519</v>
      </c>
      <c r="H284" s="23">
        <v>619.99941042728631</v>
      </c>
      <c r="I284" s="46">
        <v>448.03045404079319</v>
      </c>
      <c r="J284" s="49">
        <v>0.53260833773087102</v>
      </c>
      <c r="K284" s="6">
        <v>932.31922547689783</v>
      </c>
      <c r="L284" s="6">
        <v>601.50019762638749</v>
      </c>
      <c r="M284" s="7">
        <v>330.21685538179679</v>
      </c>
      <c r="N284" s="27">
        <v>0.7436656451612903</v>
      </c>
      <c r="O284" s="6">
        <v>1301.7704177603323</v>
      </c>
      <c r="P284" s="6">
        <v>839.85736017242255</v>
      </c>
      <c r="Q284" s="7">
        <v>461.07226155502741</v>
      </c>
      <c r="R284" s="50">
        <v>0.86242100263852239</v>
      </c>
      <c r="S284" s="6">
        <v>1509.6490690336277</v>
      </c>
      <c r="T284" s="6">
        <v>973.97349379525349</v>
      </c>
      <c r="U284" s="23">
        <v>534.70051317599291</v>
      </c>
      <c r="V284" s="5"/>
      <c r="W284" s="434">
        <v>1924.1487596675756</v>
      </c>
      <c r="X284" s="463">
        <v>1267.1294281871751</v>
      </c>
      <c r="Y284" s="22">
        <v>1553.2115078810759</v>
      </c>
      <c r="Z284" s="7">
        <v>1070.9896365235272</v>
      </c>
      <c r="AA284" s="6">
        <v>2198.0610793957308</v>
      </c>
      <c r="AB284" s="421">
        <v>1511.2418086461425</v>
      </c>
      <c r="AC284" s="6">
        <v>2565.3305724929783</v>
      </c>
      <c r="AD284" s="23">
        <v>1763.3881903189629</v>
      </c>
      <c r="AE284" s="22">
        <v>1741.8176509125194</v>
      </c>
      <c r="AF284" s="7">
        <v>784.87151262764917</v>
      </c>
      <c r="AG284" s="8">
        <v>2518.4327051070613</v>
      </c>
      <c r="AH284" s="421">
        <v>1140.7064695603829</v>
      </c>
      <c r="AI284" s="6">
        <v>2948.6136007309578</v>
      </c>
      <c r="AJ284" s="23">
        <v>1338.8653858608568</v>
      </c>
      <c r="AL284" s="141">
        <v>529.55132157753098</v>
      </c>
      <c r="AM284" s="142">
        <v>290.71773020966265</v>
      </c>
      <c r="AN284" s="141">
        <v>1213.2244913404636</v>
      </c>
      <c r="AO284" s="142">
        <v>798.9571743093868</v>
      </c>
      <c r="AP284" s="141">
        <v>952.87620844030664</v>
      </c>
      <c r="AQ284" s="142">
        <v>719.24429925068046</v>
      </c>
      <c r="AS284" s="341">
        <f t="shared" si="8"/>
        <v>0</v>
      </c>
      <c r="AT284" s="20">
        <f t="shared" si="9"/>
        <v>0</v>
      </c>
    </row>
    <row r="285" spans="1:46" x14ac:dyDescent="0.25">
      <c r="A285" s="76">
        <v>15087</v>
      </c>
      <c r="B285" s="21" t="s">
        <v>217</v>
      </c>
      <c r="C285" s="39" t="s">
        <v>214</v>
      </c>
      <c r="D285" s="21">
        <v>1459</v>
      </c>
      <c r="E285" s="44">
        <v>859</v>
      </c>
      <c r="F285" s="22">
        <v>1379.2028336226697</v>
      </c>
      <c r="G285" s="6">
        <v>797.3553788430321</v>
      </c>
      <c r="H285" s="23">
        <v>580.83384667077246</v>
      </c>
      <c r="I285" s="46">
        <v>96.048089152713146</v>
      </c>
      <c r="J285" s="49">
        <v>7.1167809762202744E-2</v>
      </c>
      <c r="K285" s="6">
        <v>98.154844886749117</v>
      </c>
      <c r="L285" s="6">
        <v>56.746035914370005</v>
      </c>
      <c r="M285" s="7">
        <v>41.336672703313972</v>
      </c>
      <c r="N285" s="27">
        <v>0.2889269026197781</v>
      </c>
      <c r="O285" s="6">
        <v>398.4888028030191</v>
      </c>
      <c r="P285" s="6">
        <v>230.37741989633702</v>
      </c>
      <c r="Q285" s="7">
        <v>167.81852425531741</v>
      </c>
      <c r="R285" s="50">
        <v>0.55555911111111111</v>
      </c>
      <c r="S285" s="6">
        <v>766.22870028933608</v>
      </c>
      <c r="T285" s="6">
        <v>442.97804550969818</v>
      </c>
      <c r="U285" s="23">
        <v>322.68753555966174</v>
      </c>
      <c r="V285" s="5"/>
      <c r="W285" s="434">
        <v>879.35074686537644</v>
      </c>
      <c r="X285" s="463">
        <v>745.17806802192047</v>
      </c>
      <c r="Y285" s="22">
        <v>709.82957665450272</v>
      </c>
      <c r="Z285" s="7">
        <v>489.450481429901</v>
      </c>
      <c r="AA285" s="6">
        <v>1004.5307786682157</v>
      </c>
      <c r="AB285" s="421">
        <v>690.64910207709534</v>
      </c>
      <c r="AC285" s="6">
        <v>1172.3757550159532</v>
      </c>
      <c r="AD285" s="23">
        <v>805.88193318195385</v>
      </c>
      <c r="AE285" s="22">
        <v>1024.3344389928741</v>
      </c>
      <c r="AF285" s="7">
        <v>461.57008464562284</v>
      </c>
      <c r="AG285" s="8">
        <v>1481.0490356299131</v>
      </c>
      <c r="AH285" s="421">
        <v>670.83079617463432</v>
      </c>
      <c r="AI285" s="6">
        <v>1734.031376320688</v>
      </c>
      <c r="AJ285" s="23">
        <v>787.36481008461067</v>
      </c>
      <c r="AL285" s="141">
        <v>157.90090465821589</v>
      </c>
      <c r="AM285" s="142">
        <v>115.02297755676314</v>
      </c>
      <c r="AN285" s="141">
        <v>602.70784569251305</v>
      </c>
      <c r="AO285" s="142">
        <v>510.74576286629224</v>
      </c>
      <c r="AP285" s="141">
        <v>473.37155728382135</v>
      </c>
      <c r="AQ285" s="142">
        <v>459.78807140139435</v>
      </c>
      <c r="AS285" s="341">
        <f t="shared" si="8"/>
        <v>0</v>
      </c>
      <c r="AT285" s="20">
        <f t="shared" si="9"/>
        <v>0</v>
      </c>
    </row>
    <row r="286" spans="1:46" x14ac:dyDescent="0.25">
      <c r="A286" s="76">
        <v>15088</v>
      </c>
      <c r="B286" s="21" t="s">
        <v>348</v>
      </c>
      <c r="C286" s="39" t="s">
        <v>214</v>
      </c>
      <c r="D286" s="21">
        <v>1575</v>
      </c>
      <c r="E286" s="44">
        <v>360</v>
      </c>
      <c r="F286" s="22">
        <v>1590.9853278826242</v>
      </c>
      <c r="G286" s="6">
        <v>979.60603684829493</v>
      </c>
      <c r="H286" s="23">
        <v>610.32928263426129</v>
      </c>
      <c r="I286" s="46">
        <v>90.300669205353628</v>
      </c>
      <c r="J286" s="49">
        <v>0.28840246600877195</v>
      </c>
      <c r="K286" s="6">
        <v>458.84409194512341</v>
      </c>
      <c r="L286" s="6">
        <v>282.52079674412818</v>
      </c>
      <c r="M286" s="7">
        <v>176.0204701890857</v>
      </c>
      <c r="N286" s="27">
        <v>0.43653734733969984</v>
      </c>
      <c r="O286" s="6">
        <v>694.52451469026335</v>
      </c>
      <c r="P286" s="6">
        <v>427.63462076371093</v>
      </c>
      <c r="Q286" s="7">
        <v>266.43152604490234</v>
      </c>
      <c r="R286" s="50">
        <v>0.67846157397691498</v>
      </c>
      <c r="S286" s="6">
        <v>1079.4224097294234</v>
      </c>
      <c r="T286" s="6">
        <v>664.62505363738194</v>
      </c>
      <c r="U286" s="23">
        <v>414.0849657402423</v>
      </c>
      <c r="V286" s="5"/>
      <c r="W286" s="434">
        <v>1750.1072330841419</v>
      </c>
      <c r="X286" s="463">
        <v>2373.1638920764567</v>
      </c>
      <c r="Y286" s="22">
        <v>1412.7216935772788</v>
      </c>
      <c r="Z286" s="7">
        <v>974.11735970029758</v>
      </c>
      <c r="AA286" s="6">
        <v>1999.2438601658853</v>
      </c>
      <c r="AB286" s="421">
        <v>1374.5482031793156</v>
      </c>
      <c r="AC286" s="6">
        <v>2333.2933940863736</v>
      </c>
      <c r="AD286" s="23">
        <v>1603.8876469954141</v>
      </c>
      <c r="AE286" s="22">
        <v>3262.1914255758452</v>
      </c>
      <c r="AF286" s="7">
        <v>1469.9593366339434</v>
      </c>
      <c r="AG286" s="8">
        <v>4716.6875201809826</v>
      </c>
      <c r="AH286" s="421">
        <v>2136.3906044638347</v>
      </c>
      <c r="AI286" s="6">
        <v>5522.3587845728789</v>
      </c>
      <c r="AJ286" s="23">
        <v>2507.5157433772847</v>
      </c>
      <c r="AL286" s="141">
        <v>271.51404492934029</v>
      </c>
      <c r="AM286" s="142">
        <v>169.16287367930309</v>
      </c>
      <c r="AN286" s="141">
        <v>1111.1791956089789</v>
      </c>
      <c r="AO286" s="142">
        <v>1506.7707251279089</v>
      </c>
      <c r="AP286" s="141">
        <v>872.72901789162893</v>
      </c>
      <c r="AQ286" s="142">
        <v>1356.438479024657</v>
      </c>
      <c r="AS286" s="341">
        <f t="shared" si="8"/>
        <v>0</v>
      </c>
      <c r="AT286" s="20">
        <f t="shared" si="9"/>
        <v>0</v>
      </c>
    </row>
    <row r="287" spans="1:46" x14ac:dyDescent="0.25">
      <c r="A287" s="76">
        <v>15089</v>
      </c>
      <c r="B287" s="21" t="s">
        <v>370</v>
      </c>
      <c r="C287" s="39" t="s">
        <v>214</v>
      </c>
      <c r="D287" s="92">
        <v>1435</v>
      </c>
      <c r="E287" s="44">
        <v>656</v>
      </c>
      <c r="F287" s="22">
        <v>1583.8748103824873</v>
      </c>
      <c r="G287" s="6">
        <v>1021.8613811950511</v>
      </c>
      <c r="H287" s="23">
        <v>560.99042571540826</v>
      </c>
      <c r="I287" s="46">
        <v>405.38876476123608</v>
      </c>
      <c r="J287" s="49">
        <v>0.53260833773087102</v>
      </c>
      <c r="K287" s="6">
        <v>843.58492993161462</v>
      </c>
      <c r="L287" s="6">
        <v>544.25189162966774</v>
      </c>
      <c r="M287" s="7">
        <v>298.78817812321705</v>
      </c>
      <c r="N287" s="27">
        <v>0.7436656451612903</v>
      </c>
      <c r="O287" s="6">
        <v>1177.8732827178087</v>
      </c>
      <c r="P287" s="6">
        <v>759.92320331182498</v>
      </c>
      <c r="Q287" s="7">
        <v>417.18930686895595</v>
      </c>
      <c r="R287" s="50">
        <v>0.86242100263852239</v>
      </c>
      <c r="S287" s="6">
        <v>1365.9669020239642</v>
      </c>
      <c r="T287" s="6">
        <v>881.27471692782126</v>
      </c>
      <c r="U287" s="23">
        <v>483.80992541609385</v>
      </c>
      <c r="V287" s="5"/>
      <c r="W287" s="434">
        <v>1741.0162230344311</v>
      </c>
      <c r="X287" s="463">
        <v>1146.5292795445546</v>
      </c>
      <c r="Y287" s="22">
        <v>1405.3832477546632</v>
      </c>
      <c r="Z287" s="7">
        <v>969.05726364491068</v>
      </c>
      <c r="AA287" s="6">
        <v>1988.8586987991951</v>
      </c>
      <c r="AB287" s="421">
        <v>1367.4080512545138</v>
      </c>
      <c r="AC287" s="6">
        <v>2321.1729975223402</v>
      </c>
      <c r="AD287" s="23">
        <v>1595.5561811047514</v>
      </c>
      <c r="AE287" s="22">
        <v>1576.0386366022622</v>
      </c>
      <c r="AF287" s="7">
        <v>710.17068177118938</v>
      </c>
      <c r="AG287" s="8">
        <v>2278.7386755738103</v>
      </c>
      <c r="AH287" s="421">
        <v>1032.1387362836051</v>
      </c>
      <c r="AI287" s="6">
        <v>2667.9767292106185</v>
      </c>
      <c r="AJ287" s="23">
        <v>1211.4377048714864</v>
      </c>
      <c r="AL287" s="141">
        <v>529.55132157753098</v>
      </c>
      <c r="AM287" s="142">
        <v>290.71773020966265</v>
      </c>
      <c r="AN287" s="141">
        <v>1213.2244913404636</v>
      </c>
      <c r="AO287" s="142">
        <v>798.9571743093868</v>
      </c>
      <c r="AP287" s="141">
        <v>952.87620844030664</v>
      </c>
      <c r="AQ287" s="142">
        <v>719.24429925068046</v>
      </c>
      <c r="AS287" s="341">
        <f t="shared" si="8"/>
        <v>0</v>
      </c>
      <c r="AT287" s="20">
        <f t="shared" si="9"/>
        <v>0</v>
      </c>
    </row>
    <row r="288" spans="1:46" x14ac:dyDescent="0.25">
      <c r="A288" s="76">
        <v>15090</v>
      </c>
      <c r="B288" s="21" t="s">
        <v>218</v>
      </c>
      <c r="C288" s="39" t="s">
        <v>214</v>
      </c>
      <c r="D288" s="21">
        <v>2428</v>
      </c>
      <c r="E288" s="44">
        <v>1667</v>
      </c>
      <c r="F288" s="22">
        <v>2668.8749509996096</v>
      </c>
      <c r="G288" s="6">
        <v>1730.6294450355585</v>
      </c>
      <c r="H288" s="23">
        <v>936.50949207593851</v>
      </c>
      <c r="I288" s="46">
        <v>969.47468762950029</v>
      </c>
      <c r="J288" s="49">
        <v>0.54409782122905026</v>
      </c>
      <c r="K288" s="6">
        <v>1452.1290459716759</v>
      </c>
      <c r="L288" s="6">
        <v>941.6317103986878</v>
      </c>
      <c r="M288" s="7">
        <v>509.55277419884266</v>
      </c>
      <c r="N288" s="27">
        <v>0.75335317537019142</v>
      </c>
      <c r="O288" s="6">
        <v>2010.60541900152</v>
      </c>
      <c r="P288" s="6">
        <v>1303.7751878066902</v>
      </c>
      <c r="Q288" s="7">
        <v>705.52239961973339</v>
      </c>
      <c r="R288" s="50">
        <v>0.81860610232558129</v>
      </c>
      <c r="S288" s="6">
        <v>2184.7573212321672</v>
      </c>
      <c r="T288" s="6">
        <v>1416.7038245704423</v>
      </c>
      <c r="U288" s="23">
        <v>766.63238509919393</v>
      </c>
      <c r="V288" s="5"/>
      <c r="W288" s="434">
        <v>2403.5084343511294</v>
      </c>
      <c r="X288" s="463">
        <v>966.11239050800248</v>
      </c>
      <c r="Y288" s="22">
        <v>1940.160260877313</v>
      </c>
      <c r="Z288" s="7">
        <v>1337.8033333200633</v>
      </c>
      <c r="AA288" s="6">
        <v>2745.6600312230071</v>
      </c>
      <c r="AB288" s="421">
        <v>1887.7347269410645</v>
      </c>
      <c r="AC288" s="6">
        <v>3204.4267039679999</v>
      </c>
      <c r="AD288" s="23">
        <v>2202.6978772675729</v>
      </c>
      <c r="AE288" s="22">
        <v>1328.0345141692603</v>
      </c>
      <c r="AF288" s="7">
        <v>598.41881692477034</v>
      </c>
      <c r="AG288" s="8">
        <v>1920.1582624005734</v>
      </c>
      <c r="AH288" s="421">
        <v>869.72224751466752</v>
      </c>
      <c r="AI288" s="6">
        <v>2248.1461412841545</v>
      </c>
      <c r="AJ288" s="23">
        <v>1020.8068802829366</v>
      </c>
      <c r="AL288" s="141">
        <v>536.97495379188229</v>
      </c>
      <c r="AM288" s="142">
        <v>290.57759457155413</v>
      </c>
      <c r="AN288" s="141">
        <v>989.91286423028396</v>
      </c>
      <c r="AO288" s="142">
        <v>397.90460894069298</v>
      </c>
      <c r="AP288" s="141">
        <v>777.48547238099854</v>
      </c>
      <c r="AQ288" s="142">
        <v>358.20520902581035</v>
      </c>
      <c r="AS288" s="341">
        <f t="shared" si="8"/>
        <v>0</v>
      </c>
      <c r="AT288" s="20">
        <f t="shared" si="9"/>
        <v>0</v>
      </c>
    </row>
    <row r="289" spans="1:46" x14ac:dyDescent="0.25">
      <c r="A289" s="76">
        <v>15091</v>
      </c>
      <c r="B289" s="21" t="s">
        <v>349</v>
      </c>
      <c r="C289" s="39" t="s">
        <v>214</v>
      </c>
      <c r="D289" s="21">
        <v>3650</v>
      </c>
      <c r="E289" s="44">
        <v>2242</v>
      </c>
      <c r="F289" s="22">
        <v>4198.3843870750989</v>
      </c>
      <c r="G289" s="6">
        <v>2655.01904015233</v>
      </c>
      <c r="H289" s="23">
        <v>1540.7501260010119</v>
      </c>
      <c r="I289" s="46">
        <v>1496.6172490339929</v>
      </c>
      <c r="J289" s="49">
        <v>0.6004994587498359</v>
      </c>
      <c r="K289" s="6">
        <v>2521.1275520623585</v>
      </c>
      <c r="L289" s="6">
        <v>1594.337496581983</v>
      </c>
      <c r="M289" s="7">
        <v>925.2196167323491</v>
      </c>
      <c r="N289" s="27">
        <v>0.75580591819401932</v>
      </c>
      <c r="O289" s="6">
        <v>3173.16376660473</v>
      </c>
      <c r="P289" s="6">
        <v>2006.6791034649357</v>
      </c>
      <c r="Q289" s="7">
        <v>1164.5080636897458</v>
      </c>
      <c r="R289" s="50">
        <v>0.81213457534246569</v>
      </c>
      <c r="S289" s="6">
        <v>3409.6531213216736</v>
      </c>
      <c r="T289" s="6">
        <v>2156.2327607002735</v>
      </c>
      <c r="U289" s="23">
        <v>1251.2964492886824</v>
      </c>
      <c r="V289" s="5"/>
      <c r="W289" s="434">
        <v>3595.1792060937601</v>
      </c>
      <c r="X289" s="463">
        <v>2187.3595313062224</v>
      </c>
      <c r="Y289" s="22">
        <v>2902.100831727952</v>
      </c>
      <c r="Z289" s="7">
        <v>2001.0925100388347</v>
      </c>
      <c r="AA289" s="6">
        <v>4106.9711718821536</v>
      </c>
      <c r="AB289" s="421">
        <v>2823.6824718078437</v>
      </c>
      <c r="AC289" s="6">
        <v>4793.1965159371211</v>
      </c>
      <c r="AD289" s="23">
        <v>3294.8058315414837</v>
      </c>
      <c r="AE289" s="22">
        <v>3006.7815929203716</v>
      </c>
      <c r="AF289" s="7">
        <v>1354.8704227104595</v>
      </c>
      <c r="AG289" s="8">
        <v>4347.399451806843</v>
      </c>
      <c r="AH289" s="421">
        <v>1969.1241582047794</v>
      </c>
      <c r="AI289" s="6">
        <v>5089.9915353755805</v>
      </c>
      <c r="AJ289" s="23">
        <v>2311.1924462906018</v>
      </c>
      <c r="AL289" s="141">
        <v>549.77509683970834</v>
      </c>
      <c r="AM289" s="142">
        <v>319.04330512047829</v>
      </c>
      <c r="AN289" s="141">
        <v>984.98060440924928</v>
      </c>
      <c r="AO289" s="142">
        <v>599.27658391951297</v>
      </c>
      <c r="AP289" s="141">
        <v>773.61163611173799</v>
      </c>
      <c r="AQ289" s="142">
        <v>539.48607074103552</v>
      </c>
      <c r="AS289" s="341">
        <f t="shared" si="8"/>
        <v>0</v>
      </c>
      <c r="AT289" s="20">
        <f t="shared" si="9"/>
        <v>0</v>
      </c>
    </row>
    <row r="290" spans="1:46" x14ac:dyDescent="0.25">
      <c r="A290" s="76">
        <v>16051</v>
      </c>
      <c r="B290" s="21" t="s">
        <v>219</v>
      </c>
      <c r="C290" s="39" t="s">
        <v>220</v>
      </c>
      <c r="D290" s="21">
        <v>272</v>
      </c>
      <c r="E290" s="44">
        <v>91</v>
      </c>
      <c r="F290" s="22">
        <v>246.13036904295217</v>
      </c>
      <c r="G290" s="6">
        <v>138.61930895447165</v>
      </c>
      <c r="H290" s="23">
        <v>107.28985831886651</v>
      </c>
      <c r="I290" s="46">
        <v>3.4249934479475845</v>
      </c>
      <c r="J290" s="49">
        <v>0</v>
      </c>
      <c r="K290" s="6">
        <v>0</v>
      </c>
      <c r="L290" s="6">
        <v>0</v>
      </c>
      <c r="M290" s="7">
        <v>0</v>
      </c>
      <c r="N290" s="27">
        <v>0.15796260162601636</v>
      </c>
      <c r="O290" s="6">
        <v>38.879393433196242</v>
      </c>
      <c r="P290" s="6">
        <v>21.896666678048888</v>
      </c>
      <c r="Q290" s="7">
        <v>16.947785148134848</v>
      </c>
      <c r="R290" s="50">
        <v>0.36497705006765901</v>
      </c>
      <c r="S290" s="6">
        <v>89.831936025360946</v>
      </c>
      <c r="T290" s="6">
        <v>50.592866464620492</v>
      </c>
      <c r="U290" s="23">
        <v>39.158335991396982</v>
      </c>
      <c r="V290" s="5"/>
      <c r="W290" s="434">
        <v>114.88995945224001</v>
      </c>
      <c r="X290" s="463">
        <v>481.16991565484255</v>
      </c>
      <c r="Y290" s="22">
        <v>62.738992691354952</v>
      </c>
      <c r="Z290" s="7">
        <v>40.951484988355737</v>
      </c>
      <c r="AA290" s="6">
        <v>137.36315919537444</v>
      </c>
      <c r="AB290" s="421">
        <v>89.102200581168574</v>
      </c>
      <c r="AC290" s="6">
        <v>173.02802426844474</v>
      </c>
      <c r="AD290" s="23">
        <v>112.16246929157369</v>
      </c>
      <c r="AE290" s="22">
        <v>443.70339510299146</v>
      </c>
      <c r="AF290" s="7">
        <v>201.30523356300941</v>
      </c>
      <c r="AG290" s="8">
        <v>825.04919591819578</v>
      </c>
      <c r="AH290" s="421">
        <v>381.84567015869874</v>
      </c>
      <c r="AI290" s="6">
        <v>1016.267470814767</v>
      </c>
      <c r="AJ290" s="23">
        <v>472.28164995961174</v>
      </c>
      <c r="AL290" s="141">
        <v>80.50245102223856</v>
      </c>
      <c r="AM290" s="142">
        <v>62.308033632848705</v>
      </c>
      <c r="AN290" s="141">
        <v>422.38955680970594</v>
      </c>
      <c r="AO290" s="142">
        <v>1769.0070428486858</v>
      </c>
      <c r="AP290" s="141">
        <v>327.58161978370799</v>
      </c>
      <c r="AQ290" s="142">
        <v>1403.8443755834512</v>
      </c>
      <c r="AS290" s="341">
        <f t="shared" si="8"/>
        <v>0</v>
      </c>
      <c r="AT290" s="20">
        <f t="shared" si="9"/>
        <v>0</v>
      </c>
    </row>
    <row r="291" spans="1:46" x14ac:dyDescent="0.25">
      <c r="A291" s="76">
        <v>16061</v>
      </c>
      <c r="B291" s="21" t="s">
        <v>221</v>
      </c>
      <c r="C291" s="39" t="s">
        <v>220</v>
      </c>
      <c r="D291" s="21">
        <v>937</v>
      </c>
      <c r="E291" s="44">
        <v>711</v>
      </c>
      <c r="F291" s="22">
        <v>1049.5841966735727</v>
      </c>
      <c r="G291" s="6">
        <v>602.84622276978257</v>
      </c>
      <c r="H291" s="23">
        <v>446.06176849414783</v>
      </c>
      <c r="I291" s="46">
        <v>160.3250785686287</v>
      </c>
      <c r="J291" s="49">
        <v>0</v>
      </c>
      <c r="K291" s="6">
        <v>0</v>
      </c>
      <c r="L291" s="6">
        <v>0</v>
      </c>
      <c r="M291" s="7">
        <v>0</v>
      </c>
      <c r="N291" s="27">
        <v>0.55576392258064511</v>
      </c>
      <c r="O291" s="6">
        <v>583.32103022196009</v>
      </c>
      <c r="P291" s="6">
        <v>335.04018147945976</v>
      </c>
      <c r="Q291" s="7">
        <v>247.90503817156721</v>
      </c>
      <c r="R291" s="50">
        <v>0.71118243478260867</v>
      </c>
      <c r="S291" s="6">
        <v>746.44584449965987</v>
      </c>
      <c r="T291" s="6">
        <v>428.73364450891285</v>
      </c>
      <c r="U291" s="23">
        <v>317.23129458110435</v>
      </c>
      <c r="V291" s="5"/>
      <c r="W291" s="434">
        <v>718.92148704258079</v>
      </c>
      <c r="X291" s="463">
        <v>709.24272805449152</v>
      </c>
      <c r="Y291" s="22">
        <v>392.58791748440393</v>
      </c>
      <c r="Z291" s="7">
        <v>256.2530496554773</v>
      </c>
      <c r="AA291" s="6">
        <v>859.54705828456065</v>
      </c>
      <c r="AB291" s="421">
        <v>557.55513228472194</v>
      </c>
      <c r="AC291" s="6">
        <v>1082.7191958303433</v>
      </c>
      <c r="AD291" s="23">
        <v>701.85427515088054</v>
      </c>
      <c r="AE291" s="22">
        <v>654.01721128306053</v>
      </c>
      <c r="AF291" s="7">
        <v>296.72319149373334</v>
      </c>
      <c r="AG291" s="8">
        <v>1216.1195524782945</v>
      </c>
      <c r="AH291" s="421">
        <v>562.83914681278441</v>
      </c>
      <c r="AI291" s="6">
        <v>1497.9746031145071</v>
      </c>
      <c r="AJ291" s="23">
        <v>696.14145633267287</v>
      </c>
      <c r="AL291" s="141">
        <v>357.56689592258243</v>
      </c>
      <c r="AM291" s="142">
        <v>264.57314639441535</v>
      </c>
      <c r="AN291" s="141">
        <v>767.25879086721534</v>
      </c>
      <c r="AO291" s="142">
        <v>756.92927220329943</v>
      </c>
      <c r="AP291" s="141">
        <v>595.04283061336378</v>
      </c>
      <c r="AQ291" s="142">
        <v>600.68212039784885</v>
      </c>
      <c r="AS291" s="341">
        <f t="shared" si="8"/>
        <v>0</v>
      </c>
      <c r="AT291" s="20">
        <f t="shared" si="9"/>
        <v>0</v>
      </c>
    </row>
    <row r="292" spans="1:46" x14ac:dyDescent="0.25">
      <c r="A292" s="76">
        <v>16062</v>
      </c>
      <c r="B292" s="21" t="s">
        <v>222</v>
      </c>
      <c r="C292" s="39" t="s">
        <v>220</v>
      </c>
      <c r="D292" s="21">
        <v>717</v>
      </c>
      <c r="E292" s="44">
        <v>474</v>
      </c>
      <c r="F292" s="22">
        <v>796.72677381419101</v>
      </c>
      <c r="G292" s="6">
        <v>460.99568796550375</v>
      </c>
      <c r="H292" s="23">
        <v>335.30968247745915</v>
      </c>
      <c r="I292" s="46">
        <v>80.21548770790163</v>
      </c>
      <c r="J292" s="49">
        <v>4.563383357874496E-2</v>
      </c>
      <c r="K292" s="6">
        <v>36.357697003967168</v>
      </c>
      <c r="L292" s="6">
        <v>21.037000505136838</v>
      </c>
      <c r="M292" s="7">
        <v>15.301466247518185</v>
      </c>
      <c r="N292" s="27">
        <v>0.48575870957212519</v>
      </c>
      <c r="O292" s="6">
        <v>387.01696952954387</v>
      </c>
      <c r="P292" s="6">
        <v>223.93267050443717</v>
      </c>
      <c r="Q292" s="7">
        <v>162.8795986672896</v>
      </c>
      <c r="R292" s="50">
        <v>0.58621682795698937</v>
      </c>
      <c r="S292" s="6">
        <v>467.05464209376078</v>
      </c>
      <c r="T292" s="6">
        <v>270.24342990098768</v>
      </c>
      <c r="U292" s="23">
        <v>196.56417844520141</v>
      </c>
      <c r="V292" s="5"/>
      <c r="W292" s="434">
        <v>564.1823366702979</v>
      </c>
      <c r="X292" s="463">
        <v>310.35541854947201</v>
      </c>
      <c r="Y292" s="22">
        <v>308.088118976695</v>
      </c>
      <c r="Z292" s="7">
        <v>201.09768165122898</v>
      </c>
      <c r="AA292" s="6">
        <v>674.5399554212263</v>
      </c>
      <c r="AB292" s="421">
        <v>437.54813706977205</v>
      </c>
      <c r="AC292" s="6">
        <v>849.67699098019739</v>
      </c>
      <c r="AD292" s="23">
        <v>550.78863560689342</v>
      </c>
      <c r="AE292" s="22">
        <v>286.18944871397792</v>
      </c>
      <c r="AF292" s="7">
        <v>129.84221994349085</v>
      </c>
      <c r="AG292" s="8">
        <v>532.15814246120772</v>
      </c>
      <c r="AH292" s="421">
        <v>246.29111032871759</v>
      </c>
      <c r="AI292" s="6">
        <v>655.49425681296964</v>
      </c>
      <c r="AJ292" s="23">
        <v>304.62247197431446</v>
      </c>
      <c r="AL292" s="141">
        <v>312.3189267844312</v>
      </c>
      <c r="AM292" s="142">
        <v>227.1681989780887</v>
      </c>
      <c r="AN292" s="141">
        <v>786.86518364058293</v>
      </c>
      <c r="AO292" s="142">
        <v>432.85274553622315</v>
      </c>
      <c r="AP292" s="141">
        <v>610.24844779605587</v>
      </c>
      <c r="AQ292" s="142">
        <v>343.50224592568702</v>
      </c>
      <c r="AS292" s="341">
        <f t="shared" si="8"/>
        <v>0</v>
      </c>
      <c r="AT292" s="20">
        <f t="shared" si="9"/>
        <v>0</v>
      </c>
    </row>
    <row r="293" spans="1:46" x14ac:dyDescent="0.25">
      <c r="A293" s="76">
        <v>16063</v>
      </c>
      <c r="B293" s="21" t="s">
        <v>223</v>
      </c>
      <c r="C293" s="39" t="s">
        <v>220</v>
      </c>
      <c r="D293" s="21">
        <v>1374</v>
      </c>
      <c r="E293" s="44">
        <v>1116</v>
      </c>
      <c r="F293" s="22">
        <v>1583.9782718261752</v>
      </c>
      <c r="G293" s="6">
        <v>909.17147337178756</v>
      </c>
      <c r="H293" s="23">
        <v>673.88699109592949</v>
      </c>
      <c r="I293" s="46">
        <v>354.30981066248535</v>
      </c>
      <c r="J293" s="49">
        <v>0.18261484245670739</v>
      </c>
      <c r="K293" s="6">
        <v>289.25794256438462</v>
      </c>
      <c r="L293" s="6">
        <v>166.02820537592152</v>
      </c>
      <c r="M293" s="7">
        <v>123.06176671260774</v>
      </c>
      <c r="N293" s="27">
        <v>0.62423355501851097</v>
      </c>
      <c r="O293" s="6">
        <v>988.77238769413066</v>
      </c>
      <c r="P293" s="6">
        <v>567.53534094428846</v>
      </c>
      <c r="Q293" s="7">
        <v>420.66287213253969</v>
      </c>
      <c r="R293" s="50">
        <v>0.68377815350389315</v>
      </c>
      <c r="S293" s="6">
        <v>1083.0897378995899</v>
      </c>
      <c r="T293" s="6">
        <v>621.67159128057483</v>
      </c>
      <c r="U293" s="23">
        <v>460.78920244186912</v>
      </c>
      <c r="V293" s="5"/>
      <c r="W293" s="434">
        <v>868.12149919302703</v>
      </c>
      <c r="X293" s="463">
        <v>838.32827647978331</v>
      </c>
      <c r="Y293" s="22">
        <v>474.06290900224985</v>
      </c>
      <c r="Z293" s="7">
        <v>309.43404203263464</v>
      </c>
      <c r="AA293" s="6">
        <v>1037.9315325996829</v>
      </c>
      <c r="AB293" s="421">
        <v>673.2662829607583</v>
      </c>
      <c r="AC293" s="6">
        <v>1307.419277946321</v>
      </c>
      <c r="AD293" s="23">
        <v>847.51227573607071</v>
      </c>
      <c r="AE293" s="22">
        <v>773.05145309987256</v>
      </c>
      <c r="AF293" s="7">
        <v>350.72822304271898</v>
      </c>
      <c r="AG293" s="8">
        <v>1437.4590927693864</v>
      </c>
      <c r="AH293" s="421">
        <v>665.27854741241879</v>
      </c>
      <c r="AI293" s="6">
        <v>1770.6131026316125</v>
      </c>
      <c r="AJ293" s="23">
        <v>822.84251101783309</v>
      </c>
      <c r="AL293" s="141">
        <v>413.05337768871073</v>
      </c>
      <c r="AM293" s="142">
        <v>306.15929558408999</v>
      </c>
      <c r="AN293" s="141">
        <v>631.82059621035444</v>
      </c>
      <c r="AO293" s="142">
        <v>610.13702800566466</v>
      </c>
      <c r="AP293" s="141">
        <v>490.00457275164359</v>
      </c>
      <c r="AQ293" s="142">
        <v>484.19108254178951</v>
      </c>
      <c r="AS293" s="341">
        <f t="shared" si="8"/>
        <v>0</v>
      </c>
      <c r="AT293" s="20">
        <f t="shared" si="9"/>
        <v>0</v>
      </c>
    </row>
    <row r="294" spans="1:46" x14ac:dyDescent="0.25">
      <c r="A294" s="76">
        <v>16064</v>
      </c>
      <c r="B294" s="21" t="s">
        <v>224</v>
      </c>
      <c r="C294" s="39" t="s">
        <v>220</v>
      </c>
      <c r="D294" s="21">
        <v>977</v>
      </c>
      <c r="E294" s="44">
        <v>482</v>
      </c>
      <c r="F294" s="22">
        <v>963.93991151929265</v>
      </c>
      <c r="G294" s="6">
        <v>558.99787198297508</v>
      </c>
      <c r="H294" s="23">
        <v>404.26723413787346</v>
      </c>
      <c r="I294" s="46">
        <v>31.159902055216453</v>
      </c>
      <c r="J294" s="49">
        <v>0</v>
      </c>
      <c r="K294" s="6">
        <v>0</v>
      </c>
      <c r="L294" s="6">
        <v>0</v>
      </c>
      <c r="M294" s="7">
        <v>0</v>
      </c>
      <c r="N294" s="27">
        <v>0.22110184339300962</v>
      </c>
      <c r="O294" s="6">
        <v>213.12889135701019</v>
      </c>
      <c r="P294" s="6">
        <v>123.5954599482054</v>
      </c>
      <c r="Q294" s="7">
        <v>89.384230691277253</v>
      </c>
      <c r="R294" s="50">
        <v>0.65126759467758444</v>
      </c>
      <c r="S294" s="6">
        <v>627.78282758889327</v>
      </c>
      <c r="T294" s="6">
        <v>364.05719951624047</v>
      </c>
      <c r="U294" s="23">
        <v>263.28614918393271</v>
      </c>
      <c r="V294" s="5"/>
      <c r="W294" s="434">
        <v>732.9331801507924</v>
      </c>
      <c r="X294" s="463">
        <v>395.5177611945104</v>
      </c>
      <c r="Y294" s="22">
        <v>400.23940866518922</v>
      </c>
      <c r="Z294" s="7">
        <v>261.24739069901216</v>
      </c>
      <c r="AA294" s="6">
        <v>876.2995268222495</v>
      </c>
      <c r="AB294" s="421">
        <v>568.42181459327162</v>
      </c>
      <c r="AC294" s="6">
        <v>1103.8212624228333</v>
      </c>
      <c r="AD294" s="23">
        <v>715.53333035697142</v>
      </c>
      <c r="AE294" s="22">
        <v>364.7205857138926</v>
      </c>
      <c r="AF294" s="7">
        <v>165.47126639707278</v>
      </c>
      <c r="AG294" s="8">
        <v>678.18373557455732</v>
      </c>
      <c r="AH294" s="421">
        <v>313.87403839961172</v>
      </c>
      <c r="AI294" s="6">
        <v>835.36360390369043</v>
      </c>
      <c r="AJ294" s="23">
        <v>388.21167900960211</v>
      </c>
      <c r="AL294" s="141">
        <v>126.50507671259508</v>
      </c>
      <c r="AM294" s="142">
        <v>91.488465395370781</v>
      </c>
      <c r="AN294" s="141">
        <v>750.18749247778135</v>
      </c>
      <c r="AO294" s="142">
        <v>404.82882414995947</v>
      </c>
      <c r="AP294" s="141">
        <v>581.80329026946947</v>
      </c>
      <c r="AQ294" s="142">
        <v>321.2630894571256</v>
      </c>
      <c r="AS294" s="341">
        <f t="shared" si="8"/>
        <v>0</v>
      </c>
      <c r="AT294" s="20">
        <f t="shared" si="9"/>
        <v>0</v>
      </c>
    </row>
    <row r="295" spans="1:46" x14ac:dyDescent="0.25">
      <c r="A295" s="76">
        <v>16065</v>
      </c>
      <c r="B295" s="21" t="s">
        <v>225</v>
      </c>
      <c r="C295" s="39" t="s">
        <v>220</v>
      </c>
      <c r="D295" s="21">
        <v>1038</v>
      </c>
      <c r="E295" s="44">
        <v>513</v>
      </c>
      <c r="F295" s="22">
        <v>952.27781822254485</v>
      </c>
      <c r="G295" s="6">
        <v>548.8617908943263</v>
      </c>
      <c r="H295" s="23">
        <v>402.73422187377457</v>
      </c>
      <c r="I295" s="46">
        <v>69.910670045360391</v>
      </c>
      <c r="J295" s="49">
        <v>9.6117647058824619E-3</v>
      </c>
      <c r="K295" s="6">
        <v>9.1530703233862116</v>
      </c>
      <c r="L295" s="6">
        <v>5.2755303901255255</v>
      </c>
      <c r="M295" s="7">
        <v>3.8709865796573828</v>
      </c>
      <c r="N295" s="27">
        <v>0.40260638894935991</v>
      </c>
      <c r="O295" s="6">
        <v>383.39313367115375</v>
      </c>
      <c r="P295" s="6">
        <v>220.97526366424339</v>
      </c>
      <c r="Q295" s="7">
        <v>162.1433707749307</v>
      </c>
      <c r="R295" s="50">
        <v>0.57937921302578033</v>
      </c>
      <c r="S295" s="6">
        <v>551.72997290368517</v>
      </c>
      <c r="T295" s="6">
        <v>317.9991124682752</v>
      </c>
      <c r="U295" s="23">
        <v>233.33583652777753</v>
      </c>
      <c r="V295" s="5"/>
      <c r="W295" s="434">
        <v>603.35067634796951</v>
      </c>
      <c r="X295" s="463">
        <v>271.26689936216809</v>
      </c>
      <c r="Y295" s="22">
        <v>329.47712623621521</v>
      </c>
      <c r="Z295" s="7">
        <v>215.05888141121127</v>
      </c>
      <c r="AA295" s="6">
        <v>721.36986905522929</v>
      </c>
      <c r="AB295" s="421">
        <v>467.92490171509365</v>
      </c>
      <c r="AC295" s="6">
        <v>908.66578739560703</v>
      </c>
      <c r="AD295" s="23">
        <v>589.02711804038267</v>
      </c>
      <c r="AE295" s="22">
        <v>250.14457535702368</v>
      </c>
      <c r="AF295" s="7">
        <v>113.48890435034212</v>
      </c>
      <c r="AG295" s="8">
        <v>465.13410318554372</v>
      </c>
      <c r="AH295" s="421">
        <v>215.27133681633134</v>
      </c>
      <c r="AI295" s="6">
        <v>572.93633030936974</v>
      </c>
      <c r="AJ295" s="23">
        <v>266.25600363197464</v>
      </c>
      <c r="AL295" s="141">
        <v>212.88561046651577</v>
      </c>
      <c r="AM295" s="142">
        <v>156.20748629569431</v>
      </c>
      <c r="AN295" s="141">
        <v>581.26269397684928</v>
      </c>
      <c r="AO295" s="142">
        <v>261.33612655314846</v>
      </c>
      <c r="AP295" s="141">
        <v>450.79470300105362</v>
      </c>
      <c r="AQ295" s="142">
        <v>207.39049789627299</v>
      </c>
      <c r="AS295" s="341">
        <f t="shared" si="8"/>
        <v>0</v>
      </c>
      <c r="AT295" s="20">
        <f t="shared" si="9"/>
        <v>0</v>
      </c>
    </row>
    <row r="296" spans="1:46" x14ac:dyDescent="0.25">
      <c r="A296" s="76">
        <v>16066</v>
      </c>
      <c r="B296" s="21" t="s">
        <v>226</v>
      </c>
      <c r="C296" s="39" t="s">
        <v>220</v>
      </c>
      <c r="D296" s="21">
        <v>1251</v>
      </c>
      <c r="E296" s="44">
        <v>1111</v>
      </c>
      <c r="F296" s="22">
        <v>1417.4133393067139</v>
      </c>
      <c r="G296" s="6">
        <v>818.89455115640908</v>
      </c>
      <c r="H296" s="23">
        <v>597.60458083664651</v>
      </c>
      <c r="I296" s="46">
        <v>276.48750086800692</v>
      </c>
      <c r="J296" s="49">
        <v>0</v>
      </c>
      <c r="K296" s="6">
        <v>0</v>
      </c>
      <c r="L296" s="6">
        <v>0</v>
      </c>
      <c r="M296" s="7">
        <v>0</v>
      </c>
      <c r="N296" s="27">
        <v>0.55950338028169011</v>
      </c>
      <c r="O296" s="6">
        <v>793.04755459846456</v>
      </c>
      <c r="P296" s="6">
        <v>458.1742694662683</v>
      </c>
      <c r="Q296" s="7">
        <v>334.36178304992626</v>
      </c>
      <c r="R296" s="50">
        <v>0.71662777070063677</v>
      </c>
      <c r="S296" s="6">
        <v>1015.7577615087156</v>
      </c>
      <c r="T296" s="6">
        <v>586.84257663411597</v>
      </c>
      <c r="U296" s="23">
        <v>428.26003852545443</v>
      </c>
      <c r="V296" s="5"/>
      <c r="W296" s="434">
        <v>775.66638779447078</v>
      </c>
      <c r="X296" s="463">
        <v>395.7500580369761</v>
      </c>
      <c r="Y296" s="22">
        <v>423.57511541290904</v>
      </c>
      <c r="Z296" s="7">
        <v>276.47925534295308</v>
      </c>
      <c r="AA296" s="6">
        <v>927.39161905096819</v>
      </c>
      <c r="AB296" s="421">
        <v>601.56329063780447</v>
      </c>
      <c r="AC296" s="6">
        <v>1168.178866207284</v>
      </c>
      <c r="AD296" s="23">
        <v>757.252050712661</v>
      </c>
      <c r="AE296" s="22">
        <v>364.93479465406182</v>
      </c>
      <c r="AF296" s="7">
        <v>165.56845154644952</v>
      </c>
      <c r="AG296" s="8">
        <v>678.58204876259163</v>
      </c>
      <c r="AH296" s="421">
        <v>314.05838397193691</v>
      </c>
      <c r="AI296" s="6">
        <v>835.85423250886743</v>
      </c>
      <c r="AJ296" s="23">
        <v>388.43968481892375</v>
      </c>
      <c r="AL296" s="141">
        <v>366.24641843826407</v>
      </c>
      <c r="AM296" s="142">
        <v>267.27560595517684</v>
      </c>
      <c r="AN296" s="141">
        <v>620.03708057111976</v>
      </c>
      <c r="AO296" s="142">
        <v>316.34696885449728</v>
      </c>
      <c r="AP296" s="141">
        <v>480.86593975843681</v>
      </c>
      <c r="AQ296" s="142">
        <v>251.0458704811646</v>
      </c>
      <c r="AS296" s="341">
        <f t="shared" si="8"/>
        <v>0</v>
      </c>
      <c r="AT296" s="20">
        <f t="shared" si="9"/>
        <v>0</v>
      </c>
    </row>
    <row r="297" spans="1:46" x14ac:dyDescent="0.25">
      <c r="A297" s="76">
        <v>16067</v>
      </c>
      <c r="B297" s="21" t="s">
        <v>227</v>
      </c>
      <c r="C297" s="39" t="s">
        <v>220</v>
      </c>
      <c r="D297" s="21">
        <v>932</v>
      </c>
      <c r="E297" s="44">
        <v>544</v>
      </c>
      <c r="F297" s="22">
        <v>1004.9588396707152</v>
      </c>
      <c r="G297" s="6">
        <v>581.92585540684422</v>
      </c>
      <c r="H297" s="23">
        <v>422.3805790446329</v>
      </c>
      <c r="I297" s="46">
        <v>112.31982617460935</v>
      </c>
      <c r="J297" s="49">
        <v>1.0621925925926165E-3</v>
      </c>
      <c r="K297" s="6">
        <v>1.0674598353587046</v>
      </c>
      <c r="L297" s="6">
        <v>0.61811733305127192</v>
      </c>
      <c r="M297" s="7">
        <v>0.44864952231618921</v>
      </c>
      <c r="N297" s="27">
        <v>0.51719901872266261</v>
      </c>
      <c r="O297" s="6">
        <v>519.76372573435947</v>
      </c>
      <c r="P297" s="6">
        <v>300.97148138576586</v>
      </c>
      <c r="Q297" s="7">
        <v>218.45482100939415</v>
      </c>
      <c r="R297" s="50">
        <v>0.67446792390405297</v>
      </c>
      <c r="S297" s="6">
        <v>677.81250220173331</v>
      </c>
      <c r="T297" s="6">
        <v>392.49032356234432</v>
      </c>
      <c r="U297" s="23">
        <v>284.88215224562526</v>
      </c>
      <c r="V297" s="5"/>
      <c r="W297" s="434">
        <v>832.3644398366871</v>
      </c>
      <c r="X297" s="463">
        <v>466.98955118806907</v>
      </c>
      <c r="Y297" s="22">
        <v>454.5367302454863</v>
      </c>
      <c r="Z297" s="7">
        <v>296.68876223237834</v>
      </c>
      <c r="AA297" s="6">
        <v>995.18016720499691</v>
      </c>
      <c r="AB297" s="421">
        <v>645.53511576258563</v>
      </c>
      <c r="AC297" s="6">
        <v>1253.5679809002206</v>
      </c>
      <c r="AD297" s="23">
        <v>812.60408975416442</v>
      </c>
      <c r="AE297" s="22">
        <v>430.62719134835237</v>
      </c>
      <c r="AF297" s="7">
        <v>195.37264823687252</v>
      </c>
      <c r="AG297" s="8">
        <v>800.73450391336394</v>
      </c>
      <c r="AH297" s="421">
        <v>370.59245046074517</v>
      </c>
      <c r="AI297" s="6">
        <v>986.31746217329373</v>
      </c>
      <c r="AJ297" s="23">
        <v>458.36322798536577</v>
      </c>
      <c r="AL297" s="141">
        <v>322.93077401906208</v>
      </c>
      <c r="AM297" s="142">
        <v>234.39358477402806</v>
      </c>
      <c r="AN297" s="141">
        <v>893.09489252863432</v>
      </c>
      <c r="AO297" s="142">
        <v>501.06175020179091</v>
      </c>
      <c r="AP297" s="141">
        <v>692.63424438045672</v>
      </c>
      <c r="AQ297" s="142">
        <v>397.63138461453343</v>
      </c>
      <c r="AS297" s="341">
        <f t="shared" si="8"/>
        <v>0</v>
      </c>
      <c r="AT297" s="20">
        <f t="shared" si="9"/>
        <v>0</v>
      </c>
    </row>
    <row r="298" spans="1:46" x14ac:dyDescent="0.25">
      <c r="A298" s="76">
        <v>16068</v>
      </c>
      <c r="B298" s="21" t="s">
        <v>228</v>
      </c>
      <c r="C298" s="39" t="s">
        <v>220</v>
      </c>
      <c r="D298" s="21">
        <v>808</v>
      </c>
      <c r="E298" s="44">
        <v>233</v>
      </c>
      <c r="F298" s="22">
        <v>706.53945231561886</v>
      </c>
      <c r="G298" s="6">
        <v>417.64294114352873</v>
      </c>
      <c r="H298" s="23">
        <v>288.34210673685351</v>
      </c>
      <c r="I298" s="46">
        <v>40.180735005880059</v>
      </c>
      <c r="J298" s="49">
        <v>0.15486870588235305</v>
      </c>
      <c r="K298" s="6">
        <v>109.42085063494638</v>
      </c>
      <c r="L298" s="6">
        <v>64.679821815798036</v>
      </c>
      <c r="M298" s="7">
        <v>44.655168921727814</v>
      </c>
      <c r="N298" s="27">
        <v>0.41454908930510359</v>
      </c>
      <c r="O298" s="6">
        <v>292.89528651556645</v>
      </c>
      <c r="P298" s="6">
        <v>173.1335009057548</v>
      </c>
      <c r="Q298" s="7">
        <v>119.5319577560776</v>
      </c>
      <c r="R298" s="50">
        <v>0.5214933008526188</v>
      </c>
      <c r="S298" s="6">
        <v>368.45559117067353</v>
      </c>
      <c r="T298" s="6">
        <v>217.7979959547348</v>
      </c>
      <c r="U298" s="23">
        <v>150.36847701699986</v>
      </c>
      <c r="V298" s="5"/>
      <c r="W298" s="434">
        <v>584.84789982305324</v>
      </c>
      <c r="X298" s="463">
        <v>320.89901153361103</v>
      </c>
      <c r="Y298" s="22">
        <v>319.37314877203079</v>
      </c>
      <c r="Z298" s="7">
        <v>208.46373437908099</v>
      </c>
      <c r="AA298" s="6">
        <v>699.24783289588106</v>
      </c>
      <c r="AB298" s="421">
        <v>453.57518731801468</v>
      </c>
      <c r="AC298" s="6">
        <v>880.80000277134059</v>
      </c>
      <c r="AD298" s="23">
        <v>570.96359783653497</v>
      </c>
      <c r="AE298" s="22">
        <v>295.91205989859407</v>
      </c>
      <c r="AF298" s="7">
        <v>134.25330297094249</v>
      </c>
      <c r="AG298" s="8">
        <v>550.23695959135569</v>
      </c>
      <c r="AH298" s="421">
        <v>254.65826961678312</v>
      </c>
      <c r="AI298" s="6">
        <v>677.76312738587046</v>
      </c>
      <c r="AJ298" s="23">
        <v>314.97130162688097</v>
      </c>
      <c r="AL298" s="141">
        <v>214.27413478435</v>
      </c>
      <c r="AM298" s="142">
        <v>147.93559128227426</v>
      </c>
      <c r="AN298" s="141">
        <v>723.82165819684803</v>
      </c>
      <c r="AO298" s="142">
        <v>397.15224199704335</v>
      </c>
      <c r="AP298" s="141">
        <v>561.35542984902804</v>
      </c>
      <c r="AQ298" s="142">
        <v>315.17112576334546</v>
      </c>
      <c r="AS298" s="341">
        <f t="shared" si="8"/>
        <v>0</v>
      </c>
      <c r="AT298" s="20">
        <f t="shared" si="9"/>
        <v>0</v>
      </c>
    </row>
    <row r="299" spans="1:46" x14ac:dyDescent="0.25">
      <c r="A299" s="76">
        <v>16069</v>
      </c>
      <c r="B299" s="21" t="s">
        <v>350</v>
      </c>
      <c r="C299" s="39" t="s">
        <v>220</v>
      </c>
      <c r="D299" s="21">
        <v>1080</v>
      </c>
      <c r="E299" s="44">
        <v>951</v>
      </c>
      <c r="F299" s="22">
        <v>1216.4319314554514</v>
      </c>
      <c r="G299" s="6">
        <v>704.82583860670923</v>
      </c>
      <c r="H299" s="23">
        <v>510.88788710309626</v>
      </c>
      <c r="I299" s="46">
        <v>160.83540986727877</v>
      </c>
      <c r="J299" s="49">
        <v>1.1694386459802419E-2</v>
      </c>
      <c r="K299" s="6">
        <v>14.225425108483936</v>
      </c>
      <c r="L299" s="6">
        <v>8.2425057435211855</v>
      </c>
      <c r="M299" s="7">
        <v>5.9745203894155159</v>
      </c>
      <c r="N299" s="27">
        <v>0.43873464888888891</v>
      </c>
      <c r="O299" s="6">
        <v>533.69083634434048</v>
      </c>
      <c r="P299" s="6">
        <v>309.23151682893126</v>
      </c>
      <c r="Q299" s="7">
        <v>224.14421776976326</v>
      </c>
      <c r="R299" s="50">
        <v>0.65351500552486186</v>
      </c>
      <c r="S299" s="6">
        <v>794.9565204057277</v>
      </c>
      <c r="T299" s="6">
        <v>460.61426181112898</v>
      </c>
      <c r="U299" s="23">
        <v>333.87290036276494</v>
      </c>
      <c r="V299" s="5"/>
      <c r="W299" s="434">
        <v>621.59156268617744</v>
      </c>
      <c r="X299" s="463">
        <v>397.27741498150971</v>
      </c>
      <c r="Y299" s="22">
        <v>339.43809097249749</v>
      </c>
      <c r="Z299" s="7">
        <v>221.56068005936862</v>
      </c>
      <c r="AA299" s="6">
        <v>743.17878765774287</v>
      </c>
      <c r="AB299" s="421">
        <v>482.07150879054439</v>
      </c>
      <c r="AC299" s="6">
        <v>936.13715686125136</v>
      </c>
      <c r="AD299" s="23">
        <v>606.83496533630614</v>
      </c>
      <c r="AE299" s="22">
        <v>366.34322323568125</v>
      </c>
      <c r="AF299" s="7">
        <v>166.20744608133222</v>
      </c>
      <c r="AG299" s="8">
        <v>681.2009668993428</v>
      </c>
      <c r="AH299" s="421">
        <v>315.27046024080187</v>
      </c>
      <c r="AI299" s="6">
        <v>839.08012658194161</v>
      </c>
      <c r="AJ299" s="23">
        <v>389.93882812438147</v>
      </c>
      <c r="AL299" s="141">
        <v>286.32547854530674</v>
      </c>
      <c r="AM299" s="142">
        <v>207.54094237941044</v>
      </c>
      <c r="AN299" s="141">
        <v>575.54774322794208</v>
      </c>
      <c r="AO299" s="142">
        <v>367.84945831621269</v>
      </c>
      <c r="AP299" s="141">
        <v>446.36250813939296</v>
      </c>
      <c r="AQ299" s="142">
        <v>291.91709281555728</v>
      </c>
      <c r="AS299" s="341">
        <f t="shared" si="8"/>
        <v>0</v>
      </c>
      <c r="AT299" s="20">
        <f t="shared" si="9"/>
        <v>0</v>
      </c>
    </row>
    <row r="300" spans="1:46" x14ac:dyDescent="0.25">
      <c r="A300" s="76">
        <v>16070</v>
      </c>
      <c r="B300" s="21" t="s">
        <v>229</v>
      </c>
      <c r="C300" s="39" t="s">
        <v>220</v>
      </c>
      <c r="D300" s="21">
        <v>810</v>
      </c>
      <c r="E300" s="44">
        <v>637</v>
      </c>
      <c r="F300" s="22">
        <v>858.94187153497126</v>
      </c>
      <c r="G300" s="6">
        <v>485.49588396707117</v>
      </c>
      <c r="H300" s="23">
        <v>372.92378339026737</v>
      </c>
      <c r="I300" s="46">
        <v>86.059103544828361</v>
      </c>
      <c r="J300" s="49">
        <v>0</v>
      </c>
      <c r="K300" s="6">
        <v>0</v>
      </c>
      <c r="L300" s="6">
        <v>0</v>
      </c>
      <c r="M300" s="7">
        <v>0</v>
      </c>
      <c r="N300" s="27">
        <v>0.43662176046360507</v>
      </c>
      <c r="O300" s="6">
        <v>375.03271208550285</v>
      </c>
      <c r="P300" s="6">
        <v>211.97806755553674</v>
      </c>
      <c r="Q300" s="7">
        <v>162.82663882260667</v>
      </c>
      <c r="R300" s="50">
        <v>0.55410082449941112</v>
      </c>
      <c r="S300" s="6">
        <v>475.94039921459483</v>
      </c>
      <c r="T300" s="6">
        <v>269.01366959722458</v>
      </c>
      <c r="U300" s="23">
        <v>206.63737585198695</v>
      </c>
      <c r="V300" s="5"/>
      <c r="W300" s="434">
        <v>441.94409786377531</v>
      </c>
      <c r="X300" s="463">
        <v>463.85418333216245</v>
      </c>
      <c r="Y300" s="22">
        <v>241.33638533825999</v>
      </c>
      <c r="Z300" s="7">
        <v>157.52696907238706</v>
      </c>
      <c r="AA300" s="6">
        <v>528.39114714418429</v>
      </c>
      <c r="AB300" s="421">
        <v>342.74702368479205</v>
      </c>
      <c r="AC300" s="6">
        <v>665.58221845536855</v>
      </c>
      <c r="AD300" s="23">
        <v>431.45233527429434</v>
      </c>
      <c r="AE300" s="22">
        <v>427.73596037712832</v>
      </c>
      <c r="AF300" s="7">
        <v>194.06091627274867</v>
      </c>
      <c r="AG300" s="8">
        <v>795.35837243826325</v>
      </c>
      <c r="AH300" s="421">
        <v>368.10429274102705</v>
      </c>
      <c r="AI300" s="6">
        <v>979.69532671276784</v>
      </c>
      <c r="AJ300" s="23">
        <v>455.2857772636126</v>
      </c>
      <c r="AL300" s="141">
        <v>261.70131796979842</v>
      </c>
      <c r="AM300" s="142">
        <v>201.02054175630451</v>
      </c>
      <c r="AN300" s="141">
        <v>545.60999736268559</v>
      </c>
      <c r="AO300" s="142">
        <v>572.65948559526225</v>
      </c>
      <c r="AP300" s="141">
        <v>423.14447368492847</v>
      </c>
      <c r="AQ300" s="142">
        <v>454.44974412472476</v>
      </c>
      <c r="AS300" s="341">
        <f t="shared" si="8"/>
        <v>0</v>
      </c>
      <c r="AT300" s="20">
        <f t="shared" si="9"/>
        <v>0</v>
      </c>
    </row>
    <row r="301" spans="1:46" x14ac:dyDescent="0.25">
      <c r="A301" s="76">
        <v>16071</v>
      </c>
      <c r="B301" s="21" t="s">
        <v>351</v>
      </c>
      <c r="C301" s="39" t="s">
        <v>220</v>
      </c>
      <c r="D301" s="21">
        <v>888</v>
      </c>
      <c r="E301" s="44">
        <v>524</v>
      </c>
      <c r="F301" s="22">
        <v>834.23447387579108</v>
      </c>
      <c r="G301" s="6">
        <v>497.60458083664622</v>
      </c>
      <c r="H301" s="23">
        <v>335.97188777510269</v>
      </c>
      <c r="I301" s="46">
        <v>51.074069104552869</v>
      </c>
      <c r="J301" s="49">
        <v>0</v>
      </c>
      <c r="K301" s="6">
        <v>0</v>
      </c>
      <c r="L301" s="6">
        <v>0</v>
      </c>
      <c r="M301" s="7">
        <v>0</v>
      </c>
      <c r="N301" s="27">
        <v>0.31316848346883469</v>
      </c>
      <c r="O301" s="6">
        <v>261.25594504110268</v>
      </c>
      <c r="P301" s="6">
        <v>155.83407194775765</v>
      </c>
      <c r="Q301" s="7">
        <v>105.21580658269043</v>
      </c>
      <c r="R301" s="50">
        <v>0.53843588785046725</v>
      </c>
      <c r="S301" s="6">
        <v>449.18177961677901</v>
      </c>
      <c r="T301" s="6">
        <v>267.92816428123922</v>
      </c>
      <c r="U301" s="23">
        <v>180.89932168698496</v>
      </c>
      <c r="V301" s="5"/>
      <c r="W301" s="434">
        <v>856.97928329791841</v>
      </c>
      <c r="X301" s="463">
        <v>593.1521438059259</v>
      </c>
      <c r="Y301" s="22">
        <v>467.97837903164509</v>
      </c>
      <c r="Z301" s="7">
        <v>305.4625001403665</v>
      </c>
      <c r="AA301" s="6">
        <v>1024.609829092378</v>
      </c>
      <c r="AB301" s="421">
        <v>664.62500603509829</v>
      </c>
      <c r="AC301" s="6">
        <v>1290.6387375797406</v>
      </c>
      <c r="AD301" s="23">
        <v>836.63457629102277</v>
      </c>
      <c r="AE301" s="22">
        <v>546.96607467890112</v>
      </c>
      <c r="AF301" s="7">
        <v>248.15481384522829</v>
      </c>
      <c r="AG301" s="8">
        <v>1017.0621299925155</v>
      </c>
      <c r="AH301" s="421">
        <v>470.71225878575592</v>
      </c>
      <c r="AI301" s="6">
        <v>1252.7824566372358</v>
      </c>
      <c r="AJ301" s="23">
        <v>582.19532027994171</v>
      </c>
      <c r="AL301" s="141">
        <v>175.48881976098835</v>
      </c>
      <c r="AM301" s="142">
        <v>118.48626867420094</v>
      </c>
      <c r="AN301" s="141">
        <v>965.06676047062888</v>
      </c>
      <c r="AO301" s="142">
        <v>667.96412590757427</v>
      </c>
      <c r="AP301" s="141">
        <v>748.45158337285841</v>
      </c>
      <c r="AQ301" s="142">
        <v>530.0813725064819</v>
      </c>
      <c r="AS301" s="341">
        <f t="shared" si="8"/>
        <v>0</v>
      </c>
      <c r="AT301" s="20">
        <f t="shared" si="9"/>
        <v>0</v>
      </c>
    </row>
    <row r="302" spans="1:46" x14ac:dyDescent="0.25">
      <c r="A302" s="76">
        <v>16072</v>
      </c>
      <c r="B302" s="21" t="s">
        <v>230</v>
      </c>
      <c r="C302" s="39" t="s">
        <v>220</v>
      </c>
      <c r="D302" s="21">
        <v>462</v>
      </c>
      <c r="E302" s="44">
        <v>430</v>
      </c>
      <c r="F302" s="22">
        <v>615.80752646021165</v>
      </c>
      <c r="G302" s="6">
        <v>355.69384555076471</v>
      </c>
      <c r="H302" s="23">
        <v>259.78467827742628</v>
      </c>
      <c r="I302" s="46">
        <v>110.26591902335218</v>
      </c>
      <c r="J302" s="49">
        <v>0.14198790299681441</v>
      </c>
      <c r="K302" s="6">
        <v>87.437219331740749</v>
      </c>
      <c r="L302" s="6">
        <v>50.504223238625862</v>
      </c>
      <c r="M302" s="7">
        <v>36.886281699313841</v>
      </c>
      <c r="N302" s="27">
        <v>0.52760197957966959</v>
      </c>
      <c r="O302" s="6">
        <v>324.90127000046743</v>
      </c>
      <c r="P302" s="6">
        <v>187.66477703688872</v>
      </c>
      <c r="Q302" s="7">
        <v>137.0629105236377</v>
      </c>
      <c r="R302" s="50">
        <v>0.67694095427435386</v>
      </c>
      <c r="S302" s="6">
        <v>416.86533461130506</v>
      </c>
      <c r="T302" s="6">
        <v>240.78373123664929</v>
      </c>
      <c r="U302" s="23">
        <v>175.85888801897696</v>
      </c>
      <c r="V302" s="5"/>
      <c r="W302" s="434">
        <v>183.32965363857284</v>
      </c>
      <c r="X302" s="463">
        <v>245.97426922570094</v>
      </c>
      <c r="Y302" s="22">
        <v>100.11247157346615</v>
      </c>
      <c r="Z302" s="7">
        <v>65.346193824895607</v>
      </c>
      <c r="AA302" s="6">
        <v>219.19008865571629</v>
      </c>
      <c r="AB302" s="421">
        <v>142.18018396786712</v>
      </c>
      <c r="AC302" s="6">
        <v>276.10043479984955</v>
      </c>
      <c r="AD302" s="23">
        <v>178.97740363481654</v>
      </c>
      <c r="AE302" s="22">
        <v>226.82136769687375</v>
      </c>
      <c r="AF302" s="7">
        <v>102.90732256105868</v>
      </c>
      <c r="AG302" s="8">
        <v>421.76550619346261</v>
      </c>
      <c r="AH302" s="421">
        <v>195.19967192142281</v>
      </c>
      <c r="AI302" s="6">
        <v>519.51637111666093</v>
      </c>
      <c r="AJ302" s="23">
        <v>241.43058395374692</v>
      </c>
      <c r="AL302" s="141">
        <v>406.20081609716175</v>
      </c>
      <c r="AM302" s="142">
        <v>296.6729665013803</v>
      </c>
      <c r="AN302" s="141">
        <v>396.81743211812307</v>
      </c>
      <c r="AO302" s="142">
        <v>532.41183815086777</v>
      </c>
      <c r="AP302" s="141">
        <v>307.74931594776433</v>
      </c>
      <c r="AQ302" s="142">
        <v>422.51011238403203</v>
      </c>
      <c r="AS302" s="341">
        <f t="shared" si="8"/>
        <v>0</v>
      </c>
      <c r="AT302" s="20">
        <f t="shared" si="9"/>
        <v>0</v>
      </c>
    </row>
    <row r="303" spans="1:46" x14ac:dyDescent="0.25">
      <c r="A303" s="515">
        <v>16073</v>
      </c>
      <c r="B303" s="516" t="s">
        <v>231</v>
      </c>
      <c r="C303" s="39" t="s">
        <v>220</v>
      </c>
      <c r="D303" s="21">
        <v>1004</v>
      </c>
      <c r="E303" s="44">
        <v>937</v>
      </c>
      <c r="F303" s="22">
        <v>1039.3431147449178</v>
      </c>
      <c r="G303" s="6">
        <v>609.38567508540098</v>
      </c>
      <c r="H303" s="23">
        <v>429.27703421627388</v>
      </c>
      <c r="I303" s="46">
        <v>175.4218608388868</v>
      </c>
      <c r="J303" s="49">
        <v>6.9556315789473674E-2</v>
      </c>
      <c r="K303" s="6">
        <v>72.292877902812677</v>
      </c>
      <c r="L303" s="6">
        <v>42.386622453821751</v>
      </c>
      <c r="M303" s="7">
        <v>29.858928953115843</v>
      </c>
      <c r="N303" s="27">
        <v>0.57071849106749173</v>
      </c>
      <c r="O303" s="6">
        <v>593.17233414860641</v>
      </c>
      <c r="P303" s="6">
        <v>347.78767296288481</v>
      </c>
      <c r="Q303" s="7">
        <v>244.99634121783984</v>
      </c>
      <c r="R303" s="50">
        <v>0.70093526248399496</v>
      </c>
      <c r="S303" s="6">
        <v>728.51223894466182</v>
      </c>
      <c r="T303" s="6">
        <v>427.13990811997201</v>
      </c>
      <c r="U303" s="23">
        <v>300.89541065673484</v>
      </c>
      <c r="V303" s="5"/>
      <c r="W303" s="434">
        <v>561.73860663498033</v>
      </c>
      <c r="X303" s="519">
        <v>306.67925306023147</v>
      </c>
      <c r="Y303" s="6">
        <v>306.75364935414132</v>
      </c>
      <c r="Z303" s="7">
        <v>200.22663622363876</v>
      </c>
      <c r="AA303" s="6">
        <v>671.61821639831908</v>
      </c>
      <c r="AB303" s="421">
        <v>435.65291728893811</v>
      </c>
      <c r="AC303" s="6">
        <v>845.99665388309677</v>
      </c>
      <c r="AD303" s="23">
        <v>548.40291977628465</v>
      </c>
      <c r="AE303" s="22">
        <v>282.79952957010005</v>
      </c>
      <c r="AF303" s="7">
        <v>128.30423652359912</v>
      </c>
      <c r="AG303" s="8">
        <v>525.85471973613483</v>
      </c>
      <c r="AH303" s="519">
        <v>243.373787717342</v>
      </c>
      <c r="AI303" s="6">
        <v>647.72991560522269</v>
      </c>
      <c r="AJ303" s="23">
        <v>301.01421333989782</v>
      </c>
      <c r="AL303" s="141">
        <v>346.40206470406855</v>
      </c>
      <c r="AM303" s="142">
        <v>244.02026017713132</v>
      </c>
      <c r="AN303" s="141">
        <v>559.50060421810792</v>
      </c>
      <c r="AO303" s="142">
        <v>305.45742336676437</v>
      </c>
      <c r="AP303" s="141">
        <v>433.91724829575514</v>
      </c>
      <c r="AQ303" s="142">
        <v>242.40417103320962</v>
      </c>
      <c r="AS303" s="341">
        <f t="shared" si="8"/>
        <v>0</v>
      </c>
      <c r="AT303" s="20">
        <f>IF(AH303&gt;X303, AH303-X303, 0)</f>
        <v>0</v>
      </c>
    </row>
    <row r="304" spans="1:46" x14ac:dyDescent="0.25">
      <c r="A304" s="76">
        <v>16074</v>
      </c>
      <c r="B304" s="21" t="s">
        <v>352</v>
      </c>
      <c r="C304" s="39" t="s">
        <v>220</v>
      </c>
      <c r="D304" s="21">
        <v>935</v>
      </c>
      <c r="E304" s="44">
        <v>758</v>
      </c>
      <c r="F304" s="22">
        <v>1037.7835022680169</v>
      </c>
      <c r="G304" s="6">
        <v>631.70745365963035</v>
      </c>
      <c r="H304" s="23">
        <v>405.44184353474844</v>
      </c>
      <c r="I304" s="46">
        <v>320.17528661029303</v>
      </c>
      <c r="J304" s="49">
        <v>0.39686897709568658</v>
      </c>
      <c r="K304" s="6">
        <v>411.86407699188703</v>
      </c>
      <c r="L304" s="6">
        <v>250.70509095761832</v>
      </c>
      <c r="M304" s="7">
        <v>160.90728971542501</v>
      </c>
      <c r="N304" s="27">
        <v>0.6674840665271129</v>
      </c>
      <c r="O304" s="6">
        <v>692.70395226860524</v>
      </c>
      <c r="P304" s="6">
        <v>421.65466002421778</v>
      </c>
      <c r="Q304" s="7">
        <v>270.62597046282332</v>
      </c>
      <c r="R304" s="50">
        <v>0.7543757339821574</v>
      </c>
      <c r="S304" s="6">
        <v>782.8786912380092</v>
      </c>
      <c r="T304" s="6">
        <v>476.5447740164833</v>
      </c>
      <c r="U304" s="23">
        <v>305.85548830360489</v>
      </c>
      <c r="V304" s="5"/>
      <c r="W304" s="434">
        <v>946.93104037707485</v>
      </c>
      <c r="X304" s="463">
        <v>941.322156305573</v>
      </c>
      <c r="Y304" s="22">
        <v>517.09914342977106</v>
      </c>
      <c r="Z304" s="7">
        <v>337.52498886667337</v>
      </c>
      <c r="AA304" s="6">
        <v>1132.1567164485725</v>
      </c>
      <c r="AB304" s="421">
        <v>734.38653733085403</v>
      </c>
      <c r="AC304" s="6">
        <v>1426.1090161061386</v>
      </c>
      <c r="AD304" s="23">
        <v>924.45087668155509</v>
      </c>
      <c r="AE304" s="22">
        <v>868.02566629717774</v>
      </c>
      <c r="AF304" s="7">
        <v>393.81738210968706</v>
      </c>
      <c r="AG304" s="8">
        <v>1614.0599461687875</v>
      </c>
      <c r="AH304" s="421">
        <v>747.01218408585976</v>
      </c>
      <c r="AI304" s="6">
        <v>1988.144012928668</v>
      </c>
      <c r="AJ304" s="23">
        <v>923.93386755800043</v>
      </c>
      <c r="AL304" s="141">
        <v>450.96755082804043</v>
      </c>
      <c r="AM304" s="142">
        <v>289.43954060195011</v>
      </c>
      <c r="AN304" s="141">
        <v>1012.7604709915239</v>
      </c>
      <c r="AO304" s="142">
        <v>1006.7616644979391</v>
      </c>
      <c r="AP304" s="141">
        <v>785.44014687791878</v>
      </c>
      <c r="AQ304" s="142">
        <v>798.94351239129389</v>
      </c>
      <c r="AS304" s="341">
        <f t="shared" si="8"/>
        <v>0</v>
      </c>
      <c r="AT304" s="20">
        <f t="shared" si="9"/>
        <v>0</v>
      </c>
    </row>
    <row r="305" spans="1:47" x14ac:dyDescent="0.25">
      <c r="A305" s="76">
        <v>16075</v>
      </c>
      <c r="B305" s="21" t="s">
        <v>232</v>
      </c>
      <c r="C305" s="39" t="s">
        <v>220</v>
      </c>
      <c r="D305" s="21">
        <v>1154</v>
      </c>
      <c r="E305" s="44">
        <v>980</v>
      </c>
      <c r="F305" s="22">
        <v>1261.5570924567414</v>
      </c>
      <c r="G305" s="6">
        <v>785.85008680069518</v>
      </c>
      <c r="H305" s="23">
        <v>474.90059920479348</v>
      </c>
      <c r="I305" s="46">
        <v>201.30234356274843</v>
      </c>
      <c r="J305" s="49">
        <v>0.14681549631190721</v>
      </c>
      <c r="K305" s="6">
        <v>185.21613065484311</v>
      </c>
      <c r="L305" s="6">
        <v>115.37497052039943</v>
      </c>
      <c r="M305" s="7">
        <v>69.722767171073883</v>
      </c>
      <c r="N305" s="27">
        <v>0.37869968923420499</v>
      </c>
      <c r="O305" s="6">
        <v>477.75127886457517</v>
      </c>
      <c r="P305" s="6">
        <v>297.60118365609628</v>
      </c>
      <c r="Q305" s="7">
        <v>179.84470933599303</v>
      </c>
      <c r="R305" s="50">
        <v>0.68756010322580652</v>
      </c>
      <c r="S305" s="6">
        <v>867.39632471480547</v>
      </c>
      <c r="T305" s="6">
        <v>540.31916680069503</v>
      </c>
      <c r="U305" s="23">
        <v>326.52270501124519</v>
      </c>
      <c r="V305" s="5"/>
      <c r="W305" s="434">
        <v>1062.2741162756472</v>
      </c>
      <c r="X305" s="463">
        <v>727.88263928982508</v>
      </c>
      <c r="Y305" s="22">
        <v>580.08557349120008</v>
      </c>
      <c r="Z305" s="7">
        <v>378.6379831064765</v>
      </c>
      <c r="AA305" s="6">
        <v>1270.061624521293</v>
      </c>
      <c r="AB305" s="421">
        <v>823.84014958176488</v>
      </c>
      <c r="AC305" s="6">
        <v>1599.8194485140432</v>
      </c>
      <c r="AD305" s="23">
        <v>1037.0557054250735</v>
      </c>
      <c r="AE305" s="22">
        <v>671.20571711115269</v>
      </c>
      <c r="AF305" s="7">
        <v>304.52150049589932</v>
      </c>
      <c r="AG305" s="8">
        <v>1248.0809101533039</v>
      </c>
      <c r="AH305" s="421">
        <v>577.63136296301491</v>
      </c>
      <c r="AI305" s="6">
        <v>1537.3435138278126</v>
      </c>
      <c r="AJ305" s="23">
        <v>714.43704744697459</v>
      </c>
      <c r="AL305" s="141">
        <v>257.88664094982346</v>
      </c>
      <c r="AM305" s="142">
        <v>155.84463547313086</v>
      </c>
      <c r="AN305" s="141">
        <v>920.51483212794381</v>
      </c>
      <c r="AO305" s="142">
        <v>630.74752104837523</v>
      </c>
      <c r="AP305" s="141">
        <v>713.89960968957098</v>
      </c>
      <c r="AQ305" s="142">
        <v>500.54710828684136</v>
      </c>
      <c r="AS305" s="341">
        <f t="shared" si="8"/>
        <v>0</v>
      </c>
      <c r="AT305" s="20">
        <f t="shared" si="9"/>
        <v>0</v>
      </c>
    </row>
    <row r="306" spans="1:47" x14ac:dyDescent="0.25">
      <c r="A306" s="76">
        <v>16076</v>
      </c>
      <c r="B306" s="21" t="s">
        <v>353</v>
      </c>
      <c r="C306" s="39" t="s">
        <v>220</v>
      </c>
      <c r="D306" s="21">
        <v>992</v>
      </c>
      <c r="E306" s="44">
        <v>763</v>
      </c>
      <c r="F306" s="22">
        <v>1091.7161337290709</v>
      </c>
      <c r="G306" s="6">
        <v>672.33717869742907</v>
      </c>
      <c r="H306" s="23">
        <v>418.67894943159592</v>
      </c>
      <c r="I306" s="46">
        <v>289.57861813294511</v>
      </c>
      <c r="J306" s="49">
        <v>0.33880837837837852</v>
      </c>
      <c r="K306" s="6">
        <v>369.88257291825954</v>
      </c>
      <c r="L306" s="6">
        <v>227.79346923797004</v>
      </c>
      <c r="M306" s="7">
        <v>141.85193591808215</v>
      </c>
      <c r="N306" s="27">
        <v>0.61484511290583288</v>
      </c>
      <c r="O306" s="6">
        <v>671.23632950376987</v>
      </c>
      <c r="P306" s="6">
        <v>413.38322854700994</v>
      </c>
      <c r="Q306" s="7">
        <v>257.4227059345651</v>
      </c>
      <c r="R306" s="50">
        <v>0.73002375809935205</v>
      </c>
      <c r="S306" s="6">
        <v>796.97871472259112</v>
      </c>
      <c r="T306" s="6">
        <v>490.82211390261278</v>
      </c>
      <c r="U306" s="23">
        <v>305.64558010114223</v>
      </c>
      <c r="V306" s="5"/>
      <c r="W306" s="434">
        <v>1079.0950612468891</v>
      </c>
      <c r="X306" s="463">
        <v>561.28357476391943</v>
      </c>
      <c r="Y306" s="22">
        <v>589.27113808399758</v>
      </c>
      <c r="Z306" s="7">
        <v>384.63365652096775</v>
      </c>
      <c r="AA306" s="6">
        <v>1290.1728522814687</v>
      </c>
      <c r="AB306" s="421">
        <v>836.88552987381252</v>
      </c>
      <c r="AC306" s="6">
        <v>1625.1523399919283</v>
      </c>
      <c r="AD306" s="23">
        <v>1053.4773207932683</v>
      </c>
      <c r="AE306" s="22">
        <v>517.57896667201658</v>
      </c>
      <c r="AF306" s="7">
        <v>234.82208142452163</v>
      </c>
      <c r="AG306" s="8">
        <v>962.41794628999207</v>
      </c>
      <c r="AH306" s="421">
        <v>445.42207603132783</v>
      </c>
      <c r="AI306" s="6">
        <v>1185.4736141574874</v>
      </c>
      <c r="AJ306" s="23">
        <v>550.91543373814238</v>
      </c>
      <c r="AL306" s="141">
        <v>416.71696426109872</v>
      </c>
      <c r="AM306" s="142">
        <v>259.49869549855356</v>
      </c>
      <c r="AN306" s="141">
        <v>1087.7974407730737</v>
      </c>
      <c r="AO306" s="142">
        <v>565.81005520556391</v>
      </c>
      <c r="AP306" s="141">
        <v>843.63460672763358</v>
      </c>
      <c r="AQ306" s="142">
        <v>449.01418954770952</v>
      </c>
      <c r="AS306" s="341">
        <f t="shared" si="8"/>
        <v>0</v>
      </c>
      <c r="AT306" s="20">
        <f t="shared" si="9"/>
        <v>0</v>
      </c>
    </row>
    <row r="307" spans="1:47" ht="15.75" thickBot="1" x14ac:dyDescent="0.3">
      <c r="A307" s="77">
        <v>16077</v>
      </c>
      <c r="B307" s="78" t="s">
        <v>233</v>
      </c>
      <c r="C307" s="79" t="s">
        <v>220</v>
      </c>
      <c r="D307" s="78">
        <v>570</v>
      </c>
      <c r="E307" s="87">
        <v>248</v>
      </c>
      <c r="F307" s="24">
        <v>612.30049840398726</v>
      </c>
      <c r="G307" s="26">
        <v>364.96751974015814</v>
      </c>
      <c r="H307" s="25">
        <v>246.94377555020461</v>
      </c>
      <c r="I307" s="47">
        <v>64.21900980007841</v>
      </c>
      <c r="J307" s="51">
        <v>0.23904665016302379</v>
      </c>
      <c r="K307" s="26">
        <v>146.36838303662304</v>
      </c>
      <c r="L307" s="26">
        <v>87.244263012192064</v>
      </c>
      <c r="M307" s="52">
        <v>59.031082323886025</v>
      </c>
      <c r="N307" s="53">
        <v>0.56749903563344006</v>
      </c>
      <c r="O307" s="26">
        <v>347.47994236213748</v>
      </c>
      <c r="P307" s="26">
        <v>207.11871549006824</v>
      </c>
      <c r="Q307" s="52">
        <v>140.14035448042179</v>
      </c>
      <c r="R307" s="54">
        <v>0.69460368794326244</v>
      </c>
      <c r="S307" s="26">
        <v>425.30618432090722</v>
      </c>
      <c r="T307" s="26">
        <v>253.50778519101928</v>
      </c>
      <c r="U307" s="25">
        <v>171.52805721180536</v>
      </c>
      <c r="V307" s="5"/>
      <c r="W307" s="435">
        <v>570.26615667779481</v>
      </c>
      <c r="X307" s="464">
        <v>308.36990049144276</v>
      </c>
      <c r="Y307" s="24">
        <v>311.41036524439028</v>
      </c>
      <c r="Z307" s="52">
        <v>203.26620416526501</v>
      </c>
      <c r="AA307" s="26">
        <v>681.81380894324104</v>
      </c>
      <c r="AB307" s="422">
        <v>442.26640621350049</v>
      </c>
      <c r="AC307" s="26">
        <v>858.83942223982035</v>
      </c>
      <c r="AD307" s="25">
        <v>556.72802559379647</v>
      </c>
      <c r="AE307" s="24">
        <v>284.35853394827211</v>
      </c>
      <c r="AF307" s="52">
        <v>129.01154628038122</v>
      </c>
      <c r="AG307" s="63">
        <v>528.75362770672916</v>
      </c>
      <c r="AH307" s="422">
        <v>244.71544765984819</v>
      </c>
      <c r="AI307" s="26">
        <v>651.30069160982453</v>
      </c>
      <c r="AJ307" s="25">
        <v>302.67363079791949</v>
      </c>
      <c r="AL307" s="143">
        <v>363.3661675264355</v>
      </c>
      <c r="AM307" s="144">
        <v>245.86027101828384</v>
      </c>
      <c r="AN307" s="143">
        <v>1000.4669415399909</v>
      </c>
      <c r="AO307" s="144">
        <v>540.99982542358384</v>
      </c>
      <c r="AP307" s="143">
        <v>775.90597581315876</v>
      </c>
      <c r="AQ307" s="144">
        <v>429.32534677166353</v>
      </c>
      <c r="AS307" s="341">
        <f t="shared" si="8"/>
        <v>0</v>
      </c>
      <c r="AT307" s="20">
        <f t="shared" si="9"/>
        <v>0</v>
      </c>
    </row>
    <row r="308" spans="1:47" x14ac:dyDescent="0.25">
      <c r="W308" s="90"/>
      <c r="X308" s="90"/>
      <c r="Y308" s="90"/>
      <c r="Z308" s="90"/>
      <c r="AA308" s="90"/>
      <c r="AB308" s="90"/>
      <c r="AC308" s="90"/>
      <c r="AD308" s="90"/>
      <c r="AE308" s="90"/>
      <c r="AF308" s="90"/>
      <c r="AG308" s="90"/>
      <c r="AH308" s="90"/>
    </row>
    <row r="309" spans="1:47" s="257" customFormat="1" x14ac:dyDescent="0.25">
      <c r="A309" s="256"/>
      <c r="B309" s="256"/>
      <c r="C309" s="256"/>
      <c r="D309" s="256">
        <f t="shared" ref="D309:AT309" si="10">SUM(D6:D307)</f>
        <v>361469</v>
      </c>
      <c r="E309" s="256">
        <f t="shared" si="10"/>
        <v>261786</v>
      </c>
      <c r="F309" s="256">
        <f t="shared" si="10"/>
        <v>509699.69479755854</v>
      </c>
      <c r="G309" s="472">
        <f t="shared" si="10"/>
        <v>335331.81525452208</v>
      </c>
      <c r="H309" s="472">
        <f t="shared" si="10"/>
        <v>174101.29781038262</v>
      </c>
      <c r="I309" s="256">
        <f t="shared" si="10"/>
        <v>145850.23297804783</v>
      </c>
      <c r="J309" s="256"/>
      <c r="K309" s="256">
        <f t="shared" si="10"/>
        <v>209311.63234526274</v>
      </c>
      <c r="L309" s="256">
        <f t="shared" si="10"/>
        <v>141342.0438695788</v>
      </c>
      <c r="M309" s="256">
        <f t="shared" si="10"/>
        <v>67863.847070841526</v>
      </c>
      <c r="N309" s="256"/>
      <c r="O309" s="256">
        <f t="shared" si="10"/>
        <v>329841.89270189521</v>
      </c>
      <c r="P309" s="256">
        <f t="shared" si="10"/>
        <v>219735.11043032826</v>
      </c>
      <c r="Q309" s="256">
        <f t="shared" si="10"/>
        <v>109937.1073839779</v>
      </c>
      <c r="R309" s="256"/>
      <c r="S309" s="256">
        <f t="shared" si="10"/>
        <v>398435.92181609082</v>
      </c>
      <c r="T309" s="256">
        <f t="shared" si="10"/>
        <v>264558.10248303163</v>
      </c>
      <c r="U309" s="256">
        <f t="shared" si="10"/>
        <v>133671.87761584128</v>
      </c>
      <c r="V309" s="256"/>
      <c r="W309" s="423">
        <f t="shared" si="10"/>
        <v>469619.59456191765</v>
      </c>
      <c r="X309" s="423">
        <f t="shared" si="10"/>
        <v>343127.98118587502</v>
      </c>
      <c r="Y309" s="256">
        <f t="shared" si="10"/>
        <v>318949.42359599576</v>
      </c>
      <c r="Z309" s="256">
        <f t="shared" si="10"/>
        <v>214609.39695298957</v>
      </c>
      <c r="AA309" s="256">
        <f t="shared" si="10"/>
        <v>490480.51606508496</v>
      </c>
      <c r="AB309" s="423">
        <f t="shared" si="10"/>
        <v>326193.97743258666</v>
      </c>
      <c r="AC309" s="256">
        <f t="shared" si="10"/>
        <v>587761.69472021458</v>
      </c>
      <c r="AD309" s="256">
        <f t="shared" si="10"/>
        <v>389261.16750734241</v>
      </c>
      <c r="AE309" s="256">
        <f t="shared" si="10"/>
        <v>372959.45433979173</v>
      </c>
      <c r="AF309" s="256">
        <f t="shared" si="10"/>
        <v>162658.96143991657</v>
      </c>
      <c r="AG309" s="256">
        <f t="shared" si="10"/>
        <v>585268.6730342434</v>
      </c>
      <c r="AH309" s="423">
        <f t="shared" si="10"/>
        <v>257752.99297429391</v>
      </c>
      <c r="AI309" s="256">
        <f t="shared" si="10"/>
        <v>703302.62738337228</v>
      </c>
      <c r="AJ309" s="256">
        <f t="shared" si="10"/>
        <v>311154.50413223798</v>
      </c>
      <c r="AK309" s="256"/>
      <c r="AL309" s="256"/>
      <c r="AM309" s="256"/>
      <c r="AN309" s="256"/>
      <c r="AO309" s="256"/>
      <c r="AP309" s="256"/>
      <c r="AQ309" s="256"/>
      <c r="AR309" s="256"/>
      <c r="AS309" s="522">
        <f t="shared" si="10"/>
        <v>-4314.6210744928285</v>
      </c>
      <c r="AT309" s="504">
        <f t="shared" si="10"/>
        <v>0</v>
      </c>
    </row>
    <row r="310" spans="1:47" x14ac:dyDescent="0.25">
      <c r="X310" s="90"/>
    </row>
    <row r="311" spans="1:47" x14ac:dyDescent="0.25">
      <c r="D311" s="21">
        <f>COUNTIFS(D6:D307, "=0")</f>
        <v>0</v>
      </c>
      <c r="E311" s="21">
        <f t="shared" ref="E311:AQ311" si="11">COUNTIFS(E6:E307, "=0")</f>
        <v>0</v>
      </c>
      <c r="F311" s="21">
        <f t="shared" si="11"/>
        <v>0</v>
      </c>
      <c r="G311" s="21">
        <f t="shared" si="11"/>
        <v>0</v>
      </c>
      <c r="H311" s="21">
        <f t="shared" si="11"/>
        <v>0</v>
      </c>
      <c r="I311" s="21">
        <f t="shared" si="11"/>
        <v>0</v>
      </c>
      <c r="J311" s="21">
        <f t="shared" si="11"/>
        <v>41</v>
      </c>
      <c r="K311" s="21">
        <f t="shared" si="11"/>
        <v>41</v>
      </c>
      <c r="L311" s="21">
        <f t="shared" si="11"/>
        <v>41</v>
      </c>
      <c r="M311" s="21">
        <f t="shared" si="11"/>
        <v>41</v>
      </c>
      <c r="N311" s="21">
        <f t="shared" si="11"/>
        <v>2</v>
      </c>
      <c r="O311" s="21">
        <f t="shared" si="11"/>
        <v>2</v>
      </c>
      <c r="P311" s="21">
        <f t="shared" si="11"/>
        <v>2</v>
      </c>
      <c r="Q311" s="21">
        <f t="shared" si="11"/>
        <v>2</v>
      </c>
      <c r="R311" s="21">
        <f t="shared" si="11"/>
        <v>0</v>
      </c>
      <c r="S311" s="21">
        <f t="shared" si="11"/>
        <v>0</v>
      </c>
      <c r="T311" s="21">
        <f t="shared" si="11"/>
        <v>0</v>
      </c>
      <c r="U311" s="21">
        <f t="shared" si="11"/>
        <v>0</v>
      </c>
      <c r="V311" s="21">
        <f t="shared" si="11"/>
        <v>0</v>
      </c>
      <c r="W311" s="21">
        <f t="shared" si="11"/>
        <v>0</v>
      </c>
      <c r="X311" s="21">
        <f t="shared" si="11"/>
        <v>0</v>
      </c>
      <c r="Y311" s="21">
        <f t="shared" si="11"/>
        <v>0</v>
      </c>
      <c r="Z311" s="21">
        <f t="shared" si="11"/>
        <v>0</v>
      </c>
      <c r="AA311" s="21">
        <f t="shared" si="11"/>
        <v>0</v>
      </c>
      <c r="AB311" s="21">
        <f t="shared" si="11"/>
        <v>0</v>
      </c>
      <c r="AC311" s="21">
        <f t="shared" si="11"/>
        <v>0</v>
      </c>
      <c r="AD311" s="21">
        <f t="shared" si="11"/>
        <v>0</v>
      </c>
      <c r="AE311" s="21">
        <f t="shared" si="11"/>
        <v>0</v>
      </c>
      <c r="AF311" s="21">
        <f t="shared" si="11"/>
        <v>0</v>
      </c>
      <c r="AG311" s="21">
        <f t="shared" si="11"/>
        <v>0</v>
      </c>
      <c r="AH311" s="21">
        <f t="shared" si="11"/>
        <v>0</v>
      </c>
      <c r="AI311" s="21">
        <f t="shared" si="11"/>
        <v>0</v>
      </c>
      <c r="AJ311" s="21">
        <f t="shared" si="11"/>
        <v>0</v>
      </c>
      <c r="AK311" s="21">
        <f t="shared" si="11"/>
        <v>0</v>
      </c>
      <c r="AL311" s="21">
        <f t="shared" si="11"/>
        <v>2</v>
      </c>
      <c r="AM311" s="21">
        <f t="shared" si="11"/>
        <v>2</v>
      </c>
      <c r="AN311" s="21">
        <f t="shared" si="11"/>
        <v>0</v>
      </c>
      <c r="AO311" s="21">
        <f t="shared" si="11"/>
        <v>0</v>
      </c>
      <c r="AP311" s="21">
        <f t="shared" si="11"/>
        <v>0</v>
      </c>
      <c r="AQ311" s="21">
        <f t="shared" si="11"/>
        <v>0</v>
      </c>
      <c r="AR311" s="21"/>
      <c r="AS311" s="523">
        <f>COUNTIFS(AS$6:AS$307, "=0")</f>
        <v>286</v>
      </c>
      <c r="AT311" s="523">
        <f>COUNTIFS(AT$6:AT$307, "=0")</f>
        <v>302</v>
      </c>
      <c r="AU311" s="258" t="s">
        <v>524</v>
      </c>
    </row>
    <row r="312" spans="1:47" x14ac:dyDescent="0.25">
      <c r="AS312" s="523">
        <f>COUNTIFS(AS$6:AS$307, "&lt;0")</f>
        <v>16</v>
      </c>
      <c r="AT312" s="523">
        <f>COUNTIFS(AT$6:AT$307, "&lt;0")</f>
        <v>0</v>
      </c>
      <c r="AU312" s="258" t="s">
        <v>523</v>
      </c>
    </row>
    <row r="313" spans="1:47" x14ac:dyDescent="0.25">
      <c r="AU313" s="258"/>
    </row>
  </sheetData>
  <mergeCells count="27">
    <mergeCell ref="D2:D3"/>
    <mergeCell ref="E2:E3"/>
    <mergeCell ref="J3:M3"/>
    <mergeCell ref="N3:Q3"/>
    <mergeCell ref="R3:U3"/>
    <mergeCell ref="I3:I4"/>
    <mergeCell ref="Y3:Z3"/>
    <mergeCell ref="AA3:AB3"/>
    <mergeCell ref="AC3:AD3"/>
    <mergeCell ref="AE3:AF3"/>
    <mergeCell ref="AG3:AH3"/>
    <mergeCell ref="AL3:AQ3"/>
    <mergeCell ref="AL1:AM1"/>
    <mergeCell ref="AN1:AO1"/>
    <mergeCell ref="F1:I1"/>
    <mergeCell ref="F3:F4"/>
    <mergeCell ref="G3:G4"/>
    <mergeCell ref="H3:H4"/>
    <mergeCell ref="R1:U1"/>
    <mergeCell ref="N1:Q1"/>
    <mergeCell ref="J1:M1"/>
    <mergeCell ref="Y1:AD1"/>
    <mergeCell ref="AE1:AJ1"/>
    <mergeCell ref="W1:X1"/>
    <mergeCell ref="W3:W4"/>
    <mergeCell ref="X3:X4"/>
    <mergeCell ref="AI3:AJ3"/>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5"/>
  <dimension ref="A1:AG311"/>
  <sheetViews>
    <sheetView zoomScale="90" zoomScaleNormal="90" workbookViewId="0">
      <pane ySplit="3600" topLeftCell="A304" activePane="bottomLeft"/>
      <selection activeCell="AF6" sqref="AF6"/>
      <selection pane="bottomLeft" activeCell="AD4" sqref="AD4"/>
    </sheetView>
  </sheetViews>
  <sheetFormatPr baseColWidth="10" defaultRowHeight="15" x14ac:dyDescent="0.25"/>
  <cols>
    <col min="1" max="1" width="11.42578125" style="20"/>
    <col min="2" max="2" width="25" style="20" customWidth="1"/>
    <col min="3" max="3" width="6.28515625" customWidth="1"/>
    <col min="4" max="4" width="10.42578125" style="174" customWidth="1"/>
    <col min="5" max="5" width="10.85546875" customWidth="1"/>
    <col min="6" max="18" width="9.7109375" customWidth="1"/>
    <col min="20" max="20" width="11.42578125" style="199"/>
    <col min="21" max="21" width="12.85546875" style="199" customWidth="1"/>
    <col min="22" max="22" width="12.42578125" style="199" customWidth="1"/>
    <col min="23" max="25" width="12.5703125" style="199" customWidth="1"/>
    <col min="26" max="26" width="11.42578125" style="201"/>
    <col min="27" max="27" width="12" style="201" customWidth="1"/>
    <col min="28" max="28" width="12.42578125" style="201" customWidth="1"/>
    <col min="29" max="29" width="11.42578125" style="201"/>
    <col min="30" max="30" width="12.7109375" style="201" customWidth="1"/>
    <col min="31" max="32" width="11.42578125" style="174"/>
    <col min="33" max="33" width="13.42578125" style="174" customWidth="1"/>
  </cols>
  <sheetData>
    <row r="1" spans="1:33" s="113" customFormat="1" ht="34.5" customHeight="1" x14ac:dyDescent="0.25">
      <c r="A1" s="73" t="s">
        <v>381</v>
      </c>
      <c r="B1" s="173"/>
      <c r="C1" s="172"/>
      <c r="D1" s="206"/>
      <c r="E1" s="781" t="s">
        <v>397</v>
      </c>
      <c r="F1" s="782"/>
      <c r="G1" s="782"/>
      <c r="H1" s="782"/>
      <c r="I1" s="782"/>
      <c r="J1" s="782"/>
      <c r="K1" s="782"/>
      <c r="L1" s="782"/>
      <c r="M1" s="782"/>
      <c r="N1" s="782"/>
      <c r="O1" s="782"/>
      <c r="P1" s="782"/>
      <c r="Q1" s="782"/>
      <c r="R1" s="783"/>
      <c r="T1" s="785" t="s">
        <v>382</v>
      </c>
      <c r="U1" s="786"/>
      <c r="V1" s="786"/>
      <c r="W1" s="785" t="s">
        <v>384</v>
      </c>
      <c r="X1" s="786"/>
      <c r="Y1" s="787"/>
      <c r="Z1" s="766" t="s">
        <v>388</v>
      </c>
      <c r="AA1" s="767"/>
      <c r="AB1" s="767"/>
      <c r="AC1" s="767"/>
      <c r="AD1" s="768"/>
      <c r="AE1" s="175" t="s">
        <v>393</v>
      </c>
      <c r="AF1" s="175"/>
      <c r="AG1" s="175"/>
    </row>
    <row r="2" spans="1:33" ht="42" customHeight="1" x14ac:dyDescent="0.25">
      <c r="A2" s="209" t="s">
        <v>407</v>
      </c>
      <c r="B2" s="210" t="s">
        <v>406</v>
      </c>
      <c r="C2" s="211" t="s">
        <v>243</v>
      </c>
      <c r="D2" s="212" t="s">
        <v>242</v>
      </c>
      <c r="E2" s="784" t="str">
        <f>Terr_Oeko!W3</f>
        <v>Emission
NH3-Em_Ist_LK</v>
      </c>
      <c r="F2" s="771" t="str">
        <f>Terr_Oeko!Y3</f>
        <v>(A) MEDIAN</v>
      </c>
      <c r="G2" s="772"/>
      <c r="H2" s="773" t="str">
        <f>Terr_Oeko!AA3</f>
        <v>(B) 90-PERZENTIL</v>
      </c>
      <c r="I2" s="774"/>
      <c r="J2" s="771" t="str">
        <f>Terr_Oeko!AC3</f>
        <v>(C) MAXIMUM</v>
      </c>
      <c r="K2" s="775"/>
      <c r="L2" s="779" t="str">
        <f>Terr_Oeko!X3</f>
        <v>Emission
NO2-Em_Ist_LK</v>
      </c>
      <c r="M2" s="776" t="str">
        <f>Terr_Oeko!AE3</f>
        <v>(A) MEDIAN</v>
      </c>
      <c r="N2" s="776"/>
      <c r="O2" s="777" t="str">
        <f>Terr_Oeko!AG3</f>
        <v>(B) 90-PERZENTIL</v>
      </c>
      <c r="P2" s="777"/>
      <c r="Q2" s="776" t="str">
        <f>Terr_Oeko!AI3</f>
        <v>(C) MAXIMUM</v>
      </c>
      <c r="R2" s="778"/>
      <c r="T2" s="169"/>
      <c r="U2" s="170"/>
      <c r="V2" s="170"/>
      <c r="W2" s="169"/>
      <c r="X2" s="170"/>
      <c r="Y2" s="171"/>
      <c r="Z2" s="780" t="str">
        <f>Gesundheit!E2</f>
        <v>NOx-Emissionen 2020</v>
      </c>
      <c r="AA2" s="788" t="s">
        <v>390</v>
      </c>
      <c r="AB2" s="789"/>
      <c r="AC2" s="764" t="s">
        <v>391</v>
      </c>
      <c r="AD2" s="765"/>
      <c r="AE2" s="769" t="s">
        <v>395</v>
      </c>
      <c r="AF2" s="770"/>
      <c r="AG2" s="770"/>
    </row>
    <row r="3" spans="1:33" ht="67.5" customHeight="1" x14ac:dyDescent="0.25">
      <c r="A3" s="76"/>
      <c r="B3" s="21"/>
      <c r="C3" s="38"/>
      <c r="D3" s="155"/>
      <c r="E3" s="784"/>
      <c r="F3" s="219" t="s">
        <v>385</v>
      </c>
      <c r="G3" s="222" t="s">
        <v>398</v>
      </c>
      <c r="H3" s="225" t="s">
        <v>385</v>
      </c>
      <c r="I3" s="226" t="s">
        <v>398</v>
      </c>
      <c r="J3" s="219" t="s">
        <v>385</v>
      </c>
      <c r="K3" s="253" t="s">
        <v>398</v>
      </c>
      <c r="L3" s="779"/>
      <c r="M3" s="204" t="s">
        <v>385</v>
      </c>
      <c r="N3" s="253" t="s">
        <v>398</v>
      </c>
      <c r="O3" s="179" t="s">
        <v>385</v>
      </c>
      <c r="P3" s="179" t="s">
        <v>398</v>
      </c>
      <c r="Q3" s="204" t="s">
        <v>385</v>
      </c>
      <c r="R3" s="253" t="s">
        <v>398</v>
      </c>
      <c r="T3" s="169" t="str">
        <f>Klima!E4</f>
        <v>N2O-Emissionen 2020</v>
      </c>
      <c r="U3" s="170" t="str">
        <f>Klima!H4</f>
        <v xml:space="preserve">Zielwert (Obergrenze) 2030 </v>
      </c>
      <c r="V3" s="170" t="str">
        <f>Klima!J4</f>
        <v>erforderl. Vermind. Emission</v>
      </c>
      <c r="W3" s="169" t="str">
        <f>Vegetation!K4</f>
        <v xml:space="preserve">NH3-Emissionen 2019 </v>
      </c>
      <c r="X3" s="178" t="s">
        <v>396</v>
      </c>
      <c r="Y3" s="171" t="str">
        <f>Vegetation!M4</f>
        <v>Erforderl. Vermind. Emission (90-Perzentil)</v>
      </c>
      <c r="Z3" s="780"/>
      <c r="AA3" s="181" t="s">
        <v>385</v>
      </c>
      <c r="AB3" s="182" t="s">
        <v>398</v>
      </c>
      <c r="AC3" s="183" t="s">
        <v>385</v>
      </c>
      <c r="AD3" s="184" t="s">
        <v>398</v>
      </c>
      <c r="AE3" s="235" t="s">
        <v>392</v>
      </c>
      <c r="AF3" s="235" t="s">
        <v>385</v>
      </c>
      <c r="AG3" s="235" t="s">
        <v>401</v>
      </c>
    </row>
    <row r="4" spans="1:33" x14ac:dyDescent="0.25">
      <c r="A4" s="76"/>
      <c r="B4" s="236"/>
      <c r="C4" s="236"/>
      <c r="D4" s="237" t="s">
        <v>403</v>
      </c>
      <c r="E4" s="238" t="str">
        <f>Terr_Oeko!W2</f>
        <v>NH3</v>
      </c>
      <c r="F4" s="239" t="s">
        <v>234</v>
      </c>
      <c r="G4" s="240" t="str">
        <f>Terr_Oeko!Z2</f>
        <v>NH3</v>
      </c>
      <c r="H4" s="239" t="s">
        <v>234</v>
      </c>
      <c r="I4" s="240" t="str">
        <f>Terr_Oeko!AB2</f>
        <v>NH3</v>
      </c>
      <c r="J4" s="239" t="s">
        <v>234</v>
      </c>
      <c r="K4" s="241" t="str">
        <f>Terr_Oeko!AD2</f>
        <v>NH3</v>
      </c>
      <c r="L4" s="245" t="str">
        <f>Terr_Oeko!X2</f>
        <v>NOx</v>
      </c>
      <c r="M4" s="245" t="s">
        <v>527</v>
      </c>
      <c r="N4" s="245" t="str">
        <f>Terr_Oeko!AF2</f>
        <v>NOx</v>
      </c>
      <c r="O4" s="245" t="s">
        <v>527</v>
      </c>
      <c r="P4" s="245" t="str">
        <f>Terr_Oeko!AH2</f>
        <v>NOx</v>
      </c>
      <c r="Q4" s="245" t="s">
        <v>527</v>
      </c>
      <c r="R4" s="246" t="str">
        <f>Terr_Oeko!AJ2</f>
        <v>NOx</v>
      </c>
      <c r="T4" s="251" t="s">
        <v>402</v>
      </c>
      <c r="U4" s="252" t="s">
        <v>402</v>
      </c>
      <c r="V4" s="252" t="s">
        <v>402</v>
      </c>
      <c r="W4" s="242" t="s">
        <v>234</v>
      </c>
      <c r="X4" s="243" t="s">
        <v>234</v>
      </c>
      <c r="Y4" s="244" t="s">
        <v>234</v>
      </c>
      <c r="Z4" s="247" t="s">
        <v>527</v>
      </c>
      <c r="AA4" s="248" t="s">
        <v>527</v>
      </c>
      <c r="AB4" s="249" t="s">
        <v>527</v>
      </c>
      <c r="AC4" s="248" t="s">
        <v>527</v>
      </c>
      <c r="AD4" s="250" t="s">
        <v>527</v>
      </c>
      <c r="AE4" s="185" t="s">
        <v>404</v>
      </c>
      <c r="AF4" s="185" t="s">
        <v>404</v>
      </c>
      <c r="AG4" s="185" t="s">
        <v>404</v>
      </c>
    </row>
    <row r="5" spans="1:33" s="295" customFormat="1" ht="12.75" x14ac:dyDescent="0.2">
      <c r="A5" s="283"/>
      <c r="B5" s="284"/>
      <c r="C5" s="285"/>
      <c r="D5" s="2"/>
      <c r="E5" s="286" t="str">
        <f>Terr_Oeko!W5</f>
        <v>t N</v>
      </c>
      <c r="F5" s="287" t="s">
        <v>367</v>
      </c>
      <c r="G5" s="288" t="str">
        <f>Terr_Oeko!Z5</f>
        <v>t N</v>
      </c>
      <c r="H5" s="289" t="s">
        <v>367</v>
      </c>
      <c r="I5" s="290" t="str">
        <f>Terr_Oeko!AB5</f>
        <v>t N</v>
      </c>
      <c r="J5" s="287" t="s">
        <v>367</v>
      </c>
      <c r="K5" s="291" t="str">
        <f>Terr_Oeko!AD5</f>
        <v>t N</v>
      </c>
      <c r="L5" s="292" t="str">
        <f>Terr_Oeko!X5</f>
        <v>t N</v>
      </c>
      <c r="M5" s="293" t="s">
        <v>367</v>
      </c>
      <c r="N5" s="293" t="str">
        <f>Terr_Oeko!AF5</f>
        <v>t N</v>
      </c>
      <c r="O5" s="292" t="s">
        <v>367</v>
      </c>
      <c r="P5" s="292" t="str">
        <f>Terr_Oeko!AH5</f>
        <v>t N</v>
      </c>
      <c r="Q5" s="293" t="s">
        <v>367</v>
      </c>
      <c r="R5" s="294" t="str">
        <f>Terr_Oeko!AJ5</f>
        <v>t N</v>
      </c>
      <c r="T5" s="296" t="str">
        <f>Klima!E5</f>
        <v>t N</v>
      </c>
      <c r="U5" s="297" t="str">
        <f>Klima!H5</f>
        <v>t N</v>
      </c>
      <c r="V5" s="297" t="str">
        <f>Klima!J5</f>
        <v>t N</v>
      </c>
      <c r="W5" s="296" t="str">
        <f>Vegetation!K5</f>
        <v>t N</v>
      </c>
      <c r="X5" s="297" t="s">
        <v>367</v>
      </c>
      <c r="Y5" s="298" t="str">
        <f>Vegetation!M5</f>
        <v>t N</v>
      </c>
      <c r="Z5" s="299" t="s">
        <v>367</v>
      </c>
      <c r="AA5" s="300" t="s">
        <v>367</v>
      </c>
      <c r="AB5" s="301" t="s">
        <v>367</v>
      </c>
      <c r="AC5" s="302" t="s">
        <v>367</v>
      </c>
      <c r="AD5" s="303" t="s">
        <v>367</v>
      </c>
      <c r="AE5" s="304" t="s">
        <v>367</v>
      </c>
      <c r="AF5" s="304" t="s">
        <v>367</v>
      </c>
      <c r="AG5" s="304" t="s">
        <v>367</v>
      </c>
    </row>
    <row r="6" spans="1:33" ht="15" customHeight="1" x14ac:dyDescent="0.25">
      <c r="A6" s="76">
        <v>1051</v>
      </c>
      <c r="B6" s="21" t="s">
        <v>0</v>
      </c>
      <c r="C6" s="39" t="s">
        <v>1</v>
      </c>
      <c r="D6" s="207">
        <v>1499</v>
      </c>
      <c r="E6" s="213">
        <f>Terr_Oeko!W6</f>
        <v>3758.9345609353095</v>
      </c>
      <c r="F6" s="220">
        <f>MAX(E6-G6, 0)</f>
        <v>1953.3107489900879</v>
      </c>
      <c r="G6" s="223">
        <f>Terr_Oeko!Z6</f>
        <v>1805.6238119452216</v>
      </c>
      <c r="H6" s="227">
        <f>MAX(E6-I6, 0)</f>
        <v>988.42855220912816</v>
      </c>
      <c r="I6" s="228">
        <f>Terr_Oeko!AB6</f>
        <v>2770.5060087261813</v>
      </c>
      <c r="J6" s="220">
        <f>MAX(E6-K6, 0)</f>
        <v>655.82895232101191</v>
      </c>
      <c r="K6" s="231">
        <f>Terr_Oeko!AD6</f>
        <v>3103.1056086142976</v>
      </c>
      <c r="L6" s="180">
        <f>Terr_Oeko!X6</f>
        <v>1271.8771907552834</v>
      </c>
      <c r="M6" s="205">
        <f>MAX(L6-N6, 0)</f>
        <v>573.92905713121684</v>
      </c>
      <c r="N6" s="205">
        <f>Terr_Oeko!AF6</f>
        <v>697.9481336240666</v>
      </c>
      <c r="O6" s="180">
        <f>MAX(L6-P6, 0)</f>
        <v>229.86155823403828</v>
      </c>
      <c r="P6" s="180">
        <f>Terr_Oeko!AH6</f>
        <v>1042.0156325212452</v>
      </c>
      <c r="Q6" s="205">
        <f>MAX(L6-R6, 0)</f>
        <v>90.51170821342248</v>
      </c>
      <c r="R6" s="214">
        <f>Terr_Oeko!AJ6</f>
        <v>1181.365482541861</v>
      </c>
      <c r="T6" s="186">
        <f>Klima!E6</f>
        <v>443.88306861995193</v>
      </c>
      <c r="U6" s="187">
        <f>Klima!H6</f>
        <v>362.11211015480939</v>
      </c>
      <c r="V6" s="187">
        <f>Klima!J6</f>
        <v>81.770958465142542</v>
      </c>
      <c r="W6" s="186">
        <f>Vegetation!K6</f>
        <v>3758.9345609353095</v>
      </c>
      <c r="X6" s="187">
        <f>W6-Y6</f>
        <v>511.35250389955308</v>
      </c>
      <c r="Y6" s="188">
        <f>Vegetation!M6</f>
        <v>3247.5820570357564</v>
      </c>
      <c r="Z6" s="186">
        <f>Gesundheit!F6</f>
        <v>1270.9565217391305</v>
      </c>
      <c r="AA6" s="187">
        <f>MIN(Gesundheit!F6, Gesundheit!J6)</f>
        <v>1270.9565217391305</v>
      </c>
      <c r="AB6" s="189">
        <f>Z6-AA6</f>
        <v>0</v>
      </c>
      <c r="AC6" s="190">
        <f>MIN(Gesundheit!F6,Gesundheit!Q6)</f>
        <v>527.61739130434785</v>
      </c>
      <c r="AD6" s="191">
        <f>Z6-AC6</f>
        <v>743.33913043478265</v>
      </c>
      <c r="AE6" s="160">
        <f>E6+L6+T6+W6+Z6</f>
        <v>10504.585902984983</v>
      </c>
      <c r="AF6" s="160">
        <f>H6+O6+U6+X6+AA6</f>
        <v>3362.7112462366595</v>
      </c>
      <c r="AG6" s="160">
        <f>I6+P6+V6+Y6+AB6</f>
        <v>7141.8746567483249</v>
      </c>
    </row>
    <row r="7" spans="1:33" x14ac:dyDescent="0.25">
      <c r="A7" s="76">
        <v>1053</v>
      </c>
      <c r="B7" s="21" t="s">
        <v>2</v>
      </c>
      <c r="C7" s="39" t="s">
        <v>1</v>
      </c>
      <c r="D7" s="207">
        <v>1263</v>
      </c>
      <c r="E7" s="213">
        <f>Terr_Oeko!W7</f>
        <v>2146.3151222696652</v>
      </c>
      <c r="F7" s="220">
        <f t="shared" ref="F7:F70" si="0">MAX(E7-G7, 0)</f>
        <v>1115.3214643902022</v>
      </c>
      <c r="G7" s="223">
        <f>Terr_Oeko!Z7</f>
        <v>1030.9936578794629</v>
      </c>
      <c r="H7" s="227">
        <f t="shared" ref="H7:H70" si="1">MAX(E7-I7, 0)</f>
        <v>564.38310231229207</v>
      </c>
      <c r="I7" s="228">
        <f>Terr_Oeko!AB7</f>
        <v>1581.9320199573731</v>
      </c>
      <c r="J7" s="220">
        <f t="shared" ref="J7:J70" si="2">MAX(E7-K7, 0)</f>
        <v>374.47196144819623</v>
      </c>
      <c r="K7" s="231">
        <f>Terr_Oeko!AD7</f>
        <v>1771.8431608214689</v>
      </c>
      <c r="L7" s="180">
        <f>Terr_Oeko!X7</f>
        <v>884.46365255350099</v>
      </c>
      <c r="M7" s="205">
        <f t="shared" ref="M7:M70" si="3">MAX(L7-N7, 0)</f>
        <v>399.1103809915968</v>
      </c>
      <c r="N7" s="205">
        <f>Terr_Oeko!AF7</f>
        <v>485.35327156190419</v>
      </c>
      <c r="O7" s="180">
        <f t="shared" ref="O7:O70" si="4">MAX(L7-P7, 0)</f>
        <v>159.84577351889448</v>
      </c>
      <c r="P7" s="180">
        <f>Terr_Oeko!AH7</f>
        <v>724.61787903460652</v>
      </c>
      <c r="Q7" s="205">
        <f t="shared" ref="Q7:Q70" si="5">MAX(L7-R7, 0)</f>
        <v>62.941859974516433</v>
      </c>
      <c r="R7" s="214">
        <f>Terr_Oeko!AJ7</f>
        <v>821.52179257898456</v>
      </c>
      <c r="T7" s="186">
        <f>Klima!E7</f>
        <v>293.8364187055214</v>
      </c>
      <c r="U7" s="187">
        <f>Klima!H7</f>
        <v>241.00656645472827</v>
      </c>
      <c r="V7" s="187">
        <f>Klima!J7</f>
        <v>52.829852250793124</v>
      </c>
      <c r="W7" s="186">
        <f>Vegetation!K7</f>
        <v>2146.3151222696652</v>
      </c>
      <c r="X7" s="187">
        <f t="shared" ref="X7:X70" si="6">W7-Y7</f>
        <v>291.97731275667093</v>
      </c>
      <c r="Y7" s="188">
        <f>Vegetation!M7</f>
        <v>1854.3378095129942</v>
      </c>
      <c r="Z7" s="186">
        <f>Gesundheit!F7</f>
        <v>891.61739130434796</v>
      </c>
      <c r="AA7" s="187">
        <f>MIN(Gesundheit!F7, Gesundheit!J7)</f>
        <v>891.61739130434796</v>
      </c>
      <c r="AB7" s="189">
        <f t="shared" ref="AB7:AB70" si="7">Z7-AA7</f>
        <v>0</v>
      </c>
      <c r="AC7" s="190">
        <f>MIN(Gesundheit!F7,Gesundheit!Q7)</f>
        <v>444.56086956521739</v>
      </c>
      <c r="AD7" s="191">
        <f t="shared" ref="AD7:AD70" si="8">Z7-AC7</f>
        <v>447.05652173913057</v>
      </c>
      <c r="AE7" s="160">
        <f t="shared" ref="AE7:AE70" si="9">E7+L7+T7+W7+Z7</f>
        <v>6362.5477071026999</v>
      </c>
      <c r="AF7" s="160">
        <f t="shared" ref="AF7:AF70" si="10">H7+O7+U7+X7+AA7</f>
        <v>2148.8301463469338</v>
      </c>
      <c r="AG7" s="160">
        <f t="shared" ref="AG7:AG70" si="11">I7+P7+V7+Y7+AB7</f>
        <v>4213.7175607557674</v>
      </c>
    </row>
    <row r="8" spans="1:33" x14ac:dyDescent="0.25">
      <c r="A8" s="76">
        <v>1054</v>
      </c>
      <c r="B8" s="21" t="s">
        <v>3</v>
      </c>
      <c r="C8" s="39" t="s">
        <v>1</v>
      </c>
      <c r="D8" s="207">
        <v>2403</v>
      </c>
      <c r="E8" s="213">
        <f>Terr_Oeko!W8</f>
        <v>6684.1920865714164</v>
      </c>
      <c r="F8" s="220">
        <f t="shared" si="0"/>
        <v>3473.4055726061169</v>
      </c>
      <c r="G8" s="223">
        <f>Terr_Oeko!Z8</f>
        <v>3210.7865139652995</v>
      </c>
      <c r="H8" s="227">
        <f t="shared" si="1"/>
        <v>1757.6380220818637</v>
      </c>
      <c r="I8" s="228">
        <f>Terr_Oeko!AB8</f>
        <v>4926.5540644895527</v>
      </c>
      <c r="J8" s="220">
        <f t="shared" si="2"/>
        <v>1166.2045779689679</v>
      </c>
      <c r="K8" s="231">
        <f>Terr_Oeko!AD8</f>
        <v>5517.9875086024485</v>
      </c>
      <c r="L8" s="180">
        <f>Terr_Oeko!X8</f>
        <v>1258.7827858337628</v>
      </c>
      <c r="M8" s="205">
        <f t="shared" si="3"/>
        <v>568.02026379414951</v>
      </c>
      <c r="N8" s="205">
        <f>Terr_Oeko!AF8</f>
        <v>690.76252203961326</v>
      </c>
      <c r="O8" s="180">
        <f t="shared" si="4"/>
        <v>227.49505591660864</v>
      </c>
      <c r="P8" s="180">
        <f>Terr_Oeko!AH8</f>
        <v>1031.2877299171541</v>
      </c>
      <c r="Q8" s="205">
        <f t="shared" si="5"/>
        <v>89.579859630792271</v>
      </c>
      <c r="R8" s="214">
        <f>Terr_Oeko!AJ8</f>
        <v>1169.2029262029705</v>
      </c>
      <c r="T8" s="186">
        <f>Klima!E8</f>
        <v>666.31576316908047</v>
      </c>
      <c r="U8" s="187">
        <f>Klima!H8</f>
        <v>553.34143004050122</v>
      </c>
      <c r="V8" s="187">
        <f>Klima!J8</f>
        <v>112.97433312857925</v>
      </c>
      <c r="W8" s="186">
        <f>Vegetation!K8</f>
        <v>6684.1920865714164</v>
      </c>
      <c r="X8" s="187">
        <f t="shared" si="6"/>
        <v>909.29445687487532</v>
      </c>
      <c r="Y8" s="188">
        <f>Vegetation!M8</f>
        <v>5774.8976296965411</v>
      </c>
      <c r="Z8" s="186">
        <f>Gesundheit!F8</f>
        <v>1271.7478260869568</v>
      </c>
      <c r="AA8" s="187">
        <f>MIN(Gesundheit!F8, Gesundheit!J8)</f>
        <v>1271.7478260869568</v>
      </c>
      <c r="AB8" s="189">
        <f t="shared" si="7"/>
        <v>0</v>
      </c>
      <c r="AC8" s="190">
        <f>MIN(Gesundheit!F8,Gesundheit!Q8)</f>
        <v>845.81304347826085</v>
      </c>
      <c r="AD8" s="191">
        <f t="shared" si="8"/>
        <v>425.93478260869597</v>
      </c>
      <c r="AE8" s="160">
        <f t="shared" si="9"/>
        <v>16565.230548232634</v>
      </c>
      <c r="AF8" s="160">
        <f t="shared" si="10"/>
        <v>4719.5167910008058</v>
      </c>
      <c r="AG8" s="160">
        <f t="shared" si="11"/>
        <v>11845.713757231828</v>
      </c>
    </row>
    <row r="9" spans="1:33" x14ac:dyDescent="0.25">
      <c r="A9" s="76">
        <v>1055</v>
      </c>
      <c r="B9" s="21" t="s">
        <v>272</v>
      </c>
      <c r="C9" s="39" t="s">
        <v>1</v>
      </c>
      <c r="D9" s="207">
        <v>1711</v>
      </c>
      <c r="E9" s="213">
        <f>Terr_Oeko!W9</f>
        <v>2597.7111898780918</v>
      </c>
      <c r="F9" s="220">
        <f t="shared" si="0"/>
        <v>1349.8870777623076</v>
      </c>
      <c r="G9" s="223">
        <f>Terr_Oeko!Z9</f>
        <v>1247.8241121157841</v>
      </c>
      <c r="H9" s="227">
        <f t="shared" si="1"/>
        <v>683.07970485917781</v>
      </c>
      <c r="I9" s="228">
        <f>Terr_Oeko!AB9</f>
        <v>1914.631485018914</v>
      </c>
      <c r="J9" s="220">
        <f t="shared" si="2"/>
        <v>453.22795075911336</v>
      </c>
      <c r="K9" s="231">
        <f>Terr_Oeko!AD9</f>
        <v>2144.4832391189784</v>
      </c>
      <c r="L9" s="180">
        <f>Terr_Oeko!X9</f>
        <v>1630.5635932232644</v>
      </c>
      <c r="M9" s="205">
        <f t="shared" si="3"/>
        <v>735.78473806530894</v>
      </c>
      <c r="N9" s="205">
        <f>Terr_Oeko!AF9</f>
        <v>894.77885515795549</v>
      </c>
      <c r="O9" s="180">
        <f t="shared" si="4"/>
        <v>294.68559626847377</v>
      </c>
      <c r="P9" s="180">
        <f>Terr_Oeko!AH9</f>
        <v>1335.8779969547907</v>
      </c>
      <c r="Q9" s="205">
        <f t="shared" si="5"/>
        <v>116.03722218307325</v>
      </c>
      <c r="R9" s="214">
        <f>Terr_Oeko!AJ9</f>
        <v>1514.5263710401912</v>
      </c>
      <c r="T9" s="186">
        <f>Klima!E9</f>
        <v>444.23827534209278</v>
      </c>
      <c r="U9" s="187">
        <f>Klima!H9</f>
        <v>358.85255103920804</v>
      </c>
      <c r="V9" s="187">
        <f>Klima!J9</f>
        <v>85.385724302884739</v>
      </c>
      <c r="W9" s="186">
        <f>Vegetation!K9</f>
        <v>2597.7111898780918</v>
      </c>
      <c r="X9" s="187">
        <f t="shared" si="6"/>
        <v>353.38367822544024</v>
      </c>
      <c r="Y9" s="188">
        <f>Vegetation!M9</f>
        <v>2244.3275116526515</v>
      </c>
      <c r="Z9" s="186">
        <f>Gesundheit!F9</f>
        <v>1675.891304347826</v>
      </c>
      <c r="AA9" s="187">
        <f>MIN(Gesundheit!F9, Gesundheit!J9)</f>
        <v>1675.891304347826</v>
      </c>
      <c r="AB9" s="189">
        <f t="shared" si="7"/>
        <v>0</v>
      </c>
      <c r="AC9" s="190">
        <f>MIN(Gesundheit!F9,Gesundheit!Q9)</f>
        <v>602.24347826086955</v>
      </c>
      <c r="AD9" s="191">
        <f t="shared" si="8"/>
        <v>1073.6478260869565</v>
      </c>
      <c r="AE9" s="160">
        <f t="shared" si="9"/>
        <v>8946.1155526693674</v>
      </c>
      <c r="AF9" s="160">
        <f t="shared" si="10"/>
        <v>3365.8928347401261</v>
      </c>
      <c r="AG9" s="160">
        <f t="shared" si="11"/>
        <v>5580.2227179292404</v>
      </c>
    </row>
    <row r="10" spans="1:33" x14ac:dyDescent="0.25">
      <c r="A10" s="76">
        <v>1056</v>
      </c>
      <c r="B10" s="21" t="s">
        <v>4</v>
      </c>
      <c r="C10" s="39" t="s">
        <v>1</v>
      </c>
      <c r="D10" s="207">
        <v>671</v>
      </c>
      <c r="E10" s="213">
        <f>Terr_Oeko!W10</f>
        <v>1445.3998488140894</v>
      </c>
      <c r="F10" s="220">
        <f t="shared" si="0"/>
        <v>751.09449646143958</v>
      </c>
      <c r="G10" s="223">
        <f>Terr_Oeko!Z10</f>
        <v>694.30535235264983</v>
      </c>
      <c r="H10" s="227">
        <f t="shared" si="1"/>
        <v>380.07431541216192</v>
      </c>
      <c r="I10" s="228">
        <f>Terr_Oeko!AB10</f>
        <v>1065.3255334019275</v>
      </c>
      <c r="J10" s="220">
        <f t="shared" si="2"/>
        <v>252.18184918250495</v>
      </c>
      <c r="K10" s="231">
        <f>Terr_Oeko!AD10</f>
        <v>1193.2179996315845</v>
      </c>
      <c r="L10" s="180">
        <f>Terr_Oeko!X10</f>
        <v>1017.2875225176414</v>
      </c>
      <c r="M10" s="205">
        <f t="shared" si="3"/>
        <v>459.04657530904478</v>
      </c>
      <c r="N10" s="205">
        <f>Terr_Oeko!AF10</f>
        <v>558.24094720859659</v>
      </c>
      <c r="O10" s="180">
        <f t="shared" si="4"/>
        <v>183.85052959326219</v>
      </c>
      <c r="P10" s="180">
        <f>Terr_Oeko!AH10</f>
        <v>833.43699292437918</v>
      </c>
      <c r="Q10" s="205">
        <f t="shared" si="5"/>
        <v>72.394121127838048</v>
      </c>
      <c r="R10" s="214">
        <f>Terr_Oeko!AJ10</f>
        <v>944.89340138980333</v>
      </c>
      <c r="T10" s="186">
        <f>Klima!E10</f>
        <v>195.71482938126024</v>
      </c>
      <c r="U10" s="187">
        <f>Klima!H10</f>
        <v>152.41748464950581</v>
      </c>
      <c r="V10" s="187">
        <f>Klima!J10</f>
        <v>43.297344731754436</v>
      </c>
      <c r="W10" s="186">
        <f>Vegetation!K10</f>
        <v>1445.3998488140894</v>
      </c>
      <c r="X10" s="187">
        <f t="shared" si="6"/>
        <v>196.62721439960706</v>
      </c>
      <c r="Y10" s="188">
        <f>Vegetation!M10</f>
        <v>1248.7726344144824</v>
      </c>
      <c r="Z10" s="186">
        <f>Gesundheit!F10</f>
        <v>1029.2739130434782</v>
      </c>
      <c r="AA10" s="187">
        <f>MIN(Gesundheit!F10, Gesundheit!J10)</f>
        <v>810.38695652173919</v>
      </c>
      <c r="AB10" s="189">
        <f t="shared" si="7"/>
        <v>218.88695652173897</v>
      </c>
      <c r="AC10" s="190">
        <f>MIN(Gesundheit!F10,Gesundheit!Q10)</f>
        <v>236.17391304347825</v>
      </c>
      <c r="AD10" s="191">
        <f t="shared" si="8"/>
        <v>793.09999999999991</v>
      </c>
      <c r="AE10" s="160">
        <f t="shared" si="9"/>
        <v>5133.0759625705587</v>
      </c>
      <c r="AF10" s="160">
        <f t="shared" si="10"/>
        <v>1723.3565005762762</v>
      </c>
      <c r="AG10" s="160">
        <f t="shared" si="11"/>
        <v>3409.7194619942829</v>
      </c>
    </row>
    <row r="11" spans="1:33" x14ac:dyDescent="0.25">
      <c r="A11" s="76">
        <v>1057</v>
      </c>
      <c r="B11" s="21" t="s">
        <v>5</v>
      </c>
      <c r="C11" s="39" t="s">
        <v>1</v>
      </c>
      <c r="D11" s="207">
        <v>1118</v>
      </c>
      <c r="E11" s="213">
        <f>Terr_Oeko!W11</f>
        <v>2517.5312450388965</v>
      </c>
      <c r="F11" s="220">
        <f t="shared" si="0"/>
        <v>1308.2219874105185</v>
      </c>
      <c r="G11" s="223">
        <f>Terr_Oeko!Z11</f>
        <v>1209.309257628378</v>
      </c>
      <c r="H11" s="227">
        <f t="shared" si="1"/>
        <v>661.99603194365523</v>
      </c>
      <c r="I11" s="228">
        <f>Terr_Oeko!AB11</f>
        <v>1855.5352130952413</v>
      </c>
      <c r="J11" s="220">
        <f t="shared" si="2"/>
        <v>439.23879282922326</v>
      </c>
      <c r="K11" s="231">
        <f>Terr_Oeko!AD11</f>
        <v>2078.2924522096732</v>
      </c>
      <c r="L11" s="180">
        <f>Terr_Oeko!X11</f>
        <v>711.49482294092149</v>
      </c>
      <c r="M11" s="205">
        <f t="shared" si="3"/>
        <v>321.05894802762731</v>
      </c>
      <c r="N11" s="205">
        <f>Terr_Oeko!AF11</f>
        <v>390.43587491329419</v>
      </c>
      <c r="O11" s="180">
        <f t="shared" si="4"/>
        <v>128.58577059592733</v>
      </c>
      <c r="P11" s="180">
        <f>Terr_Oeko!AH11</f>
        <v>582.90905234499417</v>
      </c>
      <c r="Q11" s="205">
        <f t="shared" si="5"/>
        <v>50.632727968922381</v>
      </c>
      <c r="R11" s="214">
        <f>Terr_Oeko!AJ11</f>
        <v>660.86209497199911</v>
      </c>
      <c r="T11" s="186">
        <f>Klima!E11</f>
        <v>306.06705571981814</v>
      </c>
      <c r="U11" s="187">
        <f>Klima!H11</f>
        <v>253.60168680091661</v>
      </c>
      <c r="V11" s="187">
        <f>Klima!J11</f>
        <v>52.465368918901532</v>
      </c>
      <c r="W11" s="186">
        <f>Vegetation!K11</f>
        <v>2517.5312450388965</v>
      </c>
      <c r="X11" s="187">
        <f t="shared" si="6"/>
        <v>342.47627483987844</v>
      </c>
      <c r="Y11" s="188">
        <f>Vegetation!M11</f>
        <v>2175.054970199018</v>
      </c>
      <c r="Z11" s="186">
        <f>Gesundheit!F11</f>
        <v>716.58695652173913</v>
      </c>
      <c r="AA11" s="187">
        <f>MIN(Gesundheit!F11, Gesundheit!J11)</f>
        <v>716.58695652173913</v>
      </c>
      <c r="AB11" s="189">
        <f t="shared" si="7"/>
        <v>0</v>
      </c>
      <c r="AC11" s="190">
        <f>MIN(Gesundheit!F11,Gesundheit!Q11)</f>
        <v>393.52173913043481</v>
      </c>
      <c r="AD11" s="191">
        <f t="shared" si="8"/>
        <v>323.06521739130432</v>
      </c>
      <c r="AE11" s="160">
        <f t="shared" si="9"/>
        <v>6769.2113252602712</v>
      </c>
      <c r="AF11" s="160">
        <f t="shared" si="10"/>
        <v>2103.2467207021168</v>
      </c>
      <c r="AG11" s="160">
        <f t="shared" si="11"/>
        <v>4665.9646045581558</v>
      </c>
    </row>
    <row r="12" spans="1:33" x14ac:dyDescent="0.25">
      <c r="A12" s="76">
        <v>1058</v>
      </c>
      <c r="B12" s="21" t="s">
        <v>273</v>
      </c>
      <c r="C12" s="39" t="s">
        <v>1</v>
      </c>
      <c r="D12" s="207">
        <v>2418</v>
      </c>
      <c r="E12" s="213">
        <f>Terr_Oeko!W12</f>
        <v>6567.3108772525156</v>
      </c>
      <c r="F12" s="220">
        <f t="shared" si="0"/>
        <v>3412.6688614938166</v>
      </c>
      <c r="G12" s="223">
        <f>Terr_Oeko!Z12</f>
        <v>3154.642015758699</v>
      </c>
      <c r="H12" s="227">
        <f t="shared" si="1"/>
        <v>1726.903588525035</v>
      </c>
      <c r="I12" s="228">
        <f>Terr_Oeko!AB12</f>
        <v>4840.4072887274806</v>
      </c>
      <c r="J12" s="220">
        <f t="shared" si="2"/>
        <v>1145.8120758354498</v>
      </c>
      <c r="K12" s="231">
        <f>Terr_Oeko!AD12</f>
        <v>5421.4988014170658</v>
      </c>
      <c r="L12" s="180">
        <f>Terr_Oeko!X12</f>
        <v>2547.163172514955</v>
      </c>
      <c r="M12" s="205">
        <f t="shared" si="3"/>
        <v>1149.39631639494</v>
      </c>
      <c r="N12" s="205">
        <f>Terr_Oeko!AF12</f>
        <v>1397.7668561200151</v>
      </c>
      <c r="O12" s="180">
        <f t="shared" si="4"/>
        <v>460.3391743844054</v>
      </c>
      <c r="P12" s="180">
        <f>Terr_Oeko!AH12</f>
        <v>2086.8239981305496</v>
      </c>
      <c r="Q12" s="205">
        <f t="shared" si="5"/>
        <v>181.26599920055332</v>
      </c>
      <c r="R12" s="214">
        <f>Terr_Oeko!AJ12</f>
        <v>2365.8971733144017</v>
      </c>
      <c r="T12" s="186">
        <f>Klima!E12</f>
        <v>745.46356904160928</v>
      </c>
      <c r="U12" s="187">
        <f>Klima!H12</f>
        <v>603.96328786984714</v>
      </c>
      <c r="V12" s="187">
        <f>Klima!J12</f>
        <v>141.50028117176214</v>
      </c>
      <c r="W12" s="186">
        <f>Vegetation!K12</f>
        <v>6567.3108772525156</v>
      </c>
      <c r="X12" s="187">
        <f t="shared" si="6"/>
        <v>893.39433994675437</v>
      </c>
      <c r="Y12" s="188">
        <f>Vegetation!M12</f>
        <v>5673.9165373057613</v>
      </c>
      <c r="Z12" s="186">
        <f>Gesundheit!F12</f>
        <v>2557.5260869565213</v>
      </c>
      <c r="AA12" s="187">
        <f>MIN(Gesundheit!F12, Gesundheit!J12)</f>
        <v>2557.5260869565213</v>
      </c>
      <c r="AB12" s="189">
        <f t="shared" si="7"/>
        <v>0</v>
      </c>
      <c r="AC12" s="190">
        <f>MIN(Gesundheit!F12,Gesundheit!Q12)</f>
        <v>851.07826086956516</v>
      </c>
      <c r="AD12" s="191">
        <f t="shared" si="8"/>
        <v>1706.4478260869562</v>
      </c>
      <c r="AE12" s="160">
        <f t="shared" si="9"/>
        <v>18984.774583018116</v>
      </c>
      <c r="AF12" s="160">
        <f t="shared" si="10"/>
        <v>6242.1264776825628</v>
      </c>
      <c r="AG12" s="160">
        <f t="shared" si="11"/>
        <v>12742.648105335553</v>
      </c>
    </row>
    <row r="13" spans="1:33" x14ac:dyDescent="0.25">
      <c r="A13" s="76">
        <v>1059</v>
      </c>
      <c r="B13" s="21" t="s">
        <v>274</v>
      </c>
      <c r="C13" s="39" t="s">
        <v>1</v>
      </c>
      <c r="D13" s="207">
        <v>2193</v>
      </c>
      <c r="E13" s="213">
        <f>Terr_Oeko!W13</f>
        <v>7594.5005898103036</v>
      </c>
      <c r="F13" s="220">
        <f t="shared" si="0"/>
        <v>3946.4426408096028</v>
      </c>
      <c r="G13" s="223">
        <f>Terr_Oeko!Z13</f>
        <v>3648.0579490007008</v>
      </c>
      <c r="H13" s="227">
        <f t="shared" si="1"/>
        <v>1997.0076895591792</v>
      </c>
      <c r="I13" s="228">
        <f>Terr_Oeko!AB13</f>
        <v>5597.4929002511244</v>
      </c>
      <c r="J13" s="220">
        <f t="shared" si="2"/>
        <v>1325.0279525955057</v>
      </c>
      <c r="K13" s="231">
        <f>Terr_Oeko!AD13</f>
        <v>6269.4726372147979</v>
      </c>
      <c r="L13" s="180">
        <f>Terr_Oeko!X13</f>
        <v>1592.366194483471</v>
      </c>
      <c r="M13" s="205">
        <f t="shared" si="3"/>
        <v>718.54832781836024</v>
      </c>
      <c r="N13" s="205">
        <f>Terr_Oeko!AF13</f>
        <v>873.81786666511073</v>
      </c>
      <c r="O13" s="180">
        <f t="shared" si="4"/>
        <v>287.78232474301944</v>
      </c>
      <c r="P13" s="180">
        <f>Terr_Oeko!AH13</f>
        <v>1304.5838697404515</v>
      </c>
      <c r="Q13" s="205">
        <f t="shared" si="5"/>
        <v>113.31894731001353</v>
      </c>
      <c r="R13" s="214">
        <f>Terr_Oeko!AJ13</f>
        <v>1479.0472471734574</v>
      </c>
      <c r="T13" s="186">
        <f>Klima!E13</f>
        <v>735.22634325839817</v>
      </c>
      <c r="U13" s="187">
        <f>Klima!H13</f>
        <v>609.4438368985243</v>
      </c>
      <c r="V13" s="187">
        <f>Klima!J13</f>
        <v>125.78250635987388</v>
      </c>
      <c r="W13" s="186">
        <f>Vegetation!K13</f>
        <v>7594.5005898103036</v>
      </c>
      <c r="X13" s="187">
        <f t="shared" si="6"/>
        <v>1033.1296886157652</v>
      </c>
      <c r="Y13" s="188">
        <f>Vegetation!M13</f>
        <v>6561.3709011945384</v>
      </c>
      <c r="Z13" s="186">
        <f>Gesundheit!F13</f>
        <v>1606.3782608695653</v>
      </c>
      <c r="AA13" s="187">
        <f>MIN(Gesundheit!F13, Gesundheit!J13)</f>
        <v>1606.3782608695653</v>
      </c>
      <c r="AB13" s="189">
        <f t="shared" si="7"/>
        <v>0</v>
      </c>
      <c r="AC13" s="190">
        <f>MIN(Gesundheit!F13,Gesundheit!Q13)</f>
        <v>771.88695652173908</v>
      </c>
      <c r="AD13" s="191">
        <f t="shared" si="8"/>
        <v>834.49130434782626</v>
      </c>
      <c r="AE13" s="160">
        <f t="shared" si="9"/>
        <v>19122.971978232043</v>
      </c>
      <c r="AF13" s="160">
        <f t="shared" si="10"/>
        <v>5533.7418006860535</v>
      </c>
      <c r="AG13" s="160">
        <f t="shared" si="11"/>
        <v>13589.230177545989</v>
      </c>
    </row>
    <row r="14" spans="1:33" x14ac:dyDescent="0.25">
      <c r="A14" s="76">
        <v>1060</v>
      </c>
      <c r="B14" s="21" t="s">
        <v>6</v>
      </c>
      <c r="C14" s="39" t="s">
        <v>1</v>
      </c>
      <c r="D14" s="207">
        <v>1347</v>
      </c>
      <c r="E14" s="213">
        <f>Terr_Oeko!W14</f>
        <v>3243.7971657591129</v>
      </c>
      <c r="F14" s="220">
        <f t="shared" si="0"/>
        <v>1685.6222870355791</v>
      </c>
      <c r="G14" s="223">
        <f>Terr_Oeko!Z14</f>
        <v>1558.1748787235338</v>
      </c>
      <c r="H14" s="227">
        <f t="shared" si="1"/>
        <v>852.9708842320365</v>
      </c>
      <c r="I14" s="228">
        <f>Terr_Oeko!AB14</f>
        <v>2390.8262815270764</v>
      </c>
      <c r="J14" s="220">
        <f t="shared" si="2"/>
        <v>565.95188404459122</v>
      </c>
      <c r="K14" s="231">
        <f>Terr_Oeko!AD14</f>
        <v>2677.8452817145217</v>
      </c>
      <c r="L14" s="180">
        <f>Terr_Oeko!X14</f>
        <v>1142.5441707747211</v>
      </c>
      <c r="M14" s="205">
        <f t="shared" si="3"/>
        <v>515.56809370415999</v>
      </c>
      <c r="N14" s="205">
        <f>Terr_Oeko!AF14</f>
        <v>626.97607707056113</v>
      </c>
      <c r="O14" s="180">
        <f t="shared" si="4"/>
        <v>206.48769028520576</v>
      </c>
      <c r="P14" s="180">
        <f>Terr_Oeko!AH14</f>
        <v>936.05648048951537</v>
      </c>
      <c r="Q14" s="205">
        <f t="shared" si="5"/>
        <v>81.307869468669423</v>
      </c>
      <c r="R14" s="214">
        <f>Terr_Oeko!AJ14</f>
        <v>1061.2363013060517</v>
      </c>
      <c r="T14" s="186">
        <f>Klima!E14</f>
        <v>372.73556418437681</v>
      </c>
      <c r="U14" s="187">
        <f>Klima!H14</f>
        <v>304.34938311670584</v>
      </c>
      <c r="V14" s="187">
        <f>Klima!J14</f>
        <v>68.386181067670975</v>
      </c>
      <c r="W14" s="186">
        <f>Vegetation!K14</f>
        <v>3243.7971657591129</v>
      </c>
      <c r="X14" s="187">
        <f t="shared" si="6"/>
        <v>441.27498788924549</v>
      </c>
      <c r="Y14" s="188">
        <f>Vegetation!M14</f>
        <v>2802.5221778698674</v>
      </c>
      <c r="Z14" s="186">
        <f>Gesundheit!F14</f>
        <v>1148.2130434782607</v>
      </c>
      <c r="AA14" s="187">
        <f>MIN(Gesundheit!F14, Gesundheit!J14)</f>
        <v>1148.2130434782607</v>
      </c>
      <c r="AB14" s="189">
        <f t="shared" si="7"/>
        <v>0</v>
      </c>
      <c r="AC14" s="190">
        <f>MIN(Gesundheit!F14,Gesundheit!Q14)</f>
        <v>474.11304347826098</v>
      </c>
      <c r="AD14" s="191">
        <f t="shared" si="8"/>
        <v>674.09999999999968</v>
      </c>
      <c r="AE14" s="160">
        <f t="shared" si="9"/>
        <v>9151.0871099555843</v>
      </c>
      <c r="AF14" s="160">
        <f t="shared" si="10"/>
        <v>2953.2959890014545</v>
      </c>
      <c r="AG14" s="160">
        <f t="shared" si="11"/>
        <v>6197.7911209541298</v>
      </c>
    </row>
    <row r="15" spans="1:33" x14ac:dyDescent="0.25">
      <c r="A15" s="76">
        <v>1061</v>
      </c>
      <c r="B15" s="21" t="s">
        <v>7</v>
      </c>
      <c r="C15" s="39" t="s">
        <v>1</v>
      </c>
      <c r="D15" s="207">
        <v>1053</v>
      </c>
      <c r="E15" s="213">
        <f>Terr_Oeko!W15</f>
        <v>3601.1781989469096</v>
      </c>
      <c r="F15" s="220">
        <f t="shared" si="0"/>
        <v>1871.3334778782335</v>
      </c>
      <c r="G15" s="223">
        <f>Terr_Oeko!Z15</f>
        <v>1729.8447210686761</v>
      </c>
      <c r="H15" s="227">
        <f t="shared" si="1"/>
        <v>946.94581555750256</v>
      </c>
      <c r="I15" s="228">
        <f>Terr_Oeko!AB15</f>
        <v>2654.232383389407</v>
      </c>
      <c r="J15" s="220">
        <f t="shared" si="2"/>
        <v>628.30487922858674</v>
      </c>
      <c r="K15" s="231">
        <f>Terr_Oeko!AD15</f>
        <v>2972.8733197183228</v>
      </c>
      <c r="L15" s="180">
        <f>Terr_Oeko!X15</f>
        <v>973.45255409401022</v>
      </c>
      <c r="M15" s="205">
        <f t="shared" si="3"/>
        <v>439.26623623258763</v>
      </c>
      <c r="N15" s="205">
        <f>Terr_Oeko!AF15</f>
        <v>534.18631786142259</v>
      </c>
      <c r="O15" s="180">
        <f t="shared" si="4"/>
        <v>175.92840140334454</v>
      </c>
      <c r="P15" s="180">
        <f>Terr_Oeko!AH15</f>
        <v>797.52415269066569</v>
      </c>
      <c r="Q15" s="205">
        <f t="shared" si="5"/>
        <v>69.274654955834194</v>
      </c>
      <c r="R15" s="214">
        <f>Terr_Oeko!AJ15</f>
        <v>904.17789913817603</v>
      </c>
      <c r="T15" s="186">
        <f>Klima!E15</f>
        <v>331.9588152662235</v>
      </c>
      <c r="U15" s="187">
        <f>Klima!H15</f>
        <v>273.59263036653959</v>
      </c>
      <c r="V15" s="187">
        <f>Klima!J15</f>
        <v>58.366184899683901</v>
      </c>
      <c r="W15" s="186">
        <f>Vegetation!K15</f>
        <v>3601.1781989469096</v>
      </c>
      <c r="X15" s="187">
        <f t="shared" si="6"/>
        <v>489.89187206328597</v>
      </c>
      <c r="Y15" s="188">
        <f>Vegetation!M15</f>
        <v>3111.2863268836236</v>
      </c>
      <c r="Z15" s="186">
        <f>Gesundheit!F15</f>
        <v>1007.2391304347826</v>
      </c>
      <c r="AA15" s="187">
        <f>MIN(Gesundheit!F15, Gesundheit!J15)</f>
        <v>1007.2391304347826</v>
      </c>
      <c r="AB15" s="189">
        <f t="shared" si="7"/>
        <v>0</v>
      </c>
      <c r="AC15" s="190">
        <f>MIN(Gesundheit!F15,Gesundheit!Q15)</f>
        <v>370.63478260869567</v>
      </c>
      <c r="AD15" s="191">
        <f t="shared" si="8"/>
        <v>636.60434782608695</v>
      </c>
      <c r="AE15" s="160">
        <f t="shared" si="9"/>
        <v>9515.0068976888342</v>
      </c>
      <c r="AF15" s="160">
        <f t="shared" si="10"/>
        <v>2893.5978498254553</v>
      </c>
      <c r="AG15" s="160">
        <f t="shared" si="11"/>
        <v>6621.4090478633807</v>
      </c>
    </row>
    <row r="16" spans="1:33" x14ac:dyDescent="0.25">
      <c r="A16" s="76">
        <v>1062</v>
      </c>
      <c r="B16" s="21" t="s">
        <v>8</v>
      </c>
      <c r="C16" s="39" t="s">
        <v>1</v>
      </c>
      <c r="D16" s="207">
        <v>765</v>
      </c>
      <c r="E16" s="213">
        <f>Terr_Oeko!W16</f>
        <v>1719.7151045527103</v>
      </c>
      <c r="F16" s="220">
        <f t="shared" si="0"/>
        <v>893.64098908058429</v>
      </c>
      <c r="G16" s="223">
        <f>Terr_Oeko!Z16</f>
        <v>826.07411547212598</v>
      </c>
      <c r="H16" s="227">
        <f t="shared" si="1"/>
        <v>452.20673130905789</v>
      </c>
      <c r="I16" s="228">
        <f>Terr_Oeko!AB16</f>
        <v>1267.5083732436524</v>
      </c>
      <c r="J16" s="220">
        <f t="shared" si="2"/>
        <v>300.04218935612198</v>
      </c>
      <c r="K16" s="231">
        <f>Terr_Oeko!AD16</f>
        <v>1419.6729151965883</v>
      </c>
      <c r="L16" s="180">
        <f>Terr_Oeko!X16</f>
        <v>1159.101926960554</v>
      </c>
      <c r="M16" s="205">
        <f t="shared" si="3"/>
        <v>523.03970925400756</v>
      </c>
      <c r="N16" s="205">
        <f>Terr_Oeko!AF16</f>
        <v>636.06221770654645</v>
      </c>
      <c r="O16" s="180">
        <f t="shared" si="4"/>
        <v>209.48011098855579</v>
      </c>
      <c r="P16" s="180">
        <f>Terr_Oeko!AH16</f>
        <v>949.62181597199822</v>
      </c>
      <c r="Q16" s="205">
        <f t="shared" si="5"/>
        <v>82.486183544473306</v>
      </c>
      <c r="R16" s="214">
        <f>Terr_Oeko!AJ16</f>
        <v>1076.6157434160807</v>
      </c>
      <c r="T16" s="186">
        <f>Klima!E16</f>
        <v>241.60445320408675</v>
      </c>
      <c r="U16" s="187">
        <f>Klima!H16</f>
        <v>192.26466066919781</v>
      </c>
      <c r="V16" s="187">
        <f>Klima!J16</f>
        <v>49.339792534888943</v>
      </c>
      <c r="W16" s="186">
        <f>Vegetation!K16</f>
        <v>1719.7151045527103</v>
      </c>
      <c r="X16" s="187">
        <f t="shared" si="6"/>
        <v>233.94411646477306</v>
      </c>
      <c r="Y16" s="188">
        <f>Vegetation!M16</f>
        <v>1485.7709880879372</v>
      </c>
      <c r="Z16" s="186">
        <f>Gesundheit!F16</f>
        <v>1195.1739130434783</v>
      </c>
      <c r="AA16" s="187">
        <f>MIN(Gesundheit!F16, Gesundheit!J16)</f>
        <v>923.90869565217383</v>
      </c>
      <c r="AB16" s="189">
        <f t="shared" si="7"/>
        <v>271.26521739130442</v>
      </c>
      <c r="AC16" s="190">
        <f>MIN(Gesundheit!F16,Gesundheit!Q16)</f>
        <v>269.25652173913045</v>
      </c>
      <c r="AD16" s="191">
        <f t="shared" si="8"/>
        <v>925.9173913043478</v>
      </c>
      <c r="AE16" s="160">
        <f t="shared" si="9"/>
        <v>6035.3105023135395</v>
      </c>
      <c r="AF16" s="160">
        <f t="shared" si="10"/>
        <v>2011.8043150837584</v>
      </c>
      <c r="AG16" s="160">
        <f t="shared" si="11"/>
        <v>4023.5061872297815</v>
      </c>
    </row>
    <row r="17" spans="1:33" x14ac:dyDescent="0.25">
      <c r="A17" s="76">
        <v>2000</v>
      </c>
      <c r="B17" s="21" t="s">
        <v>9</v>
      </c>
      <c r="C17" s="39" t="s">
        <v>10</v>
      </c>
      <c r="D17" s="207">
        <v>771</v>
      </c>
      <c r="E17" s="213">
        <f>Terr_Oeko!W17</f>
        <v>3710.3629195247258</v>
      </c>
      <c r="F17" s="220">
        <f t="shared" si="0"/>
        <v>2433.7898950723184</v>
      </c>
      <c r="G17" s="223">
        <f>Terr_Oeko!Z17</f>
        <v>1276.5730244524075</v>
      </c>
      <c r="H17" s="227">
        <f t="shared" si="1"/>
        <v>1932.2575013123128</v>
      </c>
      <c r="I17" s="228">
        <f>Terr_Oeko!AB17</f>
        <v>1778.105418212413</v>
      </c>
      <c r="J17" s="220">
        <f t="shared" si="2"/>
        <v>1748.193276682792</v>
      </c>
      <c r="K17" s="231">
        <f>Terr_Oeko!AD17</f>
        <v>1962.1696428419339</v>
      </c>
      <c r="L17" s="180">
        <f>Terr_Oeko!X17</f>
        <v>6636.3621887098125</v>
      </c>
      <c r="M17" s="205">
        <f t="shared" si="3"/>
        <v>4795.7965948491455</v>
      </c>
      <c r="N17" s="205">
        <f>Terr_Oeko!AF17</f>
        <v>1840.5655938606674</v>
      </c>
      <c r="O17" s="180">
        <f t="shared" si="4"/>
        <v>4038.6471339353261</v>
      </c>
      <c r="P17" s="180">
        <f>Terr_Oeko!AH17</f>
        <v>2597.7150547744864</v>
      </c>
      <c r="Q17" s="205">
        <f t="shared" si="5"/>
        <v>3698.0640402369982</v>
      </c>
      <c r="R17" s="214">
        <f>Terr_Oeko!AJ17</f>
        <v>2938.2981484728143</v>
      </c>
      <c r="T17" s="186">
        <f>Klima!E17</f>
        <v>946.74893421948525</v>
      </c>
      <c r="U17" s="187">
        <f>Klima!H17</f>
        <v>680.31922815636608</v>
      </c>
      <c r="V17" s="187">
        <f>Klima!J17</f>
        <v>266.42970606311917</v>
      </c>
      <c r="W17" s="186">
        <f>Vegetation!K17</f>
        <v>3710.3629195247258</v>
      </c>
      <c r="X17" s="187">
        <f t="shared" si="6"/>
        <v>485.91475791586481</v>
      </c>
      <c r="Y17" s="188">
        <f>Vegetation!M17</f>
        <v>3224.448161608861</v>
      </c>
      <c r="Z17" s="186">
        <f>Gesundheit!F17</f>
        <v>7021.608695652174</v>
      </c>
      <c r="AA17" s="187">
        <f>MIN(Gesundheit!F17, Gesundheit!J17)</f>
        <v>931.1521739130435</v>
      </c>
      <c r="AB17" s="189">
        <f t="shared" si="7"/>
        <v>6090.45652173913</v>
      </c>
      <c r="AC17" s="190">
        <f>MIN(Gesundheit!F17,Gesundheit!Q17)</f>
        <v>271.38695652173914</v>
      </c>
      <c r="AD17" s="191">
        <f t="shared" si="8"/>
        <v>6750.2217391304348</v>
      </c>
      <c r="AE17" s="160">
        <f t="shared" si="9"/>
        <v>22025.445657630924</v>
      </c>
      <c r="AF17" s="160">
        <f t="shared" si="10"/>
        <v>8068.2907952329133</v>
      </c>
      <c r="AG17" s="160">
        <f t="shared" si="11"/>
        <v>13957.154862398009</v>
      </c>
    </row>
    <row r="18" spans="1:33" x14ac:dyDescent="0.25">
      <c r="A18" s="76">
        <v>3151</v>
      </c>
      <c r="B18" s="21" t="s">
        <v>11</v>
      </c>
      <c r="C18" s="39" t="s">
        <v>12</v>
      </c>
      <c r="D18" s="207">
        <v>1568</v>
      </c>
      <c r="E18" s="213">
        <f>Terr_Oeko!W18</f>
        <v>1226.5473436603554</v>
      </c>
      <c r="F18" s="220">
        <f t="shared" si="0"/>
        <v>535.94388771701438</v>
      </c>
      <c r="G18" s="223">
        <f>Terr_Oeko!Z18</f>
        <v>690.60345594334103</v>
      </c>
      <c r="H18" s="227">
        <f t="shared" si="1"/>
        <v>318.7490315588999</v>
      </c>
      <c r="I18" s="228">
        <f>Terr_Oeko!AB18</f>
        <v>907.79831210145551</v>
      </c>
      <c r="J18" s="220">
        <f t="shared" si="2"/>
        <v>201.13622391139074</v>
      </c>
      <c r="K18" s="231">
        <f>Terr_Oeko!AD18</f>
        <v>1025.4111197489647</v>
      </c>
      <c r="L18" s="180">
        <f>Terr_Oeko!X18</f>
        <v>656.69949577050409</v>
      </c>
      <c r="M18" s="205">
        <f t="shared" si="3"/>
        <v>231.98926357674054</v>
      </c>
      <c r="N18" s="205">
        <f>Terr_Oeko!AF18</f>
        <v>424.71023219376355</v>
      </c>
      <c r="O18" s="180">
        <f t="shared" si="4"/>
        <v>65.024551593191177</v>
      </c>
      <c r="P18" s="180">
        <f>Terr_Oeko!AH18</f>
        <v>591.67494417731291</v>
      </c>
      <c r="Q18" s="205">
        <f t="shared" si="5"/>
        <v>0</v>
      </c>
      <c r="R18" s="214">
        <f>Terr_Oeko!AJ18</f>
        <v>680.48515865067804</v>
      </c>
      <c r="T18" s="186">
        <f>Klima!E18</f>
        <v>210.87164572471409</v>
      </c>
      <c r="U18" s="187">
        <f>Klima!H18</f>
        <v>171.92943186474895</v>
      </c>
      <c r="V18" s="187">
        <f>Klima!J18</f>
        <v>38.942213859965136</v>
      </c>
      <c r="W18" s="186">
        <f>Vegetation!K18</f>
        <v>1226.5473436603554</v>
      </c>
      <c r="X18" s="187">
        <f t="shared" si="6"/>
        <v>84.34918394267811</v>
      </c>
      <c r="Y18" s="188">
        <f>Vegetation!M18</f>
        <v>1142.1981597176773</v>
      </c>
      <c r="Z18" s="186">
        <f>Gesundheit!F18</f>
        <v>661.56086956521744</v>
      </c>
      <c r="AA18" s="187">
        <f>MIN(Gesundheit!F18, Gesundheit!J18)</f>
        <v>661.56086956521744</v>
      </c>
      <c r="AB18" s="189">
        <f t="shared" si="7"/>
        <v>0</v>
      </c>
      <c r="AC18" s="190">
        <f>MIN(Gesundheit!F18,Gesundheit!Q18)</f>
        <v>551.90434782608691</v>
      </c>
      <c r="AD18" s="191">
        <f t="shared" si="8"/>
        <v>109.65652173913054</v>
      </c>
      <c r="AE18" s="160">
        <f t="shared" si="9"/>
        <v>3982.226698381146</v>
      </c>
      <c r="AF18" s="160">
        <f t="shared" si="10"/>
        <v>1301.6130685247356</v>
      </c>
      <c r="AG18" s="160">
        <f t="shared" si="11"/>
        <v>2680.6136298564111</v>
      </c>
    </row>
    <row r="19" spans="1:33" x14ac:dyDescent="0.25">
      <c r="A19" s="76">
        <v>3153</v>
      </c>
      <c r="B19" s="21" t="s">
        <v>13</v>
      </c>
      <c r="C19" s="39" t="s">
        <v>12</v>
      </c>
      <c r="D19" s="207">
        <v>970</v>
      </c>
      <c r="E19" s="213">
        <f>Terr_Oeko!W19</f>
        <v>435.30276937315415</v>
      </c>
      <c r="F19" s="220">
        <f t="shared" si="0"/>
        <v>190.20697387481675</v>
      </c>
      <c r="G19" s="223">
        <f>Terr_Oeko!Z19</f>
        <v>245.0957954983374</v>
      </c>
      <c r="H19" s="227">
        <f t="shared" si="1"/>
        <v>113.12432160875647</v>
      </c>
      <c r="I19" s="228">
        <f>Terr_Oeko!AB19</f>
        <v>322.17844776439767</v>
      </c>
      <c r="J19" s="220">
        <f t="shared" si="2"/>
        <v>71.383429055904571</v>
      </c>
      <c r="K19" s="231">
        <f>Terr_Oeko!AD19</f>
        <v>363.91934031724958</v>
      </c>
      <c r="L19" s="180">
        <f>Terr_Oeko!X19</f>
        <v>757.52550063533363</v>
      </c>
      <c r="M19" s="205">
        <f t="shared" si="3"/>
        <v>267.60761073342985</v>
      </c>
      <c r="N19" s="205">
        <f>Terr_Oeko!AF19</f>
        <v>489.91788990190378</v>
      </c>
      <c r="O19" s="180">
        <f t="shared" si="4"/>
        <v>75.008061246379043</v>
      </c>
      <c r="P19" s="180">
        <f>Terr_Oeko!AH19</f>
        <v>682.51743938895459</v>
      </c>
      <c r="Q19" s="205">
        <f t="shared" si="5"/>
        <v>0</v>
      </c>
      <c r="R19" s="214">
        <f>Terr_Oeko!AJ19</f>
        <v>784.96308250846459</v>
      </c>
      <c r="T19" s="186">
        <f>Klima!E19</f>
        <v>104.46371382303327</v>
      </c>
      <c r="U19" s="187">
        <f>Klima!H19</f>
        <v>78.166829643807731</v>
      </c>
      <c r="V19" s="187">
        <f>Klima!J19</f>
        <v>26.296884179225543</v>
      </c>
      <c r="W19" s="186">
        <f>Vegetation!K19</f>
        <v>435.30276937315415</v>
      </c>
      <c r="X19" s="187">
        <f t="shared" si="6"/>
        <v>29.935602204345798</v>
      </c>
      <c r="Y19" s="188">
        <f>Vegetation!M19</f>
        <v>405.36716716880835</v>
      </c>
      <c r="Z19" s="186">
        <f>Gesundheit!F19</f>
        <v>774.26086956521738</v>
      </c>
      <c r="AA19" s="187">
        <f>MIN(Gesundheit!F19, Gesundheit!J19)</f>
        <v>774.26086956521738</v>
      </c>
      <c r="AB19" s="189">
        <f t="shared" si="7"/>
        <v>0</v>
      </c>
      <c r="AC19" s="190">
        <f>MIN(Gesundheit!F19,Gesundheit!Q19)</f>
        <v>341.4173913043478</v>
      </c>
      <c r="AD19" s="191">
        <f t="shared" si="8"/>
        <v>432.84347826086957</v>
      </c>
      <c r="AE19" s="160">
        <f t="shared" si="9"/>
        <v>2506.8556227698928</v>
      </c>
      <c r="AF19" s="160">
        <f t="shared" si="10"/>
        <v>1070.4956842685065</v>
      </c>
      <c r="AG19" s="160">
        <f t="shared" si="11"/>
        <v>1436.3599385013863</v>
      </c>
    </row>
    <row r="20" spans="1:33" x14ac:dyDescent="0.25">
      <c r="A20" s="76">
        <v>3154</v>
      </c>
      <c r="B20" s="21" t="s">
        <v>275</v>
      </c>
      <c r="C20" s="39" t="s">
        <v>12</v>
      </c>
      <c r="D20" s="207">
        <v>886</v>
      </c>
      <c r="E20" s="213">
        <f>Terr_Oeko!W20</f>
        <v>539.46653525477836</v>
      </c>
      <c r="F20" s="220">
        <f t="shared" si="0"/>
        <v>235.72167327422403</v>
      </c>
      <c r="G20" s="223">
        <f>Terr_Oeko!Z20</f>
        <v>303.74486198055433</v>
      </c>
      <c r="H20" s="227">
        <f t="shared" si="1"/>
        <v>140.19388371731031</v>
      </c>
      <c r="I20" s="228">
        <f>Terr_Oeko!AB20</f>
        <v>399.27265153746805</v>
      </c>
      <c r="J20" s="220">
        <f t="shared" si="2"/>
        <v>88.464797048840069</v>
      </c>
      <c r="K20" s="231">
        <f>Terr_Oeko!AD20</f>
        <v>451.0017382059383</v>
      </c>
      <c r="L20" s="180">
        <f>Terr_Oeko!X20</f>
        <v>1357.0316568478343</v>
      </c>
      <c r="M20" s="205">
        <f t="shared" si="3"/>
        <v>479.39244167239576</v>
      </c>
      <c r="N20" s="205">
        <f>Terr_Oeko!AF20</f>
        <v>877.63921517543849</v>
      </c>
      <c r="O20" s="180">
        <f t="shared" si="4"/>
        <v>134.36948795089825</v>
      </c>
      <c r="P20" s="180">
        <f>Terr_Oeko!AH20</f>
        <v>1222.662168896936</v>
      </c>
      <c r="Q20" s="205">
        <f t="shared" si="5"/>
        <v>0</v>
      </c>
      <c r="R20" s="214">
        <f>Terr_Oeko!AJ20</f>
        <v>1406.1833582202175</v>
      </c>
      <c r="T20" s="186">
        <f>Klima!E20</f>
        <v>335.7765302222063</v>
      </c>
      <c r="U20" s="187">
        <f>Klima!H20</f>
        <v>219.56129322879912</v>
      </c>
      <c r="V20" s="187">
        <f>Klima!J20</f>
        <v>116.21523699340719</v>
      </c>
      <c r="W20" s="186">
        <f>Vegetation!K20</f>
        <v>539.46653525477836</v>
      </c>
      <c r="X20" s="187">
        <f t="shared" si="6"/>
        <v>37.098903885217737</v>
      </c>
      <c r="Y20" s="188">
        <f>Vegetation!M20</f>
        <v>502.36763136956063</v>
      </c>
      <c r="Z20" s="186">
        <f>Gesundheit!F20</f>
        <v>1328.7217391304348</v>
      </c>
      <c r="AA20" s="187">
        <f>MIN(Gesundheit!F20, Gesundheit!J20)</f>
        <v>1070.0565217391302</v>
      </c>
      <c r="AB20" s="189">
        <f t="shared" si="7"/>
        <v>258.66521739130462</v>
      </c>
      <c r="AC20" s="190">
        <f>MIN(Gesundheit!F20,Gesundheit!Q20)</f>
        <v>311.86521739130438</v>
      </c>
      <c r="AD20" s="191">
        <f t="shared" si="8"/>
        <v>1016.8565217391304</v>
      </c>
      <c r="AE20" s="160">
        <f t="shared" si="9"/>
        <v>4100.4629967100318</v>
      </c>
      <c r="AF20" s="160">
        <f t="shared" si="10"/>
        <v>1601.2800905213555</v>
      </c>
      <c r="AG20" s="160">
        <f t="shared" si="11"/>
        <v>2499.1829061886765</v>
      </c>
    </row>
    <row r="21" spans="1:33" x14ac:dyDescent="0.25">
      <c r="A21" s="76">
        <v>3155</v>
      </c>
      <c r="B21" s="21" t="s">
        <v>14</v>
      </c>
      <c r="C21" s="39" t="s">
        <v>12</v>
      </c>
      <c r="D21" s="207">
        <v>1266</v>
      </c>
      <c r="E21" s="213">
        <f>Terr_Oeko!W21</f>
        <v>1018.8000352756552</v>
      </c>
      <c r="F21" s="220">
        <f t="shared" si="0"/>
        <v>445.16801942792756</v>
      </c>
      <c r="G21" s="223">
        <f>Terr_Oeko!Z21</f>
        <v>573.63201584772764</v>
      </c>
      <c r="H21" s="227">
        <f t="shared" si="1"/>
        <v>264.76069291151032</v>
      </c>
      <c r="I21" s="228">
        <f>Terr_Oeko!AB21</f>
        <v>754.03934236414489</v>
      </c>
      <c r="J21" s="220">
        <f t="shared" si="2"/>
        <v>167.06863626201846</v>
      </c>
      <c r="K21" s="231">
        <f>Terr_Oeko!AD21</f>
        <v>851.73139901363675</v>
      </c>
      <c r="L21" s="180">
        <f>Terr_Oeko!X21</f>
        <v>683.00105517826319</v>
      </c>
      <c r="M21" s="205">
        <f t="shared" si="3"/>
        <v>241.28069662522614</v>
      </c>
      <c r="N21" s="205">
        <f>Terr_Oeko!AF21</f>
        <v>441.72035855303704</v>
      </c>
      <c r="O21" s="180">
        <f t="shared" si="4"/>
        <v>67.628858612925569</v>
      </c>
      <c r="P21" s="180">
        <f>Terr_Oeko!AH21</f>
        <v>615.37219656533762</v>
      </c>
      <c r="Q21" s="205">
        <f t="shared" si="5"/>
        <v>0</v>
      </c>
      <c r="R21" s="214">
        <f>Terr_Oeko!AJ21</f>
        <v>707.73936082628609</v>
      </c>
      <c r="T21" s="186">
        <f>Klima!E21</f>
        <v>174.80900812530166</v>
      </c>
      <c r="U21" s="187">
        <f>Klima!H21</f>
        <v>141.5399985505326</v>
      </c>
      <c r="V21" s="187">
        <f>Klima!J21</f>
        <v>33.269009574769058</v>
      </c>
      <c r="W21" s="186">
        <f>Vegetation!K21</f>
        <v>1018.8000352756552</v>
      </c>
      <c r="X21" s="187">
        <f t="shared" si="6"/>
        <v>70.062482317086733</v>
      </c>
      <c r="Y21" s="188">
        <f>Vegetation!M21</f>
        <v>948.73755295856847</v>
      </c>
      <c r="Z21" s="186">
        <f>Gesundheit!F21</f>
        <v>690.23043478260877</v>
      </c>
      <c r="AA21" s="187">
        <f>MIN(Gesundheit!F21, Gesundheit!J21)</f>
        <v>690.23043478260877</v>
      </c>
      <c r="AB21" s="189">
        <f t="shared" si="7"/>
        <v>0</v>
      </c>
      <c r="AC21" s="190">
        <f>MIN(Gesundheit!F21,Gesundheit!Q21)</f>
        <v>445.59565217391298</v>
      </c>
      <c r="AD21" s="191">
        <f t="shared" si="8"/>
        <v>244.63478260869579</v>
      </c>
      <c r="AE21" s="160">
        <f t="shared" si="9"/>
        <v>3585.6405686374842</v>
      </c>
      <c r="AF21" s="160">
        <f t="shared" si="10"/>
        <v>1234.222467174664</v>
      </c>
      <c r="AG21" s="160">
        <f t="shared" si="11"/>
        <v>2351.4181014628202</v>
      </c>
    </row>
    <row r="22" spans="1:33" x14ac:dyDescent="0.25">
      <c r="A22" s="76">
        <v>3157</v>
      </c>
      <c r="B22" s="21" t="s">
        <v>15</v>
      </c>
      <c r="C22" s="39" t="s">
        <v>12</v>
      </c>
      <c r="D22" s="207">
        <v>539</v>
      </c>
      <c r="E22" s="213">
        <f>Terr_Oeko!W22</f>
        <v>537.02638312247313</v>
      </c>
      <c r="F22" s="220">
        <f t="shared" si="0"/>
        <v>234.65544079068547</v>
      </c>
      <c r="G22" s="223">
        <f>Terr_Oeko!Z22</f>
        <v>302.37094233178766</v>
      </c>
      <c r="H22" s="227">
        <f t="shared" si="1"/>
        <v>139.55974910110581</v>
      </c>
      <c r="I22" s="228">
        <f>Terr_Oeko!AB22</f>
        <v>397.46663402136733</v>
      </c>
      <c r="J22" s="220">
        <f t="shared" si="2"/>
        <v>88.064646994952625</v>
      </c>
      <c r="K22" s="231">
        <f>Terr_Oeko!AD22</f>
        <v>448.96173612752051</v>
      </c>
      <c r="L22" s="180">
        <f>Terr_Oeko!X22</f>
        <v>720.20825015698824</v>
      </c>
      <c r="M22" s="205">
        <f t="shared" si="3"/>
        <v>254.42471427479524</v>
      </c>
      <c r="N22" s="205">
        <f>Terr_Oeko!AF22</f>
        <v>465.78353588219301</v>
      </c>
      <c r="O22" s="180">
        <f t="shared" si="4"/>
        <v>71.313011235417548</v>
      </c>
      <c r="P22" s="180">
        <f>Terr_Oeko!AH22</f>
        <v>648.89523892157069</v>
      </c>
      <c r="Q22" s="205">
        <f t="shared" si="5"/>
        <v>0</v>
      </c>
      <c r="R22" s="214">
        <f>Terr_Oeko!AJ22</f>
        <v>746.29420081186845</v>
      </c>
      <c r="T22" s="186">
        <f>Klima!E22</f>
        <v>108.4899615654986</v>
      </c>
      <c r="U22" s="187">
        <f>Klima!H22</f>
        <v>85.994523654861041</v>
      </c>
      <c r="V22" s="187">
        <f>Klima!J22</f>
        <v>22.495437910637563</v>
      </c>
      <c r="W22" s="186">
        <f>Vegetation!K22</f>
        <v>537.02638312247313</v>
      </c>
      <c r="X22" s="187">
        <f t="shared" si="6"/>
        <v>36.931095571808726</v>
      </c>
      <c r="Y22" s="188">
        <f>Vegetation!M22</f>
        <v>500.09528755066441</v>
      </c>
      <c r="Z22" s="186">
        <f>Gesundheit!F22</f>
        <v>762.96956521739128</v>
      </c>
      <c r="AA22" s="187">
        <f>MIN(Gesundheit!F22, Gesundheit!J22)</f>
        <v>650.96956521739139</v>
      </c>
      <c r="AB22" s="189">
        <f t="shared" si="7"/>
        <v>111.99999999999989</v>
      </c>
      <c r="AC22" s="190">
        <f>MIN(Gesundheit!F22,Gesundheit!Q22)</f>
        <v>189.73043478260871</v>
      </c>
      <c r="AD22" s="191">
        <f t="shared" si="8"/>
        <v>573.23913043478251</v>
      </c>
      <c r="AE22" s="160">
        <f t="shared" si="9"/>
        <v>2665.7205431848242</v>
      </c>
      <c r="AF22" s="160">
        <f t="shared" si="10"/>
        <v>984.76794478058446</v>
      </c>
      <c r="AG22" s="160">
        <f t="shared" si="11"/>
        <v>1680.9525984042398</v>
      </c>
    </row>
    <row r="23" spans="1:33" x14ac:dyDescent="0.25">
      <c r="A23" s="76">
        <v>3158</v>
      </c>
      <c r="B23" s="21" t="s">
        <v>276</v>
      </c>
      <c r="C23" s="39" t="s">
        <v>12</v>
      </c>
      <c r="D23" s="207">
        <v>1139</v>
      </c>
      <c r="E23" s="213">
        <f>Terr_Oeko!W23</f>
        <v>649.34252871272145</v>
      </c>
      <c r="F23" s="220">
        <f t="shared" si="0"/>
        <v>283.73234926238695</v>
      </c>
      <c r="G23" s="223">
        <f>Terr_Oeko!Z23</f>
        <v>365.6101794503345</v>
      </c>
      <c r="H23" s="227">
        <f t="shared" si="1"/>
        <v>168.74791115645792</v>
      </c>
      <c r="I23" s="228">
        <f>Terr_Oeko!AB23</f>
        <v>480.59461755626353</v>
      </c>
      <c r="J23" s="220">
        <f t="shared" si="2"/>
        <v>106.48288867560984</v>
      </c>
      <c r="K23" s="231">
        <f>Terr_Oeko!AD23</f>
        <v>542.8596400371116</v>
      </c>
      <c r="L23" s="180">
        <f>Terr_Oeko!X23</f>
        <v>2780.4176029539326</v>
      </c>
      <c r="M23" s="205">
        <f t="shared" si="3"/>
        <v>982.22556328946189</v>
      </c>
      <c r="N23" s="205">
        <f>Terr_Oeko!AF23</f>
        <v>1798.1920396644707</v>
      </c>
      <c r="O23" s="180">
        <f t="shared" si="4"/>
        <v>275.30919246674284</v>
      </c>
      <c r="P23" s="180">
        <f>Terr_Oeko!AH23</f>
        <v>2505.1084104871898</v>
      </c>
      <c r="Q23" s="205">
        <f t="shared" si="5"/>
        <v>0</v>
      </c>
      <c r="R23" s="214">
        <f>Terr_Oeko!AJ23</f>
        <v>2881.1243587774138</v>
      </c>
      <c r="T23" s="186">
        <f>Klima!E23</f>
        <v>220.57474509599098</v>
      </c>
      <c r="U23" s="187">
        <f>Klima!H23</f>
        <v>165.42121162539118</v>
      </c>
      <c r="V23" s="187">
        <f>Klima!J23</f>
        <v>55.153533470599797</v>
      </c>
      <c r="W23" s="186">
        <f>Vegetation!K23</f>
        <v>649.34252871272145</v>
      </c>
      <c r="X23" s="187">
        <f t="shared" si="6"/>
        <v>44.655033235602559</v>
      </c>
      <c r="Y23" s="188">
        <f>Vegetation!M23</f>
        <v>604.68749547711889</v>
      </c>
      <c r="Z23" s="186">
        <f>Gesundheit!F23</f>
        <v>2314.5043478260868</v>
      </c>
      <c r="AA23" s="187">
        <f>MIN(Gesundheit!F23, Gesundheit!J23)</f>
        <v>1375.5913043478263</v>
      </c>
      <c r="AB23" s="189">
        <f t="shared" si="7"/>
        <v>938.91304347826053</v>
      </c>
      <c r="AC23" s="190">
        <f>MIN(Gesundheit!F23,Gesundheit!Q23)</f>
        <v>400.88695652173902</v>
      </c>
      <c r="AD23" s="191">
        <f t="shared" si="8"/>
        <v>1913.6173913043478</v>
      </c>
      <c r="AE23" s="160">
        <f t="shared" si="9"/>
        <v>6614.1817533014537</v>
      </c>
      <c r="AF23" s="160">
        <f t="shared" si="10"/>
        <v>2029.7246528320206</v>
      </c>
      <c r="AG23" s="160">
        <f t="shared" si="11"/>
        <v>4584.4571004694326</v>
      </c>
    </row>
    <row r="24" spans="1:33" x14ac:dyDescent="0.25">
      <c r="A24" s="76">
        <v>3159</v>
      </c>
      <c r="B24" s="21" t="s">
        <v>16</v>
      </c>
      <c r="C24" s="39" t="s">
        <v>12</v>
      </c>
      <c r="D24" s="207">
        <v>1756</v>
      </c>
      <c r="E24" s="213">
        <f>Terr_Oeko!W24</f>
        <v>1175.0456513005413</v>
      </c>
      <c r="F24" s="220">
        <f t="shared" si="0"/>
        <v>513.44005419604127</v>
      </c>
      <c r="G24" s="223">
        <f>Terr_Oeko!Z24</f>
        <v>661.60559710450002</v>
      </c>
      <c r="H24" s="227">
        <f t="shared" si="1"/>
        <v>305.36502755107665</v>
      </c>
      <c r="I24" s="228">
        <f>Terr_Oeko!AB24</f>
        <v>869.68062374946464</v>
      </c>
      <c r="J24" s="220">
        <f t="shared" si="2"/>
        <v>192.69068287309256</v>
      </c>
      <c r="K24" s="231">
        <f>Terr_Oeko!AD24</f>
        <v>982.35496842744874</v>
      </c>
      <c r="L24" s="180">
        <f>Terr_Oeko!X24</f>
        <v>1295.738375983537</v>
      </c>
      <c r="M24" s="205">
        <f t="shared" si="3"/>
        <v>457.7396412949156</v>
      </c>
      <c r="N24" s="205">
        <f>Terr_Oeko!AF24</f>
        <v>837.99873468862143</v>
      </c>
      <c r="O24" s="180">
        <f t="shared" si="4"/>
        <v>128.3003983147014</v>
      </c>
      <c r="P24" s="180">
        <f>Terr_Oeko!AH24</f>
        <v>1167.4379776688356</v>
      </c>
      <c r="Q24" s="205">
        <f t="shared" si="5"/>
        <v>0</v>
      </c>
      <c r="R24" s="214">
        <f>Terr_Oeko!AJ24</f>
        <v>1342.6700340562868</v>
      </c>
      <c r="T24" s="186">
        <f>Klima!E24</f>
        <v>239.0123660298303</v>
      </c>
      <c r="U24" s="187">
        <f>Klima!H24</f>
        <v>186.46877827597817</v>
      </c>
      <c r="V24" s="187">
        <f>Klima!J24</f>
        <v>52.543587753852137</v>
      </c>
      <c r="W24" s="186">
        <f>Vegetation!K24</f>
        <v>1175.0456513005413</v>
      </c>
      <c r="X24" s="187">
        <f t="shared" si="6"/>
        <v>80.807432582919773</v>
      </c>
      <c r="Y24" s="188">
        <f>Vegetation!M24</f>
        <v>1094.2382187176215</v>
      </c>
      <c r="Z24" s="186">
        <f>Gesundheit!F24</f>
        <v>1332.0086956521739</v>
      </c>
      <c r="AA24" s="187">
        <f>MIN(Gesundheit!F24, Gesundheit!J24)</f>
        <v>1332.0086956521739</v>
      </c>
      <c r="AB24" s="189">
        <f t="shared" si="7"/>
        <v>0</v>
      </c>
      <c r="AC24" s="190">
        <f>MIN(Gesundheit!F24,Gesundheit!Q24)</f>
        <v>618.06956521739141</v>
      </c>
      <c r="AD24" s="191">
        <f t="shared" si="8"/>
        <v>713.93913043478244</v>
      </c>
      <c r="AE24" s="160">
        <f t="shared" si="9"/>
        <v>5216.8507402666237</v>
      </c>
      <c r="AF24" s="160">
        <f t="shared" si="10"/>
        <v>2032.9503323768499</v>
      </c>
      <c r="AG24" s="160">
        <f t="shared" si="11"/>
        <v>3183.9004078897742</v>
      </c>
    </row>
    <row r="25" spans="1:33" x14ac:dyDescent="0.25">
      <c r="A25" s="76">
        <v>3241</v>
      </c>
      <c r="B25" s="21" t="s">
        <v>17</v>
      </c>
      <c r="C25" s="39" t="s">
        <v>12</v>
      </c>
      <c r="D25" s="207">
        <v>2301</v>
      </c>
      <c r="E25" s="213">
        <f>Terr_Oeko!W25</f>
        <v>1975.0954950720411</v>
      </c>
      <c r="F25" s="220">
        <f t="shared" si="0"/>
        <v>863.0244594409985</v>
      </c>
      <c r="G25" s="223">
        <f>Terr_Oeko!Z25</f>
        <v>1112.0710356310426</v>
      </c>
      <c r="H25" s="227">
        <f t="shared" si="1"/>
        <v>513.27800720009645</v>
      </c>
      <c r="I25" s="228">
        <f>Terr_Oeko!AB25</f>
        <v>1461.8174878719446</v>
      </c>
      <c r="J25" s="220">
        <f t="shared" si="2"/>
        <v>323.88741600274966</v>
      </c>
      <c r="K25" s="231">
        <f>Terr_Oeko!AD25</f>
        <v>1651.2080790692914</v>
      </c>
      <c r="L25" s="180">
        <f>Terr_Oeko!X25</f>
        <v>3418.3861297491217</v>
      </c>
      <c r="M25" s="205">
        <f t="shared" si="3"/>
        <v>1207.5978220921029</v>
      </c>
      <c r="N25" s="205">
        <f>Terr_Oeko!AF25</f>
        <v>2210.7883076570188</v>
      </c>
      <c r="O25" s="180">
        <f t="shared" si="4"/>
        <v>338.47905577957135</v>
      </c>
      <c r="P25" s="180">
        <f>Terr_Oeko!AH25</f>
        <v>3079.9070739695503</v>
      </c>
      <c r="Q25" s="205">
        <f t="shared" si="5"/>
        <v>0</v>
      </c>
      <c r="R25" s="214">
        <f>Terr_Oeko!AJ25</f>
        <v>3542.2001125527413</v>
      </c>
      <c r="T25" s="186">
        <f>Klima!E25</f>
        <v>422.78578889219921</v>
      </c>
      <c r="U25" s="187">
        <f>Klima!H25</f>
        <v>316.75576539163126</v>
      </c>
      <c r="V25" s="187">
        <f>Klima!J25</f>
        <v>106.03002350056795</v>
      </c>
      <c r="W25" s="186">
        <f>Vegetation!K25</f>
        <v>1975.0954950720411</v>
      </c>
      <c r="X25" s="187">
        <f t="shared" si="6"/>
        <v>135.82654928020406</v>
      </c>
      <c r="Y25" s="188">
        <f>Vegetation!M25</f>
        <v>1839.268945791837</v>
      </c>
      <c r="Z25" s="186">
        <f>Gesundheit!F25</f>
        <v>3469.2913043478261</v>
      </c>
      <c r="AA25" s="187">
        <f>MIN(Gesundheit!F25, Gesundheit!J25)</f>
        <v>2779</v>
      </c>
      <c r="AB25" s="189">
        <f t="shared" si="7"/>
        <v>690.2913043478261</v>
      </c>
      <c r="AC25" s="190">
        <f>MIN(Gesundheit!F25,Gesundheit!Q25)</f>
        <v>809.9</v>
      </c>
      <c r="AD25" s="191">
        <f t="shared" si="8"/>
        <v>2659.391304347826</v>
      </c>
      <c r="AE25" s="160">
        <f t="shared" si="9"/>
        <v>11260.654213133228</v>
      </c>
      <c r="AF25" s="160">
        <f t="shared" si="10"/>
        <v>4083.3393776515031</v>
      </c>
      <c r="AG25" s="160">
        <f t="shared" si="11"/>
        <v>7177.3148354817258</v>
      </c>
    </row>
    <row r="26" spans="1:33" x14ac:dyDescent="0.25">
      <c r="A26" s="76">
        <v>3251</v>
      </c>
      <c r="B26" s="21" t="s">
        <v>18</v>
      </c>
      <c r="C26" s="39" t="s">
        <v>12</v>
      </c>
      <c r="D26" s="207">
        <v>1998</v>
      </c>
      <c r="E26" s="213">
        <f>Terr_Oeko!W26</f>
        <v>6016.1059589928627</v>
      </c>
      <c r="F26" s="220">
        <f t="shared" si="0"/>
        <v>2628.7572454871133</v>
      </c>
      <c r="G26" s="223">
        <f>Terr_Oeko!Z26</f>
        <v>3387.3487135057494</v>
      </c>
      <c r="H26" s="227">
        <f t="shared" si="1"/>
        <v>1563.4357353561018</v>
      </c>
      <c r="I26" s="228">
        <f>Terr_Oeko!AB26</f>
        <v>4452.670223636761</v>
      </c>
      <c r="J26" s="220">
        <f t="shared" si="2"/>
        <v>986.55534292830271</v>
      </c>
      <c r="K26" s="231">
        <f>Terr_Oeko!AD26</f>
        <v>5029.55061606456</v>
      </c>
      <c r="L26" s="180">
        <f>Terr_Oeko!X26</f>
        <v>1053.0247346163401</v>
      </c>
      <c r="M26" s="205">
        <f t="shared" si="3"/>
        <v>371.99728990976598</v>
      </c>
      <c r="N26" s="205">
        <f>Terr_Oeko!AF26</f>
        <v>681.0274447065741</v>
      </c>
      <c r="O26" s="180">
        <f t="shared" si="4"/>
        <v>104.26757082343727</v>
      </c>
      <c r="P26" s="180">
        <f>Terr_Oeko!AH26</f>
        <v>948.75716379290282</v>
      </c>
      <c r="Q26" s="205">
        <f t="shared" si="5"/>
        <v>0</v>
      </c>
      <c r="R26" s="214">
        <f>Terr_Oeko!AJ26</f>
        <v>1091.1653019586088</v>
      </c>
      <c r="T26" s="186">
        <f>Klima!E26</f>
        <v>483.66635603246038</v>
      </c>
      <c r="U26" s="187">
        <f>Klima!H26</f>
        <v>398.19153501817868</v>
      </c>
      <c r="V26" s="187">
        <f>Klima!J26</f>
        <v>85.474821014281702</v>
      </c>
      <c r="W26" s="186">
        <f>Vegetation!K26</f>
        <v>6016.1059589928627</v>
      </c>
      <c r="X26" s="187">
        <f t="shared" si="6"/>
        <v>413.72526774168364</v>
      </c>
      <c r="Y26" s="188">
        <f>Vegetation!M26</f>
        <v>5602.3806912511791</v>
      </c>
      <c r="Z26" s="186">
        <f>Gesundheit!F26</f>
        <v>1062.7826086956522</v>
      </c>
      <c r="AA26" s="187">
        <f>MIN(Gesundheit!F26, Gesundheit!J26)</f>
        <v>1062.7826086956522</v>
      </c>
      <c r="AB26" s="189">
        <f t="shared" si="7"/>
        <v>0</v>
      </c>
      <c r="AC26" s="190">
        <f>MIN(Gesundheit!F26,Gesundheit!Q26)</f>
        <v>703.25652173913045</v>
      </c>
      <c r="AD26" s="191">
        <f t="shared" si="8"/>
        <v>359.52608695652179</v>
      </c>
      <c r="AE26" s="160">
        <f t="shared" si="9"/>
        <v>14631.685617330179</v>
      </c>
      <c r="AF26" s="160">
        <f t="shared" si="10"/>
        <v>3542.4027176350537</v>
      </c>
      <c r="AG26" s="160">
        <f t="shared" si="11"/>
        <v>11089.282899695125</v>
      </c>
    </row>
    <row r="27" spans="1:33" x14ac:dyDescent="0.25">
      <c r="A27" s="76">
        <v>3252</v>
      </c>
      <c r="B27" s="21" t="s">
        <v>19</v>
      </c>
      <c r="C27" s="39" t="s">
        <v>12</v>
      </c>
      <c r="D27" s="207">
        <v>801</v>
      </c>
      <c r="E27" s="213">
        <f>Terr_Oeko!W27</f>
        <v>791.34398417195644</v>
      </c>
      <c r="F27" s="220">
        <f t="shared" si="0"/>
        <v>345.78035131763511</v>
      </c>
      <c r="G27" s="223">
        <f>Terr_Oeko!Z27</f>
        <v>445.56363285432133</v>
      </c>
      <c r="H27" s="227">
        <f t="shared" si="1"/>
        <v>205.65054409723678</v>
      </c>
      <c r="I27" s="228">
        <f>Terr_Oeko!AB27</f>
        <v>585.69344007471966</v>
      </c>
      <c r="J27" s="220">
        <f t="shared" si="2"/>
        <v>129.76909665495793</v>
      </c>
      <c r="K27" s="231">
        <f>Terr_Oeko!AD27</f>
        <v>661.5748875169985</v>
      </c>
      <c r="L27" s="180">
        <f>Terr_Oeko!X27</f>
        <v>519.26453456644629</v>
      </c>
      <c r="M27" s="205">
        <f t="shared" si="3"/>
        <v>183.43823583151817</v>
      </c>
      <c r="N27" s="205">
        <f>Terr_Oeko!AF27</f>
        <v>335.82629873492812</v>
      </c>
      <c r="O27" s="180">
        <f t="shared" si="4"/>
        <v>51.41612523824756</v>
      </c>
      <c r="P27" s="180">
        <f>Terr_Oeko!AH27</f>
        <v>467.84840932819873</v>
      </c>
      <c r="Q27" s="205">
        <f t="shared" si="5"/>
        <v>0</v>
      </c>
      <c r="R27" s="214">
        <f>Terr_Oeko!AJ27</f>
        <v>538.07230165683586</v>
      </c>
      <c r="T27" s="186">
        <f>Klima!E27</f>
        <v>128.36314792138356</v>
      </c>
      <c r="U27" s="187">
        <f>Klima!H27</f>
        <v>101.94715256142931</v>
      </c>
      <c r="V27" s="187">
        <f>Klima!J27</f>
        <v>26.415995359954252</v>
      </c>
      <c r="W27" s="186">
        <f>Vegetation!K27</f>
        <v>791.34398417195644</v>
      </c>
      <c r="X27" s="187">
        <f t="shared" si="6"/>
        <v>54.42041811745662</v>
      </c>
      <c r="Y27" s="188">
        <f>Vegetation!M27</f>
        <v>736.92356605449982</v>
      </c>
      <c r="Z27" s="186">
        <f>Gesundheit!F27</f>
        <v>556.53043478260861</v>
      </c>
      <c r="AA27" s="187">
        <f>MIN(Gesundheit!F27, Gesundheit!J27)</f>
        <v>556.53043478260861</v>
      </c>
      <c r="AB27" s="189">
        <f t="shared" si="7"/>
        <v>0</v>
      </c>
      <c r="AC27" s="190">
        <f>MIN(Gesundheit!F27,Gesundheit!Q27)</f>
        <v>281.94782608695652</v>
      </c>
      <c r="AD27" s="191">
        <f t="shared" si="8"/>
        <v>274.58260869565208</v>
      </c>
      <c r="AE27" s="160">
        <f t="shared" si="9"/>
        <v>2786.8460856143515</v>
      </c>
      <c r="AF27" s="160">
        <f t="shared" si="10"/>
        <v>969.9646747969789</v>
      </c>
      <c r="AG27" s="160">
        <f t="shared" si="11"/>
        <v>1816.8814108173724</v>
      </c>
    </row>
    <row r="28" spans="1:33" x14ac:dyDescent="0.25">
      <c r="A28" s="76">
        <v>3254</v>
      </c>
      <c r="B28" s="21" t="s">
        <v>20</v>
      </c>
      <c r="C28" s="39" t="s">
        <v>12</v>
      </c>
      <c r="D28" s="207">
        <v>1200</v>
      </c>
      <c r="E28" s="213">
        <f>Terr_Oeko!W28</f>
        <v>900.97797337307532</v>
      </c>
      <c r="F28" s="220">
        <f t="shared" si="0"/>
        <v>393.68528275144649</v>
      </c>
      <c r="G28" s="223">
        <f>Terr_Oeko!Z28</f>
        <v>507.29269062162882</v>
      </c>
      <c r="H28" s="227">
        <f t="shared" si="1"/>
        <v>234.14168067212654</v>
      </c>
      <c r="I28" s="228">
        <f>Terr_Oeko!AB28</f>
        <v>666.83629270094877</v>
      </c>
      <c r="J28" s="220">
        <f t="shared" si="2"/>
        <v>147.7475030444316</v>
      </c>
      <c r="K28" s="231">
        <f>Terr_Oeko!AD28</f>
        <v>753.23047032864372</v>
      </c>
      <c r="L28" s="180">
        <f>Terr_Oeko!X28</f>
        <v>1136.9108205748305</v>
      </c>
      <c r="M28" s="205">
        <f t="shared" si="3"/>
        <v>401.63134845737034</v>
      </c>
      <c r="N28" s="205">
        <f>Terr_Oeko!AF28</f>
        <v>735.27947211746016</v>
      </c>
      <c r="O28" s="180">
        <f t="shared" si="4"/>
        <v>112.57373697628145</v>
      </c>
      <c r="P28" s="180">
        <f>Terr_Oeko!AH28</f>
        <v>1024.337083598549</v>
      </c>
      <c r="Q28" s="205">
        <f t="shared" si="5"/>
        <v>0</v>
      </c>
      <c r="R28" s="214">
        <f>Terr_Oeko!AJ28</f>
        <v>1178.0897428630017</v>
      </c>
      <c r="T28" s="186">
        <f>Klima!E28</f>
        <v>211.95384374034171</v>
      </c>
      <c r="U28" s="187">
        <f>Klima!H28</f>
        <v>164.91556578222773</v>
      </c>
      <c r="V28" s="187">
        <f>Klima!J28</f>
        <v>47.03827795811398</v>
      </c>
      <c r="W28" s="186">
        <f>Vegetation!K28</f>
        <v>900.97797337307532</v>
      </c>
      <c r="X28" s="187">
        <f t="shared" si="6"/>
        <v>61.959904929190657</v>
      </c>
      <c r="Y28" s="188">
        <f>Vegetation!M28</f>
        <v>839.01806844388466</v>
      </c>
      <c r="Z28" s="186">
        <f>Gesundheit!F28</f>
        <v>1165.2869565217393</v>
      </c>
      <c r="AA28" s="187">
        <f>MIN(Gesundheit!F28, Gesundheit!J28)</f>
        <v>1165.2869565217393</v>
      </c>
      <c r="AB28" s="189">
        <f t="shared" si="7"/>
        <v>0</v>
      </c>
      <c r="AC28" s="190">
        <f>MIN(Gesundheit!F28,Gesundheit!Q28)</f>
        <v>422.3739130434783</v>
      </c>
      <c r="AD28" s="191">
        <f t="shared" si="8"/>
        <v>742.91304347826099</v>
      </c>
      <c r="AE28" s="160">
        <f t="shared" si="9"/>
        <v>4316.1075675830616</v>
      </c>
      <c r="AF28" s="160">
        <f t="shared" si="10"/>
        <v>1738.8778448815656</v>
      </c>
      <c r="AG28" s="160">
        <f t="shared" si="11"/>
        <v>2577.229722701496</v>
      </c>
    </row>
    <row r="29" spans="1:33" x14ac:dyDescent="0.25">
      <c r="A29" s="76">
        <v>3255</v>
      </c>
      <c r="B29" s="21" t="s">
        <v>21</v>
      </c>
      <c r="C29" s="39" t="s">
        <v>12</v>
      </c>
      <c r="D29" s="207">
        <v>693</v>
      </c>
      <c r="E29" s="213">
        <f>Terr_Oeko!W29</f>
        <v>515.87702244278853</v>
      </c>
      <c r="F29" s="220">
        <f t="shared" si="0"/>
        <v>225.41415822300803</v>
      </c>
      <c r="G29" s="223">
        <f>Terr_Oeko!Z29</f>
        <v>290.4628642197805</v>
      </c>
      <c r="H29" s="227">
        <f t="shared" si="1"/>
        <v>134.0635582939729</v>
      </c>
      <c r="I29" s="228">
        <f>Terr_Oeko!AB29</f>
        <v>381.81346414881563</v>
      </c>
      <c r="J29" s="220">
        <f t="shared" si="2"/>
        <v>84.596454293513943</v>
      </c>
      <c r="K29" s="231">
        <f>Terr_Oeko!AD29</f>
        <v>431.28056814927459</v>
      </c>
      <c r="L29" s="180">
        <f>Terr_Oeko!X29</f>
        <v>415.71642207451748</v>
      </c>
      <c r="M29" s="205">
        <f t="shared" si="3"/>
        <v>146.85826201323613</v>
      </c>
      <c r="N29" s="205">
        <f>Terr_Oeko!AF29</f>
        <v>268.85816006128135</v>
      </c>
      <c r="O29" s="180">
        <f t="shared" si="4"/>
        <v>41.163080083691796</v>
      </c>
      <c r="P29" s="180">
        <f>Terr_Oeko!AH29</f>
        <v>374.55334199082569</v>
      </c>
      <c r="Q29" s="205">
        <f t="shared" si="5"/>
        <v>0</v>
      </c>
      <c r="R29" s="214">
        <f>Terr_Oeko!AJ29</f>
        <v>430.77367540408625</v>
      </c>
      <c r="T29" s="186">
        <f>Klima!E29</f>
        <v>86.112342290111457</v>
      </c>
      <c r="U29" s="187">
        <f>Klima!H29</f>
        <v>68.715845845371518</v>
      </c>
      <c r="V29" s="187">
        <f>Klima!J29</f>
        <v>17.396496444739938</v>
      </c>
      <c r="W29" s="186">
        <f>Vegetation!K29</f>
        <v>515.87702244278853</v>
      </c>
      <c r="X29" s="187">
        <f t="shared" si="6"/>
        <v>35.476662260725107</v>
      </c>
      <c r="Y29" s="188">
        <f>Vegetation!M29</f>
        <v>480.40036018206342</v>
      </c>
      <c r="Z29" s="186">
        <f>Gesundheit!F29</f>
        <v>406.06086956521739</v>
      </c>
      <c r="AA29" s="187">
        <f>MIN(Gesundheit!F29, Gesundheit!J29)</f>
        <v>406.06086956521739</v>
      </c>
      <c r="AB29" s="189">
        <f t="shared" si="7"/>
        <v>0</v>
      </c>
      <c r="AC29" s="190">
        <f>MIN(Gesundheit!F29,Gesundheit!Q29)</f>
        <v>243.93478260869566</v>
      </c>
      <c r="AD29" s="191">
        <f t="shared" si="8"/>
        <v>162.12608695652173</v>
      </c>
      <c r="AE29" s="160">
        <f t="shared" si="9"/>
        <v>1939.6436788154235</v>
      </c>
      <c r="AF29" s="160">
        <f t="shared" si="10"/>
        <v>685.48001604897877</v>
      </c>
      <c r="AG29" s="160">
        <f t="shared" si="11"/>
        <v>1254.1636627664448</v>
      </c>
    </row>
    <row r="30" spans="1:33" x14ac:dyDescent="0.25">
      <c r="A30" s="76">
        <v>3256</v>
      </c>
      <c r="B30" s="21" t="s">
        <v>22</v>
      </c>
      <c r="C30" s="39" t="s">
        <v>12</v>
      </c>
      <c r="D30" s="207">
        <v>1399</v>
      </c>
      <c r="E30" s="213">
        <f>Terr_Oeko!W30</f>
        <v>2644.6849976828316</v>
      </c>
      <c r="F30" s="220">
        <f t="shared" si="0"/>
        <v>1155.6037904049258</v>
      </c>
      <c r="G30" s="223">
        <f>Terr_Oeko!Z30</f>
        <v>1489.0812072779058</v>
      </c>
      <c r="H30" s="227">
        <f t="shared" si="1"/>
        <v>687.28760136892629</v>
      </c>
      <c r="I30" s="228">
        <f>Terr_Oeko!AB30</f>
        <v>1957.3973963139053</v>
      </c>
      <c r="J30" s="220">
        <f t="shared" si="2"/>
        <v>433.69051885234876</v>
      </c>
      <c r="K30" s="231">
        <f>Terr_Oeko!AD30</f>
        <v>2210.9944788304829</v>
      </c>
      <c r="L30" s="180">
        <f>Terr_Oeko!X30</f>
        <v>700.1273403659427</v>
      </c>
      <c r="M30" s="205">
        <f t="shared" si="3"/>
        <v>247.330822008425</v>
      </c>
      <c r="N30" s="205">
        <f>Terr_Oeko!AF30</f>
        <v>452.7965183575177</v>
      </c>
      <c r="O30" s="180">
        <f t="shared" si="4"/>
        <v>69.324655582404603</v>
      </c>
      <c r="P30" s="180">
        <f>Terr_Oeko!AH30</f>
        <v>630.8026847835381</v>
      </c>
      <c r="Q30" s="205">
        <f t="shared" si="5"/>
        <v>0</v>
      </c>
      <c r="R30" s="214">
        <f>Terr_Oeko!AJ30</f>
        <v>725.48596024975757</v>
      </c>
      <c r="T30" s="186">
        <f>Klima!E30</f>
        <v>273.46615303059139</v>
      </c>
      <c r="U30" s="187">
        <f>Klima!H30</f>
        <v>223.85635171385866</v>
      </c>
      <c r="V30" s="187">
        <f>Klima!J30</f>
        <v>49.609801316732728</v>
      </c>
      <c r="W30" s="186">
        <f>Vegetation!K30</f>
        <v>2644.6849976828316</v>
      </c>
      <c r="X30" s="187">
        <f t="shared" si="6"/>
        <v>181.87395903876586</v>
      </c>
      <c r="Y30" s="188">
        <f>Vegetation!M30</f>
        <v>2462.8110386440658</v>
      </c>
      <c r="Z30" s="186">
        <f>Gesundheit!F30</f>
        <v>698.23478260869558</v>
      </c>
      <c r="AA30" s="187">
        <f>MIN(Gesundheit!F30, Gesundheit!J30)</f>
        <v>698.23478260869558</v>
      </c>
      <c r="AB30" s="189">
        <f t="shared" si="7"/>
        <v>0</v>
      </c>
      <c r="AC30" s="190">
        <f>MIN(Gesundheit!F30,Gesundheit!Q30)</f>
        <v>492.40434782608691</v>
      </c>
      <c r="AD30" s="191">
        <f t="shared" si="8"/>
        <v>205.83043478260868</v>
      </c>
      <c r="AE30" s="160">
        <f t="shared" si="9"/>
        <v>6961.1982713708921</v>
      </c>
      <c r="AF30" s="160">
        <f t="shared" si="10"/>
        <v>1860.5773503126511</v>
      </c>
      <c r="AG30" s="160">
        <f t="shared" si="11"/>
        <v>5100.6209210582419</v>
      </c>
    </row>
    <row r="31" spans="1:33" x14ac:dyDescent="0.25">
      <c r="A31" s="76">
        <v>3257</v>
      </c>
      <c r="B31" s="21" t="s">
        <v>23</v>
      </c>
      <c r="C31" s="39" t="s">
        <v>12</v>
      </c>
      <c r="D31" s="207">
        <v>678</v>
      </c>
      <c r="E31" s="213">
        <f>Terr_Oeko!W31</f>
        <v>742.12224380988721</v>
      </c>
      <c r="F31" s="220">
        <f t="shared" si="0"/>
        <v>324.27275030557843</v>
      </c>
      <c r="G31" s="223">
        <f>Terr_Oeko!Z31</f>
        <v>417.84949350430878</v>
      </c>
      <c r="H31" s="227">
        <f t="shared" si="1"/>
        <v>192.85904269034302</v>
      </c>
      <c r="I31" s="228">
        <f>Terr_Oeko!AB31</f>
        <v>549.26320111954419</v>
      </c>
      <c r="J31" s="220">
        <f t="shared" si="2"/>
        <v>121.69743513944866</v>
      </c>
      <c r="K31" s="231">
        <f>Terr_Oeko!AD31</f>
        <v>620.42480867043855</v>
      </c>
      <c r="L31" s="180">
        <f>Terr_Oeko!X31</f>
        <v>744.03201133204129</v>
      </c>
      <c r="M31" s="205">
        <f t="shared" si="3"/>
        <v>262.84082673753448</v>
      </c>
      <c r="N31" s="205">
        <f>Terr_Oeko!AF31</f>
        <v>481.19118459450681</v>
      </c>
      <c r="O31" s="180">
        <f t="shared" si="4"/>
        <v>73.671973588287187</v>
      </c>
      <c r="P31" s="180">
        <f>Terr_Oeko!AH31</f>
        <v>670.36003774375411</v>
      </c>
      <c r="Q31" s="205">
        <f t="shared" si="5"/>
        <v>0</v>
      </c>
      <c r="R31" s="214">
        <f>Terr_Oeko!AJ31</f>
        <v>770.98085887582909</v>
      </c>
      <c r="T31" s="186">
        <f>Klima!E31</f>
        <v>113.52315026272238</v>
      </c>
      <c r="U31" s="187">
        <f>Klima!H31</f>
        <v>89.836081220579075</v>
      </c>
      <c r="V31" s="187">
        <f>Klima!J31</f>
        <v>23.687069042143307</v>
      </c>
      <c r="W31" s="186">
        <f>Vegetation!K31</f>
        <v>742.12224380988721</v>
      </c>
      <c r="X31" s="187">
        <f t="shared" si="6"/>
        <v>51.035458170139123</v>
      </c>
      <c r="Y31" s="188">
        <f>Vegetation!M31</f>
        <v>691.08678563974809</v>
      </c>
      <c r="Z31" s="186">
        <f>Gesundheit!F31</f>
        <v>738.71304347826083</v>
      </c>
      <c r="AA31" s="187">
        <f>MIN(Gesundheit!F31, Gesundheit!J31)</f>
        <v>738.71304347826083</v>
      </c>
      <c r="AB31" s="189">
        <f t="shared" si="7"/>
        <v>0</v>
      </c>
      <c r="AC31" s="190">
        <f>MIN(Gesundheit!F31,Gesundheit!Q31)</f>
        <v>238.6391304347826</v>
      </c>
      <c r="AD31" s="191">
        <f t="shared" si="8"/>
        <v>500.07391304347823</v>
      </c>
      <c r="AE31" s="160">
        <f t="shared" si="9"/>
        <v>3080.5126926927987</v>
      </c>
      <c r="AF31" s="160">
        <f t="shared" si="10"/>
        <v>1146.1155991476094</v>
      </c>
      <c r="AG31" s="160">
        <f t="shared" si="11"/>
        <v>1934.3970935451898</v>
      </c>
    </row>
    <row r="32" spans="1:33" x14ac:dyDescent="0.25">
      <c r="A32" s="76">
        <v>3351</v>
      </c>
      <c r="B32" s="21" t="s">
        <v>24</v>
      </c>
      <c r="C32" s="39" t="s">
        <v>12</v>
      </c>
      <c r="D32" s="207">
        <v>1547</v>
      </c>
      <c r="E32" s="213">
        <f>Terr_Oeko!W32</f>
        <v>1612.0229475158942</v>
      </c>
      <c r="F32" s="220">
        <f t="shared" si="0"/>
        <v>704.37871807086754</v>
      </c>
      <c r="G32" s="223">
        <f>Terr_Oeko!Z32</f>
        <v>907.64422944502667</v>
      </c>
      <c r="H32" s="227">
        <f t="shared" si="1"/>
        <v>418.92451687841253</v>
      </c>
      <c r="I32" s="228">
        <f>Terr_Oeko!AB32</f>
        <v>1193.0984306374817</v>
      </c>
      <c r="J32" s="220">
        <f t="shared" si="2"/>
        <v>264.34871038426172</v>
      </c>
      <c r="K32" s="231">
        <f>Terr_Oeko!AD32</f>
        <v>1347.6742371316325</v>
      </c>
      <c r="L32" s="180">
        <f>Terr_Oeko!X32</f>
        <v>559.68383498547098</v>
      </c>
      <c r="M32" s="205">
        <f t="shared" si="3"/>
        <v>197.716979456096</v>
      </c>
      <c r="N32" s="205">
        <f>Terr_Oeko!AF32</f>
        <v>361.96685552937498</v>
      </c>
      <c r="O32" s="180">
        <f t="shared" si="4"/>
        <v>55.418331578262894</v>
      </c>
      <c r="P32" s="180">
        <f>Terr_Oeko!AH32</f>
        <v>504.26550340720809</v>
      </c>
      <c r="Q32" s="205">
        <f t="shared" si="5"/>
        <v>0</v>
      </c>
      <c r="R32" s="214">
        <f>Terr_Oeko!AJ32</f>
        <v>579.95558957670573</v>
      </c>
      <c r="T32" s="186">
        <f>Klima!E32</f>
        <v>189.09873958368627</v>
      </c>
      <c r="U32" s="187">
        <f>Klima!H32</f>
        <v>151.56285359450106</v>
      </c>
      <c r="V32" s="187">
        <f>Klima!J32</f>
        <v>37.535885989185203</v>
      </c>
      <c r="W32" s="186">
        <f>Vegetation!K32</f>
        <v>1612.0229475158942</v>
      </c>
      <c r="X32" s="187">
        <f t="shared" si="6"/>
        <v>110.85819134714848</v>
      </c>
      <c r="Y32" s="188">
        <f>Vegetation!M32</f>
        <v>1501.1647561687457</v>
      </c>
      <c r="Z32" s="186">
        <f>Gesundheit!F32</f>
        <v>576.98260869565217</v>
      </c>
      <c r="AA32" s="187">
        <f>MIN(Gesundheit!F32, Gesundheit!J32)</f>
        <v>576.98260869565217</v>
      </c>
      <c r="AB32" s="189">
        <f t="shared" si="7"/>
        <v>0</v>
      </c>
      <c r="AC32" s="190">
        <f>MIN(Gesundheit!F32,Gesundheit!Q32)</f>
        <v>544.50869565217386</v>
      </c>
      <c r="AD32" s="191">
        <f t="shared" si="8"/>
        <v>32.473913043478319</v>
      </c>
      <c r="AE32" s="160">
        <f t="shared" si="9"/>
        <v>4549.8110782965978</v>
      </c>
      <c r="AF32" s="160">
        <f t="shared" si="10"/>
        <v>1313.7465020939771</v>
      </c>
      <c r="AG32" s="160">
        <f t="shared" si="11"/>
        <v>3236.0645762026206</v>
      </c>
    </row>
    <row r="33" spans="1:33" x14ac:dyDescent="0.25">
      <c r="A33" s="76">
        <v>3352</v>
      </c>
      <c r="B33" s="21" t="s">
        <v>277</v>
      </c>
      <c r="C33" s="39" t="s">
        <v>12</v>
      </c>
      <c r="D33" s="207">
        <v>2184</v>
      </c>
      <c r="E33" s="213">
        <f>Terr_Oeko!W33</f>
        <v>8253.273996203041</v>
      </c>
      <c r="F33" s="220">
        <f t="shared" si="0"/>
        <v>3606.295162417844</v>
      </c>
      <c r="G33" s="223">
        <f>Terr_Oeko!Z33</f>
        <v>4646.9788337851969</v>
      </c>
      <c r="H33" s="227">
        <f t="shared" si="1"/>
        <v>2144.8198531245989</v>
      </c>
      <c r="I33" s="228">
        <f>Terr_Oeko!AB33</f>
        <v>6108.454143078442</v>
      </c>
      <c r="J33" s="220">
        <f t="shared" si="2"/>
        <v>1353.4189080287424</v>
      </c>
      <c r="K33" s="231">
        <f>Terr_Oeko!AD33</f>
        <v>6899.8550881742985</v>
      </c>
      <c r="L33" s="180">
        <f>Terr_Oeko!X33</f>
        <v>1590.4011090938723</v>
      </c>
      <c r="M33" s="205">
        <f t="shared" si="3"/>
        <v>561.83381358839551</v>
      </c>
      <c r="N33" s="205">
        <f>Terr_Oeko!AF33</f>
        <v>1028.5672955054767</v>
      </c>
      <c r="O33" s="180">
        <f t="shared" si="4"/>
        <v>157.477079909748</v>
      </c>
      <c r="P33" s="180">
        <f>Terr_Oeko!AH33</f>
        <v>1432.9240291841243</v>
      </c>
      <c r="Q33" s="205">
        <f t="shared" si="5"/>
        <v>0</v>
      </c>
      <c r="R33" s="214">
        <f>Terr_Oeko!AJ33</f>
        <v>1648.0054545651249</v>
      </c>
      <c r="T33" s="186">
        <f>Klima!E33</f>
        <v>707.26640845328313</v>
      </c>
      <c r="U33" s="187">
        <f>Klima!H33</f>
        <v>583.36338555020393</v>
      </c>
      <c r="V33" s="187">
        <f>Klima!J33</f>
        <v>123.9030229030792</v>
      </c>
      <c r="W33" s="186">
        <f>Vegetation!K33</f>
        <v>8253.273996203041</v>
      </c>
      <c r="X33" s="187">
        <f t="shared" si="6"/>
        <v>567.57444385108647</v>
      </c>
      <c r="Y33" s="188">
        <f>Vegetation!M33</f>
        <v>7685.6995523519545</v>
      </c>
      <c r="Z33" s="186">
        <f>Gesundheit!F33</f>
        <v>1603.3652173913044</v>
      </c>
      <c r="AA33" s="187">
        <f>MIN(Gesundheit!F33, Gesundheit!J33)</f>
        <v>1603.3652173913044</v>
      </c>
      <c r="AB33" s="189">
        <f t="shared" si="7"/>
        <v>0</v>
      </c>
      <c r="AC33" s="190">
        <f>MIN(Gesundheit!F33,Gesundheit!Q33)</f>
        <v>768.72173913043468</v>
      </c>
      <c r="AD33" s="191">
        <f t="shared" si="8"/>
        <v>834.64347826086976</v>
      </c>
      <c r="AE33" s="160">
        <f t="shared" si="9"/>
        <v>20407.580727344543</v>
      </c>
      <c r="AF33" s="160">
        <f t="shared" si="10"/>
        <v>5056.5999798269413</v>
      </c>
      <c r="AG33" s="160">
        <f t="shared" si="11"/>
        <v>15350.9807475176</v>
      </c>
    </row>
    <row r="34" spans="1:33" x14ac:dyDescent="0.25">
      <c r="A34" s="76">
        <v>3353</v>
      </c>
      <c r="B34" s="21" t="s">
        <v>25</v>
      </c>
      <c r="C34" s="39" t="s">
        <v>12</v>
      </c>
      <c r="D34" s="207">
        <v>1240</v>
      </c>
      <c r="E34" s="213">
        <f>Terr_Oeko!W34</f>
        <v>1499.0274922614271</v>
      </c>
      <c r="F34" s="220">
        <f t="shared" si="0"/>
        <v>655.00498301168295</v>
      </c>
      <c r="G34" s="223">
        <f>Terr_Oeko!Z34</f>
        <v>844.02250924974419</v>
      </c>
      <c r="H34" s="227">
        <f t="shared" si="1"/>
        <v>389.55981920157183</v>
      </c>
      <c r="I34" s="228">
        <f>Terr_Oeko!AB34</f>
        <v>1109.4676730598553</v>
      </c>
      <c r="J34" s="220">
        <f t="shared" si="2"/>
        <v>245.81907163325604</v>
      </c>
      <c r="K34" s="231">
        <f>Terr_Oeko!AD34</f>
        <v>1253.2084206281711</v>
      </c>
      <c r="L34" s="180">
        <f>Terr_Oeko!X34</f>
        <v>1007.4997762754336</v>
      </c>
      <c r="M34" s="205">
        <f t="shared" si="3"/>
        <v>355.91489358102035</v>
      </c>
      <c r="N34" s="205">
        <f>Terr_Oeko!AF34</f>
        <v>651.5848826944133</v>
      </c>
      <c r="O34" s="180">
        <f t="shared" si="4"/>
        <v>99.759816483009672</v>
      </c>
      <c r="P34" s="180">
        <f>Terr_Oeko!AH34</f>
        <v>907.73995979242397</v>
      </c>
      <c r="Q34" s="205">
        <f t="shared" si="5"/>
        <v>0</v>
      </c>
      <c r="R34" s="214">
        <f>Terr_Oeko!AJ34</f>
        <v>1043.9914291313889</v>
      </c>
      <c r="T34" s="186">
        <f>Klima!E34</f>
        <v>199.63229598740648</v>
      </c>
      <c r="U34" s="187">
        <f>Klima!H34</f>
        <v>160.09714654749311</v>
      </c>
      <c r="V34" s="187">
        <f>Klima!J34</f>
        <v>39.535149439913368</v>
      </c>
      <c r="W34" s="186">
        <f>Vegetation!K34</f>
        <v>1499.0274922614271</v>
      </c>
      <c r="X34" s="187">
        <f t="shared" si="6"/>
        <v>103.08753782186159</v>
      </c>
      <c r="Y34" s="188">
        <f>Vegetation!M34</f>
        <v>1395.9399544395656</v>
      </c>
      <c r="Z34" s="186">
        <f>Gesundheit!F34</f>
        <v>1018.8347826086957</v>
      </c>
      <c r="AA34" s="187">
        <f>MIN(Gesundheit!F34, Gesundheit!J34)</f>
        <v>1018.8347826086957</v>
      </c>
      <c r="AB34" s="189">
        <f t="shared" si="7"/>
        <v>0</v>
      </c>
      <c r="AC34" s="190">
        <f>MIN(Gesundheit!F34,Gesundheit!Q34)</f>
        <v>436.46521739130429</v>
      </c>
      <c r="AD34" s="191">
        <f t="shared" si="8"/>
        <v>582.36956521739148</v>
      </c>
      <c r="AE34" s="160">
        <f t="shared" si="9"/>
        <v>5224.0218393943906</v>
      </c>
      <c r="AF34" s="160">
        <f t="shared" si="10"/>
        <v>1771.3391026626318</v>
      </c>
      <c r="AG34" s="160">
        <f t="shared" si="11"/>
        <v>3452.6827367317583</v>
      </c>
    </row>
    <row r="35" spans="1:33" x14ac:dyDescent="0.25">
      <c r="A35" s="76">
        <v>3354</v>
      </c>
      <c r="B35" s="21" t="s">
        <v>26</v>
      </c>
      <c r="C35" s="39" t="s">
        <v>12</v>
      </c>
      <c r="D35" s="207">
        <v>1231</v>
      </c>
      <c r="E35" s="213">
        <f>Terr_Oeko!W35</f>
        <v>1010.2826894535941</v>
      </c>
      <c r="F35" s="220">
        <f t="shared" si="0"/>
        <v>441.44633721443631</v>
      </c>
      <c r="G35" s="223">
        <f>Terr_Oeko!Z35</f>
        <v>568.8363522391578</v>
      </c>
      <c r="H35" s="227">
        <f t="shared" si="1"/>
        <v>262.54724738389439</v>
      </c>
      <c r="I35" s="228">
        <f>Terr_Oeko!AB35</f>
        <v>747.73544206969973</v>
      </c>
      <c r="J35" s="220">
        <f t="shared" si="2"/>
        <v>165.6719133509531</v>
      </c>
      <c r="K35" s="231">
        <f>Terr_Oeko!AD35</f>
        <v>844.61077610264101</v>
      </c>
      <c r="L35" s="180">
        <f>Terr_Oeko!X35</f>
        <v>307.99409571307177</v>
      </c>
      <c r="M35" s="205">
        <f t="shared" si="3"/>
        <v>108.80368252243892</v>
      </c>
      <c r="N35" s="205">
        <f>Terr_Oeko!AF35</f>
        <v>199.19041319063285</v>
      </c>
      <c r="O35" s="180">
        <f t="shared" si="4"/>
        <v>30.496715919653695</v>
      </c>
      <c r="P35" s="180">
        <f>Terr_Oeko!AH35</f>
        <v>277.49737979341808</v>
      </c>
      <c r="Q35" s="205">
        <f t="shared" si="5"/>
        <v>0</v>
      </c>
      <c r="R35" s="214">
        <f>Terr_Oeko!AJ35</f>
        <v>319.1496452100601</v>
      </c>
      <c r="T35" s="186">
        <f>Klima!E35</f>
        <v>160.76613473611167</v>
      </c>
      <c r="U35" s="187">
        <f>Klima!H35</f>
        <v>133.27121522385883</v>
      </c>
      <c r="V35" s="187">
        <f>Klima!J35</f>
        <v>27.494919512252835</v>
      </c>
      <c r="W35" s="186">
        <f>Vegetation!K35</f>
        <v>1010.2826894535941</v>
      </c>
      <c r="X35" s="187">
        <f t="shared" si="6"/>
        <v>69.476747756442364</v>
      </c>
      <c r="Y35" s="188">
        <f>Vegetation!M35</f>
        <v>940.80594169715175</v>
      </c>
      <c r="Z35" s="186">
        <f>Gesundheit!F35</f>
        <v>311.16521739130434</v>
      </c>
      <c r="AA35" s="187">
        <f>MIN(Gesundheit!F35, Gesundheit!J35)</f>
        <v>311.16521739130434</v>
      </c>
      <c r="AB35" s="189">
        <f t="shared" si="7"/>
        <v>0</v>
      </c>
      <c r="AC35" s="190">
        <f>MIN(Gesundheit!F35,Gesundheit!Q35)</f>
        <v>311.16521739130434</v>
      </c>
      <c r="AD35" s="191">
        <f t="shared" si="8"/>
        <v>0</v>
      </c>
      <c r="AE35" s="160">
        <f t="shared" si="9"/>
        <v>2800.4908267476762</v>
      </c>
      <c r="AF35" s="160">
        <f t="shared" si="10"/>
        <v>806.9571436751537</v>
      </c>
      <c r="AG35" s="160">
        <f t="shared" si="11"/>
        <v>1993.5336830725223</v>
      </c>
    </row>
    <row r="36" spans="1:33" x14ac:dyDescent="0.25">
      <c r="A36" s="76">
        <v>3355</v>
      </c>
      <c r="B36" s="21" t="s">
        <v>27</v>
      </c>
      <c r="C36" s="39" t="s">
        <v>12</v>
      </c>
      <c r="D36" s="207">
        <v>1323</v>
      </c>
      <c r="E36" s="213">
        <f>Terr_Oeko!W36</f>
        <v>1276.9508822021494</v>
      </c>
      <c r="F36" s="220">
        <f t="shared" si="0"/>
        <v>557.96787932272582</v>
      </c>
      <c r="G36" s="223">
        <f>Terr_Oeko!Z36</f>
        <v>718.98300287942357</v>
      </c>
      <c r="H36" s="227">
        <f t="shared" si="1"/>
        <v>331.8476528068926</v>
      </c>
      <c r="I36" s="228">
        <f>Terr_Oeko!AB36</f>
        <v>945.10322939525679</v>
      </c>
      <c r="J36" s="220">
        <f t="shared" si="2"/>
        <v>209.4016834278691</v>
      </c>
      <c r="K36" s="231">
        <f>Terr_Oeko!AD36</f>
        <v>1067.5491987742803</v>
      </c>
      <c r="L36" s="180">
        <f>Terr_Oeko!X36</f>
        <v>585.53016370676619</v>
      </c>
      <c r="M36" s="205">
        <f t="shared" si="3"/>
        <v>206.84759521693263</v>
      </c>
      <c r="N36" s="205">
        <f>Terr_Oeko!AF36</f>
        <v>378.68256848983356</v>
      </c>
      <c r="O36" s="180">
        <f t="shared" si="4"/>
        <v>57.977562925715802</v>
      </c>
      <c r="P36" s="180">
        <f>Terr_Oeko!AH36</f>
        <v>527.55260078105039</v>
      </c>
      <c r="Q36" s="205">
        <f t="shared" si="5"/>
        <v>0</v>
      </c>
      <c r="R36" s="214">
        <f>Terr_Oeko!AJ36</f>
        <v>606.73807260543435</v>
      </c>
      <c r="T36" s="186">
        <f>Klima!E36</f>
        <v>193.68825001192727</v>
      </c>
      <c r="U36" s="187">
        <f>Klima!H36</f>
        <v>157.34032220486108</v>
      </c>
      <c r="V36" s="187">
        <f>Klima!J36</f>
        <v>36.347927807066185</v>
      </c>
      <c r="W36" s="186">
        <f>Vegetation!K36</f>
        <v>1276.9508822021494</v>
      </c>
      <c r="X36" s="187">
        <f t="shared" si="6"/>
        <v>87.815415691332873</v>
      </c>
      <c r="Y36" s="188">
        <f>Vegetation!M36</f>
        <v>1189.1354665108165</v>
      </c>
      <c r="Z36" s="186">
        <f>Gesundheit!F36</f>
        <v>591.86521739130433</v>
      </c>
      <c r="AA36" s="187">
        <f>MIN(Gesundheit!F36, Gesundheit!J36)</f>
        <v>591.86521739130433</v>
      </c>
      <c r="AB36" s="189">
        <f t="shared" si="7"/>
        <v>0</v>
      </c>
      <c r="AC36" s="190">
        <f>MIN(Gesundheit!F36,Gesundheit!Q36)</f>
        <v>465.6521739130435</v>
      </c>
      <c r="AD36" s="191">
        <f t="shared" si="8"/>
        <v>126.21304347826083</v>
      </c>
      <c r="AE36" s="160">
        <f t="shared" si="9"/>
        <v>3924.9853955142967</v>
      </c>
      <c r="AF36" s="160">
        <f t="shared" si="10"/>
        <v>1226.8461710201068</v>
      </c>
      <c r="AG36" s="160">
        <f t="shared" si="11"/>
        <v>2698.1392244941899</v>
      </c>
    </row>
    <row r="37" spans="1:33" x14ac:dyDescent="0.25">
      <c r="A37" s="76">
        <v>3356</v>
      </c>
      <c r="B37" s="21" t="s">
        <v>28</v>
      </c>
      <c r="C37" s="39" t="s">
        <v>12</v>
      </c>
      <c r="D37" s="207">
        <v>659</v>
      </c>
      <c r="E37" s="213">
        <f>Terr_Oeko!W37</f>
        <v>1681.9598146578624</v>
      </c>
      <c r="F37" s="220">
        <f t="shared" si="0"/>
        <v>734.93786172280136</v>
      </c>
      <c r="G37" s="223">
        <f>Terr_Oeko!Z37</f>
        <v>947.02195293506099</v>
      </c>
      <c r="H37" s="227">
        <f t="shared" si="1"/>
        <v>437.0993625433498</v>
      </c>
      <c r="I37" s="228">
        <f>Terr_Oeko!AB37</f>
        <v>1244.8604521145126</v>
      </c>
      <c r="J37" s="220">
        <f t="shared" si="2"/>
        <v>275.81735645148069</v>
      </c>
      <c r="K37" s="231">
        <f>Terr_Oeko!AD37</f>
        <v>1406.1424582063817</v>
      </c>
      <c r="L37" s="180">
        <f>Terr_Oeko!X37</f>
        <v>369.31626961945159</v>
      </c>
      <c r="M37" s="205">
        <f t="shared" si="3"/>
        <v>130.46668981434257</v>
      </c>
      <c r="N37" s="205">
        <f>Terr_Oeko!AF37</f>
        <v>238.84957980510902</v>
      </c>
      <c r="O37" s="180">
        <f t="shared" si="4"/>
        <v>36.56866646425334</v>
      </c>
      <c r="P37" s="180">
        <f>Terr_Oeko!AH37</f>
        <v>332.74760315519825</v>
      </c>
      <c r="Q37" s="205">
        <f t="shared" si="5"/>
        <v>0</v>
      </c>
      <c r="R37" s="214">
        <f>Terr_Oeko!AJ37</f>
        <v>382.69290892237194</v>
      </c>
      <c r="T37" s="186">
        <f>Klima!E37</f>
        <v>165.5952057707066</v>
      </c>
      <c r="U37" s="187">
        <f>Klima!H37</f>
        <v>135.6651938970503</v>
      </c>
      <c r="V37" s="187">
        <f>Klima!J37</f>
        <v>29.930011873656298</v>
      </c>
      <c r="W37" s="186">
        <f>Vegetation!K37</f>
        <v>1681.9598146578624</v>
      </c>
      <c r="X37" s="187">
        <f t="shared" si="6"/>
        <v>115.66772250909116</v>
      </c>
      <c r="Y37" s="188">
        <f>Vegetation!M37</f>
        <v>1566.2920921487712</v>
      </c>
      <c r="Z37" s="186">
        <f>Gesundheit!F37</f>
        <v>372.73478260869558</v>
      </c>
      <c r="AA37" s="187">
        <f>MIN(Gesundheit!F37, Gesundheit!J37)</f>
        <v>372.73478260869558</v>
      </c>
      <c r="AB37" s="189">
        <f t="shared" si="7"/>
        <v>0</v>
      </c>
      <c r="AC37" s="190">
        <f>MIN(Gesundheit!F37,Gesundheit!Q37)</f>
        <v>231.94347826086957</v>
      </c>
      <c r="AD37" s="191">
        <f t="shared" si="8"/>
        <v>140.79130434782601</v>
      </c>
      <c r="AE37" s="160">
        <f t="shared" si="9"/>
        <v>4271.5658873145785</v>
      </c>
      <c r="AF37" s="160">
        <f t="shared" si="10"/>
        <v>1097.7357280224401</v>
      </c>
      <c r="AG37" s="160">
        <f t="shared" si="11"/>
        <v>3173.830159292138</v>
      </c>
    </row>
    <row r="38" spans="1:33" x14ac:dyDescent="0.25">
      <c r="A38" s="76">
        <v>3357</v>
      </c>
      <c r="B38" s="21" t="s">
        <v>29</v>
      </c>
      <c r="C38" s="39" t="s">
        <v>12</v>
      </c>
      <c r="D38" s="207">
        <v>2064</v>
      </c>
      <c r="E38" s="213">
        <f>Terr_Oeko!W38</f>
        <v>6231.5152595745913</v>
      </c>
      <c r="F38" s="220">
        <f t="shared" si="0"/>
        <v>2722.8810464157004</v>
      </c>
      <c r="G38" s="223">
        <f>Terr_Oeko!Z38</f>
        <v>3508.6342131588908</v>
      </c>
      <c r="H38" s="227">
        <f t="shared" si="1"/>
        <v>1619.4152344794711</v>
      </c>
      <c r="I38" s="228">
        <f>Terr_Oeko!AB38</f>
        <v>4612.1000250951201</v>
      </c>
      <c r="J38" s="220">
        <f t="shared" si="2"/>
        <v>1021.8793877263643</v>
      </c>
      <c r="K38" s="231">
        <f>Terr_Oeko!AD38</f>
        <v>5209.635871848227</v>
      </c>
      <c r="L38" s="180">
        <f>Terr_Oeko!X38</f>
        <v>1062.3138424132776</v>
      </c>
      <c r="M38" s="205">
        <f t="shared" si="3"/>
        <v>375.27881104839287</v>
      </c>
      <c r="N38" s="205">
        <f>Terr_Oeko!AF38</f>
        <v>687.03503136488473</v>
      </c>
      <c r="O38" s="180">
        <f t="shared" si="4"/>
        <v>105.187352356828</v>
      </c>
      <c r="P38" s="180">
        <f>Terr_Oeko!AH38</f>
        <v>957.1264900564496</v>
      </c>
      <c r="Q38" s="205">
        <f t="shared" si="5"/>
        <v>0</v>
      </c>
      <c r="R38" s="214">
        <f>Terr_Oeko!AJ38</f>
        <v>1100.7908613409954</v>
      </c>
      <c r="T38" s="186">
        <f>Klima!E38</f>
        <v>509.82641858677601</v>
      </c>
      <c r="U38" s="187">
        <f>Klima!H38</f>
        <v>421.51320656604992</v>
      </c>
      <c r="V38" s="187">
        <f>Klima!J38</f>
        <v>88.313212020726098</v>
      </c>
      <c r="W38" s="186">
        <f>Vegetation!K38</f>
        <v>6231.5152595745913</v>
      </c>
      <c r="X38" s="187">
        <f t="shared" si="6"/>
        <v>428.53888159168673</v>
      </c>
      <c r="Y38" s="188">
        <f>Vegetation!M38</f>
        <v>5802.9763779829045</v>
      </c>
      <c r="Z38" s="186">
        <f>Gesundheit!F38</f>
        <v>1067.8347826086956</v>
      </c>
      <c r="AA38" s="187">
        <f>MIN(Gesundheit!F38, Gesundheit!J38)</f>
        <v>1067.8347826086956</v>
      </c>
      <c r="AB38" s="189">
        <f t="shared" si="7"/>
        <v>0</v>
      </c>
      <c r="AC38" s="190">
        <f>MIN(Gesundheit!F38,Gesundheit!Q38)</f>
        <v>726.47826086956525</v>
      </c>
      <c r="AD38" s="191">
        <f t="shared" si="8"/>
        <v>341.35652173913036</v>
      </c>
      <c r="AE38" s="160">
        <f t="shared" si="9"/>
        <v>15103.005562757931</v>
      </c>
      <c r="AF38" s="160">
        <f t="shared" si="10"/>
        <v>3642.4894576027314</v>
      </c>
      <c r="AG38" s="160">
        <f t="shared" si="11"/>
        <v>11460.5161051552</v>
      </c>
    </row>
    <row r="39" spans="1:33" x14ac:dyDescent="0.25">
      <c r="A39" s="76">
        <v>3358</v>
      </c>
      <c r="B39" s="21" t="s">
        <v>30</v>
      </c>
      <c r="C39" s="39" t="s">
        <v>12</v>
      </c>
      <c r="D39" s="207">
        <v>1895</v>
      </c>
      <c r="E39" s="213">
        <f>Terr_Oeko!W39</f>
        <v>2121.2047530407917</v>
      </c>
      <c r="F39" s="220">
        <f t="shared" si="0"/>
        <v>926.86737928584739</v>
      </c>
      <c r="G39" s="223">
        <f>Terr_Oeko!Z39</f>
        <v>1194.3373737549443</v>
      </c>
      <c r="H39" s="227">
        <f t="shared" si="1"/>
        <v>551.24815545409251</v>
      </c>
      <c r="I39" s="228">
        <f>Terr_Oeko!AB39</f>
        <v>1569.9565975866992</v>
      </c>
      <c r="J39" s="220">
        <f t="shared" si="2"/>
        <v>347.84724484932985</v>
      </c>
      <c r="K39" s="231">
        <f>Terr_Oeko!AD39</f>
        <v>1773.3575081914619</v>
      </c>
      <c r="L39" s="180">
        <f>Terr_Oeko!X39</f>
        <v>1049.671533074355</v>
      </c>
      <c r="M39" s="205">
        <f t="shared" si="3"/>
        <v>370.812719552457</v>
      </c>
      <c r="N39" s="205">
        <f>Terr_Oeko!AF39</f>
        <v>678.85881352189801</v>
      </c>
      <c r="O39" s="180">
        <f t="shared" si="4"/>
        <v>103.93554616364474</v>
      </c>
      <c r="P39" s="180">
        <f>Terr_Oeko!AH39</f>
        <v>945.73598691071027</v>
      </c>
      <c r="Q39" s="205">
        <f t="shared" si="5"/>
        <v>0</v>
      </c>
      <c r="R39" s="214">
        <f>Terr_Oeko!AJ39</f>
        <v>1087.6906474202981</v>
      </c>
      <c r="T39" s="186">
        <f>Klima!E39</f>
        <v>241.7698652514035</v>
      </c>
      <c r="U39" s="187">
        <f>Klima!H39</f>
        <v>195.14972182187711</v>
      </c>
      <c r="V39" s="187">
        <f>Klima!J39</f>
        <v>46.620143429526394</v>
      </c>
      <c r="W39" s="186">
        <f>Vegetation!K39</f>
        <v>2121.2047530407917</v>
      </c>
      <c r="X39" s="187">
        <f t="shared" si="6"/>
        <v>145.87442614352631</v>
      </c>
      <c r="Y39" s="188">
        <f>Vegetation!M39</f>
        <v>1975.3303268972654</v>
      </c>
      <c r="Z39" s="186">
        <f>Gesundheit!F39</f>
        <v>1068.108695652174</v>
      </c>
      <c r="AA39" s="187">
        <f>MIN(Gesundheit!F39, Gesundheit!J39)</f>
        <v>1068.108695652174</v>
      </c>
      <c r="AB39" s="189">
        <f t="shared" si="7"/>
        <v>0</v>
      </c>
      <c r="AC39" s="190">
        <f>MIN(Gesundheit!F39,Gesundheit!Q39)</f>
        <v>667.00869565217397</v>
      </c>
      <c r="AD39" s="191">
        <f t="shared" si="8"/>
        <v>401.1</v>
      </c>
      <c r="AE39" s="160">
        <f t="shared" si="9"/>
        <v>6601.9596000595157</v>
      </c>
      <c r="AF39" s="160">
        <f t="shared" si="10"/>
        <v>2064.3165452353146</v>
      </c>
      <c r="AG39" s="160">
        <f t="shared" si="11"/>
        <v>4537.6430548242006</v>
      </c>
    </row>
    <row r="40" spans="1:33" x14ac:dyDescent="0.25">
      <c r="A40" s="76">
        <v>3359</v>
      </c>
      <c r="B40" s="21" t="s">
        <v>31</v>
      </c>
      <c r="C40" s="39" t="s">
        <v>12</v>
      </c>
      <c r="D40" s="207">
        <v>1277</v>
      </c>
      <c r="E40" s="213">
        <f>Terr_Oeko!W40</f>
        <v>3428.691196748382</v>
      </c>
      <c r="F40" s="220">
        <f t="shared" si="0"/>
        <v>1498.1778724354551</v>
      </c>
      <c r="G40" s="223">
        <f>Terr_Oeko!Z40</f>
        <v>1930.5133243129269</v>
      </c>
      <c r="H40" s="227">
        <f t="shared" si="1"/>
        <v>891.03123831859693</v>
      </c>
      <c r="I40" s="228">
        <f>Terr_Oeko!AB40</f>
        <v>2537.6599584297851</v>
      </c>
      <c r="J40" s="220">
        <f t="shared" si="2"/>
        <v>562.25632368510014</v>
      </c>
      <c r="K40" s="231">
        <f>Terr_Oeko!AD40</f>
        <v>2866.4348730632819</v>
      </c>
      <c r="L40" s="180">
        <f>Terr_Oeko!X40</f>
        <v>791.25904184652131</v>
      </c>
      <c r="M40" s="205">
        <f t="shared" si="3"/>
        <v>279.52450641223197</v>
      </c>
      <c r="N40" s="205">
        <f>Terr_Oeko!AF40</f>
        <v>511.73453543428934</v>
      </c>
      <c r="O40" s="180">
        <f t="shared" si="4"/>
        <v>78.348262365818414</v>
      </c>
      <c r="P40" s="180">
        <f>Terr_Oeko!AH40</f>
        <v>712.9107794807029</v>
      </c>
      <c r="Q40" s="205">
        <f t="shared" si="5"/>
        <v>0</v>
      </c>
      <c r="R40" s="214">
        <f>Terr_Oeko!AJ40</f>
        <v>819.91845294926406</v>
      </c>
      <c r="T40" s="186">
        <f>Klima!E40</f>
        <v>316.35708911085322</v>
      </c>
      <c r="U40" s="187">
        <f>Klima!H40</f>
        <v>257.59889368535113</v>
      </c>
      <c r="V40" s="187">
        <f>Klima!J40</f>
        <v>58.758195425502095</v>
      </c>
      <c r="W40" s="186">
        <f>Vegetation!K40</f>
        <v>3428.691196748382</v>
      </c>
      <c r="X40" s="187">
        <f t="shared" si="6"/>
        <v>235.78976052738153</v>
      </c>
      <c r="Y40" s="188">
        <f>Vegetation!M40</f>
        <v>3192.9014362210005</v>
      </c>
      <c r="Z40" s="186">
        <f>Gesundheit!F40</f>
        <v>807.83043478260879</v>
      </c>
      <c r="AA40" s="187">
        <f>MIN(Gesundheit!F40, Gesundheit!J40)</f>
        <v>807.83043478260879</v>
      </c>
      <c r="AB40" s="189">
        <f t="shared" si="7"/>
        <v>0</v>
      </c>
      <c r="AC40" s="190">
        <f>MIN(Gesundheit!F40,Gesundheit!Q40)</f>
        <v>449.46086956521742</v>
      </c>
      <c r="AD40" s="191">
        <f t="shared" si="8"/>
        <v>358.36956521739137</v>
      </c>
      <c r="AE40" s="160">
        <f t="shared" si="9"/>
        <v>8772.8289592367473</v>
      </c>
      <c r="AF40" s="160">
        <f t="shared" si="10"/>
        <v>2270.5985896797565</v>
      </c>
      <c r="AG40" s="160">
        <f t="shared" si="11"/>
        <v>6502.2303695569899</v>
      </c>
    </row>
    <row r="41" spans="1:33" x14ac:dyDescent="0.25">
      <c r="A41" s="76">
        <v>3360</v>
      </c>
      <c r="B41" s="21" t="s">
        <v>32</v>
      </c>
      <c r="C41" s="39" t="s">
        <v>12</v>
      </c>
      <c r="D41" s="207">
        <v>1464</v>
      </c>
      <c r="E41" s="213">
        <f>Terr_Oeko!W41</f>
        <v>1160.4407269136541</v>
      </c>
      <c r="F41" s="220">
        <f t="shared" si="0"/>
        <v>507.05838454734896</v>
      </c>
      <c r="G41" s="223">
        <f>Terr_Oeko!Z41</f>
        <v>653.38234236630512</v>
      </c>
      <c r="H41" s="227">
        <f t="shared" si="1"/>
        <v>301.5695723422964</v>
      </c>
      <c r="I41" s="228">
        <f>Terr_Oeko!AB41</f>
        <v>858.87115457135769</v>
      </c>
      <c r="J41" s="220">
        <f t="shared" si="2"/>
        <v>190.29568413384834</v>
      </c>
      <c r="K41" s="231">
        <f>Terr_Oeko!AD41</f>
        <v>970.14504277980575</v>
      </c>
      <c r="L41" s="180">
        <f>Terr_Oeko!X41</f>
        <v>572.63719846681727</v>
      </c>
      <c r="M41" s="205">
        <f t="shared" si="3"/>
        <v>202.29295564342897</v>
      </c>
      <c r="N41" s="205">
        <f>Terr_Oeko!AF41</f>
        <v>370.3442428233883</v>
      </c>
      <c r="O41" s="180">
        <f t="shared" si="4"/>
        <v>56.700937484652172</v>
      </c>
      <c r="P41" s="180">
        <f>Terr_Oeko!AH41</f>
        <v>515.93626098216509</v>
      </c>
      <c r="Q41" s="205">
        <f t="shared" si="5"/>
        <v>0</v>
      </c>
      <c r="R41" s="214">
        <f>Terr_Oeko!AJ41</f>
        <v>593.3781240242489</v>
      </c>
      <c r="T41" s="186">
        <f>Klima!E41</f>
        <v>197.56566484040994</v>
      </c>
      <c r="U41" s="187">
        <f>Klima!H41</f>
        <v>161.44316381426603</v>
      </c>
      <c r="V41" s="187">
        <f>Klima!J41</f>
        <v>36.122501026143908</v>
      </c>
      <c r="W41" s="186">
        <f>Vegetation!K41</f>
        <v>1160.4407269136541</v>
      </c>
      <c r="X41" s="187">
        <f t="shared" si="6"/>
        <v>79.803057611219174</v>
      </c>
      <c r="Y41" s="188">
        <f>Vegetation!M41</f>
        <v>1080.6376693024349</v>
      </c>
      <c r="Z41" s="186">
        <f>Gesundheit!F41</f>
        <v>577.83478260869572</v>
      </c>
      <c r="AA41" s="187">
        <f>MIN(Gesundheit!F41, Gesundheit!J41)</f>
        <v>577.83478260869572</v>
      </c>
      <c r="AB41" s="189">
        <f t="shared" si="7"/>
        <v>0</v>
      </c>
      <c r="AC41" s="190">
        <f>MIN(Gesundheit!F41,Gesundheit!Q41)</f>
        <v>515.2913043478261</v>
      </c>
      <c r="AD41" s="191">
        <f t="shared" si="8"/>
        <v>62.54347826086962</v>
      </c>
      <c r="AE41" s="160">
        <f t="shared" si="9"/>
        <v>3668.9190997432306</v>
      </c>
      <c r="AF41" s="160">
        <f t="shared" si="10"/>
        <v>1177.3515138611297</v>
      </c>
      <c r="AG41" s="160">
        <f t="shared" si="11"/>
        <v>2491.5675858821014</v>
      </c>
    </row>
    <row r="42" spans="1:33" x14ac:dyDescent="0.25">
      <c r="A42" s="76">
        <v>3361</v>
      </c>
      <c r="B42" s="21" t="s">
        <v>33</v>
      </c>
      <c r="C42" s="39" t="s">
        <v>12</v>
      </c>
      <c r="D42" s="207">
        <v>788</v>
      </c>
      <c r="E42" s="213">
        <f>Terr_Oeko!W42</f>
        <v>1896.7377690184001</v>
      </c>
      <c r="F42" s="220">
        <f t="shared" si="0"/>
        <v>828.78579384776708</v>
      </c>
      <c r="G42" s="223">
        <f>Terr_Oeko!Z42</f>
        <v>1067.951975170633</v>
      </c>
      <c r="H42" s="227">
        <f t="shared" si="1"/>
        <v>492.91479054657611</v>
      </c>
      <c r="I42" s="228">
        <f>Terr_Oeko!AB42</f>
        <v>1403.8229784718239</v>
      </c>
      <c r="J42" s="220">
        <f t="shared" si="2"/>
        <v>311.03786949794153</v>
      </c>
      <c r="K42" s="231">
        <f>Terr_Oeko!AD42</f>
        <v>1585.6998995204585</v>
      </c>
      <c r="L42" s="180">
        <f>Terr_Oeko!X42</f>
        <v>625.56899863805404</v>
      </c>
      <c r="M42" s="205">
        <f t="shared" si="3"/>
        <v>220.99193351778951</v>
      </c>
      <c r="N42" s="205">
        <f>Terr_Oeko!AF42</f>
        <v>404.57706512026454</v>
      </c>
      <c r="O42" s="180">
        <f t="shared" si="4"/>
        <v>61.942096634800123</v>
      </c>
      <c r="P42" s="180">
        <f>Terr_Oeko!AH42</f>
        <v>563.62690200325392</v>
      </c>
      <c r="Q42" s="205">
        <f t="shared" si="5"/>
        <v>0</v>
      </c>
      <c r="R42" s="214">
        <f>Terr_Oeko!AJ42</f>
        <v>648.22711457346304</v>
      </c>
      <c r="T42" s="186">
        <f>Klima!E42</f>
        <v>178.27729821458405</v>
      </c>
      <c r="U42" s="187">
        <f>Klima!H42</f>
        <v>145.47411446707605</v>
      </c>
      <c r="V42" s="187">
        <f>Klima!J42</f>
        <v>32.803183747508001</v>
      </c>
      <c r="W42" s="186">
        <f>Vegetation!K42</f>
        <v>1896.7377690184001</v>
      </c>
      <c r="X42" s="187">
        <f t="shared" si="6"/>
        <v>130.43791892493027</v>
      </c>
      <c r="Y42" s="188">
        <f>Vegetation!M42</f>
        <v>1766.2998500934698</v>
      </c>
      <c r="Z42" s="186">
        <f>Gesundheit!F42</f>
        <v>632.64782608695646</v>
      </c>
      <c r="AA42" s="187">
        <f>MIN(Gesundheit!F42, Gesundheit!J42)</f>
        <v>632.64782608695646</v>
      </c>
      <c r="AB42" s="189">
        <f t="shared" si="7"/>
        <v>0</v>
      </c>
      <c r="AC42" s="190">
        <f>MIN(Gesundheit!F42,Gesundheit!Q42)</f>
        <v>277.35217391304343</v>
      </c>
      <c r="AD42" s="191">
        <f t="shared" si="8"/>
        <v>355.29565217391303</v>
      </c>
      <c r="AE42" s="160">
        <f t="shared" si="9"/>
        <v>5229.9696609763942</v>
      </c>
      <c r="AF42" s="160">
        <f t="shared" si="10"/>
        <v>1463.416746660339</v>
      </c>
      <c r="AG42" s="160">
        <f t="shared" si="11"/>
        <v>3766.5529143160556</v>
      </c>
    </row>
    <row r="43" spans="1:33" x14ac:dyDescent="0.25">
      <c r="A43" s="76">
        <v>3451</v>
      </c>
      <c r="B43" s="21" t="s">
        <v>34</v>
      </c>
      <c r="C43" s="39" t="s">
        <v>12</v>
      </c>
      <c r="D43" s="207">
        <v>734</v>
      </c>
      <c r="E43" s="213">
        <f>Terr_Oeko!W43</f>
        <v>2276.2498442018427</v>
      </c>
      <c r="F43" s="220">
        <f t="shared" si="0"/>
        <v>994.61484077421756</v>
      </c>
      <c r="G43" s="223">
        <f>Terr_Oeko!Z43</f>
        <v>1281.6350034276252</v>
      </c>
      <c r="H43" s="227">
        <f t="shared" si="1"/>
        <v>591.54050365490639</v>
      </c>
      <c r="I43" s="228">
        <f>Terr_Oeko!AB43</f>
        <v>1684.7093405469363</v>
      </c>
      <c r="J43" s="220">
        <f t="shared" si="2"/>
        <v>373.27242255104511</v>
      </c>
      <c r="K43" s="231">
        <f>Terr_Oeko!AD43</f>
        <v>1902.9774216507976</v>
      </c>
      <c r="L43" s="180">
        <f>Terr_Oeko!X43</f>
        <v>498.74841010057816</v>
      </c>
      <c r="M43" s="205">
        <f t="shared" si="3"/>
        <v>176.19059724348915</v>
      </c>
      <c r="N43" s="205">
        <f>Terr_Oeko!AF43</f>
        <v>322.557812857089</v>
      </c>
      <c r="O43" s="180">
        <f t="shared" si="4"/>
        <v>49.384675842572392</v>
      </c>
      <c r="P43" s="180">
        <f>Terr_Oeko!AH43</f>
        <v>449.36373425800576</v>
      </c>
      <c r="Q43" s="205">
        <f t="shared" si="5"/>
        <v>0</v>
      </c>
      <c r="R43" s="214">
        <f>Terr_Oeko!AJ43</f>
        <v>516.81308293964616</v>
      </c>
      <c r="T43" s="186">
        <f>Klima!E43</f>
        <v>196.66814052905715</v>
      </c>
      <c r="U43" s="187">
        <f>Klima!H43</f>
        <v>161.39194146063568</v>
      </c>
      <c r="V43" s="187">
        <f>Klima!J43</f>
        <v>35.276199068421477</v>
      </c>
      <c r="W43" s="186">
        <f>Vegetation!K43</f>
        <v>2276.2498442018427</v>
      </c>
      <c r="X43" s="187">
        <f t="shared" si="6"/>
        <v>156.53681678123712</v>
      </c>
      <c r="Y43" s="188">
        <f>Vegetation!M43</f>
        <v>2119.7130274206056</v>
      </c>
      <c r="Z43" s="186">
        <f>Gesundheit!F43</f>
        <v>504.18260869565222</v>
      </c>
      <c r="AA43" s="187">
        <f>MIN(Gesundheit!F43, Gesundheit!J43)</f>
        <v>504.18260869565222</v>
      </c>
      <c r="AB43" s="189">
        <f t="shared" si="7"/>
        <v>0</v>
      </c>
      <c r="AC43" s="190">
        <f>MIN(Gesundheit!F43,Gesundheit!Q43)</f>
        <v>258.3608695652174</v>
      </c>
      <c r="AD43" s="191">
        <f t="shared" si="8"/>
        <v>245.82173913043482</v>
      </c>
      <c r="AE43" s="160">
        <f t="shared" si="9"/>
        <v>5752.0988477289729</v>
      </c>
      <c r="AF43" s="160">
        <f t="shared" si="10"/>
        <v>1463.0365464350039</v>
      </c>
      <c r="AG43" s="160">
        <f t="shared" si="11"/>
        <v>4289.0623012939695</v>
      </c>
    </row>
    <row r="44" spans="1:33" x14ac:dyDescent="0.25">
      <c r="A44" s="76">
        <v>3452</v>
      </c>
      <c r="B44" s="21" t="s">
        <v>278</v>
      </c>
      <c r="C44" s="39" t="s">
        <v>12</v>
      </c>
      <c r="D44" s="207">
        <v>1523</v>
      </c>
      <c r="E44" s="213">
        <f>Terr_Oeko!W44</f>
        <v>3579.1324945916831</v>
      </c>
      <c r="F44" s="220">
        <f t="shared" si="0"/>
        <v>1563.9136913225725</v>
      </c>
      <c r="G44" s="223">
        <f>Terr_Oeko!Z44</f>
        <v>2015.2188032691106</v>
      </c>
      <c r="H44" s="227">
        <f t="shared" si="1"/>
        <v>930.12717557847554</v>
      </c>
      <c r="I44" s="228">
        <f>Terr_Oeko!AB44</f>
        <v>2649.0053190132076</v>
      </c>
      <c r="J44" s="220">
        <f t="shared" si="2"/>
        <v>586.92654512003355</v>
      </c>
      <c r="K44" s="231">
        <f>Terr_Oeko!AD44</f>
        <v>2992.2059494716495</v>
      </c>
      <c r="L44" s="180">
        <f>Terr_Oeko!X44</f>
        <v>886.54620250881351</v>
      </c>
      <c r="M44" s="205">
        <f t="shared" si="3"/>
        <v>313.1861711047369</v>
      </c>
      <c r="N44" s="205">
        <f>Terr_Oeko!AF44</f>
        <v>573.36003140407661</v>
      </c>
      <c r="O44" s="180">
        <f t="shared" si="4"/>
        <v>87.783331121862034</v>
      </c>
      <c r="P44" s="180">
        <f>Terr_Oeko!AH44</f>
        <v>798.76287138695147</v>
      </c>
      <c r="Q44" s="205">
        <f t="shared" si="5"/>
        <v>0</v>
      </c>
      <c r="R44" s="214">
        <f>Terr_Oeko!AJ44</f>
        <v>918.6569156072477</v>
      </c>
      <c r="T44" s="186">
        <f>Klima!E44</f>
        <v>359.53520995528379</v>
      </c>
      <c r="U44" s="187">
        <f>Klima!H44</f>
        <v>292.39465528550375</v>
      </c>
      <c r="V44" s="187">
        <f>Klima!J44</f>
        <v>67.140554669780045</v>
      </c>
      <c r="W44" s="186">
        <f>Vegetation!K44</f>
        <v>3579.1324945916831</v>
      </c>
      <c r="X44" s="187">
        <f t="shared" si="6"/>
        <v>246.13555008858248</v>
      </c>
      <c r="Y44" s="188">
        <f>Vegetation!M44</f>
        <v>3332.9969445031006</v>
      </c>
      <c r="Z44" s="186">
        <f>Gesundheit!F44</f>
        <v>944.695652173913</v>
      </c>
      <c r="AA44" s="187">
        <f>MIN(Gesundheit!F44, Gesundheit!J44)</f>
        <v>944.695652173913</v>
      </c>
      <c r="AB44" s="189">
        <f t="shared" si="7"/>
        <v>0</v>
      </c>
      <c r="AC44" s="190">
        <f>MIN(Gesundheit!F44,Gesundheit!Q44)</f>
        <v>536.04782608695666</v>
      </c>
      <c r="AD44" s="191">
        <f t="shared" si="8"/>
        <v>408.64782608695634</v>
      </c>
      <c r="AE44" s="160">
        <f t="shared" si="9"/>
        <v>9349.0420538213766</v>
      </c>
      <c r="AF44" s="160">
        <f t="shared" si="10"/>
        <v>2501.1363642483366</v>
      </c>
      <c r="AG44" s="160">
        <f t="shared" si="11"/>
        <v>6847.90568957304</v>
      </c>
    </row>
    <row r="45" spans="1:33" x14ac:dyDescent="0.25">
      <c r="A45" s="76">
        <v>3453</v>
      </c>
      <c r="B45" s="21" t="s">
        <v>35</v>
      </c>
      <c r="C45" s="39" t="s">
        <v>12</v>
      </c>
      <c r="D45" s="207">
        <v>1420</v>
      </c>
      <c r="E45" s="213">
        <f>Terr_Oeko!W45</f>
        <v>11951.460316147304</v>
      </c>
      <c r="F45" s="220">
        <f t="shared" si="0"/>
        <v>5222.2298134994007</v>
      </c>
      <c r="G45" s="223">
        <f>Terr_Oeko!Z45</f>
        <v>6729.2305026479034</v>
      </c>
      <c r="H45" s="227">
        <f t="shared" si="1"/>
        <v>3105.8861455098249</v>
      </c>
      <c r="I45" s="228">
        <f>Terr_Oeko!AB45</f>
        <v>8845.5741706374793</v>
      </c>
      <c r="J45" s="220">
        <f t="shared" si="2"/>
        <v>1959.8685779571206</v>
      </c>
      <c r="K45" s="231">
        <f>Terr_Oeko!AD45</f>
        <v>9991.5917381901836</v>
      </c>
      <c r="L45" s="180">
        <f>Terr_Oeko!X45</f>
        <v>979.5786015302607</v>
      </c>
      <c r="M45" s="205">
        <f t="shared" si="3"/>
        <v>346.05130634051204</v>
      </c>
      <c r="N45" s="205">
        <f>Terr_Oeko!AF45</f>
        <v>633.52729518974866</v>
      </c>
      <c r="O45" s="180">
        <f t="shared" si="4"/>
        <v>96.995139671997663</v>
      </c>
      <c r="P45" s="180">
        <f>Terr_Oeko!AH45</f>
        <v>882.58346185826304</v>
      </c>
      <c r="Q45" s="205">
        <f t="shared" si="5"/>
        <v>0</v>
      </c>
      <c r="R45" s="214">
        <f>Terr_Oeko!AJ45</f>
        <v>1015.0589491332282</v>
      </c>
      <c r="T45" s="186">
        <f>Klima!E45</f>
        <v>504.60139885866204</v>
      </c>
      <c r="U45" s="187">
        <f>Klima!H45</f>
        <v>418.33049592194124</v>
      </c>
      <c r="V45" s="187">
        <f>Klima!J45</f>
        <v>86.270902936720802</v>
      </c>
      <c r="W45" s="186">
        <f>Vegetation!K45</f>
        <v>11951.460316147304</v>
      </c>
      <c r="X45" s="187">
        <f t="shared" si="6"/>
        <v>821.8972792211116</v>
      </c>
      <c r="Y45" s="188">
        <f>Vegetation!M45</f>
        <v>11129.563036926193</v>
      </c>
      <c r="Z45" s="186">
        <f>Gesundheit!F45</f>
        <v>987.06086956521733</v>
      </c>
      <c r="AA45" s="187">
        <f>MIN(Gesundheit!F45, Gesundheit!J45)</f>
        <v>987.06086956521733</v>
      </c>
      <c r="AB45" s="189">
        <f t="shared" si="7"/>
        <v>0</v>
      </c>
      <c r="AC45" s="190">
        <f>MIN(Gesundheit!F45,Gesundheit!Q45)</f>
        <v>499.8</v>
      </c>
      <c r="AD45" s="191">
        <f t="shared" si="8"/>
        <v>487.26086956521732</v>
      </c>
      <c r="AE45" s="160">
        <f t="shared" si="9"/>
        <v>26374.161502248749</v>
      </c>
      <c r="AF45" s="160">
        <f t="shared" si="10"/>
        <v>5430.169929890093</v>
      </c>
      <c r="AG45" s="160">
        <f t="shared" si="11"/>
        <v>20943.991572358656</v>
      </c>
    </row>
    <row r="46" spans="1:33" x14ac:dyDescent="0.25">
      <c r="A46" s="76">
        <v>3454</v>
      </c>
      <c r="B46" s="21" t="s">
        <v>36</v>
      </c>
      <c r="C46" s="39" t="s">
        <v>12</v>
      </c>
      <c r="D46" s="207">
        <v>2916</v>
      </c>
      <c r="E46" s="213">
        <f>Terr_Oeko!W46</f>
        <v>13792.059202699811</v>
      </c>
      <c r="F46" s="220">
        <f t="shared" si="0"/>
        <v>6026.4855383886634</v>
      </c>
      <c r="G46" s="223">
        <f>Terr_Oeko!Z46</f>
        <v>7765.5736643111477</v>
      </c>
      <c r="H46" s="227">
        <f t="shared" si="1"/>
        <v>3584.2118421161704</v>
      </c>
      <c r="I46" s="228">
        <f>Terr_Oeko!AB46</f>
        <v>10207.847360583641</v>
      </c>
      <c r="J46" s="220">
        <f t="shared" si="2"/>
        <v>2261.7004735542923</v>
      </c>
      <c r="K46" s="231">
        <f>Terr_Oeko!AD46</f>
        <v>11530.358729145519</v>
      </c>
      <c r="L46" s="180">
        <f>Terr_Oeko!X46</f>
        <v>2439.8951218037323</v>
      </c>
      <c r="M46" s="205">
        <f t="shared" si="3"/>
        <v>861.93072502303107</v>
      </c>
      <c r="N46" s="205">
        <f>Terr_Oeko!AF46</f>
        <v>1577.9643967807012</v>
      </c>
      <c r="O46" s="180">
        <f t="shared" si="4"/>
        <v>241.59160658948713</v>
      </c>
      <c r="P46" s="180">
        <f>Terr_Oeko!AH46</f>
        <v>2198.3035152142452</v>
      </c>
      <c r="Q46" s="205">
        <f t="shared" si="5"/>
        <v>0</v>
      </c>
      <c r="R46" s="214">
        <f>Terr_Oeko!AJ46</f>
        <v>2528.2681496558594</v>
      </c>
      <c r="T46" s="186">
        <f>Klima!E46</f>
        <v>781.9428817457034</v>
      </c>
      <c r="U46" s="187">
        <f>Klima!H46</f>
        <v>639.32996929723004</v>
      </c>
      <c r="V46" s="187">
        <f>Klima!J46</f>
        <v>142.61291244847337</v>
      </c>
      <c r="W46" s="186">
        <f>Vegetation!K46</f>
        <v>13792.059202699811</v>
      </c>
      <c r="X46" s="187">
        <f t="shared" si="6"/>
        <v>948.47454902562458</v>
      </c>
      <c r="Y46" s="188">
        <f>Vegetation!M46</f>
        <v>12843.584653674186</v>
      </c>
      <c r="Z46" s="186">
        <f>Gesundheit!F46</f>
        <v>2479.4</v>
      </c>
      <c r="AA46" s="187">
        <f>MIN(Gesundheit!F46, Gesundheit!J46)</f>
        <v>2479.4</v>
      </c>
      <c r="AB46" s="189">
        <f t="shared" si="7"/>
        <v>0</v>
      </c>
      <c r="AC46" s="190">
        <f>MIN(Gesundheit!F46,Gesundheit!Q46)</f>
        <v>1026.3521739130435</v>
      </c>
      <c r="AD46" s="191">
        <f t="shared" si="8"/>
        <v>1453.0478260869565</v>
      </c>
      <c r="AE46" s="160">
        <f t="shared" si="9"/>
        <v>33285.356408949061</v>
      </c>
      <c r="AF46" s="160">
        <f t="shared" si="10"/>
        <v>7893.0079670285122</v>
      </c>
      <c r="AG46" s="160">
        <f t="shared" si="11"/>
        <v>25392.348441920549</v>
      </c>
    </row>
    <row r="47" spans="1:33" x14ac:dyDescent="0.25">
      <c r="A47" s="76">
        <v>3455</v>
      </c>
      <c r="B47" s="21" t="s">
        <v>279</v>
      </c>
      <c r="C47" s="39" t="s">
        <v>12</v>
      </c>
      <c r="D47" s="207">
        <v>781</v>
      </c>
      <c r="E47" s="213">
        <f>Terr_Oeko!W47</f>
        <v>2373.7187274375669</v>
      </c>
      <c r="F47" s="220">
        <f t="shared" si="0"/>
        <v>1037.2041892268403</v>
      </c>
      <c r="G47" s="223">
        <f>Terr_Oeko!Z47</f>
        <v>1336.5145382107266</v>
      </c>
      <c r="H47" s="227">
        <f t="shared" si="1"/>
        <v>616.87023291411197</v>
      </c>
      <c r="I47" s="228">
        <f>Terr_Oeko!AB47</f>
        <v>1756.848494523455</v>
      </c>
      <c r="J47" s="220">
        <f t="shared" si="2"/>
        <v>389.25592553136084</v>
      </c>
      <c r="K47" s="231">
        <f>Terr_Oeko!AD47</f>
        <v>1984.4628019062061</v>
      </c>
      <c r="L47" s="180">
        <f>Terr_Oeko!X47</f>
        <v>869.07130670349341</v>
      </c>
      <c r="M47" s="205">
        <f t="shared" si="3"/>
        <v>307.01289362383989</v>
      </c>
      <c r="N47" s="205">
        <f>Terr_Oeko!AF47</f>
        <v>562.05841307965352</v>
      </c>
      <c r="O47" s="180">
        <f t="shared" si="4"/>
        <v>86.053015701800064</v>
      </c>
      <c r="P47" s="180">
        <f>Terr_Oeko!AH47</f>
        <v>783.01829100169334</v>
      </c>
      <c r="Q47" s="205">
        <f t="shared" si="5"/>
        <v>0</v>
      </c>
      <c r="R47" s="214">
        <f>Terr_Oeko!AJ47</f>
        <v>900.54907888577259</v>
      </c>
      <c r="T47" s="186">
        <f>Klima!E47</f>
        <v>301.62061287528883</v>
      </c>
      <c r="U47" s="187">
        <f>Klima!H47</f>
        <v>221.04183599670696</v>
      </c>
      <c r="V47" s="187">
        <f>Klima!J47</f>
        <v>80.578776878581863</v>
      </c>
      <c r="W47" s="186">
        <f>Vegetation!K47</f>
        <v>2373.7187274375669</v>
      </c>
      <c r="X47" s="187">
        <f t="shared" si="6"/>
        <v>163.23971398551657</v>
      </c>
      <c r="Y47" s="188">
        <f>Vegetation!M47</f>
        <v>2210.4790134520504</v>
      </c>
      <c r="Z47" s="186">
        <f>Gesundheit!F47</f>
        <v>834.7347826086957</v>
      </c>
      <c r="AA47" s="187">
        <f>MIN(Gesundheit!F47, Gesundheit!J47)</f>
        <v>834.7347826086957</v>
      </c>
      <c r="AB47" s="189">
        <f t="shared" si="7"/>
        <v>0</v>
      </c>
      <c r="AC47" s="190">
        <f>MIN(Gesundheit!F47,Gesundheit!Q47)</f>
        <v>274.88695652173914</v>
      </c>
      <c r="AD47" s="191">
        <f t="shared" si="8"/>
        <v>559.8478260869565</v>
      </c>
      <c r="AE47" s="160">
        <f t="shared" si="9"/>
        <v>6752.8641570626114</v>
      </c>
      <c r="AF47" s="160">
        <f t="shared" si="10"/>
        <v>1921.9395812068312</v>
      </c>
      <c r="AG47" s="160">
        <f t="shared" si="11"/>
        <v>4830.9245758557809</v>
      </c>
    </row>
    <row r="48" spans="1:33" x14ac:dyDescent="0.25">
      <c r="A48" s="76">
        <v>3456</v>
      </c>
      <c r="B48" s="21" t="s">
        <v>37</v>
      </c>
      <c r="C48" s="39" t="s">
        <v>12</v>
      </c>
      <c r="D48" s="207">
        <v>1040</v>
      </c>
      <c r="E48" s="213">
        <f>Terr_Oeko!W48</f>
        <v>5247.0792979009011</v>
      </c>
      <c r="F48" s="220">
        <f t="shared" si="0"/>
        <v>2292.728521741582</v>
      </c>
      <c r="G48" s="223">
        <f>Terr_Oeko!Z48</f>
        <v>2954.3507761593191</v>
      </c>
      <c r="H48" s="227">
        <f t="shared" si="1"/>
        <v>1363.5849063334636</v>
      </c>
      <c r="I48" s="228">
        <f>Terr_Oeko!AB48</f>
        <v>3883.4943915674376</v>
      </c>
      <c r="J48" s="220">
        <f t="shared" si="2"/>
        <v>860.44596810578878</v>
      </c>
      <c r="K48" s="231">
        <f>Terr_Oeko!AD48</f>
        <v>4386.6333297951123</v>
      </c>
      <c r="L48" s="180">
        <f>Terr_Oeko!X48</f>
        <v>807.97379927332588</v>
      </c>
      <c r="M48" s="205">
        <f t="shared" si="3"/>
        <v>285.42925324283317</v>
      </c>
      <c r="N48" s="205">
        <f>Terr_Oeko!AF48</f>
        <v>522.54454603049271</v>
      </c>
      <c r="O48" s="180">
        <f t="shared" si="4"/>
        <v>80.003311004757393</v>
      </c>
      <c r="P48" s="180">
        <f>Terr_Oeko!AH48</f>
        <v>727.97048826856849</v>
      </c>
      <c r="Q48" s="205">
        <f t="shared" si="5"/>
        <v>0</v>
      </c>
      <c r="R48" s="214">
        <f>Terr_Oeko!AJ48</f>
        <v>837.2386190718853</v>
      </c>
      <c r="T48" s="186">
        <f>Klima!E48</f>
        <v>321.66977376087237</v>
      </c>
      <c r="U48" s="187">
        <f>Klima!H48</f>
        <v>260.39342984427026</v>
      </c>
      <c r="V48" s="187">
        <f>Klima!J48</f>
        <v>61.276343916602116</v>
      </c>
      <c r="W48" s="186">
        <f>Vegetation!K48</f>
        <v>5247.0792979009011</v>
      </c>
      <c r="X48" s="187">
        <f t="shared" si="6"/>
        <v>360.83960325547741</v>
      </c>
      <c r="Y48" s="188">
        <f>Vegetation!M48</f>
        <v>4886.2396946454237</v>
      </c>
      <c r="Z48" s="186">
        <f>Gesundheit!F48</f>
        <v>834.67391304347825</v>
      </c>
      <c r="AA48" s="187">
        <f>MIN(Gesundheit!F48, Gesundheit!J48)</f>
        <v>834.67391304347825</v>
      </c>
      <c r="AB48" s="189">
        <f t="shared" si="7"/>
        <v>0</v>
      </c>
      <c r="AC48" s="190">
        <f>MIN(Gesundheit!F48,Gesundheit!Q48)</f>
        <v>366.06956521739141</v>
      </c>
      <c r="AD48" s="191">
        <f t="shared" si="8"/>
        <v>468.60434782608684</v>
      </c>
      <c r="AE48" s="160">
        <f t="shared" si="9"/>
        <v>12458.476081879478</v>
      </c>
      <c r="AF48" s="160">
        <f t="shared" si="10"/>
        <v>2899.495163481447</v>
      </c>
      <c r="AG48" s="160">
        <f t="shared" si="11"/>
        <v>9558.9809183980324</v>
      </c>
    </row>
    <row r="49" spans="1:33" x14ac:dyDescent="0.25">
      <c r="A49" s="76">
        <v>3457</v>
      </c>
      <c r="B49" s="21" t="s">
        <v>38</v>
      </c>
      <c r="C49" s="39" t="s">
        <v>12</v>
      </c>
      <c r="D49" s="207">
        <v>1115</v>
      </c>
      <c r="E49" s="213">
        <f>Terr_Oeko!W49</f>
        <v>3422.8991286681226</v>
      </c>
      <c r="F49" s="220">
        <f t="shared" si="0"/>
        <v>1495.6470092764416</v>
      </c>
      <c r="G49" s="223">
        <f>Terr_Oeko!Z49</f>
        <v>1927.2521193916809</v>
      </c>
      <c r="H49" s="227">
        <f t="shared" si="1"/>
        <v>889.52602443439719</v>
      </c>
      <c r="I49" s="228">
        <f>Terr_Oeko!AB49</f>
        <v>2533.3731042337254</v>
      </c>
      <c r="J49" s="220">
        <f t="shared" si="2"/>
        <v>561.30650735039262</v>
      </c>
      <c r="K49" s="231">
        <f>Terr_Oeko!AD49</f>
        <v>2861.5926213177299</v>
      </c>
      <c r="L49" s="180">
        <f>Terr_Oeko!X49</f>
        <v>750.45415014055106</v>
      </c>
      <c r="M49" s="205">
        <f t="shared" si="3"/>
        <v>265.10954669600761</v>
      </c>
      <c r="N49" s="205">
        <f>Terr_Oeko!AF49</f>
        <v>485.34460344454345</v>
      </c>
      <c r="O49" s="180">
        <f t="shared" si="4"/>
        <v>74.307875852537563</v>
      </c>
      <c r="P49" s="180">
        <f>Terr_Oeko!AH49</f>
        <v>676.1462742880135</v>
      </c>
      <c r="Q49" s="205">
        <f t="shared" si="5"/>
        <v>0</v>
      </c>
      <c r="R49" s="214">
        <f>Terr_Oeko!AJ49</f>
        <v>777.63560762184113</v>
      </c>
      <c r="T49" s="186">
        <f>Klima!E49</f>
        <v>307.33833737888074</v>
      </c>
      <c r="U49" s="187">
        <f>Klima!H49</f>
        <v>251.93833425180893</v>
      </c>
      <c r="V49" s="187">
        <f>Klima!J49</f>
        <v>55.400003127071813</v>
      </c>
      <c r="W49" s="186">
        <f>Vegetation!K49</f>
        <v>3422.8991286681226</v>
      </c>
      <c r="X49" s="187">
        <f t="shared" si="6"/>
        <v>235.3914422574544</v>
      </c>
      <c r="Y49" s="188">
        <f>Vegetation!M49</f>
        <v>3187.5076864106682</v>
      </c>
      <c r="Z49" s="186">
        <f>Gesundheit!F49</f>
        <v>755.51304347826078</v>
      </c>
      <c r="AA49" s="187">
        <f>MIN(Gesundheit!F49, Gesundheit!J49)</f>
        <v>755.51304347826078</v>
      </c>
      <c r="AB49" s="189">
        <f t="shared" si="7"/>
        <v>0</v>
      </c>
      <c r="AC49" s="190">
        <f>MIN(Gesundheit!F49,Gesundheit!Q49)</f>
        <v>392.45652173913044</v>
      </c>
      <c r="AD49" s="191">
        <f t="shared" si="8"/>
        <v>363.05652173913035</v>
      </c>
      <c r="AE49" s="160">
        <f t="shared" si="9"/>
        <v>8659.1037883339377</v>
      </c>
      <c r="AF49" s="160">
        <f t="shared" si="10"/>
        <v>2206.6767202744591</v>
      </c>
      <c r="AG49" s="160">
        <f t="shared" si="11"/>
        <v>6452.4270680594782</v>
      </c>
    </row>
    <row r="50" spans="1:33" x14ac:dyDescent="0.25">
      <c r="A50" s="76">
        <v>3458</v>
      </c>
      <c r="B50" s="21" t="s">
        <v>280</v>
      </c>
      <c r="C50" s="39" t="s">
        <v>12</v>
      </c>
      <c r="D50" s="207">
        <v>1236</v>
      </c>
      <c r="E50" s="213">
        <f>Terr_Oeko!W50</f>
        <v>5693.2081697432122</v>
      </c>
      <c r="F50" s="220">
        <f t="shared" si="0"/>
        <v>2487.6659966248862</v>
      </c>
      <c r="G50" s="223">
        <f>Terr_Oeko!Z50</f>
        <v>3205.542173118326</v>
      </c>
      <c r="H50" s="227">
        <f t="shared" si="1"/>
        <v>1479.52266167997</v>
      </c>
      <c r="I50" s="228">
        <f>Terr_Oeko!AB50</f>
        <v>4213.6855080632422</v>
      </c>
      <c r="J50" s="220">
        <f t="shared" si="2"/>
        <v>933.60472314611525</v>
      </c>
      <c r="K50" s="231">
        <f>Terr_Oeko!AD50</f>
        <v>4759.603446597097</v>
      </c>
      <c r="L50" s="180">
        <f>Terr_Oeko!X50</f>
        <v>1296.5346989747168</v>
      </c>
      <c r="M50" s="205">
        <f t="shared" si="3"/>
        <v>458.02095471982727</v>
      </c>
      <c r="N50" s="205">
        <f>Terr_Oeko!AF50</f>
        <v>838.5137442548895</v>
      </c>
      <c r="O50" s="180">
        <f t="shared" si="4"/>
        <v>128.37924799519942</v>
      </c>
      <c r="P50" s="180">
        <f>Terr_Oeko!AH50</f>
        <v>1168.1554509795174</v>
      </c>
      <c r="Q50" s="205">
        <f t="shared" si="5"/>
        <v>0</v>
      </c>
      <c r="R50" s="214">
        <f>Terr_Oeko!AJ50</f>
        <v>1343.4951998748691</v>
      </c>
      <c r="T50" s="186">
        <f>Klima!E50</f>
        <v>354.46068909992596</v>
      </c>
      <c r="U50" s="187">
        <f>Klima!H50</f>
        <v>286.56103050395825</v>
      </c>
      <c r="V50" s="187">
        <f>Klima!J50</f>
        <v>67.899658595967708</v>
      </c>
      <c r="W50" s="186">
        <f>Vegetation!K50</f>
        <v>5693.2081697432122</v>
      </c>
      <c r="X50" s="187">
        <f t="shared" si="6"/>
        <v>391.51971231744483</v>
      </c>
      <c r="Y50" s="188">
        <f>Vegetation!M50</f>
        <v>5301.6884574257674</v>
      </c>
      <c r="Z50" s="186">
        <f>Gesundheit!F50</f>
        <v>1327.3521739130435</v>
      </c>
      <c r="AA50" s="187">
        <f>MIN(Gesundheit!F50, Gesundheit!J50)</f>
        <v>1327.3521739130435</v>
      </c>
      <c r="AB50" s="189">
        <f t="shared" si="7"/>
        <v>0</v>
      </c>
      <c r="AC50" s="190">
        <f>MIN(Gesundheit!F50,Gesundheit!Q50)</f>
        <v>435.03478260869571</v>
      </c>
      <c r="AD50" s="191">
        <f t="shared" si="8"/>
        <v>892.31739130434789</v>
      </c>
      <c r="AE50" s="160">
        <f t="shared" si="9"/>
        <v>14364.763901474109</v>
      </c>
      <c r="AF50" s="160">
        <f t="shared" si="10"/>
        <v>3613.3348264096157</v>
      </c>
      <c r="AG50" s="160">
        <f t="shared" si="11"/>
        <v>10751.429075064494</v>
      </c>
    </row>
    <row r="51" spans="1:33" x14ac:dyDescent="0.25">
      <c r="A51" s="76">
        <v>3459</v>
      </c>
      <c r="B51" s="21" t="s">
        <v>281</v>
      </c>
      <c r="C51" s="39" t="s">
        <v>12</v>
      </c>
      <c r="D51" s="207">
        <v>2232</v>
      </c>
      <c r="E51" s="213">
        <f>Terr_Oeko!W51</f>
        <v>7816.7938000381109</v>
      </c>
      <c r="F51" s="220">
        <f t="shared" si="0"/>
        <v>3415.5737080416848</v>
      </c>
      <c r="G51" s="223">
        <f>Terr_Oeko!Z51</f>
        <v>4401.2200919964262</v>
      </c>
      <c r="H51" s="227">
        <f t="shared" si="1"/>
        <v>2031.3895476893313</v>
      </c>
      <c r="I51" s="228">
        <f>Terr_Oeko!AB51</f>
        <v>5785.4042523487797</v>
      </c>
      <c r="J51" s="220">
        <f t="shared" si="2"/>
        <v>1281.8423978169785</v>
      </c>
      <c r="K51" s="231">
        <f>Terr_Oeko!AD51</f>
        <v>6534.9514022211324</v>
      </c>
      <c r="L51" s="180">
        <f>Terr_Oeko!X51</f>
        <v>2138.3768118080361</v>
      </c>
      <c r="M51" s="205">
        <f t="shared" si="3"/>
        <v>755.41471406015694</v>
      </c>
      <c r="N51" s="205">
        <f>Terr_Oeko!AF51</f>
        <v>1382.9620977478792</v>
      </c>
      <c r="O51" s="180">
        <f t="shared" si="4"/>
        <v>211.73610490130136</v>
      </c>
      <c r="P51" s="180">
        <f>Terr_Oeko!AH51</f>
        <v>1926.6407069067347</v>
      </c>
      <c r="Q51" s="205">
        <f t="shared" si="5"/>
        <v>0</v>
      </c>
      <c r="R51" s="214">
        <f>Terr_Oeko!AJ51</f>
        <v>2215.8288431922997</v>
      </c>
      <c r="T51" s="186">
        <f>Klima!E51</f>
        <v>570.23810719446556</v>
      </c>
      <c r="U51" s="187">
        <f>Klima!H51</f>
        <v>455.86395461035664</v>
      </c>
      <c r="V51" s="187">
        <f>Klima!J51</f>
        <v>114.37415258410891</v>
      </c>
      <c r="W51" s="186">
        <f>Vegetation!K51</f>
        <v>7816.7938000381109</v>
      </c>
      <c r="X51" s="187">
        <f t="shared" si="6"/>
        <v>537.55787046405294</v>
      </c>
      <c r="Y51" s="188">
        <f>Vegetation!M51</f>
        <v>7279.235929574058</v>
      </c>
      <c r="Z51" s="186">
        <f>Gesundheit!F51</f>
        <v>2199.9478260869564</v>
      </c>
      <c r="AA51" s="187">
        <f>MIN(Gesundheit!F51, Gesundheit!J51)</f>
        <v>2199.9478260869564</v>
      </c>
      <c r="AB51" s="189">
        <f t="shared" si="7"/>
        <v>0</v>
      </c>
      <c r="AC51" s="190">
        <f>MIN(Gesundheit!F51,Gesundheit!Q51)</f>
        <v>785.61304347826092</v>
      </c>
      <c r="AD51" s="191">
        <f t="shared" si="8"/>
        <v>1414.3347826086956</v>
      </c>
      <c r="AE51" s="160">
        <f t="shared" si="9"/>
        <v>20542.150345165683</v>
      </c>
      <c r="AF51" s="160">
        <f t="shared" si="10"/>
        <v>5436.495303751999</v>
      </c>
      <c r="AG51" s="160">
        <f t="shared" si="11"/>
        <v>15105.65504141368</v>
      </c>
    </row>
    <row r="52" spans="1:33" x14ac:dyDescent="0.25">
      <c r="A52" s="76">
        <v>3460</v>
      </c>
      <c r="B52" s="21" t="s">
        <v>39</v>
      </c>
      <c r="C52" s="39" t="s">
        <v>12</v>
      </c>
      <c r="D52" s="207">
        <v>805</v>
      </c>
      <c r="E52" s="213">
        <f>Terr_Oeko!W52</f>
        <v>8599.4891370289188</v>
      </c>
      <c r="F52" s="220">
        <f t="shared" si="0"/>
        <v>3757.5750045860041</v>
      </c>
      <c r="G52" s="223">
        <f>Terr_Oeko!Z52</f>
        <v>4841.9141324429147</v>
      </c>
      <c r="H52" s="227">
        <f t="shared" si="1"/>
        <v>2234.7925243139107</v>
      </c>
      <c r="I52" s="228">
        <f>Terr_Oeko!AB52</f>
        <v>6364.6966127150081</v>
      </c>
      <c r="J52" s="220">
        <f t="shared" si="2"/>
        <v>1410.1932400156784</v>
      </c>
      <c r="K52" s="231">
        <f>Terr_Oeko!AD52</f>
        <v>7189.2958970132404</v>
      </c>
      <c r="L52" s="180">
        <f>Terr_Oeko!X52</f>
        <v>826.18044622629861</v>
      </c>
      <c r="M52" s="205">
        <f t="shared" si="3"/>
        <v>291.86103314524667</v>
      </c>
      <c r="N52" s="205">
        <f>Terr_Oeko!AF52</f>
        <v>534.31941308105195</v>
      </c>
      <c r="O52" s="180">
        <f t="shared" si="4"/>
        <v>81.806082381555257</v>
      </c>
      <c r="P52" s="180">
        <f>Terr_Oeko!AH52</f>
        <v>744.37436384474336</v>
      </c>
      <c r="Q52" s="205">
        <f t="shared" si="5"/>
        <v>0</v>
      </c>
      <c r="R52" s="214">
        <f>Terr_Oeko!AJ52</f>
        <v>856.1047109755408</v>
      </c>
      <c r="T52" s="186">
        <f>Klima!E52</f>
        <v>342.56920736917948</v>
      </c>
      <c r="U52" s="187">
        <f>Klima!H52</f>
        <v>281.40135648346762</v>
      </c>
      <c r="V52" s="187">
        <f>Klima!J52</f>
        <v>61.167850885711857</v>
      </c>
      <c r="W52" s="186">
        <f>Vegetation!K52</f>
        <v>8599.4891370289188</v>
      </c>
      <c r="X52" s="187">
        <f t="shared" si="6"/>
        <v>591.38352447745092</v>
      </c>
      <c r="Y52" s="188">
        <f>Vegetation!M52</f>
        <v>8008.1056125514679</v>
      </c>
      <c r="Z52" s="186">
        <f>Gesundheit!F52</f>
        <v>840.85217391304343</v>
      </c>
      <c r="AA52" s="187">
        <f>MIN(Gesundheit!F52, Gesundheit!J52)</f>
        <v>840.85217391304343</v>
      </c>
      <c r="AB52" s="189">
        <f t="shared" si="7"/>
        <v>0</v>
      </c>
      <c r="AC52" s="190">
        <f>MIN(Gesundheit!F52,Gesundheit!Q52)</f>
        <v>283.3478260869565</v>
      </c>
      <c r="AD52" s="191">
        <f t="shared" si="8"/>
        <v>557.50434782608693</v>
      </c>
      <c r="AE52" s="160">
        <f t="shared" si="9"/>
        <v>19208.58010156636</v>
      </c>
      <c r="AF52" s="160">
        <f t="shared" si="10"/>
        <v>4030.235661569428</v>
      </c>
      <c r="AG52" s="160">
        <f t="shared" si="11"/>
        <v>15178.34443999693</v>
      </c>
    </row>
    <row r="53" spans="1:33" x14ac:dyDescent="0.25">
      <c r="A53" s="76">
        <v>3461</v>
      </c>
      <c r="B53" s="21" t="s">
        <v>40</v>
      </c>
      <c r="C53" s="39" t="s">
        <v>12</v>
      </c>
      <c r="D53" s="207">
        <v>863</v>
      </c>
      <c r="E53" s="213">
        <f>Terr_Oeko!W53</f>
        <v>2727.1889448084071</v>
      </c>
      <c r="F53" s="220">
        <f t="shared" si="0"/>
        <v>1191.6541609047083</v>
      </c>
      <c r="G53" s="223">
        <f>Terr_Oeko!Z53</f>
        <v>1535.5347839036988</v>
      </c>
      <c r="H53" s="227">
        <f t="shared" si="1"/>
        <v>708.72831736084504</v>
      </c>
      <c r="I53" s="228">
        <f>Terr_Oeko!AB53</f>
        <v>2018.460627447562</v>
      </c>
      <c r="J53" s="220">
        <f t="shared" si="2"/>
        <v>447.21998631921451</v>
      </c>
      <c r="K53" s="231">
        <f>Terr_Oeko!AD53</f>
        <v>2279.9689584891926</v>
      </c>
      <c r="L53" s="180">
        <f>Terr_Oeko!X53</f>
        <v>547.12969385333417</v>
      </c>
      <c r="M53" s="205">
        <f t="shared" si="3"/>
        <v>193.2820347441837</v>
      </c>
      <c r="N53" s="205">
        <f>Terr_Oeko!AF53</f>
        <v>353.84765910915047</v>
      </c>
      <c r="O53" s="180">
        <f t="shared" si="4"/>
        <v>54.175255554887769</v>
      </c>
      <c r="P53" s="180">
        <f>Terr_Oeko!AH53</f>
        <v>492.95443829844641</v>
      </c>
      <c r="Q53" s="205">
        <f t="shared" si="5"/>
        <v>0</v>
      </c>
      <c r="R53" s="214">
        <f>Terr_Oeko!AJ53</f>
        <v>566.9467373162031</v>
      </c>
      <c r="T53" s="186">
        <f>Klima!E53</f>
        <v>251.45479076224143</v>
      </c>
      <c r="U53" s="187">
        <f>Klima!H53</f>
        <v>206.26234401740061</v>
      </c>
      <c r="V53" s="187">
        <f>Klima!J53</f>
        <v>45.192446744840822</v>
      </c>
      <c r="W53" s="186">
        <f>Vegetation!K53</f>
        <v>2727.1889448084071</v>
      </c>
      <c r="X53" s="187">
        <f t="shared" si="6"/>
        <v>187.54772340510863</v>
      </c>
      <c r="Y53" s="188">
        <f>Vegetation!M53</f>
        <v>2539.6412214032985</v>
      </c>
      <c r="Z53" s="186">
        <f>Gesundheit!F53</f>
        <v>567.42608695652177</v>
      </c>
      <c r="AA53" s="187">
        <f>MIN(Gesundheit!F53, Gesundheit!J53)</f>
        <v>567.42608695652177</v>
      </c>
      <c r="AB53" s="189">
        <f t="shared" si="7"/>
        <v>0</v>
      </c>
      <c r="AC53" s="190">
        <f>MIN(Gesundheit!F53,Gesundheit!Q53)</f>
        <v>303.76956521739129</v>
      </c>
      <c r="AD53" s="191">
        <f t="shared" si="8"/>
        <v>263.65652173913048</v>
      </c>
      <c r="AE53" s="160">
        <f t="shared" si="9"/>
        <v>6820.3884611889107</v>
      </c>
      <c r="AF53" s="160">
        <f t="shared" si="10"/>
        <v>1724.1397272947638</v>
      </c>
      <c r="AG53" s="160">
        <f t="shared" si="11"/>
        <v>5096.2487338941482</v>
      </c>
    </row>
    <row r="54" spans="1:33" x14ac:dyDescent="0.25">
      <c r="A54" s="76">
        <v>3462</v>
      </c>
      <c r="B54" s="21" t="s">
        <v>41</v>
      </c>
      <c r="C54" s="39" t="s">
        <v>12</v>
      </c>
      <c r="D54" s="207">
        <v>701</v>
      </c>
      <c r="E54" s="213">
        <f>Terr_Oeko!W54</f>
        <v>1885.8480997771305</v>
      </c>
      <c r="F54" s="220">
        <f t="shared" si="0"/>
        <v>824.02751712955956</v>
      </c>
      <c r="G54" s="223">
        <f>Terr_Oeko!Z54</f>
        <v>1061.820582647571</v>
      </c>
      <c r="H54" s="227">
        <f t="shared" si="1"/>
        <v>490.08483739181816</v>
      </c>
      <c r="I54" s="228">
        <f>Terr_Oeko!AB54</f>
        <v>1395.7632623853124</v>
      </c>
      <c r="J54" s="220">
        <f t="shared" si="2"/>
        <v>309.25211947194066</v>
      </c>
      <c r="K54" s="231">
        <f>Terr_Oeko!AD54</f>
        <v>1576.5959803051899</v>
      </c>
      <c r="L54" s="180">
        <f>Terr_Oeko!X54</f>
        <v>284.353146124516</v>
      </c>
      <c r="M54" s="205">
        <f t="shared" si="3"/>
        <v>100.45215108282818</v>
      </c>
      <c r="N54" s="205">
        <f>Terr_Oeko!AF54</f>
        <v>183.90099504168782</v>
      </c>
      <c r="O54" s="180">
        <f t="shared" si="4"/>
        <v>28.155855059954945</v>
      </c>
      <c r="P54" s="180">
        <f>Terr_Oeko!AH54</f>
        <v>256.19729106456106</v>
      </c>
      <c r="Q54" s="205">
        <f t="shared" si="5"/>
        <v>0</v>
      </c>
      <c r="R54" s="214">
        <f>Terr_Oeko!AJ54</f>
        <v>294.65242017024821</v>
      </c>
      <c r="T54" s="186">
        <f>Klima!E54</f>
        <v>173.80587237043861</v>
      </c>
      <c r="U54" s="187">
        <f>Klima!H54</f>
        <v>143.89936293471803</v>
      </c>
      <c r="V54" s="187">
        <f>Klima!J54</f>
        <v>29.906509435720579</v>
      </c>
      <c r="W54" s="186">
        <f>Vegetation!K54</f>
        <v>1885.8480997771305</v>
      </c>
      <c r="X54" s="187">
        <f t="shared" si="6"/>
        <v>129.68904060510499</v>
      </c>
      <c r="Y54" s="188">
        <f>Vegetation!M54</f>
        <v>1756.1590591720255</v>
      </c>
      <c r="Z54" s="186">
        <f>Gesundheit!F54</f>
        <v>287.7</v>
      </c>
      <c r="AA54" s="187">
        <f>MIN(Gesundheit!F54, Gesundheit!J54)</f>
        <v>287.7</v>
      </c>
      <c r="AB54" s="189">
        <f t="shared" si="7"/>
        <v>0</v>
      </c>
      <c r="AC54" s="190">
        <f>MIN(Gesundheit!F54,Gesundheit!Q54)</f>
        <v>246.73478260869564</v>
      </c>
      <c r="AD54" s="191">
        <f t="shared" si="8"/>
        <v>40.96521739130435</v>
      </c>
      <c r="AE54" s="160">
        <f t="shared" si="9"/>
        <v>4517.555218049215</v>
      </c>
      <c r="AF54" s="160">
        <f t="shared" si="10"/>
        <v>1079.5290959915963</v>
      </c>
      <c r="AG54" s="160">
        <f t="shared" si="11"/>
        <v>3438.0261220576194</v>
      </c>
    </row>
    <row r="55" spans="1:33" x14ac:dyDescent="0.25">
      <c r="A55" s="76">
        <v>4011</v>
      </c>
      <c r="B55" s="21" t="s">
        <v>42</v>
      </c>
      <c r="C55" s="39" t="s">
        <v>43</v>
      </c>
      <c r="D55" s="207">
        <v>323</v>
      </c>
      <c r="E55" s="213">
        <f>Terr_Oeko!W55</f>
        <v>1212.0031454532398</v>
      </c>
      <c r="F55" s="220">
        <f t="shared" si="0"/>
        <v>498.96335305120829</v>
      </c>
      <c r="G55" s="223">
        <f>Terr_Oeko!Z55</f>
        <v>713.03979240203148</v>
      </c>
      <c r="H55" s="227">
        <f t="shared" si="1"/>
        <v>286.69526093344984</v>
      </c>
      <c r="I55" s="228">
        <f>Terr_Oeko!AB55</f>
        <v>925.30788451978992</v>
      </c>
      <c r="J55" s="220">
        <f t="shared" si="2"/>
        <v>157.3293655902678</v>
      </c>
      <c r="K55" s="231">
        <f>Terr_Oeko!AD55</f>
        <v>1054.673779862972</v>
      </c>
      <c r="L55" s="180">
        <f>Terr_Oeko!X55</f>
        <v>2735.8124090274473</v>
      </c>
      <c r="M55" s="205">
        <f t="shared" si="3"/>
        <v>1818.3772512932151</v>
      </c>
      <c r="N55" s="205">
        <f>Terr_Oeko!AF55</f>
        <v>917.43515773423235</v>
      </c>
      <c r="O55" s="180">
        <f t="shared" si="4"/>
        <v>1468.4056432498755</v>
      </c>
      <c r="P55" s="180">
        <f>Terr_Oeko!AH55</f>
        <v>1267.4067657775718</v>
      </c>
      <c r="Q55" s="205">
        <f t="shared" si="5"/>
        <v>1277.9641813477681</v>
      </c>
      <c r="R55" s="214">
        <f>Terr_Oeko!AJ55</f>
        <v>1457.8482276796792</v>
      </c>
      <c r="T55" s="186">
        <f>Klima!E55</f>
        <v>312.99658769769417</v>
      </c>
      <c r="U55" s="187">
        <f>Klima!H55</f>
        <v>222.40465726816331</v>
      </c>
      <c r="V55" s="187">
        <f>Klima!J55</f>
        <v>90.591930429530862</v>
      </c>
      <c r="W55" s="186">
        <f>Vegetation!K55</f>
        <v>1212.0031454532398</v>
      </c>
      <c r="X55" s="187">
        <f t="shared" si="6"/>
        <v>71.089896548856586</v>
      </c>
      <c r="Y55" s="188">
        <f>Vegetation!M55</f>
        <v>1140.9132489043832</v>
      </c>
      <c r="Z55" s="186">
        <f>Gesundheit!F55</f>
        <v>2567.1739130434785</v>
      </c>
      <c r="AA55" s="187">
        <f>MIN(Gesundheit!F55, Gesundheit!J55)</f>
        <v>390.08260869565214</v>
      </c>
      <c r="AB55" s="189">
        <f t="shared" si="7"/>
        <v>2177.0913043478263</v>
      </c>
      <c r="AC55" s="190">
        <f>MIN(Gesundheit!F55,Gesundheit!Q55)</f>
        <v>113.67391304347827</v>
      </c>
      <c r="AD55" s="191">
        <f t="shared" si="8"/>
        <v>2453.5</v>
      </c>
      <c r="AE55" s="160">
        <f t="shared" si="9"/>
        <v>8039.9892006750997</v>
      </c>
      <c r="AF55" s="160">
        <f t="shared" si="10"/>
        <v>2438.6780666959976</v>
      </c>
      <c r="AG55" s="160">
        <f t="shared" si="11"/>
        <v>5601.3111339791021</v>
      </c>
    </row>
    <row r="56" spans="1:33" x14ac:dyDescent="0.25">
      <c r="A56" s="76">
        <v>5112</v>
      </c>
      <c r="B56" s="21" t="s">
        <v>282</v>
      </c>
      <c r="C56" s="39" t="s">
        <v>44</v>
      </c>
      <c r="D56" s="207">
        <v>611</v>
      </c>
      <c r="E56" s="213">
        <f>Terr_Oeko!W56</f>
        <v>470.70011444660889</v>
      </c>
      <c r="F56" s="220">
        <f t="shared" si="0"/>
        <v>234.52055398395399</v>
      </c>
      <c r="G56" s="223">
        <f>Terr_Oeko!Z56</f>
        <v>236.1795604626549</v>
      </c>
      <c r="H56" s="227">
        <f t="shared" si="1"/>
        <v>129.55779975315482</v>
      </c>
      <c r="I56" s="228">
        <f>Terr_Oeko!AB56</f>
        <v>341.14231469345407</v>
      </c>
      <c r="J56" s="220">
        <f t="shared" si="2"/>
        <v>76.81786366775242</v>
      </c>
      <c r="K56" s="231">
        <f>Terr_Oeko!AD56</f>
        <v>393.88225077885647</v>
      </c>
      <c r="L56" s="180">
        <f>Terr_Oeko!X56</f>
        <v>8498.3412368159898</v>
      </c>
      <c r="M56" s="205">
        <f t="shared" si="3"/>
        <v>3934.5145259811216</v>
      </c>
      <c r="N56" s="205">
        <f>Terr_Oeko!AF56</f>
        <v>4563.8267108348682</v>
      </c>
      <c r="O56" s="180">
        <f t="shared" si="4"/>
        <v>1562.9992883139939</v>
      </c>
      <c r="P56" s="180">
        <f>Terr_Oeko!AH56</f>
        <v>6935.3419485019958</v>
      </c>
      <c r="Q56" s="205">
        <f t="shared" si="5"/>
        <v>285.89394878576422</v>
      </c>
      <c r="R56" s="214">
        <f>Terr_Oeko!AJ56</f>
        <v>8212.4472880302255</v>
      </c>
      <c r="T56" s="186">
        <f>Klima!E56</f>
        <v>185.59750661604932</v>
      </c>
      <c r="U56" s="187">
        <f>Klima!H56</f>
        <v>111.10458962535128</v>
      </c>
      <c r="V56" s="187">
        <f>Klima!J56</f>
        <v>74.492916990698035</v>
      </c>
      <c r="W56" s="186">
        <f>Vegetation!K56</f>
        <v>470.70011444660889</v>
      </c>
      <c r="X56" s="187">
        <f t="shared" si="6"/>
        <v>61.5137605049635</v>
      </c>
      <c r="Y56" s="188">
        <f>Vegetation!M56</f>
        <v>409.18635394164539</v>
      </c>
      <c r="Z56" s="186">
        <f>Gesundheit!F56</f>
        <v>7661.347826086957</v>
      </c>
      <c r="AA56" s="187">
        <f>MIN(Gesundheit!F56, Gesundheit!J56)</f>
        <v>737.92173913043484</v>
      </c>
      <c r="AB56" s="189">
        <f t="shared" si="7"/>
        <v>6923.4260869565223</v>
      </c>
      <c r="AC56" s="190">
        <f>MIN(Gesundheit!F56,Gesundheit!Q56)</f>
        <v>215.05217391304348</v>
      </c>
      <c r="AD56" s="191">
        <f t="shared" si="8"/>
        <v>7446.2956521739134</v>
      </c>
      <c r="AE56" s="160">
        <f t="shared" si="9"/>
        <v>17286.686798412215</v>
      </c>
      <c r="AF56" s="160">
        <f t="shared" si="10"/>
        <v>2603.0971773278984</v>
      </c>
      <c r="AG56" s="160">
        <f t="shared" si="11"/>
        <v>14683.589621084317</v>
      </c>
    </row>
    <row r="57" spans="1:33" x14ac:dyDescent="0.25">
      <c r="A57" s="76">
        <v>5124</v>
      </c>
      <c r="B57" s="21" t="s">
        <v>283</v>
      </c>
      <c r="C57" s="39" t="s">
        <v>44</v>
      </c>
      <c r="D57" s="207">
        <v>330</v>
      </c>
      <c r="E57" s="213">
        <f>Terr_Oeko!W57</f>
        <v>325.24168515506233</v>
      </c>
      <c r="F57" s="220">
        <f t="shared" si="0"/>
        <v>162.04767715197119</v>
      </c>
      <c r="G57" s="223">
        <f>Terr_Oeko!Z57</f>
        <v>163.19400800309114</v>
      </c>
      <c r="H57" s="227">
        <f t="shared" si="1"/>
        <v>89.521110837711149</v>
      </c>
      <c r="I57" s="228">
        <f>Terr_Oeko!AB57</f>
        <v>235.72057431735118</v>
      </c>
      <c r="J57" s="220">
        <f t="shared" si="2"/>
        <v>53.079170075590866</v>
      </c>
      <c r="K57" s="231">
        <f>Terr_Oeko!AD57</f>
        <v>272.16251507947146</v>
      </c>
      <c r="L57" s="180">
        <f>Terr_Oeko!X57</f>
        <v>1310.3548485131844</v>
      </c>
      <c r="M57" s="205">
        <f t="shared" si="3"/>
        <v>606.66076378883213</v>
      </c>
      <c r="N57" s="205">
        <f>Terr_Oeko!AF57</f>
        <v>703.69408472435225</v>
      </c>
      <c r="O57" s="180">
        <f t="shared" si="4"/>
        <v>240.99805345451614</v>
      </c>
      <c r="P57" s="180">
        <f>Terr_Oeko!AH57</f>
        <v>1069.3567950586682</v>
      </c>
      <c r="Q57" s="205">
        <f t="shared" si="5"/>
        <v>44.081840386579188</v>
      </c>
      <c r="R57" s="214">
        <f>Terr_Oeko!AJ57</f>
        <v>1266.2730081266052</v>
      </c>
      <c r="T57" s="186">
        <f>Klima!E57</f>
        <v>104.01957461358778</v>
      </c>
      <c r="U57" s="187">
        <f>Klima!H57</f>
        <v>63.425749133063704</v>
      </c>
      <c r="V57" s="187">
        <f>Klima!J57</f>
        <v>40.593825480524075</v>
      </c>
      <c r="W57" s="186">
        <f>Vegetation!K57</f>
        <v>325.24168515506233</v>
      </c>
      <c r="X57" s="187">
        <f t="shared" si="6"/>
        <v>42.504428005888201</v>
      </c>
      <c r="Y57" s="188">
        <f>Vegetation!M57</f>
        <v>282.73725714917413</v>
      </c>
      <c r="Z57" s="186">
        <f>Gesundheit!F57</f>
        <v>1341.8999999999999</v>
      </c>
      <c r="AA57" s="187">
        <f>MIN(Gesundheit!F57, Gesundheit!J57)</f>
        <v>398.54347826086956</v>
      </c>
      <c r="AB57" s="189">
        <f t="shared" si="7"/>
        <v>943.35652173913036</v>
      </c>
      <c r="AC57" s="190">
        <f>MIN(Gesundheit!F57,Gesundheit!Q57)</f>
        <v>116.13913043478261</v>
      </c>
      <c r="AD57" s="191">
        <f t="shared" si="8"/>
        <v>1225.7608695652173</v>
      </c>
      <c r="AE57" s="160">
        <f t="shared" si="9"/>
        <v>3406.7577934368965</v>
      </c>
      <c r="AF57" s="160">
        <f t="shared" si="10"/>
        <v>834.99281969204878</v>
      </c>
      <c r="AG57" s="160">
        <f t="shared" si="11"/>
        <v>2571.7649737448482</v>
      </c>
    </row>
    <row r="58" spans="1:33" x14ac:dyDescent="0.25">
      <c r="A58" s="76">
        <v>5154</v>
      </c>
      <c r="B58" s="21" t="s">
        <v>45</v>
      </c>
      <c r="C58" s="39" t="s">
        <v>44</v>
      </c>
      <c r="D58" s="207">
        <v>1319</v>
      </c>
      <c r="E58" s="213">
        <f>Terr_Oeko!W58</f>
        <v>4415.1547375476312</v>
      </c>
      <c r="F58" s="220">
        <f t="shared" si="0"/>
        <v>2199.7966501280703</v>
      </c>
      <c r="G58" s="223">
        <f>Terr_Oeko!Z58</f>
        <v>2215.3580874195609</v>
      </c>
      <c r="H58" s="227">
        <f t="shared" si="1"/>
        <v>1215.2487662742478</v>
      </c>
      <c r="I58" s="228">
        <f>Terr_Oeko!AB58</f>
        <v>3199.9059712733833</v>
      </c>
      <c r="J58" s="220">
        <f t="shared" si="2"/>
        <v>720.54954798494327</v>
      </c>
      <c r="K58" s="231">
        <f>Terr_Oeko!AD58</f>
        <v>3694.6051895626879</v>
      </c>
      <c r="L58" s="180">
        <f>Terr_Oeko!X58</f>
        <v>1623.074240908692</v>
      </c>
      <c r="M58" s="205">
        <f t="shared" si="3"/>
        <v>751.44184019534964</v>
      </c>
      <c r="N58" s="205">
        <f>Terr_Oeko!AF58</f>
        <v>871.63240071334235</v>
      </c>
      <c r="O58" s="180">
        <f t="shared" si="4"/>
        <v>298.51282888371384</v>
      </c>
      <c r="P58" s="180">
        <f>Terr_Oeko!AH58</f>
        <v>1324.5614120249782</v>
      </c>
      <c r="Q58" s="205">
        <f t="shared" si="5"/>
        <v>54.602079508835686</v>
      </c>
      <c r="R58" s="214">
        <f>Terr_Oeko!AJ58</f>
        <v>1568.4721613998563</v>
      </c>
      <c r="T58" s="186">
        <f>Klima!E58</f>
        <v>334.92011566472718</v>
      </c>
      <c r="U58" s="187">
        <f>Klima!H58</f>
        <v>268.74799202933792</v>
      </c>
      <c r="V58" s="187">
        <f>Klima!J58</f>
        <v>66.172123635389255</v>
      </c>
      <c r="W58" s="186">
        <f>Vegetation!K58</f>
        <v>4415.1547375476312</v>
      </c>
      <c r="X58" s="187">
        <f t="shared" si="6"/>
        <v>576.99746140313755</v>
      </c>
      <c r="Y58" s="188">
        <f>Vegetation!M58</f>
        <v>3838.1572761444936</v>
      </c>
      <c r="Z58" s="186">
        <f>Gesundheit!F58</f>
        <v>1648.6521739130435</v>
      </c>
      <c r="AA58" s="187">
        <f>MIN(Gesundheit!F58, Gesundheit!J58)</f>
        <v>1592.9869565217391</v>
      </c>
      <c r="AB58" s="189">
        <f t="shared" si="7"/>
        <v>55.665217391304395</v>
      </c>
      <c r="AC58" s="190">
        <f>MIN(Gesundheit!F58,Gesundheit!Q58)</f>
        <v>464.25217391304352</v>
      </c>
      <c r="AD58" s="191">
        <f t="shared" si="8"/>
        <v>1184.4000000000001</v>
      </c>
      <c r="AE58" s="160">
        <f t="shared" si="9"/>
        <v>12436.956005581726</v>
      </c>
      <c r="AF58" s="160">
        <f t="shared" si="10"/>
        <v>3952.4940051121762</v>
      </c>
      <c r="AG58" s="160">
        <f t="shared" si="11"/>
        <v>8484.4620004695498</v>
      </c>
    </row>
    <row r="59" spans="1:33" x14ac:dyDescent="0.25">
      <c r="A59" s="76">
        <v>5158</v>
      </c>
      <c r="B59" s="21" t="s">
        <v>284</v>
      </c>
      <c r="C59" s="39" t="s">
        <v>44</v>
      </c>
      <c r="D59" s="207">
        <v>621</v>
      </c>
      <c r="E59" s="213">
        <f>Terr_Oeko!W59</f>
        <v>576.52130651142829</v>
      </c>
      <c r="F59" s="220">
        <f t="shared" si="0"/>
        <v>287.24466393124158</v>
      </c>
      <c r="G59" s="223">
        <f>Terr_Oeko!Z59</f>
        <v>289.27664258018672</v>
      </c>
      <c r="H59" s="227">
        <f t="shared" si="1"/>
        <v>158.68454179206952</v>
      </c>
      <c r="I59" s="228">
        <f>Terr_Oeko!AB59</f>
        <v>417.83676471935877</v>
      </c>
      <c r="J59" s="220">
        <f t="shared" si="2"/>
        <v>94.08779340794672</v>
      </c>
      <c r="K59" s="231">
        <f>Terr_Oeko!AD59</f>
        <v>482.43351310348157</v>
      </c>
      <c r="L59" s="180">
        <f>Terr_Oeko!X59</f>
        <v>3156.3424120050136</v>
      </c>
      <c r="M59" s="205">
        <f t="shared" si="3"/>
        <v>1461.3057681426815</v>
      </c>
      <c r="N59" s="205">
        <f>Terr_Oeko!AF59</f>
        <v>1695.0366438623321</v>
      </c>
      <c r="O59" s="180">
        <f t="shared" si="4"/>
        <v>580.5086905980088</v>
      </c>
      <c r="P59" s="180">
        <f>Terr_Oeko!AH59</f>
        <v>2575.8337214070048</v>
      </c>
      <c r="Q59" s="205">
        <f t="shared" si="5"/>
        <v>106.18297980067791</v>
      </c>
      <c r="R59" s="214">
        <f>Terr_Oeko!AJ59</f>
        <v>3050.1594322043356</v>
      </c>
      <c r="T59" s="186">
        <f>Klima!E59</f>
        <v>197.45617814134607</v>
      </c>
      <c r="U59" s="187">
        <f>Klima!H59</f>
        <v>122.47918116024472</v>
      </c>
      <c r="V59" s="187">
        <f>Klima!J59</f>
        <v>74.976996981101351</v>
      </c>
      <c r="W59" s="186">
        <f>Vegetation!K59</f>
        <v>576.52130651142829</v>
      </c>
      <c r="X59" s="187">
        <f t="shared" si="6"/>
        <v>75.343074042900582</v>
      </c>
      <c r="Y59" s="188">
        <f>Vegetation!M59</f>
        <v>501.17823246852771</v>
      </c>
      <c r="Z59" s="186">
        <f>Gesundheit!F59</f>
        <v>3120.6608695652171</v>
      </c>
      <c r="AA59" s="187">
        <f>MIN(Gesundheit!F59, Gesundheit!J59)</f>
        <v>750.00434782608704</v>
      </c>
      <c r="AB59" s="189">
        <f t="shared" si="7"/>
        <v>2370.6565217391299</v>
      </c>
      <c r="AC59" s="190">
        <f>MIN(Gesundheit!F59,Gesundheit!Q59)</f>
        <v>218.58260869565217</v>
      </c>
      <c r="AD59" s="191">
        <f t="shared" si="8"/>
        <v>2902.0782608695649</v>
      </c>
      <c r="AE59" s="160">
        <f t="shared" si="9"/>
        <v>7627.5020727344327</v>
      </c>
      <c r="AF59" s="160">
        <f t="shared" si="10"/>
        <v>1687.0198354193105</v>
      </c>
      <c r="AG59" s="160">
        <f t="shared" si="11"/>
        <v>5940.4822373151219</v>
      </c>
    </row>
    <row r="60" spans="1:33" x14ac:dyDescent="0.25">
      <c r="A60" s="76">
        <v>5162</v>
      </c>
      <c r="B60" s="21" t="s">
        <v>285</v>
      </c>
      <c r="C60" s="39" t="s">
        <v>44</v>
      </c>
      <c r="D60" s="207">
        <v>748</v>
      </c>
      <c r="E60" s="213">
        <f>Terr_Oeko!W60</f>
        <v>723.61094935078688</v>
      </c>
      <c r="F60" s="220">
        <f t="shared" si="0"/>
        <v>360.53027288959908</v>
      </c>
      <c r="G60" s="223">
        <f>Terr_Oeko!Z60</f>
        <v>363.08067646118781</v>
      </c>
      <c r="H60" s="227">
        <f t="shared" si="1"/>
        <v>199.17021389595061</v>
      </c>
      <c r="I60" s="228">
        <f>Terr_Oeko!AB60</f>
        <v>524.44073545483627</v>
      </c>
      <c r="J60" s="220">
        <f t="shared" si="2"/>
        <v>118.09269968220235</v>
      </c>
      <c r="K60" s="231">
        <f>Terr_Oeko!AD60</f>
        <v>605.51824966858453</v>
      </c>
      <c r="L60" s="180">
        <f>Terr_Oeko!X60</f>
        <v>6705.6171191712201</v>
      </c>
      <c r="M60" s="205">
        <f t="shared" si="3"/>
        <v>3104.5291340797821</v>
      </c>
      <c r="N60" s="205">
        <f>Terr_Oeko!AF60</f>
        <v>3601.087985091438</v>
      </c>
      <c r="O60" s="180">
        <f t="shared" si="4"/>
        <v>1233.2847661572059</v>
      </c>
      <c r="P60" s="180">
        <f>Terr_Oeko!AH60</f>
        <v>5472.3323530140142</v>
      </c>
      <c r="Q60" s="205">
        <f t="shared" si="5"/>
        <v>225.58465279555548</v>
      </c>
      <c r="R60" s="214">
        <f>Terr_Oeko!AJ60</f>
        <v>6480.0324663756646</v>
      </c>
      <c r="T60" s="186">
        <f>Klima!E60</f>
        <v>182.43035979317418</v>
      </c>
      <c r="U60" s="187">
        <f>Klima!H60</f>
        <v>123.85357338963212</v>
      </c>
      <c r="V60" s="187">
        <f>Klima!J60</f>
        <v>58.576786403542059</v>
      </c>
      <c r="W60" s="186">
        <f>Vegetation!K60</f>
        <v>723.61094935078688</v>
      </c>
      <c r="X60" s="187">
        <f t="shared" si="6"/>
        <v>94.565582779739316</v>
      </c>
      <c r="Y60" s="188">
        <f>Vegetation!M60</f>
        <v>629.04536657104757</v>
      </c>
      <c r="Z60" s="186">
        <f>Gesundheit!F60</f>
        <v>5833.739130434783</v>
      </c>
      <c r="AA60" s="187">
        <f>MIN(Gesundheit!F60, Gesundheit!J60)</f>
        <v>903.39565217391316</v>
      </c>
      <c r="AB60" s="189">
        <f t="shared" si="7"/>
        <v>4930.3434782608701</v>
      </c>
      <c r="AC60" s="190">
        <f>MIN(Gesundheit!F60,Gesundheit!Q60)</f>
        <v>263.2913043478261</v>
      </c>
      <c r="AD60" s="191">
        <f t="shared" si="8"/>
        <v>5570.4478260869564</v>
      </c>
      <c r="AE60" s="160">
        <f t="shared" si="9"/>
        <v>14169.008508100749</v>
      </c>
      <c r="AF60" s="160">
        <f t="shared" si="10"/>
        <v>2554.2697883964411</v>
      </c>
      <c r="AG60" s="160">
        <f t="shared" si="11"/>
        <v>11614.73871970431</v>
      </c>
    </row>
    <row r="61" spans="1:33" x14ac:dyDescent="0.25">
      <c r="A61" s="76">
        <v>5166</v>
      </c>
      <c r="B61" s="21" t="s">
        <v>286</v>
      </c>
      <c r="C61" s="39" t="s">
        <v>44</v>
      </c>
      <c r="D61" s="207">
        <v>722</v>
      </c>
      <c r="E61" s="213">
        <f>Terr_Oeko!W61</f>
        <v>1272.8498503711003</v>
      </c>
      <c r="F61" s="220">
        <f t="shared" si="0"/>
        <v>634.18181318773202</v>
      </c>
      <c r="G61" s="223">
        <f>Terr_Oeko!Z61</f>
        <v>638.66803718336826</v>
      </c>
      <c r="H61" s="227">
        <f t="shared" si="1"/>
        <v>350.34541307492589</v>
      </c>
      <c r="I61" s="228">
        <f>Terr_Oeko!AB61</f>
        <v>922.50443729617439</v>
      </c>
      <c r="J61" s="220">
        <f t="shared" si="2"/>
        <v>207.72802740930092</v>
      </c>
      <c r="K61" s="231">
        <f>Terr_Oeko!AD61</f>
        <v>1065.1218229617994</v>
      </c>
      <c r="L61" s="180">
        <f>Terr_Oeko!X61</f>
        <v>1658.8232290877388</v>
      </c>
      <c r="M61" s="205">
        <f t="shared" si="3"/>
        <v>767.99270693040739</v>
      </c>
      <c r="N61" s="205">
        <f>Terr_Oeko!AF61</f>
        <v>890.83052215733142</v>
      </c>
      <c r="O61" s="180">
        <f t="shared" si="4"/>
        <v>305.08771703244292</v>
      </c>
      <c r="P61" s="180">
        <f>Terr_Oeko!AH61</f>
        <v>1353.7355120552959</v>
      </c>
      <c r="Q61" s="205">
        <f t="shared" si="5"/>
        <v>55.804716483605262</v>
      </c>
      <c r="R61" s="214">
        <f>Terr_Oeko!AJ61</f>
        <v>1603.0185126041335</v>
      </c>
      <c r="T61" s="186">
        <f>Klima!E61</f>
        <v>210.56839796445766</v>
      </c>
      <c r="U61" s="187">
        <f>Klima!H61</f>
        <v>145.63890112845991</v>
      </c>
      <c r="V61" s="187">
        <f>Klima!J61</f>
        <v>64.929496835997753</v>
      </c>
      <c r="W61" s="186">
        <f>Vegetation!K61</f>
        <v>1272.8498503711003</v>
      </c>
      <c r="X61" s="187">
        <f t="shared" si="6"/>
        <v>166.34323734244117</v>
      </c>
      <c r="Y61" s="188">
        <f>Vegetation!M61</f>
        <v>1106.5066130286591</v>
      </c>
      <c r="Z61" s="186">
        <f>Gesundheit!F61</f>
        <v>1708.0913043478261</v>
      </c>
      <c r="AA61" s="187">
        <f>MIN(Gesundheit!F61, Gesundheit!J61)</f>
        <v>871.98695652173922</v>
      </c>
      <c r="AB61" s="189">
        <f t="shared" si="7"/>
        <v>836.10434782608684</v>
      </c>
      <c r="AC61" s="190">
        <f>MIN(Gesundheit!F61,Gesundheit!Q61)</f>
        <v>254.13043478260869</v>
      </c>
      <c r="AD61" s="191">
        <f t="shared" si="8"/>
        <v>1453.9608695652173</v>
      </c>
      <c r="AE61" s="160">
        <f t="shared" si="9"/>
        <v>6123.1826321422232</v>
      </c>
      <c r="AF61" s="160">
        <f t="shared" si="10"/>
        <v>1839.4022251000092</v>
      </c>
      <c r="AG61" s="160">
        <f t="shared" si="11"/>
        <v>4283.7804070422144</v>
      </c>
    </row>
    <row r="62" spans="1:33" x14ac:dyDescent="0.25">
      <c r="A62" s="76">
        <v>5170</v>
      </c>
      <c r="B62" s="21" t="s">
        <v>46</v>
      </c>
      <c r="C62" s="39" t="s">
        <v>44</v>
      </c>
      <c r="D62" s="207">
        <v>1045</v>
      </c>
      <c r="E62" s="213">
        <f>Terr_Oeko!W62</f>
        <v>2630.8174752789755</v>
      </c>
      <c r="F62" s="220">
        <f t="shared" si="0"/>
        <v>1310.7725126824378</v>
      </c>
      <c r="G62" s="223">
        <f>Terr_Oeko!Z62</f>
        <v>1320.0449625965377</v>
      </c>
      <c r="H62" s="227">
        <f t="shared" si="1"/>
        <v>724.11905837332301</v>
      </c>
      <c r="I62" s="228">
        <f>Terr_Oeko!AB62</f>
        <v>1906.6984169056525</v>
      </c>
      <c r="J62" s="220">
        <f t="shared" si="2"/>
        <v>429.34720419245696</v>
      </c>
      <c r="K62" s="231">
        <f>Terr_Oeko!AD62</f>
        <v>2201.4702710865186</v>
      </c>
      <c r="L62" s="180">
        <f>Terr_Oeko!X62</f>
        <v>2237.3652026850086</v>
      </c>
      <c r="M62" s="205">
        <f t="shared" si="3"/>
        <v>1035.8428362176473</v>
      </c>
      <c r="N62" s="205">
        <f>Terr_Oeko!AF62</f>
        <v>1201.5223664673613</v>
      </c>
      <c r="O62" s="180">
        <f t="shared" si="4"/>
        <v>411.49209263869921</v>
      </c>
      <c r="P62" s="180">
        <f>Terr_Oeko!AH62</f>
        <v>1825.8731100463094</v>
      </c>
      <c r="Q62" s="205">
        <f t="shared" si="5"/>
        <v>75.267532197981382</v>
      </c>
      <c r="R62" s="214">
        <f>Terr_Oeko!AJ62</f>
        <v>2162.0976704870272</v>
      </c>
      <c r="T62" s="186">
        <f>Klima!E62</f>
        <v>253.85595501273684</v>
      </c>
      <c r="U62" s="187">
        <f>Klima!H62</f>
        <v>192.39803985767799</v>
      </c>
      <c r="V62" s="187">
        <f>Klima!J62</f>
        <v>61.457915155058856</v>
      </c>
      <c r="W62" s="186">
        <f>Vegetation!K62</f>
        <v>2630.8174752789755</v>
      </c>
      <c r="X62" s="187">
        <f t="shared" si="6"/>
        <v>343.81014820199289</v>
      </c>
      <c r="Y62" s="188">
        <f>Vegetation!M62</f>
        <v>2287.0073270769826</v>
      </c>
      <c r="Z62" s="186">
        <f>Gesundheit!F62</f>
        <v>2286.0782608695649</v>
      </c>
      <c r="AA62" s="187">
        <f>MIN(Gesundheit!F62, Gesundheit!J62)</f>
        <v>1262.0695652173913</v>
      </c>
      <c r="AB62" s="189">
        <f t="shared" si="7"/>
        <v>1024.0086956521736</v>
      </c>
      <c r="AC62" s="190">
        <f>MIN(Gesundheit!F62,Gesundheit!Q62)</f>
        <v>367.80434782608694</v>
      </c>
      <c r="AD62" s="191">
        <f t="shared" si="8"/>
        <v>1918.2739130434779</v>
      </c>
      <c r="AE62" s="160">
        <f t="shared" si="9"/>
        <v>10038.934369125262</v>
      </c>
      <c r="AF62" s="160">
        <f t="shared" si="10"/>
        <v>2933.8889042890842</v>
      </c>
      <c r="AG62" s="160">
        <f t="shared" si="11"/>
        <v>7105.0454648361774</v>
      </c>
    </row>
    <row r="63" spans="1:33" x14ac:dyDescent="0.25">
      <c r="A63" s="76">
        <v>5334</v>
      </c>
      <c r="B63" s="21" t="s">
        <v>47</v>
      </c>
      <c r="C63" s="39" t="s">
        <v>44</v>
      </c>
      <c r="D63" s="207">
        <v>768</v>
      </c>
      <c r="E63" s="213">
        <f>Terr_Oeko!W63</f>
        <v>572.03195700574008</v>
      </c>
      <c r="F63" s="220">
        <f t="shared" si="0"/>
        <v>285.00790064865896</v>
      </c>
      <c r="G63" s="223">
        <f>Terr_Oeko!Z63</f>
        <v>287.02405635708112</v>
      </c>
      <c r="H63" s="227">
        <f t="shared" si="1"/>
        <v>157.4488712952317</v>
      </c>
      <c r="I63" s="228">
        <f>Terr_Oeko!AB63</f>
        <v>414.58308571050839</v>
      </c>
      <c r="J63" s="220">
        <f t="shared" si="2"/>
        <v>93.355135336065246</v>
      </c>
      <c r="K63" s="231">
        <f>Terr_Oeko!AD63</f>
        <v>478.67682166967484</v>
      </c>
      <c r="L63" s="180">
        <f>Terr_Oeko!X63</f>
        <v>3840.8562359424564</v>
      </c>
      <c r="M63" s="205">
        <f t="shared" si="3"/>
        <v>1778.2181523911877</v>
      </c>
      <c r="N63" s="205">
        <f>Terr_Oeko!AF63</f>
        <v>2062.6380835512687</v>
      </c>
      <c r="O63" s="180">
        <f t="shared" si="4"/>
        <v>706.4032139928072</v>
      </c>
      <c r="P63" s="180">
        <f>Terr_Oeko!AH63</f>
        <v>3134.4530219496492</v>
      </c>
      <c r="Q63" s="205">
        <f t="shared" si="5"/>
        <v>129.21081013492312</v>
      </c>
      <c r="R63" s="214">
        <f>Terr_Oeko!AJ63</f>
        <v>3711.6454258075332</v>
      </c>
      <c r="T63" s="186">
        <f>Klima!E63</f>
        <v>138.0065539943428</v>
      </c>
      <c r="U63" s="187">
        <f>Klima!H63</f>
        <v>95.011853594650148</v>
      </c>
      <c r="V63" s="187">
        <f>Klima!J63</f>
        <v>42.994700399692647</v>
      </c>
      <c r="W63" s="186">
        <f>Vegetation!K63</f>
        <v>572.03195700574008</v>
      </c>
      <c r="X63" s="187">
        <f t="shared" si="6"/>
        <v>74.756380388405375</v>
      </c>
      <c r="Y63" s="188">
        <f>Vegetation!M63</f>
        <v>497.27557661733471</v>
      </c>
      <c r="Z63" s="186">
        <f>Gesundheit!F63</f>
        <v>3381.7</v>
      </c>
      <c r="AA63" s="187">
        <f>MIN(Gesundheit!F63, Gesundheit!J63)</f>
        <v>927.53043478260872</v>
      </c>
      <c r="AB63" s="189">
        <f t="shared" si="7"/>
        <v>2454.1695652173912</v>
      </c>
      <c r="AC63" s="190">
        <f>MIN(Gesundheit!F63,Gesundheit!Q63)</f>
        <v>270.32173913043482</v>
      </c>
      <c r="AD63" s="191">
        <f t="shared" si="8"/>
        <v>3111.3782608695651</v>
      </c>
      <c r="AE63" s="160">
        <f t="shared" si="9"/>
        <v>8504.6267039482791</v>
      </c>
      <c r="AF63" s="160">
        <f t="shared" si="10"/>
        <v>1961.1507540537032</v>
      </c>
      <c r="AG63" s="160">
        <f t="shared" si="11"/>
        <v>6543.4759498945759</v>
      </c>
    </row>
    <row r="64" spans="1:33" x14ac:dyDescent="0.25">
      <c r="A64" s="76">
        <v>5358</v>
      </c>
      <c r="B64" s="21" t="s">
        <v>48</v>
      </c>
      <c r="C64" s="39" t="s">
        <v>44</v>
      </c>
      <c r="D64" s="207">
        <v>945</v>
      </c>
      <c r="E64" s="213">
        <f>Terr_Oeko!W64</f>
        <v>630.15887360525903</v>
      </c>
      <c r="F64" s="220">
        <f t="shared" si="0"/>
        <v>313.96892331236717</v>
      </c>
      <c r="G64" s="223">
        <f>Terr_Oeko!Z64</f>
        <v>316.18995029289187</v>
      </c>
      <c r="H64" s="227">
        <f t="shared" si="1"/>
        <v>173.44800787908952</v>
      </c>
      <c r="I64" s="228">
        <f>Terr_Oeko!AB64</f>
        <v>456.71086572616952</v>
      </c>
      <c r="J64" s="220">
        <f t="shared" si="2"/>
        <v>102.84139934519612</v>
      </c>
      <c r="K64" s="231">
        <f>Terr_Oeko!AD64</f>
        <v>527.31747426006291</v>
      </c>
      <c r="L64" s="180">
        <f>Terr_Oeko!X64</f>
        <v>987.33492604991386</v>
      </c>
      <c r="M64" s="205">
        <f t="shared" si="3"/>
        <v>457.11080554436853</v>
      </c>
      <c r="N64" s="205">
        <f>Terr_Oeko!AF64</f>
        <v>530.22412050554533</v>
      </c>
      <c r="O64" s="180">
        <f t="shared" si="4"/>
        <v>181.58882348218651</v>
      </c>
      <c r="P64" s="180">
        <f>Terr_Oeko!AH64</f>
        <v>805.74610256772735</v>
      </c>
      <c r="Q64" s="205">
        <f t="shared" si="5"/>
        <v>33.215079615733089</v>
      </c>
      <c r="R64" s="214">
        <f>Terr_Oeko!AJ64</f>
        <v>954.11984643418077</v>
      </c>
      <c r="T64" s="186">
        <f>Klima!E64</f>
        <v>162.99080589998186</v>
      </c>
      <c r="U64" s="187">
        <f>Klima!H64</f>
        <v>121.26467141344445</v>
      </c>
      <c r="V64" s="187">
        <f>Klima!J64</f>
        <v>41.726134486537418</v>
      </c>
      <c r="W64" s="186">
        <f>Vegetation!K64</f>
        <v>630.15887360525903</v>
      </c>
      <c r="X64" s="187">
        <f t="shared" si="6"/>
        <v>82.352735513150947</v>
      </c>
      <c r="Y64" s="188">
        <f>Vegetation!M64</f>
        <v>547.80613809210809</v>
      </c>
      <c r="Z64" s="186">
        <f>Gesundheit!F64</f>
        <v>1026.6869565217391</v>
      </c>
      <c r="AA64" s="187">
        <f>MIN(Gesundheit!F64, Gesundheit!J64)</f>
        <v>1026.6869565217391</v>
      </c>
      <c r="AB64" s="189">
        <f t="shared" si="7"/>
        <v>0</v>
      </c>
      <c r="AC64" s="190">
        <f>MIN(Gesundheit!F64,Gesundheit!Q64)</f>
        <v>332.62173913043483</v>
      </c>
      <c r="AD64" s="191">
        <f t="shared" si="8"/>
        <v>694.06521739130426</v>
      </c>
      <c r="AE64" s="160">
        <f t="shared" si="9"/>
        <v>3437.3304356821527</v>
      </c>
      <c r="AF64" s="160">
        <f t="shared" si="10"/>
        <v>1585.3411948096104</v>
      </c>
      <c r="AG64" s="160">
        <f t="shared" si="11"/>
        <v>1851.9892408725423</v>
      </c>
    </row>
    <row r="65" spans="1:33" x14ac:dyDescent="0.25">
      <c r="A65" s="76">
        <v>5362</v>
      </c>
      <c r="B65" s="21" t="s">
        <v>287</v>
      </c>
      <c r="C65" s="39" t="s">
        <v>44</v>
      </c>
      <c r="D65" s="207">
        <v>1102</v>
      </c>
      <c r="E65" s="213">
        <f>Terr_Oeko!W65</f>
        <v>686.3565561599205</v>
      </c>
      <c r="F65" s="220">
        <f t="shared" si="0"/>
        <v>341.9687287953729</v>
      </c>
      <c r="G65" s="223">
        <f>Terr_Oeko!Z65</f>
        <v>344.3878273645476</v>
      </c>
      <c r="H65" s="227">
        <f t="shared" si="1"/>
        <v>188.91613265651409</v>
      </c>
      <c r="I65" s="228">
        <f>Terr_Oeko!AB65</f>
        <v>497.44042350340641</v>
      </c>
      <c r="J65" s="220">
        <f t="shared" si="2"/>
        <v>112.01281397721289</v>
      </c>
      <c r="K65" s="231">
        <f>Terr_Oeko!AD65</f>
        <v>574.34374218270762</v>
      </c>
      <c r="L65" s="180">
        <f>Terr_Oeko!X65</f>
        <v>9754.9600327568569</v>
      </c>
      <c r="M65" s="205">
        <f t="shared" si="3"/>
        <v>4516.2968724973289</v>
      </c>
      <c r="N65" s="205">
        <f>Terr_Oeko!AF65</f>
        <v>5238.663160259528</v>
      </c>
      <c r="O65" s="180">
        <f t="shared" si="4"/>
        <v>1794.1143058222151</v>
      </c>
      <c r="P65" s="180">
        <f>Terr_Oeko!AH65</f>
        <v>7960.8457269346418</v>
      </c>
      <c r="Q65" s="205">
        <f t="shared" si="5"/>
        <v>328.16804671602767</v>
      </c>
      <c r="R65" s="214">
        <f>Terr_Oeko!AJ65</f>
        <v>9426.7919860408292</v>
      </c>
      <c r="T65" s="186">
        <f>Klima!E65</f>
        <v>309.94422578458546</v>
      </c>
      <c r="U65" s="187">
        <f>Klima!H65</f>
        <v>195.82047415536783</v>
      </c>
      <c r="V65" s="187">
        <f>Klima!J65</f>
        <v>114.12375162921762</v>
      </c>
      <c r="W65" s="186">
        <f>Vegetation!K65</f>
        <v>686.3565561599205</v>
      </c>
      <c r="X65" s="187">
        <f t="shared" si="6"/>
        <v>89.696967391372709</v>
      </c>
      <c r="Y65" s="188">
        <f>Vegetation!M65</f>
        <v>596.65958876854779</v>
      </c>
      <c r="Z65" s="186">
        <f>Gesundheit!F65</f>
        <v>8456.0304347826077</v>
      </c>
      <c r="AA65" s="187">
        <f>MIN(Gesundheit!F65, Gesundheit!J65)</f>
        <v>1330.9130434782608</v>
      </c>
      <c r="AB65" s="189">
        <f t="shared" si="7"/>
        <v>7125.1173913043467</v>
      </c>
      <c r="AC65" s="190">
        <f>MIN(Gesundheit!F65,Gesundheit!Q65)</f>
        <v>387.89130434782606</v>
      </c>
      <c r="AD65" s="191">
        <f t="shared" si="8"/>
        <v>8068.1391304347817</v>
      </c>
      <c r="AE65" s="160">
        <f t="shared" si="9"/>
        <v>19893.647805643894</v>
      </c>
      <c r="AF65" s="160">
        <f t="shared" si="10"/>
        <v>3599.4609235037306</v>
      </c>
      <c r="AG65" s="160">
        <f t="shared" si="11"/>
        <v>16294.186882140159</v>
      </c>
    </row>
    <row r="66" spans="1:33" x14ac:dyDescent="0.25">
      <c r="A66" s="76">
        <v>5366</v>
      </c>
      <c r="B66" s="21" t="s">
        <v>49</v>
      </c>
      <c r="C66" s="39" t="s">
        <v>44</v>
      </c>
      <c r="D66" s="207">
        <v>1262</v>
      </c>
      <c r="E66" s="213">
        <f>Terr_Oeko!W66</f>
        <v>1049.4942585884564</v>
      </c>
      <c r="F66" s="220">
        <f t="shared" si="0"/>
        <v>522.89763136452768</v>
      </c>
      <c r="G66" s="223">
        <f>Terr_Oeko!Z66</f>
        <v>526.59662722392875</v>
      </c>
      <c r="H66" s="227">
        <f t="shared" si="1"/>
        <v>288.86792848169557</v>
      </c>
      <c r="I66" s="228">
        <f>Terr_Oeko!AB66</f>
        <v>760.62633010676086</v>
      </c>
      <c r="J66" s="220">
        <f t="shared" si="2"/>
        <v>171.27658226962592</v>
      </c>
      <c r="K66" s="231">
        <f>Terr_Oeko!AD66</f>
        <v>878.21767631883051</v>
      </c>
      <c r="L66" s="180">
        <f>Terr_Oeko!X66</f>
        <v>891.2302542988931</v>
      </c>
      <c r="M66" s="205">
        <f t="shared" si="3"/>
        <v>412.61680177561567</v>
      </c>
      <c r="N66" s="205">
        <f>Terr_Oeko!AF66</f>
        <v>478.61345252327743</v>
      </c>
      <c r="O66" s="180">
        <f t="shared" si="4"/>
        <v>163.91342902994234</v>
      </c>
      <c r="P66" s="180">
        <f>Terr_Oeko!AH66</f>
        <v>727.31682526895077</v>
      </c>
      <c r="Q66" s="205">
        <f t="shared" si="5"/>
        <v>29.982008203557939</v>
      </c>
      <c r="R66" s="214">
        <f>Terr_Oeko!AJ66</f>
        <v>861.24824609533516</v>
      </c>
      <c r="T66" s="186">
        <f>Klima!E66</f>
        <v>177.9382418408658</v>
      </c>
      <c r="U66" s="187">
        <f>Klima!H66</f>
        <v>137.72772997452108</v>
      </c>
      <c r="V66" s="187">
        <f>Klima!J66</f>
        <v>40.210511866344717</v>
      </c>
      <c r="W66" s="186">
        <f>Vegetation!K66</f>
        <v>1049.4942585884564</v>
      </c>
      <c r="X66" s="187">
        <f t="shared" si="6"/>
        <v>137.15386185967736</v>
      </c>
      <c r="Y66" s="188">
        <f>Vegetation!M66</f>
        <v>912.34039672877907</v>
      </c>
      <c r="Z66" s="186">
        <f>Gesundheit!F66</f>
        <v>927.6521739130435</v>
      </c>
      <c r="AA66" s="187">
        <f>MIN(Gesundheit!F66, Gesundheit!J66)</f>
        <v>927.6521739130435</v>
      </c>
      <c r="AB66" s="189">
        <f t="shared" si="7"/>
        <v>0</v>
      </c>
      <c r="AC66" s="190">
        <f>MIN(Gesundheit!F66,Gesundheit!Q66)</f>
        <v>444.19565217391306</v>
      </c>
      <c r="AD66" s="191">
        <f t="shared" si="8"/>
        <v>483.45652173913044</v>
      </c>
      <c r="AE66" s="160">
        <f t="shared" si="9"/>
        <v>4095.8091872297155</v>
      </c>
      <c r="AF66" s="160">
        <f t="shared" si="10"/>
        <v>1655.3151232588798</v>
      </c>
      <c r="AG66" s="160">
        <f t="shared" si="11"/>
        <v>2440.4940639708357</v>
      </c>
    </row>
    <row r="67" spans="1:33" x14ac:dyDescent="0.25">
      <c r="A67" s="76">
        <v>5370</v>
      </c>
      <c r="B67" s="21" t="s">
        <v>50</v>
      </c>
      <c r="C67" s="39" t="s">
        <v>44</v>
      </c>
      <c r="D67" s="207">
        <v>667</v>
      </c>
      <c r="E67" s="213">
        <f>Terr_Oeko!W67</f>
        <v>976.68525920756827</v>
      </c>
      <c r="F67" s="220">
        <f t="shared" si="0"/>
        <v>486.62144118365597</v>
      </c>
      <c r="G67" s="223">
        <f>Terr_Oeko!Z67</f>
        <v>490.06381802391229</v>
      </c>
      <c r="H67" s="227">
        <f t="shared" si="1"/>
        <v>268.8276236835826</v>
      </c>
      <c r="I67" s="228">
        <f>Terr_Oeko!AB67</f>
        <v>707.85763552398566</v>
      </c>
      <c r="J67" s="220">
        <f t="shared" si="2"/>
        <v>159.39421467172951</v>
      </c>
      <c r="K67" s="231">
        <f>Terr_Oeko!AD67</f>
        <v>817.29104453583875</v>
      </c>
      <c r="L67" s="180">
        <f>Terr_Oeko!X67</f>
        <v>652.71405336367957</v>
      </c>
      <c r="M67" s="205">
        <f t="shared" si="3"/>
        <v>302.18990420695206</v>
      </c>
      <c r="N67" s="205">
        <f>Terr_Oeko!AF67</f>
        <v>350.5241491567275</v>
      </c>
      <c r="O67" s="180">
        <f t="shared" si="4"/>
        <v>120.04596808379051</v>
      </c>
      <c r="P67" s="180">
        <f>Terr_Oeko!AH67</f>
        <v>532.66808527988906</v>
      </c>
      <c r="Q67" s="205">
        <f t="shared" si="5"/>
        <v>21.958049570391154</v>
      </c>
      <c r="R67" s="214">
        <f>Terr_Oeko!AJ67</f>
        <v>630.75600379328841</v>
      </c>
      <c r="T67" s="186">
        <f>Klima!E67</f>
        <v>135.68228461264505</v>
      </c>
      <c r="U67" s="187">
        <f>Klima!H67</f>
        <v>104.24906200489943</v>
      </c>
      <c r="V67" s="187">
        <f>Klima!J67</f>
        <v>31.43322260774562</v>
      </c>
      <c r="W67" s="186">
        <f>Vegetation!K67</f>
        <v>976.68525920756827</v>
      </c>
      <c r="X67" s="187">
        <f t="shared" si="6"/>
        <v>127.63876888846016</v>
      </c>
      <c r="Y67" s="188">
        <f>Vegetation!M67</f>
        <v>849.0464903191081</v>
      </c>
      <c r="Z67" s="186">
        <f>Gesundheit!F67</f>
        <v>677.20434782608686</v>
      </c>
      <c r="AA67" s="187">
        <f>MIN(Gesundheit!F67, Gesundheit!J67)</f>
        <v>677.20434782608686</v>
      </c>
      <c r="AB67" s="189">
        <f t="shared" si="7"/>
        <v>0</v>
      </c>
      <c r="AC67" s="190">
        <f>MIN(Gesundheit!F67,Gesundheit!Q67)</f>
        <v>234.77391304347827</v>
      </c>
      <c r="AD67" s="191">
        <f t="shared" si="8"/>
        <v>442.43043478260859</v>
      </c>
      <c r="AE67" s="160">
        <f t="shared" si="9"/>
        <v>3418.9712042175479</v>
      </c>
      <c r="AF67" s="160">
        <f t="shared" si="10"/>
        <v>1297.9657704868196</v>
      </c>
      <c r="AG67" s="160">
        <f t="shared" si="11"/>
        <v>2121.0054337307283</v>
      </c>
    </row>
    <row r="68" spans="1:33" x14ac:dyDescent="0.25">
      <c r="A68" s="76">
        <v>5374</v>
      </c>
      <c r="B68" s="21" t="s">
        <v>51</v>
      </c>
      <c r="C68" s="39" t="s">
        <v>44</v>
      </c>
      <c r="D68" s="207">
        <v>918</v>
      </c>
      <c r="E68" s="213">
        <f>Terr_Oeko!W68</f>
        <v>1092.1389640148811</v>
      </c>
      <c r="F68" s="220">
        <f t="shared" si="0"/>
        <v>544.14483236180308</v>
      </c>
      <c r="G68" s="223">
        <f>Terr_Oeko!Z68</f>
        <v>547.99413165307806</v>
      </c>
      <c r="H68" s="227">
        <f t="shared" si="1"/>
        <v>300.60566560263203</v>
      </c>
      <c r="I68" s="228">
        <f>Terr_Oeko!AB68</f>
        <v>791.53329841224911</v>
      </c>
      <c r="J68" s="220">
        <f t="shared" si="2"/>
        <v>178.23616240792683</v>
      </c>
      <c r="K68" s="231">
        <f>Terr_Oeko!AD68</f>
        <v>913.90280160695431</v>
      </c>
      <c r="L68" s="180">
        <f>Terr_Oeko!X68</f>
        <v>757.37523939763912</v>
      </c>
      <c r="M68" s="205">
        <f t="shared" si="3"/>
        <v>350.64535513343299</v>
      </c>
      <c r="N68" s="205">
        <f>Terr_Oeko!AF68</f>
        <v>406.72988426420613</v>
      </c>
      <c r="O68" s="180">
        <f t="shared" si="4"/>
        <v>139.29506090398741</v>
      </c>
      <c r="P68" s="180">
        <f>Terr_Oeko!AH68</f>
        <v>618.08017849365172</v>
      </c>
      <c r="Q68" s="205">
        <f t="shared" si="5"/>
        <v>25.478971939361713</v>
      </c>
      <c r="R68" s="214">
        <f>Terr_Oeko!AJ68</f>
        <v>731.89626745827741</v>
      </c>
      <c r="T68" s="186">
        <f>Klima!E68</f>
        <v>138.2370275731779</v>
      </c>
      <c r="U68" s="187">
        <f>Klima!H68</f>
        <v>107.17870551843413</v>
      </c>
      <c r="V68" s="187">
        <f>Klima!J68</f>
        <v>31.058322054743769</v>
      </c>
      <c r="W68" s="186">
        <f>Vegetation!K68</f>
        <v>1092.1389640148811</v>
      </c>
      <c r="X68" s="187">
        <f t="shared" si="6"/>
        <v>142.72691382183768</v>
      </c>
      <c r="Y68" s="188">
        <f>Vegetation!M68</f>
        <v>949.41205019304346</v>
      </c>
      <c r="Z68" s="186">
        <f>Gesundheit!F68</f>
        <v>777.12173913043478</v>
      </c>
      <c r="AA68" s="187">
        <f>MIN(Gesundheit!F68, Gesundheit!J68)</f>
        <v>777.12173913043478</v>
      </c>
      <c r="AB68" s="189">
        <f t="shared" si="7"/>
        <v>0</v>
      </c>
      <c r="AC68" s="190">
        <f>MIN(Gesundheit!F68,Gesundheit!Q68)</f>
        <v>323.12608695652176</v>
      </c>
      <c r="AD68" s="191">
        <f t="shared" si="8"/>
        <v>453.99565217391302</v>
      </c>
      <c r="AE68" s="160">
        <f t="shared" si="9"/>
        <v>3857.0119341310142</v>
      </c>
      <c r="AF68" s="160">
        <f t="shared" si="10"/>
        <v>1466.9280849773261</v>
      </c>
      <c r="AG68" s="160">
        <f t="shared" si="11"/>
        <v>2390.0838491536879</v>
      </c>
    </row>
    <row r="69" spans="1:33" x14ac:dyDescent="0.25">
      <c r="A69" s="76">
        <v>5378</v>
      </c>
      <c r="B69" s="21" t="s">
        <v>288</v>
      </c>
      <c r="C69" s="39" t="s">
        <v>44</v>
      </c>
      <c r="D69" s="207">
        <v>520</v>
      </c>
      <c r="E69" s="213">
        <f>Terr_Oeko!W69</f>
        <v>678.07748516462129</v>
      </c>
      <c r="F69" s="220">
        <f t="shared" si="0"/>
        <v>337.84378330099429</v>
      </c>
      <c r="G69" s="223">
        <f>Terr_Oeko!Z69</f>
        <v>340.233701863627</v>
      </c>
      <c r="H69" s="227">
        <f t="shared" si="1"/>
        <v>186.63736069697853</v>
      </c>
      <c r="I69" s="228">
        <f>Terr_Oeko!AB69</f>
        <v>491.44012446764276</v>
      </c>
      <c r="J69" s="220">
        <f t="shared" si="2"/>
        <v>110.66167653854836</v>
      </c>
      <c r="K69" s="231">
        <f>Terr_Oeko!AD69</f>
        <v>567.41580862607293</v>
      </c>
      <c r="L69" s="180">
        <f>Terr_Oeko!X69</f>
        <v>1151.2664418801276</v>
      </c>
      <c r="M69" s="205">
        <f t="shared" si="3"/>
        <v>533.00690247983755</v>
      </c>
      <c r="N69" s="205">
        <f>Terr_Oeko!AF69</f>
        <v>618.25953940029001</v>
      </c>
      <c r="O69" s="180">
        <f t="shared" si="4"/>
        <v>211.73880633588226</v>
      </c>
      <c r="P69" s="180">
        <f>Terr_Oeko!AH69</f>
        <v>939.5276355442453</v>
      </c>
      <c r="Q69" s="205">
        <f t="shared" si="5"/>
        <v>38.729923875940131</v>
      </c>
      <c r="R69" s="214">
        <f>Terr_Oeko!AJ69</f>
        <v>1112.5365180041874</v>
      </c>
      <c r="T69" s="186">
        <f>Klima!E69</f>
        <v>157.61319776967986</v>
      </c>
      <c r="U69" s="187">
        <f>Klima!H69</f>
        <v>101.78474644374801</v>
      </c>
      <c r="V69" s="187">
        <f>Klima!J69</f>
        <v>55.828451325931852</v>
      </c>
      <c r="W69" s="186">
        <f>Vegetation!K69</f>
        <v>678.07748516462129</v>
      </c>
      <c r="X69" s="187">
        <f t="shared" si="6"/>
        <v>88.615011439424052</v>
      </c>
      <c r="Y69" s="188">
        <f>Vegetation!M69</f>
        <v>589.46247372519724</v>
      </c>
      <c r="Z69" s="186">
        <f>Gesundheit!F69</f>
        <v>1169.8521739130433</v>
      </c>
      <c r="AA69" s="187">
        <f>MIN(Gesundheit!F69, Gesundheit!J69)</f>
        <v>628.02173913043475</v>
      </c>
      <c r="AB69" s="189">
        <f t="shared" si="7"/>
        <v>541.83043478260856</v>
      </c>
      <c r="AC69" s="190">
        <f>MIN(Gesundheit!F69,Gesundheit!Q69)</f>
        <v>183.03478260869571</v>
      </c>
      <c r="AD69" s="191">
        <f t="shared" si="8"/>
        <v>986.81739130434767</v>
      </c>
      <c r="AE69" s="160">
        <f t="shared" si="9"/>
        <v>3834.8867838920933</v>
      </c>
      <c r="AF69" s="160">
        <f t="shared" si="10"/>
        <v>1216.7976640464676</v>
      </c>
      <c r="AG69" s="160">
        <f t="shared" si="11"/>
        <v>2618.0891198456256</v>
      </c>
    </row>
    <row r="70" spans="1:33" x14ac:dyDescent="0.25">
      <c r="A70" s="76">
        <v>5382</v>
      </c>
      <c r="B70" s="21" t="s">
        <v>289</v>
      </c>
      <c r="C70" s="39" t="s">
        <v>44</v>
      </c>
      <c r="D70" s="207">
        <v>1293</v>
      </c>
      <c r="E70" s="213">
        <f>Terr_Oeko!W70</f>
        <v>1092.009316016321</v>
      </c>
      <c r="F70" s="220">
        <f t="shared" si="0"/>
        <v>544.08023683800343</v>
      </c>
      <c r="G70" s="223">
        <f>Terr_Oeko!Z70</f>
        <v>547.92907917831758</v>
      </c>
      <c r="H70" s="227">
        <f t="shared" si="1"/>
        <v>300.56998065393464</v>
      </c>
      <c r="I70" s="228">
        <f>Terr_Oeko!AB70</f>
        <v>791.43933536238637</v>
      </c>
      <c r="J70" s="220">
        <f t="shared" si="2"/>
        <v>178.21500396336194</v>
      </c>
      <c r="K70" s="231">
        <f>Terr_Oeko!AD70</f>
        <v>913.79431205295907</v>
      </c>
      <c r="L70" s="180">
        <f>Terr_Oeko!X70</f>
        <v>2384.7763514401681</v>
      </c>
      <c r="M70" s="205">
        <f t="shared" si="3"/>
        <v>1104.0904259421145</v>
      </c>
      <c r="N70" s="205">
        <f>Terr_Oeko!AF70</f>
        <v>1280.6859254980536</v>
      </c>
      <c r="O70" s="180">
        <f t="shared" si="4"/>
        <v>438.60367996773266</v>
      </c>
      <c r="P70" s="180">
        <f>Terr_Oeko!AH70</f>
        <v>1946.1726714724355</v>
      </c>
      <c r="Q70" s="205">
        <f t="shared" si="5"/>
        <v>80.226612357069826</v>
      </c>
      <c r="R70" s="214">
        <f>Terr_Oeko!AJ70</f>
        <v>2304.5497390830983</v>
      </c>
      <c r="T70" s="186">
        <f>Klima!E70</f>
        <v>220.5917050995179</v>
      </c>
      <c r="U70" s="187">
        <f>Klima!H70</f>
        <v>157.7880505088209</v>
      </c>
      <c r="V70" s="187">
        <f>Klima!J70</f>
        <v>62.803654590696993</v>
      </c>
      <c r="W70" s="186">
        <f>Vegetation!K70</f>
        <v>1092.009316016321</v>
      </c>
      <c r="X70" s="187">
        <f t="shared" si="6"/>
        <v>142.70997068609461</v>
      </c>
      <c r="Y70" s="188">
        <f>Vegetation!M70</f>
        <v>949.2993453302264</v>
      </c>
      <c r="Z70" s="186">
        <f>Gesundheit!F70</f>
        <v>2439.4999999999995</v>
      </c>
      <c r="AA70" s="187">
        <f>MIN(Gesundheit!F70, Gesundheit!J70)</f>
        <v>1561.608695652174</v>
      </c>
      <c r="AB70" s="189">
        <f t="shared" si="7"/>
        <v>877.89130434782555</v>
      </c>
      <c r="AC70" s="190">
        <f>MIN(Gesundheit!F70,Gesundheit!Q70)</f>
        <v>455.09130434782617</v>
      </c>
      <c r="AD70" s="191">
        <f t="shared" si="8"/>
        <v>1984.4086956521733</v>
      </c>
      <c r="AE70" s="160">
        <f t="shared" si="9"/>
        <v>7228.8866885723273</v>
      </c>
      <c r="AF70" s="160">
        <f t="shared" si="10"/>
        <v>2601.2803774687568</v>
      </c>
      <c r="AG70" s="160">
        <f t="shared" si="11"/>
        <v>4627.606311103571</v>
      </c>
    </row>
    <row r="71" spans="1:33" x14ac:dyDescent="0.25">
      <c r="A71" s="76">
        <v>5515</v>
      </c>
      <c r="B71" s="21" t="s">
        <v>52</v>
      </c>
      <c r="C71" s="39" t="s">
        <v>44</v>
      </c>
      <c r="D71" s="207">
        <v>304</v>
      </c>
      <c r="E71" s="213">
        <f>Terr_Oeko!W71</f>
        <v>706.69175163393049</v>
      </c>
      <c r="F71" s="220">
        <f t="shared" ref="F71:F134" si="12">MAX(E71-G71, 0)</f>
        <v>352.10049031734246</v>
      </c>
      <c r="G71" s="223">
        <f>Terr_Oeko!Z71</f>
        <v>354.59126131658803</v>
      </c>
      <c r="H71" s="227">
        <f t="shared" ref="H71:H134" si="13">MAX(E71-I71, 0)</f>
        <v>194.51329123434971</v>
      </c>
      <c r="I71" s="228">
        <f>Terr_Oeko!AB71</f>
        <v>512.17846039958079</v>
      </c>
      <c r="J71" s="220">
        <f t="shared" ref="J71:J134" si="14">MAX(E71-K71, 0)</f>
        <v>115.33150081334452</v>
      </c>
      <c r="K71" s="231">
        <f>Terr_Oeko!AD71</f>
        <v>591.36025082058597</v>
      </c>
      <c r="L71" s="180">
        <f>Terr_Oeko!X71</f>
        <v>764.56998496238964</v>
      </c>
      <c r="M71" s="205">
        <f t="shared" ref="M71:M134" si="15">MAX(L71-N71, 0)</f>
        <v>353.97633822135788</v>
      </c>
      <c r="N71" s="205">
        <f>Terr_Oeko!AF71</f>
        <v>410.59364674103176</v>
      </c>
      <c r="O71" s="180">
        <f t="shared" ref="O71:O134" si="16">MAX(L71-P71, 0)</f>
        <v>140.61830527414622</v>
      </c>
      <c r="P71" s="180">
        <f>Terr_Oeko!AH71</f>
        <v>623.95167968824342</v>
      </c>
      <c r="Q71" s="205">
        <f t="shared" ref="Q71:Q134" si="17">MAX(L71-R71, 0)</f>
        <v>25.721011434210936</v>
      </c>
      <c r="R71" s="214">
        <f>Terr_Oeko!AJ71</f>
        <v>738.8489735281787</v>
      </c>
      <c r="T71" s="186">
        <f>Klima!E71</f>
        <v>79.042074824077972</v>
      </c>
      <c r="U71" s="187">
        <f>Klima!H71</f>
        <v>56.777018758210943</v>
      </c>
      <c r="V71" s="187">
        <f>Klima!J71</f>
        <v>22.265056065867029</v>
      </c>
      <c r="W71" s="186">
        <f>Vegetation!K71</f>
        <v>706.69175163393049</v>
      </c>
      <c r="X71" s="187">
        <f t="shared" ref="X71:X134" si="18">W71-Y71</f>
        <v>92.354486065827359</v>
      </c>
      <c r="Y71" s="188">
        <f>Vegetation!M71</f>
        <v>614.33726556810313</v>
      </c>
      <c r="Z71" s="186">
        <f>Gesundheit!F71</f>
        <v>776.63478260869579</v>
      </c>
      <c r="AA71" s="187">
        <f>MIN(Gesundheit!F71, Gesundheit!J71)</f>
        <v>367.16521739130434</v>
      </c>
      <c r="AB71" s="189">
        <f t="shared" ref="AB71:AB134" si="19">Z71-AA71</f>
        <v>409.46956521739145</v>
      </c>
      <c r="AC71" s="190">
        <f>MIN(Gesundheit!F71,Gesundheit!Q71)</f>
        <v>107.00869565217393</v>
      </c>
      <c r="AD71" s="191">
        <f t="shared" ref="AD71:AD134" si="20">Z71-AC71</f>
        <v>669.62608695652182</v>
      </c>
      <c r="AE71" s="160">
        <f t="shared" ref="AE71:AE134" si="21">E71+L71+T71+W71+Z71</f>
        <v>3033.6303456630244</v>
      </c>
      <c r="AF71" s="160">
        <f t="shared" ref="AF71:AF134" si="22">H71+O71+U71+X71+AA71</f>
        <v>851.42831872383863</v>
      </c>
      <c r="AG71" s="160">
        <f t="shared" ref="AG71:AG134" si="23">I71+P71+V71+Y71+AB71</f>
        <v>2182.2020269391855</v>
      </c>
    </row>
    <row r="72" spans="1:33" x14ac:dyDescent="0.25">
      <c r="A72" s="76">
        <v>5554</v>
      </c>
      <c r="B72" s="21" t="s">
        <v>53</v>
      </c>
      <c r="C72" s="39" t="s">
        <v>44</v>
      </c>
      <c r="D72" s="207">
        <v>1484</v>
      </c>
      <c r="E72" s="213">
        <f>Terr_Oeko!W72</f>
        <v>7630.0416037185869</v>
      </c>
      <c r="F72" s="220">
        <f t="shared" si="12"/>
        <v>3801.574567128494</v>
      </c>
      <c r="G72" s="223">
        <f>Terr_Oeko!Z72</f>
        <v>3828.4670365900929</v>
      </c>
      <c r="H72" s="227">
        <f t="shared" si="13"/>
        <v>2100.1299380710925</v>
      </c>
      <c r="I72" s="228">
        <f>Terr_Oeko!AB72</f>
        <v>5529.9116656474944</v>
      </c>
      <c r="J72" s="220">
        <f t="shared" si="14"/>
        <v>1245.2163866219262</v>
      </c>
      <c r="K72" s="231">
        <f>Terr_Oeko!AD72</f>
        <v>6384.8252170966607</v>
      </c>
      <c r="L72" s="180">
        <f>Terr_Oeko!X72</f>
        <v>1196.0201971093329</v>
      </c>
      <c r="M72" s="205">
        <f t="shared" si="15"/>
        <v>553.72674593336831</v>
      </c>
      <c r="N72" s="205">
        <f>Terr_Oeko!AF72</f>
        <v>642.29345117596461</v>
      </c>
      <c r="O72" s="180">
        <f t="shared" si="16"/>
        <v>219.96983467698885</v>
      </c>
      <c r="P72" s="180">
        <f>Terr_Oeko!AH72</f>
        <v>976.05036243234406</v>
      </c>
      <c r="Q72" s="205">
        <f t="shared" si="17"/>
        <v>40.235491544844763</v>
      </c>
      <c r="R72" s="214">
        <f>Terr_Oeko!AJ72</f>
        <v>1155.7847055644881</v>
      </c>
      <c r="T72" s="186">
        <f>Klima!E72</f>
        <v>441.45654118499618</v>
      </c>
      <c r="U72" s="187">
        <f>Klima!H72</f>
        <v>357.20410952723421</v>
      </c>
      <c r="V72" s="187">
        <f>Klima!J72</f>
        <v>84.252431657761974</v>
      </c>
      <c r="W72" s="186">
        <f>Vegetation!K72</f>
        <v>7630.0416037185869</v>
      </c>
      <c r="X72" s="187">
        <f t="shared" si="18"/>
        <v>997.13711012341537</v>
      </c>
      <c r="Y72" s="188">
        <f>Vegetation!M72</f>
        <v>6632.9044935951715</v>
      </c>
      <c r="Z72" s="186">
        <f>Gesundheit!F72</f>
        <v>1218.5782608695649</v>
      </c>
      <c r="AA72" s="187">
        <f>MIN(Gesundheit!F72, Gesundheit!J72)</f>
        <v>1218.5782608695649</v>
      </c>
      <c r="AB72" s="189">
        <f t="shared" si="19"/>
        <v>0</v>
      </c>
      <c r="AC72" s="190">
        <f>MIN(Gesundheit!F72,Gesundheit!Q72)</f>
        <v>522.32173913043482</v>
      </c>
      <c r="AD72" s="191">
        <f t="shared" si="20"/>
        <v>696.25652173913011</v>
      </c>
      <c r="AE72" s="160">
        <f t="shared" si="21"/>
        <v>18116.13820660107</v>
      </c>
      <c r="AF72" s="160">
        <f t="shared" si="22"/>
        <v>4893.0192532682959</v>
      </c>
      <c r="AG72" s="160">
        <f t="shared" si="23"/>
        <v>13223.118953332771</v>
      </c>
    </row>
    <row r="73" spans="1:33" x14ac:dyDescent="0.25">
      <c r="A73" s="76">
        <v>5558</v>
      </c>
      <c r="B73" s="21" t="s">
        <v>54</v>
      </c>
      <c r="C73" s="39" t="s">
        <v>44</v>
      </c>
      <c r="D73" s="207">
        <v>1111</v>
      </c>
      <c r="E73" s="213">
        <f>Terr_Oeko!W73</f>
        <v>5002.2861190690055</v>
      </c>
      <c r="F73" s="220">
        <f t="shared" si="12"/>
        <v>2492.3276536899475</v>
      </c>
      <c r="G73" s="223">
        <f>Terr_Oeko!Z73</f>
        <v>2509.958465379058</v>
      </c>
      <c r="H73" s="227">
        <f t="shared" si="13"/>
        <v>1376.853676962171</v>
      </c>
      <c r="I73" s="228">
        <f>Terr_Oeko!AB73</f>
        <v>3625.4324421068345</v>
      </c>
      <c r="J73" s="220">
        <f t="shared" si="14"/>
        <v>816.36889673057431</v>
      </c>
      <c r="K73" s="231">
        <f>Terr_Oeko!AD73</f>
        <v>4185.9172223384312</v>
      </c>
      <c r="L73" s="180">
        <f>Terr_Oeko!X73</f>
        <v>874.41164600952061</v>
      </c>
      <c r="M73" s="205">
        <f t="shared" si="15"/>
        <v>404.83021651417062</v>
      </c>
      <c r="N73" s="205">
        <f>Terr_Oeko!AF73</f>
        <v>469.58142949534999</v>
      </c>
      <c r="O73" s="180">
        <f t="shared" si="16"/>
        <v>160.82018152973126</v>
      </c>
      <c r="P73" s="180">
        <f>Terr_Oeko!AH73</f>
        <v>713.59146447978935</v>
      </c>
      <c r="Q73" s="205">
        <f t="shared" si="17"/>
        <v>29.416210925837504</v>
      </c>
      <c r="R73" s="214">
        <f>Terr_Oeko!AJ73</f>
        <v>844.99543508368311</v>
      </c>
      <c r="T73" s="186">
        <f>Klima!E73</f>
        <v>276.07949340099651</v>
      </c>
      <c r="U73" s="187">
        <f>Klima!H73</f>
        <v>224.20330049910314</v>
      </c>
      <c r="V73" s="187">
        <f>Klima!J73</f>
        <v>51.876192901893376</v>
      </c>
      <c r="W73" s="186">
        <f>Vegetation!K73</f>
        <v>5002.2861190690055</v>
      </c>
      <c r="X73" s="187">
        <f t="shared" si="18"/>
        <v>653.72712022277847</v>
      </c>
      <c r="Y73" s="188">
        <f>Vegetation!M73</f>
        <v>4348.558998846227</v>
      </c>
      <c r="Z73" s="186">
        <f>Gesundheit!F73</f>
        <v>884.95217391304357</v>
      </c>
      <c r="AA73" s="187">
        <f>MIN(Gesundheit!F73, Gesundheit!J73)</f>
        <v>884.95217391304357</v>
      </c>
      <c r="AB73" s="189">
        <f t="shared" si="19"/>
        <v>0</v>
      </c>
      <c r="AC73" s="190">
        <f>MIN(Gesundheit!F73,Gesundheit!Q73)</f>
        <v>391.0565217391304</v>
      </c>
      <c r="AD73" s="191">
        <f t="shared" si="20"/>
        <v>493.89565217391316</v>
      </c>
      <c r="AE73" s="160">
        <f t="shared" si="21"/>
        <v>12040.015551461573</v>
      </c>
      <c r="AF73" s="160">
        <f t="shared" si="22"/>
        <v>3300.5564531268274</v>
      </c>
      <c r="AG73" s="160">
        <f t="shared" si="23"/>
        <v>8739.4590983347443</v>
      </c>
    </row>
    <row r="74" spans="1:33" x14ac:dyDescent="0.25">
      <c r="A74" s="76">
        <v>5562</v>
      </c>
      <c r="B74" s="21" t="s">
        <v>290</v>
      </c>
      <c r="C74" s="39" t="s">
        <v>44</v>
      </c>
      <c r="D74" s="207">
        <v>967</v>
      </c>
      <c r="E74" s="213">
        <f>Terr_Oeko!W74</f>
        <v>1974.5170261245644</v>
      </c>
      <c r="F74" s="220">
        <f t="shared" si="12"/>
        <v>983.77887025138432</v>
      </c>
      <c r="G74" s="223">
        <f>Terr_Oeko!Z74</f>
        <v>990.73815587318006</v>
      </c>
      <c r="H74" s="227">
        <f t="shared" si="13"/>
        <v>543.47571548945916</v>
      </c>
      <c r="I74" s="228">
        <f>Terr_Oeko!AB74</f>
        <v>1431.0413106351052</v>
      </c>
      <c r="J74" s="220">
        <f t="shared" si="14"/>
        <v>322.23952165556034</v>
      </c>
      <c r="K74" s="231">
        <f>Terr_Oeko!AD74</f>
        <v>1652.277504469004</v>
      </c>
      <c r="L74" s="180">
        <f>Terr_Oeko!X74</f>
        <v>5064.9875654302714</v>
      </c>
      <c r="M74" s="205">
        <f t="shared" si="15"/>
        <v>2344.9596332713909</v>
      </c>
      <c r="N74" s="205">
        <f>Terr_Oeko!AF74</f>
        <v>2720.0279321588805</v>
      </c>
      <c r="O74" s="180">
        <f t="shared" si="16"/>
        <v>931.54319642885821</v>
      </c>
      <c r="P74" s="180">
        <f>Terr_Oeko!AH74</f>
        <v>4133.4443690014132</v>
      </c>
      <c r="Q74" s="205">
        <f t="shared" si="17"/>
        <v>170.39199242300492</v>
      </c>
      <c r="R74" s="214">
        <f>Terr_Oeko!AJ74</f>
        <v>4894.5955730072665</v>
      </c>
      <c r="T74" s="186">
        <f>Klima!E74</f>
        <v>273.45518261149721</v>
      </c>
      <c r="U74" s="187">
        <f>Klima!H74</f>
        <v>182.64684042825667</v>
      </c>
      <c r="V74" s="187">
        <f>Klima!J74</f>
        <v>90.808342183240541</v>
      </c>
      <c r="W74" s="186">
        <f>Vegetation!K74</f>
        <v>1974.5170261245644</v>
      </c>
      <c r="X74" s="187">
        <f t="shared" si="18"/>
        <v>258.04108333561112</v>
      </c>
      <c r="Y74" s="188">
        <f>Vegetation!M74</f>
        <v>1716.4759427889533</v>
      </c>
      <c r="Z74" s="186">
        <f>Gesundheit!F74</f>
        <v>5100.9304347826092</v>
      </c>
      <c r="AA74" s="187">
        <f>MIN(Gesundheit!F74, Gesundheit!J74)</f>
        <v>1167.8739130434783</v>
      </c>
      <c r="AB74" s="189">
        <f t="shared" si="19"/>
        <v>3933.0565217391309</v>
      </c>
      <c r="AC74" s="190">
        <f>MIN(Gesundheit!F74,Gesundheit!Q74)</f>
        <v>340.35217391304354</v>
      </c>
      <c r="AD74" s="191">
        <f t="shared" si="20"/>
        <v>4760.5782608695654</v>
      </c>
      <c r="AE74" s="160">
        <f t="shared" si="21"/>
        <v>14388.407235073508</v>
      </c>
      <c r="AF74" s="160">
        <f t="shared" si="22"/>
        <v>3083.5807487256634</v>
      </c>
      <c r="AG74" s="160">
        <f t="shared" si="23"/>
        <v>11304.826486347843</v>
      </c>
    </row>
    <row r="75" spans="1:33" x14ac:dyDescent="0.25">
      <c r="A75" s="76">
        <v>5566</v>
      </c>
      <c r="B75" s="21" t="s">
        <v>55</v>
      </c>
      <c r="C75" s="39" t="s">
        <v>44</v>
      </c>
      <c r="D75" s="207">
        <v>1801</v>
      </c>
      <c r="E75" s="213">
        <f>Terr_Oeko!W75</f>
        <v>6788.2463356878643</v>
      </c>
      <c r="F75" s="220">
        <f t="shared" si="12"/>
        <v>3382.1604082181311</v>
      </c>
      <c r="G75" s="223">
        <f>Terr_Oeko!Z75</f>
        <v>3406.0859274697332</v>
      </c>
      <c r="H75" s="227">
        <f t="shared" si="13"/>
        <v>1868.4300947496222</v>
      </c>
      <c r="I75" s="228">
        <f>Terr_Oeko!AB75</f>
        <v>4919.8162409382421</v>
      </c>
      <c r="J75" s="220">
        <f t="shared" si="14"/>
        <v>1107.8361053110366</v>
      </c>
      <c r="K75" s="231">
        <f>Terr_Oeko!AD75</f>
        <v>5680.4102303768277</v>
      </c>
      <c r="L75" s="180">
        <f>Terr_Oeko!X75</f>
        <v>1977.0190203543557</v>
      </c>
      <c r="M75" s="205">
        <f t="shared" si="15"/>
        <v>915.30921587699549</v>
      </c>
      <c r="N75" s="205">
        <f>Terr_Oeko!AF75</f>
        <v>1061.7098044773602</v>
      </c>
      <c r="O75" s="180">
        <f t="shared" si="16"/>
        <v>363.60970166865468</v>
      </c>
      <c r="P75" s="180">
        <f>Terr_Oeko!AH75</f>
        <v>1613.409318685701</v>
      </c>
      <c r="Q75" s="205">
        <f t="shared" si="17"/>
        <v>66.509187946592419</v>
      </c>
      <c r="R75" s="214">
        <f>Terr_Oeko!AJ75</f>
        <v>1910.5098324077633</v>
      </c>
      <c r="T75" s="186">
        <f>Klima!E75</f>
        <v>444.03362356144316</v>
      </c>
      <c r="U75" s="187">
        <f>Klima!H75</f>
        <v>353.69210343986362</v>
      </c>
      <c r="V75" s="187">
        <f>Klima!J75</f>
        <v>90.341520121579549</v>
      </c>
      <c r="W75" s="186">
        <f>Vegetation!K75</f>
        <v>6788.2463356878643</v>
      </c>
      <c r="X75" s="187">
        <f t="shared" si="18"/>
        <v>887.12653030290221</v>
      </c>
      <c r="Y75" s="188">
        <f>Vegetation!M75</f>
        <v>5901.1198053849621</v>
      </c>
      <c r="Z75" s="186">
        <f>Gesundheit!F75</f>
        <v>2044.5478260869565</v>
      </c>
      <c r="AA75" s="187">
        <f>MIN(Gesundheit!F75, Gesundheit!J75)</f>
        <v>2044.5478260869565</v>
      </c>
      <c r="AB75" s="189">
        <f t="shared" si="19"/>
        <v>0</v>
      </c>
      <c r="AC75" s="190">
        <f>MIN(Gesundheit!F75,Gesundheit!Q75)</f>
        <v>633.89565217391316</v>
      </c>
      <c r="AD75" s="191">
        <f t="shared" si="20"/>
        <v>1410.6521739130435</v>
      </c>
      <c r="AE75" s="160">
        <f t="shared" si="21"/>
        <v>18042.093141378486</v>
      </c>
      <c r="AF75" s="160">
        <f t="shared" si="22"/>
        <v>5517.4062562479994</v>
      </c>
      <c r="AG75" s="160">
        <f t="shared" si="23"/>
        <v>12524.686885130484</v>
      </c>
    </row>
    <row r="76" spans="1:33" x14ac:dyDescent="0.25">
      <c r="A76" s="76">
        <v>5570</v>
      </c>
      <c r="B76" s="21" t="s">
        <v>56</v>
      </c>
      <c r="C76" s="39" t="s">
        <v>44</v>
      </c>
      <c r="D76" s="207">
        <v>1317</v>
      </c>
      <c r="E76" s="213">
        <f>Terr_Oeko!W76</f>
        <v>5454.5379696612581</v>
      </c>
      <c r="F76" s="220">
        <f t="shared" si="12"/>
        <v>2717.6565866685564</v>
      </c>
      <c r="G76" s="223">
        <f>Terr_Oeko!Z76</f>
        <v>2736.8813829927017</v>
      </c>
      <c r="H76" s="227">
        <f t="shared" si="13"/>
        <v>1501.3336864176836</v>
      </c>
      <c r="I76" s="228">
        <f>Terr_Oeko!AB76</f>
        <v>3953.2042832435745</v>
      </c>
      <c r="J76" s="220">
        <f t="shared" si="14"/>
        <v>890.17601921901587</v>
      </c>
      <c r="K76" s="231">
        <f>Terr_Oeko!AD76</f>
        <v>4564.3619504422422</v>
      </c>
      <c r="L76" s="180">
        <f>Terr_Oeko!X76</f>
        <v>1122.3510452793939</v>
      </c>
      <c r="M76" s="205">
        <f t="shared" si="15"/>
        <v>519.61981377866459</v>
      </c>
      <c r="N76" s="205">
        <f>Terr_Oeko!AF76</f>
        <v>602.73123150072934</v>
      </c>
      <c r="O76" s="180">
        <f t="shared" si="16"/>
        <v>206.42073978043811</v>
      </c>
      <c r="P76" s="180">
        <f>Terr_Oeko!AH76</f>
        <v>915.93030549895582</v>
      </c>
      <c r="Q76" s="205">
        <f t="shared" si="17"/>
        <v>37.757176761588426</v>
      </c>
      <c r="R76" s="214">
        <f>Terr_Oeko!AJ76</f>
        <v>1084.5938685178055</v>
      </c>
      <c r="T76" s="186">
        <f>Klima!E76</f>
        <v>320.25216248966643</v>
      </c>
      <c r="U76" s="187">
        <f>Klima!H76</f>
        <v>258.72355862875816</v>
      </c>
      <c r="V76" s="187">
        <f>Klima!J76</f>
        <v>61.528603860908277</v>
      </c>
      <c r="W76" s="186">
        <f>Vegetation!K76</f>
        <v>5454.5379696612581</v>
      </c>
      <c r="X76" s="187">
        <f t="shared" si="18"/>
        <v>712.82995697896968</v>
      </c>
      <c r="Y76" s="188">
        <f>Vegetation!M76</f>
        <v>4741.7080126822884</v>
      </c>
      <c r="Z76" s="186">
        <f>Gesundheit!F76</f>
        <v>1070.2086956521739</v>
      </c>
      <c r="AA76" s="187">
        <f>MIN(Gesundheit!F76, Gesundheit!J76)</f>
        <v>1070.2086956521739</v>
      </c>
      <c r="AB76" s="189">
        <f t="shared" si="19"/>
        <v>0</v>
      </c>
      <c r="AC76" s="190">
        <f>MIN(Gesundheit!F76,Gesundheit!Q76)</f>
        <v>463.55217391304342</v>
      </c>
      <c r="AD76" s="191">
        <f t="shared" si="20"/>
        <v>606.65652173913054</v>
      </c>
      <c r="AE76" s="160">
        <f t="shared" si="21"/>
        <v>13421.887842743752</v>
      </c>
      <c r="AF76" s="160">
        <f t="shared" si="22"/>
        <v>3749.5166374580235</v>
      </c>
      <c r="AG76" s="160">
        <f t="shared" si="23"/>
        <v>9672.3712052857263</v>
      </c>
    </row>
    <row r="77" spans="1:33" x14ac:dyDescent="0.25">
      <c r="A77" s="76">
        <v>5711</v>
      </c>
      <c r="B77" s="21" t="s">
        <v>57</v>
      </c>
      <c r="C77" s="39" t="s">
        <v>44</v>
      </c>
      <c r="D77" s="207">
        <v>260</v>
      </c>
      <c r="E77" s="213">
        <f>Terr_Oeko!W77</f>
        <v>217.72487092650164</v>
      </c>
      <c r="F77" s="220">
        <f t="shared" si="12"/>
        <v>108.47874427606463</v>
      </c>
      <c r="G77" s="223">
        <f>Terr_Oeko!Z77</f>
        <v>109.24612665043701</v>
      </c>
      <c r="H77" s="227">
        <f t="shared" si="13"/>
        <v>59.927657468153825</v>
      </c>
      <c r="I77" s="228">
        <f>Terr_Oeko!AB77</f>
        <v>157.79721345834781</v>
      </c>
      <c r="J77" s="220">
        <f t="shared" si="14"/>
        <v>35.532516221234346</v>
      </c>
      <c r="K77" s="231">
        <f>Terr_Oeko!AD77</f>
        <v>182.19235470526729</v>
      </c>
      <c r="L77" s="180">
        <f>Terr_Oeko!X77</f>
        <v>619.0438240679614</v>
      </c>
      <c r="M77" s="205">
        <f t="shared" si="15"/>
        <v>286.60144964087579</v>
      </c>
      <c r="N77" s="205">
        <f>Terr_Oeko!AF77</f>
        <v>332.44237442708561</v>
      </c>
      <c r="O77" s="180">
        <f t="shared" si="16"/>
        <v>113.85340144518688</v>
      </c>
      <c r="P77" s="180">
        <f>Terr_Oeko!AH77</f>
        <v>505.19042262277452</v>
      </c>
      <c r="Q77" s="205">
        <f t="shared" si="17"/>
        <v>20.825344429278061</v>
      </c>
      <c r="R77" s="214">
        <f>Terr_Oeko!AJ77</f>
        <v>598.21847963868333</v>
      </c>
      <c r="T77" s="186">
        <f>Klima!E77</f>
        <v>53.832038430586834</v>
      </c>
      <c r="U77" s="187">
        <f>Klima!H77</f>
        <v>36.215698119310446</v>
      </c>
      <c r="V77" s="187">
        <f>Klima!J77</f>
        <v>17.616340311276389</v>
      </c>
      <c r="W77" s="186">
        <f>Vegetation!K77</f>
        <v>217.72487092650164</v>
      </c>
      <c r="X77" s="187">
        <f t="shared" si="18"/>
        <v>28.453520946968183</v>
      </c>
      <c r="Y77" s="188">
        <f>Vegetation!M77</f>
        <v>189.27134997953345</v>
      </c>
      <c r="Z77" s="186">
        <f>Gesundheit!F77</f>
        <v>631.06521739130437</v>
      </c>
      <c r="AA77" s="187">
        <f>MIN(Gesundheit!F77, Gesundheit!J77)</f>
        <v>313.99565217391307</v>
      </c>
      <c r="AB77" s="189">
        <f t="shared" si="19"/>
        <v>317.0695652173913</v>
      </c>
      <c r="AC77" s="190">
        <f>MIN(Gesundheit!F77,Gesundheit!Q77)</f>
        <v>91.517391304347854</v>
      </c>
      <c r="AD77" s="191">
        <f t="shared" si="20"/>
        <v>539.54782608695655</v>
      </c>
      <c r="AE77" s="160">
        <f t="shared" si="21"/>
        <v>1739.3908217428557</v>
      </c>
      <c r="AF77" s="160">
        <f t="shared" si="22"/>
        <v>552.44593015353234</v>
      </c>
      <c r="AG77" s="160">
        <f t="shared" si="23"/>
        <v>1186.9448915893236</v>
      </c>
    </row>
    <row r="78" spans="1:33" x14ac:dyDescent="0.25">
      <c r="A78" s="76">
        <v>5754</v>
      </c>
      <c r="B78" s="21" t="s">
        <v>58</v>
      </c>
      <c r="C78" s="39" t="s">
        <v>44</v>
      </c>
      <c r="D78" s="207">
        <v>966</v>
      </c>
      <c r="E78" s="213">
        <f>Terr_Oeko!W78</f>
        <v>2818.9700685823022</v>
      </c>
      <c r="F78" s="220">
        <f t="shared" si="12"/>
        <v>1404.5172326447246</v>
      </c>
      <c r="G78" s="223">
        <f>Terr_Oeko!Z78</f>
        <v>1414.4528359375777</v>
      </c>
      <c r="H78" s="227">
        <f t="shared" si="13"/>
        <v>775.90709763243444</v>
      </c>
      <c r="I78" s="228">
        <f>Terr_Oeko!AB78</f>
        <v>2043.0629709498678</v>
      </c>
      <c r="J78" s="220">
        <f t="shared" si="14"/>
        <v>460.05354952254402</v>
      </c>
      <c r="K78" s="231">
        <f>Terr_Oeko!AD78</f>
        <v>2358.9165190597582</v>
      </c>
      <c r="L78" s="180">
        <f>Terr_Oeko!X78</f>
        <v>1106.1801595928196</v>
      </c>
      <c r="M78" s="205">
        <f t="shared" si="15"/>
        <v>512.13310750754238</v>
      </c>
      <c r="N78" s="205">
        <f>Terr_Oeko!AF78</f>
        <v>594.04705208527719</v>
      </c>
      <c r="O78" s="180">
        <f t="shared" si="16"/>
        <v>203.44662022990417</v>
      </c>
      <c r="P78" s="180">
        <f>Terr_Oeko!AH78</f>
        <v>902.73353936291539</v>
      </c>
      <c r="Q78" s="205">
        <f t="shared" si="17"/>
        <v>37.213169615314882</v>
      </c>
      <c r="R78" s="214">
        <f>Terr_Oeko!AJ78</f>
        <v>1068.9669899775047</v>
      </c>
      <c r="T78" s="186">
        <f>Klima!E78</f>
        <v>234.29158917754424</v>
      </c>
      <c r="U78" s="187">
        <f>Klima!H78</f>
        <v>184.14248147542489</v>
      </c>
      <c r="V78" s="187">
        <f>Klima!J78</f>
        <v>50.149107702119352</v>
      </c>
      <c r="W78" s="186">
        <f>Vegetation!K78</f>
        <v>2818.9700685823022</v>
      </c>
      <c r="X78" s="187">
        <f t="shared" si="18"/>
        <v>368.39899619166408</v>
      </c>
      <c r="Y78" s="188">
        <f>Vegetation!M78</f>
        <v>2450.5710723906382</v>
      </c>
      <c r="Z78" s="186">
        <f>Gesundheit!F78</f>
        <v>1135.8869565217392</v>
      </c>
      <c r="AA78" s="187">
        <f>MIN(Gesundheit!F78, Gesundheit!J78)</f>
        <v>1135.8869565217392</v>
      </c>
      <c r="AB78" s="189">
        <f t="shared" si="19"/>
        <v>0</v>
      </c>
      <c r="AC78" s="190">
        <f>MIN(Gesundheit!F78,Gesundheit!Q78)</f>
        <v>340.01739130434783</v>
      </c>
      <c r="AD78" s="191">
        <f t="shared" si="20"/>
        <v>795.86956521739137</v>
      </c>
      <c r="AE78" s="160">
        <f t="shared" si="21"/>
        <v>8114.2988424567084</v>
      </c>
      <c r="AF78" s="160">
        <f t="shared" si="22"/>
        <v>2667.782152051167</v>
      </c>
      <c r="AG78" s="160">
        <f t="shared" si="23"/>
        <v>5446.5166904055404</v>
      </c>
    </row>
    <row r="79" spans="1:33" x14ac:dyDescent="0.25">
      <c r="A79" s="76">
        <v>5758</v>
      </c>
      <c r="B79" s="21" t="s">
        <v>59</v>
      </c>
      <c r="C79" s="39" t="s">
        <v>44</v>
      </c>
      <c r="D79" s="207">
        <v>454</v>
      </c>
      <c r="E79" s="213">
        <f>Terr_Oeko!W79</f>
        <v>800.23844140609265</v>
      </c>
      <c r="F79" s="220">
        <f t="shared" si="12"/>
        <v>398.70898017191848</v>
      </c>
      <c r="G79" s="223">
        <f>Terr_Oeko!Z79</f>
        <v>401.52946123417416</v>
      </c>
      <c r="H79" s="227">
        <f t="shared" si="13"/>
        <v>220.26153927826863</v>
      </c>
      <c r="I79" s="228">
        <f>Terr_Oeko!AB79</f>
        <v>579.97690212782402</v>
      </c>
      <c r="J79" s="220">
        <f t="shared" si="14"/>
        <v>130.59824208009775</v>
      </c>
      <c r="K79" s="231">
        <f>Terr_Oeko!AD79</f>
        <v>669.6401993259949</v>
      </c>
      <c r="L79" s="180">
        <f>Terr_Oeko!X79</f>
        <v>759.50361074347745</v>
      </c>
      <c r="M79" s="205">
        <f t="shared" si="15"/>
        <v>351.6307366030079</v>
      </c>
      <c r="N79" s="205">
        <f>Terr_Oeko!AF79</f>
        <v>407.87287414046955</v>
      </c>
      <c r="O79" s="180">
        <f t="shared" si="16"/>
        <v>139.6865070469596</v>
      </c>
      <c r="P79" s="180">
        <f>Terr_Oeko!AH79</f>
        <v>619.81710369651785</v>
      </c>
      <c r="Q79" s="205">
        <f t="shared" si="17"/>
        <v>25.550572793173956</v>
      </c>
      <c r="R79" s="214">
        <f>Terr_Oeko!AJ79</f>
        <v>733.9530379503035</v>
      </c>
      <c r="T79" s="186">
        <f>Klima!E79</f>
        <v>107.05961533268588</v>
      </c>
      <c r="U79" s="187">
        <f>Klima!H79</f>
        <v>78.150805842304095</v>
      </c>
      <c r="V79" s="187">
        <f>Klima!J79</f>
        <v>28.908809490381785</v>
      </c>
      <c r="W79" s="186">
        <f>Vegetation!K79</f>
        <v>800.23844140609265</v>
      </c>
      <c r="X79" s="187">
        <f t="shared" si="18"/>
        <v>104.57969803001458</v>
      </c>
      <c r="Y79" s="188">
        <f>Vegetation!M79</f>
        <v>695.65874337607806</v>
      </c>
      <c r="Z79" s="186">
        <f>Gesundheit!F79</f>
        <v>800.8608695652174</v>
      </c>
      <c r="AA79" s="187">
        <f>MIN(Gesundheit!F79, Gesundheit!J79)</f>
        <v>548.31304347826085</v>
      </c>
      <c r="AB79" s="189">
        <f t="shared" si="19"/>
        <v>252.54782608695655</v>
      </c>
      <c r="AC79" s="190">
        <f>MIN(Gesundheit!F79,Gesundheit!Q79)</f>
        <v>159.78260869565219</v>
      </c>
      <c r="AD79" s="191">
        <f t="shared" si="20"/>
        <v>641.07826086956516</v>
      </c>
      <c r="AE79" s="160">
        <f t="shared" si="21"/>
        <v>3267.900978453566</v>
      </c>
      <c r="AF79" s="160">
        <f t="shared" si="22"/>
        <v>1090.9915936758077</v>
      </c>
      <c r="AG79" s="160">
        <f t="shared" si="23"/>
        <v>2176.9093847777585</v>
      </c>
    </row>
    <row r="80" spans="1:33" x14ac:dyDescent="0.25">
      <c r="A80" s="76">
        <v>5762</v>
      </c>
      <c r="B80" s="21" t="s">
        <v>60</v>
      </c>
      <c r="C80" s="39" t="s">
        <v>44</v>
      </c>
      <c r="D80" s="207">
        <v>1200</v>
      </c>
      <c r="E80" s="213">
        <f>Terr_Oeko!W80</f>
        <v>2081.7549132089539</v>
      </c>
      <c r="F80" s="220">
        <f t="shared" si="12"/>
        <v>1037.2088311016539</v>
      </c>
      <c r="G80" s="223">
        <f>Terr_Oeko!Z80</f>
        <v>1044.5460821073</v>
      </c>
      <c r="H80" s="227">
        <f t="shared" si="13"/>
        <v>572.99239558877252</v>
      </c>
      <c r="I80" s="228">
        <f>Terr_Oeko!AB80</f>
        <v>1508.7625176201814</v>
      </c>
      <c r="J80" s="220">
        <f t="shared" si="14"/>
        <v>339.74065483406275</v>
      </c>
      <c r="K80" s="231">
        <f>Terr_Oeko!AD80</f>
        <v>1742.0142583748911</v>
      </c>
      <c r="L80" s="180">
        <f>Terr_Oeko!X80</f>
        <v>664.13252603521823</v>
      </c>
      <c r="M80" s="205">
        <f t="shared" si="15"/>
        <v>307.47636486306936</v>
      </c>
      <c r="N80" s="205">
        <f>Terr_Oeko!AF80</f>
        <v>356.65616117214887</v>
      </c>
      <c r="O80" s="180">
        <f t="shared" si="16"/>
        <v>122.1460325742504</v>
      </c>
      <c r="P80" s="180">
        <f>Terr_Oeko!AH80</f>
        <v>541.98649346096784</v>
      </c>
      <c r="Q80" s="205">
        <f t="shared" si="17"/>
        <v>22.342180090712759</v>
      </c>
      <c r="R80" s="214">
        <f>Terr_Oeko!AJ80</f>
        <v>641.79034594450548</v>
      </c>
      <c r="T80" s="186">
        <f>Klima!E80</f>
        <v>193.72580909622528</v>
      </c>
      <c r="U80" s="187">
        <f>Klima!H80</f>
        <v>157.08072174370426</v>
      </c>
      <c r="V80" s="187">
        <f>Klima!J80</f>
        <v>36.645087352521017</v>
      </c>
      <c r="W80" s="186">
        <f>Vegetation!K80</f>
        <v>2081.7549132089539</v>
      </c>
      <c r="X80" s="187">
        <f t="shared" si="18"/>
        <v>272.0555386134115</v>
      </c>
      <c r="Y80" s="188">
        <f>Vegetation!M80</f>
        <v>1809.6993745955424</v>
      </c>
      <c r="Z80" s="186">
        <f>Gesundheit!F80</f>
        <v>671.60434782608706</v>
      </c>
      <c r="AA80" s="187">
        <f>MIN(Gesundheit!F80, Gesundheit!J80)</f>
        <v>671.60434782608706</v>
      </c>
      <c r="AB80" s="189">
        <f t="shared" si="19"/>
        <v>0</v>
      </c>
      <c r="AC80" s="190">
        <f>MIN(Gesundheit!F80,Gesundheit!Q80)</f>
        <v>422.3739130434783</v>
      </c>
      <c r="AD80" s="191">
        <f t="shared" si="20"/>
        <v>249.23043478260877</v>
      </c>
      <c r="AE80" s="160">
        <f t="shared" si="21"/>
        <v>5692.9725093754387</v>
      </c>
      <c r="AF80" s="160">
        <f t="shared" si="22"/>
        <v>1795.8790363462258</v>
      </c>
      <c r="AG80" s="160">
        <f t="shared" si="23"/>
        <v>3897.0934730292124</v>
      </c>
    </row>
    <row r="81" spans="1:33" x14ac:dyDescent="0.25">
      <c r="A81" s="76">
        <v>5766</v>
      </c>
      <c r="B81" s="21" t="s">
        <v>61</v>
      </c>
      <c r="C81" s="39" t="s">
        <v>44</v>
      </c>
      <c r="D81" s="207">
        <v>1239</v>
      </c>
      <c r="E81" s="213">
        <f>Terr_Oeko!W81</f>
        <v>1344.3971259165176</v>
      </c>
      <c r="F81" s="220">
        <f t="shared" si="12"/>
        <v>669.82936495576359</v>
      </c>
      <c r="G81" s="223">
        <f>Terr_Oeko!Z81</f>
        <v>674.56776096075396</v>
      </c>
      <c r="H81" s="227">
        <f t="shared" si="13"/>
        <v>370.03843483867649</v>
      </c>
      <c r="I81" s="228">
        <f>Terr_Oeko!AB81</f>
        <v>974.35869107784106</v>
      </c>
      <c r="J81" s="220">
        <f t="shared" si="14"/>
        <v>219.40448273608285</v>
      </c>
      <c r="K81" s="231">
        <f>Terr_Oeko!AD81</f>
        <v>1124.9926431804347</v>
      </c>
      <c r="L81" s="180">
        <f>Terr_Oeko!X81</f>
        <v>1285.3573210054112</v>
      </c>
      <c r="M81" s="205">
        <f t="shared" si="15"/>
        <v>595.08754822214394</v>
      </c>
      <c r="N81" s="205">
        <f>Terr_Oeko!AF81</f>
        <v>690.26977278326729</v>
      </c>
      <c r="O81" s="180">
        <f t="shared" si="16"/>
        <v>236.40055417606891</v>
      </c>
      <c r="P81" s="180">
        <f>Terr_Oeko!AH81</f>
        <v>1048.9567668293423</v>
      </c>
      <c r="Q81" s="205">
        <f t="shared" si="17"/>
        <v>43.2408948832242</v>
      </c>
      <c r="R81" s="214">
        <f>Terr_Oeko!AJ81</f>
        <v>1242.116426122187</v>
      </c>
      <c r="T81" s="186">
        <f>Klima!E81</f>
        <v>233.43223839716359</v>
      </c>
      <c r="U81" s="187">
        <f>Klima!H81</f>
        <v>171.93663128822968</v>
      </c>
      <c r="V81" s="187">
        <f>Klima!J81</f>
        <v>61.49560710893391</v>
      </c>
      <c r="W81" s="186">
        <f>Vegetation!K81</f>
        <v>1344.3971259165176</v>
      </c>
      <c r="X81" s="187">
        <f t="shared" si="18"/>
        <v>175.69344108704354</v>
      </c>
      <c r="Y81" s="188">
        <f>Vegetation!M81</f>
        <v>1168.703684829474</v>
      </c>
      <c r="Z81" s="186">
        <f>Gesundheit!F81</f>
        <v>1445.895652173913</v>
      </c>
      <c r="AA81" s="187">
        <f>MIN(Gesundheit!F81, Gesundheit!J81)</f>
        <v>1445.895652173913</v>
      </c>
      <c r="AB81" s="189">
        <f t="shared" si="19"/>
        <v>0</v>
      </c>
      <c r="AC81" s="190">
        <f>MIN(Gesundheit!F81,Gesundheit!Q81)</f>
        <v>436.1</v>
      </c>
      <c r="AD81" s="191">
        <f t="shared" si="20"/>
        <v>1009.795652173913</v>
      </c>
      <c r="AE81" s="160">
        <f t="shared" si="21"/>
        <v>5653.4794634095224</v>
      </c>
      <c r="AF81" s="160">
        <f t="shared" si="22"/>
        <v>2399.9647135639316</v>
      </c>
      <c r="AG81" s="160">
        <f t="shared" si="23"/>
        <v>3253.5147498455917</v>
      </c>
    </row>
    <row r="82" spans="1:33" x14ac:dyDescent="0.25">
      <c r="A82" s="76">
        <v>5770</v>
      </c>
      <c r="B82" s="21" t="s">
        <v>62</v>
      </c>
      <c r="C82" s="39" t="s">
        <v>44</v>
      </c>
      <c r="D82" s="207">
        <v>1147</v>
      </c>
      <c r="E82" s="213">
        <f>Terr_Oeko!W82</f>
        <v>2429.026320647014</v>
      </c>
      <c r="F82" s="220">
        <f t="shared" si="12"/>
        <v>1210.2325469571538</v>
      </c>
      <c r="G82" s="223">
        <f>Terr_Oeko!Z82</f>
        <v>1218.7937736898602</v>
      </c>
      <c r="H82" s="227">
        <f t="shared" si="13"/>
        <v>668.57707484416665</v>
      </c>
      <c r="I82" s="228">
        <f>Terr_Oeko!AB82</f>
        <v>1760.4492458028474</v>
      </c>
      <c r="J82" s="220">
        <f t="shared" si="14"/>
        <v>396.41505709897092</v>
      </c>
      <c r="K82" s="231">
        <f>Terr_Oeko!AD82</f>
        <v>2032.6112635480431</v>
      </c>
      <c r="L82" s="180">
        <f>Terr_Oeko!X82</f>
        <v>1096.2349346622266</v>
      </c>
      <c r="M82" s="205">
        <f t="shared" si="15"/>
        <v>507.52872285609385</v>
      </c>
      <c r="N82" s="205">
        <f>Terr_Oeko!AF82</f>
        <v>588.70621180613273</v>
      </c>
      <c r="O82" s="180">
        <f t="shared" si="16"/>
        <v>201.61751275404777</v>
      </c>
      <c r="P82" s="180">
        <f>Terr_Oeko!AH82</f>
        <v>894.61742190817881</v>
      </c>
      <c r="Q82" s="205">
        <f t="shared" si="17"/>
        <v>36.878600839157571</v>
      </c>
      <c r="R82" s="214">
        <f>Terr_Oeko!AJ82</f>
        <v>1059.356333823069</v>
      </c>
      <c r="T82" s="186">
        <f>Klima!E82</f>
        <v>227.56722730981247</v>
      </c>
      <c r="U82" s="187">
        <f>Klima!H82</f>
        <v>179.92810158694942</v>
      </c>
      <c r="V82" s="187">
        <f>Klima!J82</f>
        <v>47.639125722863042</v>
      </c>
      <c r="W82" s="186">
        <f>Vegetation!K82</f>
        <v>2429.026320647014</v>
      </c>
      <c r="X82" s="187">
        <f t="shared" si="18"/>
        <v>317.43893566756606</v>
      </c>
      <c r="Y82" s="188">
        <f>Vegetation!M82</f>
        <v>2111.587384979448</v>
      </c>
      <c r="Z82" s="186">
        <f>Gesundheit!F82</f>
        <v>1123.7739130434782</v>
      </c>
      <c r="AA82" s="187">
        <f>MIN(Gesundheit!F82, Gesundheit!J82)</f>
        <v>1123.7739130434782</v>
      </c>
      <c r="AB82" s="189">
        <f t="shared" si="19"/>
        <v>0</v>
      </c>
      <c r="AC82" s="190">
        <f>MIN(Gesundheit!F82,Gesundheit!Q82)</f>
        <v>403.71739130434781</v>
      </c>
      <c r="AD82" s="191">
        <f t="shared" si="20"/>
        <v>720.0565217391304</v>
      </c>
      <c r="AE82" s="160">
        <f t="shared" si="21"/>
        <v>7305.6287163095458</v>
      </c>
      <c r="AF82" s="160">
        <f t="shared" si="22"/>
        <v>2491.3355378962078</v>
      </c>
      <c r="AG82" s="160">
        <f t="shared" si="23"/>
        <v>4814.293178413337</v>
      </c>
    </row>
    <row r="83" spans="1:33" x14ac:dyDescent="0.25">
      <c r="A83" s="76">
        <v>5774</v>
      </c>
      <c r="B83" s="21" t="s">
        <v>63</v>
      </c>
      <c r="C83" s="39" t="s">
        <v>44</v>
      </c>
      <c r="D83" s="207">
        <v>1249</v>
      </c>
      <c r="E83" s="213">
        <f>Terr_Oeko!W83</f>
        <v>2716.9489141163108</v>
      </c>
      <c r="F83" s="220">
        <f t="shared" si="12"/>
        <v>1353.686444784016</v>
      </c>
      <c r="G83" s="223">
        <f>Terr_Oeko!Z83</f>
        <v>1363.2624693322948</v>
      </c>
      <c r="H83" s="227">
        <f t="shared" si="13"/>
        <v>747.82629651253183</v>
      </c>
      <c r="I83" s="228">
        <f>Terr_Oeko!AB83</f>
        <v>1969.122617603779</v>
      </c>
      <c r="J83" s="220">
        <f t="shared" si="14"/>
        <v>443.40378272949965</v>
      </c>
      <c r="K83" s="231">
        <f>Terr_Oeko!AD83</f>
        <v>2273.5451313868111</v>
      </c>
      <c r="L83" s="180">
        <f>Terr_Oeko!X83</f>
        <v>952.48039183397043</v>
      </c>
      <c r="M83" s="205">
        <f t="shared" si="15"/>
        <v>440.97404810577046</v>
      </c>
      <c r="N83" s="205">
        <f>Terr_Oeko!AF83</f>
        <v>511.50634372819997</v>
      </c>
      <c r="O83" s="180">
        <f t="shared" si="16"/>
        <v>175.17844166108114</v>
      </c>
      <c r="P83" s="180">
        <f>Terr_Oeko!AH83</f>
        <v>777.30195017288929</v>
      </c>
      <c r="Q83" s="205">
        <f t="shared" si="17"/>
        <v>32.042533098429658</v>
      </c>
      <c r="R83" s="214">
        <f>Terr_Oeko!AJ83</f>
        <v>920.43785873554077</v>
      </c>
      <c r="T83" s="186">
        <f>Klima!E83</f>
        <v>219.93088895607852</v>
      </c>
      <c r="U83" s="187">
        <f>Klima!H83</f>
        <v>174.71899088849491</v>
      </c>
      <c r="V83" s="187">
        <f>Klima!J83</f>
        <v>45.211898067583604</v>
      </c>
      <c r="W83" s="186">
        <f>Vegetation!K83</f>
        <v>2716.9489141163108</v>
      </c>
      <c r="X83" s="187">
        <f t="shared" si="18"/>
        <v>355.06629311883989</v>
      </c>
      <c r="Y83" s="188">
        <f>Vegetation!M83</f>
        <v>2361.8826209974709</v>
      </c>
      <c r="Z83" s="186">
        <f>Gesundheit!F83</f>
        <v>973.48695652173922</v>
      </c>
      <c r="AA83" s="187">
        <f>MIN(Gesundheit!F83, Gesundheit!J83)</f>
        <v>973.48695652173922</v>
      </c>
      <c r="AB83" s="189">
        <f t="shared" si="19"/>
        <v>0</v>
      </c>
      <c r="AC83" s="190">
        <f>MIN(Gesundheit!F83,Gesundheit!Q83)</f>
        <v>439.63043478260869</v>
      </c>
      <c r="AD83" s="191">
        <f t="shared" si="20"/>
        <v>533.85652173913059</v>
      </c>
      <c r="AE83" s="160">
        <f t="shared" si="21"/>
        <v>7579.7960655444094</v>
      </c>
      <c r="AF83" s="160">
        <f t="shared" si="22"/>
        <v>2426.2769787026868</v>
      </c>
      <c r="AG83" s="160">
        <f t="shared" si="23"/>
        <v>5153.519086841723</v>
      </c>
    </row>
    <row r="84" spans="1:33" x14ac:dyDescent="0.25">
      <c r="A84" s="76">
        <v>5913</v>
      </c>
      <c r="B84" s="21" t="s">
        <v>291</v>
      </c>
      <c r="C84" s="39" t="s">
        <v>44</v>
      </c>
      <c r="D84" s="207">
        <v>479</v>
      </c>
      <c r="E84" s="213">
        <f>Terr_Oeko!W84</f>
        <v>308.00917278478056</v>
      </c>
      <c r="F84" s="220">
        <f t="shared" si="12"/>
        <v>153.46178939971267</v>
      </c>
      <c r="G84" s="223">
        <f>Terr_Oeko!Z84</f>
        <v>154.54738338506789</v>
      </c>
      <c r="H84" s="227">
        <f t="shared" si="13"/>
        <v>84.7779499197718</v>
      </c>
      <c r="I84" s="228">
        <f>Terr_Oeko!AB84</f>
        <v>223.23122286500876</v>
      </c>
      <c r="J84" s="220">
        <f t="shared" si="14"/>
        <v>50.266838518226621</v>
      </c>
      <c r="K84" s="231">
        <f>Terr_Oeko!AD84</f>
        <v>257.74233426655394</v>
      </c>
      <c r="L84" s="180">
        <f>Terr_Oeko!X84</f>
        <v>2473.7635985919396</v>
      </c>
      <c r="M84" s="205">
        <f t="shared" si="15"/>
        <v>1145.2892442513796</v>
      </c>
      <c r="N84" s="205">
        <f>Terr_Oeko!AF84</f>
        <v>1328.47435434056</v>
      </c>
      <c r="O84" s="180">
        <f t="shared" si="16"/>
        <v>454.97005077956783</v>
      </c>
      <c r="P84" s="180">
        <f>Terr_Oeko!AH84</f>
        <v>2018.7935478123718</v>
      </c>
      <c r="Q84" s="205">
        <f t="shared" si="17"/>
        <v>83.220245440380495</v>
      </c>
      <c r="R84" s="214">
        <f>Terr_Oeko!AJ84</f>
        <v>2390.5433531515591</v>
      </c>
      <c r="T84" s="186">
        <f>Klima!E84</f>
        <v>135.97644094128245</v>
      </c>
      <c r="U84" s="187">
        <f>Klima!H84</f>
        <v>81.879755040572732</v>
      </c>
      <c r="V84" s="187">
        <f>Klima!J84</f>
        <v>54.096685900709716</v>
      </c>
      <c r="W84" s="186">
        <f>Vegetation!K84</f>
        <v>308.00917278478056</v>
      </c>
      <c r="X84" s="187">
        <f t="shared" si="18"/>
        <v>40.25238555612043</v>
      </c>
      <c r="Y84" s="188">
        <f>Vegetation!M84</f>
        <v>267.75678722866013</v>
      </c>
      <c r="Z84" s="186">
        <f>Gesundheit!F84</f>
        <v>2476.8739130434778</v>
      </c>
      <c r="AA84" s="187">
        <f>MIN(Gesundheit!F84, Gesundheit!J84)</f>
        <v>578.50434782608693</v>
      </c>
      <c r="AB84" s="189">
        <f t="shared" si="19"/>
        <v>1898.369565217391</v>
      </c>
      <c r="AC84" s="190">
        <f>MIN(Gesundheit!F84,Gesundheit!Q84)</f>
        <v>168.60869565217391</v>
      </c>
      <c r="AD84" s="191">
        <f t="shared" si="20"/>
        <v>2308.2652173913038</v>
      </c>
      <c r="AE84" s="160">
        <f t="shared" si="21"/>
        <v>5702.6322981462617</v>
      </c>
      <c r="AF84" s="160">
        <f t="shared" si="22"/>
        <v>1240.3844891221197</v>
      </c>
      <c r="AG84" s="160">
        <f t="shared" si="23"/>
        <v>4462.247809024142</v>
      </c>
    </row>
    <row r="85" spans="1:33" x14ac:dyDescent="0.25">
      <c r="A85" s="76">
        <v>5954</v>
      </c>
      <c r="B85" s="21" t="s">
        <v>292</v>
      </c>
      <c r="C85" s="39" t="s">
        <v>44</v>
      </c>
      <c r="D85" s="207">
        <v>574</v>
      </c>
      <c r="E85" s="213">
        <f>Terr_Oeko!W85</f>
        <v>467.69377498596862</v>
      </c>
      <c r="F85" s="220">
        <f t="shared" si="12"/>
        <v>233.02268225175337</v>
      </c>
      <c r="G85" s="223">
        <f>Terr_Oeko!Z85</f>
        <v>234.67109273421525</v>
      </c>
      <c r="H85" s="227">
        <f t="shared" si="13"/>
        <v>128.73032018840144</v>
      </c>
      <c r="I85" s="228">
        <f>Terr_Oeko!AB85</f>
        <v>338.96345479756718</v>
      </c>
      <c r="J85" s="220">
        <f t="shared" si="14"/>
        <v>76.327231590685813</v>
      </c>
      <c r="K85" s="231">
        <f>Terr_Oeko!AD85</f>
        <v>391.3665433952828</v>
      </c>
      <c r="L85" s="180">
        <f>Terr_Oeko!X85</f>
        <v>1438.8051283983968</v>
      </c>
      <c r="M85" s="205">
        <f t="shared" si="15"/>
        <v>666.12995642201236</v>
      </c>
      <c r="N85" s="205">
        <f>Terr_Oeko!AF85</f>
        <v>772.67517197638449</v>
      </c>
      <c r="O85" s="180">
        <f t="shared" si="16"/>
        <v>264.62239265786161</v>
      </c>
      <c r="P85" s="180">
        <f>Terr_Oeko!AH85</f>
        <v>1174.1827357405352</v>
      </c>
      <c r="Q85" s="205">
        <f t="shared" si="17"/>
        <v>48.403055164344323</v>
      </c>
      <c r="R85" s="214">
        <f>Terr_Oeko!AJ85</f>
        <v>1390.4020732340525</v>
      </c>
      <c r="T85" s="186">
        <f>Klima!E85</f>
        <v>115.35542004461102</v>
      </c>
      <c r="U85" s="187">
        <f>Klima!H85</f>
        <v>77.335897193709457</v>
      </c>
      <c r="V85" s="187">
        <f>Klima!J85</f>
        <v>38.019522850901566</v>
      </c>
      <c r="W85" s="186">
        <f>Vegetation!K85</f>
        <v>467.69377498596862</v>
      </c>
      <c r="X85" s="187">
        <f t="shared" si="18"/>
        <v>61.120875013962745</v>
      </c>
      <c r="Y85" s="188">
        <f>Vegetation!M85</f>
        <v>406.57289997200587</v>
      </c>
      <c r="Z85" s="186">
        <f>Gesundheit!F85</f>
        <v>1551.0782608695649</v>
      </c>
      <c r="AA85" s="187">
        <f>MIN(Gesundheit!F85, Gesundheit!J85)</f>
        <v>693.24347826086967</v>
      </c>
      <c r="AB85" s="189">
        <f t="shared" si="19"/>
        <v>857.83478260869526</v>
      </c>
      <c r="AC85" s="190">
        <f>MIN(Gesundheit!F85,Gesundheit!Q85)</f>
        <v>202.02608695652171</v>
      </c>
      <c r="AD85" s="191">
        <f t="shared" si="20"/>
        <v>1349.0521739130431</v>
      </c>
      <c r="AE85" s="160">
        <f t="shared" si="21"/>
        <v>4040.6263592845098</v>
      </c>
      <c r="AF85" s="160">
        <f t="shared" si="22"/>
        <v>1225.0529633148049</v>
      </c>
      <c r="AG85" s="160">
        <f t="shared" si="23"/>
        <v>2815.573395969705</v>
      </c>
    </row>
    <row r="86" spans="1:33" x14ac:dyDescent="0.25">
      <c r="A86" s="76">
        <v>5958</v>
      </c>
      <c r="B86" s="21" t="s">
        <v>64</v>
      </c>
      <c r="C86" s="39" t="s">
        <v>44</v>
      </c>
      <c r="D86" s="207">
        <v>1955</v>
      </c>
      <c r="E86" s="213">
        <f>Terr_Oeko!W86</f>
        <v>1819.1572898675317</v>
      </c>
      <c r="F86" s="220">
        <f t="shared" si="12"/>
        <v>906.37278876649646</v>
      </c>
      <c r="G86" s="223">
        <f>Terr_Oeko!Z86</f>
        <v>912.78450110103529</v>
      </c>
      <c r="H86" s="227">
        <f t="shared" si="13"/>
        <v>500.71374245838047</v>
      </c>
      <c r="I86" s="228">
        <f>Terr_Oeko!AB86</f>
        <v>1318.4435474091513</v>
      </c>
      <c r="J86" s="220">
        <f t="shared" si="14"/>
        <v>296.88494307577457</v>
      </c>
      <c r="K86" s="231">
        <f>Terr_Oeko!AD86</f>
        <v>1522.2723467917572</v>
      </c>
      <c r="L86" s="180">
        <f>Terr_Oeko!X86</f>
        <v>1012.6651941175975</v>
      </c>
      <c r="M86" s="205">
        <f t="shared" si="15"/>
        <v>468.83807147569485</v>
      </c>
      <c r="N86" s="205">
        <f>Terr_Oeko!AF86</f>
        <v>543.82712264190263</v>
      </c>
      <c r="O86" s="180">
        <f t="shared" si="16"/>
        <v>186.24751979236498</v>
      </c>
      <c r="P86" s="180">
        <f>Terr_Oeko!AH86</f>
        <v>826.4176743252325</v>
      </c>
      <c r="Q86" s="205">
        <f t="shared" si="17"/>
        <v>34.067218893254676</v>
      </c>
      <c r="R86" s="214">
        <f>Terr_Oeko!AJ86</f>
        <v>978.5979752243428</v>
      </c>
      <c r="T86" s="186">
        <f>Klima!E86</f>
        <v>217.72174600850417</v>
      </c>
      <c r="U86" s="187">
        <f>Klima!H86</f>
        <v>170.41832551639854</v>
      </c>
      <c r="V86" s="187">
        <f>Klima!J86</f>
        <v>47.30342049210563</v>
      </c>
      <c r="W86" s="186">
        <f>Vegetation!K86</f>
        <v>1819.1572898675317</v>
      </c>
      <c r="X86" s="187">
        <f t="shared" si="18"/>
        <v>237.73779188758363</v>
      </c>
      <c r="Y86" s="188">
        <f>Vegetation!M86</f>
        <v>1581.4194979799481</v>
      </c>
      <c r="Z86" s="186">
        <f>Gesundheit!F86</f>
        <v>1048.5086956521739</v>
      </c>
      <c r="AA86" s="187">
        <f>MIN(Gesundheit!F86, Gesundheit!J86)</f>
        <v>1048.5086956521739</v>
      </c>
      <c r="AB86" s="189">
        <f t="shared" si="19"/>
        <v>0</v>
      </c>
      <c r="AC86" s="190">
        <f>MIN(Gesundheit!F86,Gesundheit!Q86)</f>
        <v>688.1</v>
      </c>
      <c r="AD86" s="191">
        <f t="shared" si="20"/>
        <v>360.40869565217383</v>
      </c>
      <c r="AE86" s="160">
        <f t="shared" si="21"/>
        <v>5917.210215513338</v>
      </c>
      <c r="AF86" s="160">
        <f t="shared" si="22"/>
        <v>2143.6260753069018</v>
      </c>
      <c r="AG86" s="160">
        <f t="shared" si="23"/>
        <v>3773.5841402064375</v>
      </c>
    </row>
    <row r="87" spans="1:33" x14ac:dyDescent="0.25">
      <c r="A87" s="76">
        <v>5962</v>
      </c>
      <c r="B87" s="21" t="s">
        <v>65</v>
      </c>
      <c r="C87" s="39" t="s">
        <v>44</v>
      </c>
      <c r="D87" s="207">
        <v>1060</v>
      </c>
      <c r="E87" s="213">
        <f>Terr_Oeko!W87</f>
        <v>914.31089251677406</v>
      </c>
      <c r="F87" s="220">
        <f t="shared" si="12"/>
        <v>455.54417865118086</v>
      </c>
      <c r="G87" s="223">
        <f>Terr_Oeko!Z87</f>
        <v>458.7667138655932</v>
      </c>
      <c r="H87" s="227">
        <f t="shared" si="13"/>
        <v>251.65939817984224</v>
      </c>
      <c r="I87" s="228">
        <f>Terr_Oeko!AB87</f>
        <v>662.65149433693182</v>
      </c>
      <c r="J87" s="220">
        <f t="shared" si="14"/>
        <v>149.21477037214811</v>
      </c>
      <c r="K87" s="231">
        <f>Terr_Oeko!AD87</f>
        <v>765.09612214462595</v>
      </c>
      <c r="L87" s="180">
        <f>Terr_Oeko!X87</f>
        <v>1250.2247281830796</v>
      </c>
      <c r="M87" s="205">
        <f t="shared" si="15"/>
        <v>578.82205676411525</v>
      </c>
      <c r="N87" s="205">
        <f>Terr_Oeko!AF87</f>
        <v>671.40267141896436</v>
      </c>
      <c r="O87" s="180">
        <f t="shared" si="16"/>
        <v>229.93903232754133</v>
      </c>
      <c r="P87" s="180">
        <f>Terr_Oeko!AH87</f>
        <v>1020.2856958555383</v>
      </c>
      <c r="Q87" s="205">
        <f t="shared" si="17"/>
        <v>42.058994155403752</v>
      </c>
      <c r="R87" s="214">
        <f>Terr_Oeko!AJ87</f>
        <v>1208.1657340276759</v>
      </c>
      <c r="T87" s="186">
        <f>Klima!E87</f>
        <v>147.69424551772855</v>
      </c>
      <c r="U87" s="187">
        <f>Klima!H87</f>
        <v>107.0942566321098</v>
      </c>
      <c r="V87" s="187">
        <f>Klima!J87</f>
        <v>40.599988885618743</v>
      </c>
      <c r="W87" s="186">
        <f>Vegetation!K87</f>
        <v>914.31089251677406</v>
      </c>
      <c r="X87" s="187">
        <f t="shared" si="18"/>
        <v>119.48733289661391</v>
      </c>
      <c r="Y87" s="188">
        <f>Vegetation!M87</f>
        <v>794.82355962016015</v>
      </c>
      <c r="Z87" s="186">
        <f>Gesundheit!F87</f>
        <v>1304.891304347826</v>
      </c>
      <c r="AA87" s="187">
        <f>MIN(Gesundheit!F87, Gesundheit!J87)</f>
        <v>1280.2086956521741</v>
      </c>
      <c r="AB87" s="189">
        <f t="shared" si="19"/>
        <v>24.682608695651879</v>
      </c>
      <c r="AC87" s="190">
        <f>MIN(Gesundheit!F87,Gesundheit!Q87)</f>
        <v>373.1</v>
      </c>
      <c r="AD87" s="191">
        <f t="shared" si="20"/>
        <v>931.79130434782599</v>
      </c>
      <c r="AE87" s="160">
        <f t="shared" si="21"/>
        <v>4531.4320630821821</v>
      </c>
      <c r="AF87" s="160">
        <f t="shared" si="22"/>
        <v>1988.3887156882815</v>
      </c>
      <c r="AG87" s="160">
        <f t="shared" si="23"/>
        <v>2543.0433473939011</v>
      </c>
    </row>
    <row r="88" spans="1:33" x14ac:dyDescent="0.25">
      <c r="A88" s="76">
        <v>5966</v>
      </c>
      <c r="B88" s="21" t="s">
        <v>66</v>
      </c>
      <c r="C88" s="39" t="s">
        <v>44</v>
      </c>
      <c r="D88" s="207">
        <v>715</v>
      </c>
      <c r="E88" s="213">
        <f>Terr_Oeko!W88</f>
        <v>478.34607582431431</v>
      </c>
      <c r="F88" s="220">
        <f t="shared" si="12"/>
        <v>238.33006038304961</v>
      </c>
      <c r="G88" s="223">
        <f>Terr_Oeko!Z88</f>
        <v>240.0160154412647</v>
      </c>
      <c r="H88" s="227">
        <f t="shared" si="13"/>
        <v>131.662311527616</v>
      </c>
      <c r="I88" s="228">
        <f>Terr_Oeko!AB88</f>
        <v>346.68376429669831</v>
      </c>
      <c r="J88" s="220">
        <f t="shared" si="14"/>
        <v>78.065678148129166</v>
      </c>
      <c r="K88" s="231">
        <f>Terr_Oeko!AD88</f>
        <v>400.28039767618515</v>
      </c>
      <c r="L88" s="180">
        <f>Terr_Oeko!X88</f>
        <v>525.11163212567908</v>
      </c>
      <c r="M88" s="205">
        <f t="shared" si="15"/>
        <v>243.11324843131558</v>
      </c>
      <c r="N88" s="205">
        <f>Terr_Oeko!AF88</f>
        <v>281.9983836943635</v>
      </c>
      <c r="O88" s="180">
        <f t="shared" si="16"/>
        <v>96.577565483277795</v>
      </c>
      <c r="P88" s="180">
        <f>Terr_Oeko!AH88</f>
        <v>428.53406664240129</v>
      </c>
      <c r="Q88" s="205">
        <f t="shared" si="17"/>
        <v>17.665357730209848</v>
      </c>
      <c r="R88" s="214">
        <f>Terr_Oeko!AJ88</f>
        <v>507.44627439546923</v>
      </c>
      <c r="T88" s="186">
        <f>Klima!E88</f>
        <v>70.20953327722593</v>
      </c>
      <c r="U88" s="187">
        <f>Klima!H88</f>
        <v>52.550377009428331</v>
      </c>
      <c r="V88" s="187">
        <f>Klima!J88</f>
        <v>17.659156267797599</v>
      </c>
      <c r="W88" s="186">
        <f>Vegetation!K88</f>
        <v>478.34607582431431</v>
      </c>
      <c r="X88" s="187">
        <f t="shared" si="18"/>
        <v>62.512978101439558</v>
      </c>
      <c r="Y88" s="188">
        <f>Vegetation!M88</f>
        <v>415.83309772287475</v>
      </c>
      <c r="Z88" s="186">
        <f>Gesundheit!F88</f>
        <v>540.21739130434787</v>
      </c>
      <c r="AA88" s="187">
        <f>MIN(Gesundheit!F88, Gesundheit!J88)</f>
        <v>540.21739130434787</v>
      </c>
      <c r="AB88" s="189">
        <f t="shared" si="19"/>
        <v>0</v>
      </c>
      <c r="AC88" s="190">
        <f>MIN(Gesundheit!F88,Gesundheit!Q88)</f>
        <v>251.66521739130437</v>
      </c>
      <c r="AD88" s="191">
        <f t="shared" si="20"/>
        <v>288.55217391304348</v>
      </c>
      <c r="AE88" s="160">
        <f t="shared" si="21"/>
        <v>2092.2307083558817</v>
      </c>
      <c r="AF88" s="160">
        <f t="shared" si="22"/>
        <v>883.52062342610952</v>
      </c>
      <c r="AG88" s="160">
        <f t="shared" si="23"/>
        <v>1208.7100849297719</v>
      </c>
    </row>
    <row r="89" spans="1:33" x14ac:dyDescent="0.25">
      <c r="A89" s="76">
        <v>5970</v>
      </c>
      <c r="B89" s="21" t="s">
        <v>67</v>
      </c>
      <c r="C89" s="39" t="s">
        <v>44</v>
      </c>
      <c r="D89" s="207">
        <v>1133</v>
      </c>
      <c r="E89" s="213">
        <f>Terr_Oeko!W89</f>
        <v>433.77207808091867</v>
      </c>
      <c r="F89" s="220">
        <f t="shared" si="12"/>
        <v>216.12161317170651</v>
      </c>
      <c r="G89" s="223">
        <f>Terr_Oeko!Z89</f>
        <v>217.65046490921216</v>
      </c>
      <c r="H89" s="227">
        <f t="shared" si="13"/>
        <v>119.39354656114506</v>
      </c>
      <c r="I89" s="228">
        <f>Terr_Oeko!AB89</f>
        <v>314.37853151977362</v>
      </c>
      <c r="J89" s="220">
        <f t="shared" si="14"/>
        <v>70.791239122754234</v>
      </c>
      <c r="K89" s="231">
        <f>Terr_Oeko!AD89</f>
        <v>362.98083895816444</v>
      </c>
      <c r="L89" s="180">
        <f>Terr_Oeko!X89</f>
        <v>897.84431773021106</v>
      </c>
      <c r="M89" s="205">
        <f t="shared" si="15"/>
        <v>415.67894389501487</v>
      </c>
      <c r="N89" s="205">
        <f>Terr_Oeko!AF89</f>
        <v>482.16537383519619</v>
      </c>
      <c r="O89" s="180">
        <f t="shared" si="16"/>
        <v>165.1298754102346</v>
      </c>
      <c r="P89" s="180">
        <f>Terr_Oeko!AH89</f>
        <v>732.71444231997646</v>
      </c>
      <c r="Q89" s="205">
        <f t="shared" si="17"/>
        <v>30.204512885260669</v>
      </c>
      <c r="R89" s="214">
        <f>Terr_Oeko!AJ89</f>
        <v>867.63980484495039</v>
      </c>
      <c r="T89" s="186">
        <f>Klima!E89</f>
        <v>102.22431915529056</v>
      </c>
      <c r="U89" s="187">
        <f>Klima!H89</f>
        <v>72.248787785144557</v>
      </c>
      <c r="V89" s="187">
        <f>Klima!J89</f>
        <v>29.975531370146001</v>
      </c>
      <c r="W89" s="186">
        <f>Vegetation!K89</f>
        <v>433.77207808091867</v>
      </c>
      <c r="X89" s="187">
        <f t="shared" si="18"/>
        <v>56.687795277425096</v>
      </c>
      <c r="Y89" s="188">
        <f>Vegetation!M89</f>
        <v>377.08428280349358</v>
      </c>
      <c r="Z89" s="186">
        <f>Gesundheit!F89</f>
        <v>978.81304347826085</v>
      </c>
      <c r="AA89" s="187">
        <f>MIN(Gesundheit!F89, Gesundheit!J89)</f>
        <v>978.81304347826085</v>
      </c>
      <c r="AB89" s="189">
        <f t="shared" si="19"/>
        <v>0</v>
      </c>
      <c r="AC89" s="190">
        <f>MIN(Gesundheit!F89,Gesundheit!Q89)</f>
        <v>398.78695652173917</v>
      </c>
      <c r="AD89" s="191">
        <f t="shared" si="20"/>
        <v>580.02608695652168</v>
      </c>
      <c r="AE89" s="160">
        <f t="shared" si="21"/>
        <v>2846.4258365255996</v>
      </c>
      <c r="AF89" s="160">
        <f t="shared" si="22"/>
        <v>1392.2730485122102</v>
      </c>
      <c r="AG89" s="160">
        <f t="shared" si="23"/>
        <v>1454.1527880133897</v>
      </c>
    </row>
    <row r="90" spans="1:33" x14ac:dyDescent="0.25">
      <c r="A90" s="76">
        <v>5974</v>
      </c>
      <c r="B90" s="21" t="s">
        <v>68</v>
      </c>
      <c r="C90" s="39" t="s">
        <v>44</v>
      </c>
      <c r="D90" s="207">
        <v>1334</v>
      </c>
      <c r="E90" s="213">
        <f>Terr_Oeko!W90</f>
        <v>2706.2848116949813</v>
      </c>
      <c r="F90" s="220">
        <f t="shared" si="12"/>
        <v>1348.3731866588673</v>
      </c>
      <c r="G90" s="223">
        <f>Terr_Oeko!Z90</f>
        <v>1357.9116250361139</v>
      </c>
      <c r="H90" s="227">
        <f t="shared" si="13"/>
        <v>744.8910568479439</v>
      </c>
      <c r="I90" s="228">
        <f>Terr_Oeko!AB90</f>
        <v>1961.3937548470374</v>
      </c>
      <c r="J90" s="220">
        <f t="shared" si="14"/>
        <v>441.6634101636173</v>
      </c>
      <c r="K90" s="231">
        <f>Terr_Oeko!AD90</f>
        <v>2264.621401531364</v>
      </c>
      <c r="L90" s="180">
        <f>Terr_Oeko!X90</f>
        <v>1503.8808978871941</v>
      </c>
      <c r="M90" s="205">
        <f t="shared" si="15"/>
        <v>696.25837245146806</v>
      </c>
      <c r="N90" s="205">
        <f>Terr_Oeko!AF90</f>
        <v>807.62252543572606</v>
      </c>
      <c r="O90" s="180">
        <f t="shared" si="16"/>
        <v>276.5910084810107</v>
      </c>
      <c r="P90" s="180">
        <f>Terr_Oeko!AH90</f>
        <v>1227.2898894061834</v>
      </c>
      <c r="Q90" s="205">
        <f t="shared" si="17"/>
        <v>50.592278707031255</v>
      </c>
      <c r="R90" s="214">
        <f>Terr_Oeko!AJ90</f>
        <v>1453.2886191801629</v>
      </c>
      <c r="T90" s="186">
        <f>Klima!E90</f>
        <v>244.95602848663512</v>
      </c>
      <c r="U90" s="187">
        <f>Klima!H90</f>
        <v>194.38714761215226</v>
      </c>
      <c r="V90" s="187">
        <f>Klima!J90</f>
        <v>50.568880874482858</v>
      </c>
      <c r="W90" s="186">
        <f>Vegetation!K90</f>
        <v>2706.2848116949813</v>
      </c>
      <c r="X90" s="187">
        <f t="shared" si="18"/>
        <v>353.67264773356737</v>
      </c>
      <c r="Y90" s="188">
        <f>Vegetation!M90</f>
        <v>2352.6121639614139</v>
      </c>
      <c r="Z90" s="186">
        <f>Gesundheit!F90</f>
        <v>1417.3782608695651</v>
      </c>
      <c r="AA90" s="187">
        <f>MIN(Gesundheit!F90, Gesundheit!J90)</f>
        <v>1417.3782608695651</v>
      </c>
      <c r="AB90" s="189">
        <f t="shared" si="19"/>
        <v>0</v>
      </c>
      <c r="AC90" s="190">
        <f>MIN(Gesundheit!F90,Gesundheit!Q90)</f>
        <v>469.54782608695655</v>
      </c>
      <c r="AD90" s="191">
        <f t="shared" si="20"/>
        <v>947.83043478260856</v>
      </c>
      <c r="AE90" s="160">
        <f t="shared" si="21"/>
        <v>8578.7848106333568</v>
      </c>
      <c r="AF90" s="160">
        <f t="shared" si="22"/>
        <v>2986.9201215442395</v>
      </c>
      <c r="AG90" s="160">
        <f t="shared" si="23"/>
        <v>5591.8646890891177</v>
      </c>
    </row>
    <row r="91" spans="1:33" x14ac:dyDescent="0.25">
      <c r="A91" s="76">
        <v>5978</v>
      </c>
      <c r="B91" s="21" t="s">
        <v>293</v>
      </c>
      <c r="C91" s="39" t="s">
        <v>44</v>
      </c>
      <c r="D91" s="207">
        <v>766</v>
      </c>
      <c r="E91" s="213">
        <f>Terr_Oeko!W91</f>
        <v>1697.1409419130634</v>
      </c>
      <c r="F91" s="220">
        <f t="shared" si="12"/>
        <v>845.57964119944472</v>
      </c>
      <c r="G91" s="223">
        <f>Terr_Oeko!Z91</f>
        <v>851.56130071361872</v>
      </c>
      <c r="H91" s="227">
        <f t="shared" si="13"/>
        <v>467.12936656868783</v>
      </c>
      <c r="I91" s="228">
        <f>Terr_Oeko!AB91</f>
        <v>1230.0115753443756</v>
      </c>
      <c r="J91" s="220">
        <f t="shared" si="14"/>
        <v>276.97197748530925</v>
      </c>
      <c r="K91" s="231">
        <f>Terr_Oeko!AD91</f>
        <v>1420.1689644277542</v>
      </c>
      <c r="L91" s="180">
        <f>Terr_Oeko!X91</f>
        <v>2711.949664478253</v>
      </c>
      <c r="M91" s="205">
        <f t="shared" si="15"/>
        <v>1255.5632977403297</v>
      </c>
      <c r="N91" s="205">
        <f>Terr_Oeko!AF91</f>
        <v>1456.3863667379233</v>
      </c>
      <c r="O91" s="180">
        <f t="shared" si="16"/>
        <v>498.77679389478044</v>
      </c>
      <c r="P91" s="180">
        <f>Terr_Oeko!AH91</f>
        <v>2213.1728705834726</v>
      </c>
      <c r="Q91" s="205">
        <f t="shared" si="17"/>
        <v>91.233097951760556</v>
      </c>
      <c r="R91" s="214">
        <f>Terr_Oeko!AJ91</f>
        <v>2620.7165665264924</v>
      </c>
      <c r="T91" s="186">
        <f>Klima!E91</f>
        <v>211.42228207244204</v>
      </c>
      <c r="U91" s="187">
        <f>Klima!H91</f>
        <v>148.94482072129483</v>
      </c>
      <c r="V91" s="187">
        <f>Klima!J91</f>
        <v>62.477461351147213</v>
      </c>
      <c r="W91" s="186">
        <f>Vegetation!K91</f>
        <v>1697.1409419130634</v>
      </c>
      <c r="X91" s="187">
        <f t="shared" si="18"/>
        <v>221.79200352807652</v>
      </c>
      <c r="Y91" s="188">
        <f>Vegetation!M91</f>
        <v>1475.3489383849869</v>
      </c>
      <c r="Z91" s="186">
        <f>Gesundheit!F91</f>
        <v>2540.4826086956523</v>
      </c>
      <c r="AA91" s="187">
        <f>MIN(Gesundheit!F91, Gesundheit!J91)</f>
        <v>925.12608695652159</v>
      </c>
      <c r="AB91" s="189">
        <f t="shared" si="19"/>
        <v>1615.3565217391306</v>
      </c>
      <c r="AC91" s="190">
        <f>MIN(Gesundheit!F91,Gesundheit!Q91)</f>
        <v>269.62173913043478</v>
      </c>
      <c r="AD91" s="191">
        <f t="shared" si="20"/>
        <v>2270.8608695652174</v>
      </c>
      <c r="AE91" s="160">
        <f t="shared" si="21"/>
        <v>8858.1364390724739</v>
      </c>
      <c r="AF91" s="160">
        <f t="shared" si="22"/>
        <v>2261.769071669361</v>
      </c>
      <c r="AG91" s="160">
        <f t="shared" si="23"/>
        <v>6596.3673674031133</v>
      </c>
    </row>
    <row r="92" spans="1:33" x14ac:dyDescent="0.25">
      <c r="A92" s="76">
        <v>6431</v>
      </c>
      <c r="B92" s="21" t="s">
        <v>69</v>
      </c>
      <c r="C92" s="39" t="s">
        <v>70</v>
      </c>
      <c r="D92" s="207">
        <v>714</v>
      </c>
      <c r="E92" s="213">
        <f>Terr_Oeko!W92</f>
        <v>432.11793844369038</v>
      </c>
      <c r="F92" s="220">
        <f t="shared" si="12"/>
        <v>265.93315327613675</v>
      </c>
      <c r="G92" s="223">
        <f>Terr_Oeko!Z92</f>
        <v>166.18478516755363</v>
      </c>
      <c r="H92" s="227">
        <f t="shared" si="13"/>
        <v>160.52291854157102</v>
      </c>
      <c r="I92" s="228">
        <f>Terr_Oeko!AB92</f>
        <v>271.59501990211936</v>
      </c>
      <c r="J92" s="220">
        <f t="shared" si="14"/>
        <v>105.85435473006339</v>
      </c>
      <c r="K92" s="231">
        <f>Terr_Oeko!AD92</f>
        <v>326.26358371362699</v>
      </c>
      <c r="L92" s="180">
        <f>Terr_Oeko!X92</f>
        <v>817.4587587520648</v>
      </c>
      <c r="M92" s="205">
        <f t="shared" si="15"/>
        <v>465.31197833926581</v>
      </c>
      <c r="N92" s="205">
        <f>Terr_Oeko!AF92</f>
        <v>352.14678041279899</v>
      </c>
      <c r="O92" s="180">
        <f t="shared" si="16"/>
        <v>225.69522645133145</v>
      </c>
      <c r="P92" s="180">
        <f>Terr_Oeko!AH92</f>
        <v>591.76353230073335</v>
      </c>
      <c r="Q92" s="205">
        <f t="shared" si="17"/>
        <v>95.046257420107054</v>
      </c>
      <c r="R92" s="214">
        <f>Terr_Oeko!AJ92</f>
        <v>722.41250133195774</v>
      </c>
      <c r="T92" s="186">
        <f>Klima!E92</f>
        <v>89.538348008213973</v>
      </c>
      <c r="U92" s="187">
        <f>Klima!H92</f>
        <v>66.825126044236185</v>
      </c>
      <c r="V92" s="187">
        <f>Klima!J92</f>
        <v>22.713221963977787</v>
      </c>
      <c r="W92" s="186">
        <f>Vegetation!K92</f>
        <v>432.11793844369038</v>
      </c>
      <c r="X92" s="187">
        <f t="shared" si="18"/>
        <v>184.97991925652011</v>
      </c>
      <c r="Y92" s="188">
        <f>Vegetation!M92</f>
        <v>247.13801918717027</v>
      </c>
      <c r="Z92" s="186">
        <f>Gesundheit!F92</f>
        <v>824.2652173913043</v>
      </c>
      <c r="AA92" s="187">
        <f>MIN(Gesundheit!F92, Gesundheit!J92)</f>
        <v>824.2652173913043</v>
      </c>
      <c r="AB92" s="189">
        <f t="shared" si="19"/>
        <v>0</v>
      </c>
      <c r="AC92" s="190">
        <f>MIN(Gesundheit!F92,Gesundheit!Q92)</f>
        <v>251.3</v>
      </c>
      <c r="AD92" s="191">
        <f t="shared" si="20"/>
        <v>572.96521739130435</v>
      </c>
      <c r="AE92" s="160">
        <f t="shared" si="21"/>
        <v>2595.4982010389635</v>
      </c>
      <c r="AF92" s="160">
        <f t="shared" si="22"/>
        <v>1462.2884076849632</v>
      </c>
      <c r="AG92" s="160">
        <f t="shared" si="23"/>
        <v>1133.2097933540008</v>
      </c>
    </row>
    <row r="93" spans="1:33" x14ac:dyDescent="0.25">
      <c r="A93" s="76">
        <v>6432</v>
      </c>
      <c r="B93" s="21" t="s">
        <v>294</v>
      </c>
      <c r="C93" s="39" t="s">
        <v>70</v>
      </c>
      <c r="D93" s="207">
        <v>785</v>
      </c>
      <c r="E93" s="213">
        <f>Terr_Oeko!W93</f>
        <v>615.7451861750352</v>
      </c>
      <c r="F93" s="220">
        <f t="shared" si="12"/>
        <v>378.94066505056003</v>
      </c>
      <c r="G93" s="223">
        <f>Terr_Oeko!Z93</f>
        <v>236.80452112447517</v>
      </c>
      <c r="H93" s="227">
        <f t="shared" si="13"/>
        <v>228.73666091883319</v>
      </c>
      <c r="I93" s="228">
        <f>Terr_Oeko!AB93</f>
        <v>387.00852525620201</v>
      </c>
      <c r="J93" s="220">
        <f t="shared" si="14"/>
        <v>150.8368516138209</v>
      </c>
      <c r="K93" s="231">
        <f>Terr_Oeko!AD93</f>
        <v>464.9083345612143</v>
      </c>
      <c r="L93" s="180">
        <f>Terr_Oeko!X93</f>
        <v>1301.2158541946974</v>
      </c>
      <c r="M93" s="205">
        <f t="shared" si="15"/>
        <v>740.67507000116655</v>
      </c>
      <c r="N93" s="205">
        <f>Terr_Oeko!AF93</f>
        <v>560.54078419353084</v>
      </c>
      <c r="O93" s="180">
        <f t="shared" si="16"/>
        <v>359.25752061530909</v>
      </c>
      <c r="P93" s="180">
        <f>Terr_Oeko!AH93</f>
        <v>941.9583335793883</v>
      </c>
      <c r="Q93" s="205">
        <f t="shared" si="17"/>
        <v>151.29288873938708</v>
      </c>
      <c r="R93" s="214">
        <f>Terr_Oeko!AJ93</f>
        <v>1149.9229654553103</v>
      </c>
      <c r="T93" s="186">
        <f>Klima!E93</f>
        <v>128.99400879264121</v>
      </c>
      <c r="U93" s="187">
        <f>Klima!H93</f>
        <v>91.565164415151827</v>
      </c>
      <c r="V93" s="187">
        <f>Klima!J93</f>
        <v>37.428844377489384</v>
      </c>
      <c r="W93" s="186">
        <f>Vegetation!K93</f>
        <v>615.7451861750352</v>
      </c>
      <c r="X93" s="187">
        <f t="shared" si="18"/>
        <v>263.58659219626776</v>
      </c>
      <c r="Y93" s="188">
        <f>Vegetation!M93</f>
        <v>352.15859397876744</v>
      </c>
      <c r="Z93" s="186">
        <f>Gesundheit!F93</f>
        <v>1332.0391304347825</v>
      </c>
      <c r="AA93" s="187">
        <f>MIN(Gesundheit!F93, Gesundheit!J93)</f>
        <v>948.07391304347834</v>
      </c>
      <c r="AB93" s="189">
        <f t="shared" si="19"/>
        <v>383.96521739130412</v>
      </c>
      <c r="AC93" s="190">
        <f>MIN(Gesundheit!F93,Gesundheit!Q93)</f>
        <v>276.28695652173917</v>
      </c>
      <c r="AD93" s="191">
        <f t="shared" si="20"/>
        <v>1055.7521739130434</v>
      </c>
      <c r="AE93" s="160">
        <f t="shared" si="21"/>
        <v>3993.7393657721914</v>
      </c>
      <c r="AF93" s="160">
        <f t="shared" si="22"/>
        <v>1891.2198511890401</v>
      </c>
      <c r="AG93" s="160">
        <f t="shared" si="23"/>
        <v>2102.5195145831512</v>
      </c>
    </row>
    <row r="94" spans="1:33" x14ac:dyDescent="0.25">
      <c r="A94" s="76">
        <v>6433</v>
      </c>
      <c r="B94" s="21" t="s">
        <v>71</v>
      </c>
      <c r="C94" s="39" t="s">
        <v>70</v>
      </c>
      <c r="D94" s="207">
        <v>449</v>
      </c>
      <c r="E94" s="213">
        <f>Terr_Oeko!W94</f>
        <v>220.35109689610459</v>
      </c>
      <c r="F94" s="220">
        <f t="shared" si="12"/>
        <v>135.60802922573575</v>
      </c>
      <c r="G94" s="223">
        <f>Terr_Oeko!Z94</f>
        <v>84.743067670368845</v>
      </c>
      <c r="H94" s="227">
        <f t="shared" si="13"/>
        <v>81.855896343929487</v>
      </c>
      <c r="I94" s="228">
        <f>Terr_Oeko!AB94</f>
        <v>138.49520055217511</v>
      </c>
      <c r="J94" s="220">
        <f t="shared" si="14"/>
        <v>53.978604220889906</v>
      </c>
      <c r="K94" s="231">
        <f>Terr_Oeko!AD94</f>
        <v>166.37249267521469</v>
      </c>
      <c r="L94" s="180">
        <f>Terr_Oeko!X94</f>
        <v>952.0892628727072</v>
      </c>
      <c r="M94" s="205">
        <f t="shared" si="15"/>
        <v>541.94604158280254</v>
      </c>
      <c r="N94" s="205">
        <f>Terr_Oeko!AF94</f>
        <v>410.14322128990466</v>
      </c>
      <c r="O94" s="180">
        <f t="shared" si="16"/>
        <v>262.86586263260108</v>
      </c>
      <c r="P94" s="180">
        <f>Terr_Oeko!AH94</f>
        <v>689.22340024010612</v>
      </c>
      <c r="Q94" s="205">
        <f t="shared" si="17"/>
        <v>110.69980007806805</v>
      </c>
      <c r="R94" s="214">
        <f>Terr_Oeko!AJ94</f>
        <v>841.38946279463914</v>
      </c>
      <c r="T94" s="186">
        <f>Klima!E94</f>
        <v>73.622347712800106</v>
      </c>
      <c r="U94" s="187">
        <f>Klima!H94</f>
        <v>51.446075560258961</v>
      </c>
      <c r="V94" s="187">
        <f>Klima!J94</f>
        <v>22.176272152541145</v>
      </c>
      <c r="W94" s="186">
        <f>Vegetation!K94</f>
        <v>220.35109689610459</v>
      </c>
      <c r="X94" s="187">
        <f t="shared" si="18"/>
        <v>94.327322440557737</v>
      </c>
      <c r="Y94" s="188">
        <f>Vegetation!M94</f>
        <v>126.02377445554686</v>
      </c>
      <c r="Z94" s="186">
        <f>Gesundheit!F94</f>
        <v>952.91304347826087</v>
      </c>
      <c r="AA94" s="187">
        <f>MIN(Gesundheit!F94, Gesundheit!J94)</f>
        <v>542.25652173913045</v>
      </c>
      <c r="AB94" s="189">
        <f t="shared" si="19"/>
        <v>410.65652173913043</v>
      </c>
      <c r="AC94" s="190">
        <f>MIN(Gesundheit!F94,Gesundheit!Q94)</f>
        <v>158.04782608695649</v>
      </c>
      <c r="AD94" s="191">
        <f t="shared" si="20"/>
        <v>794.86521739130444</v>
      </c>
      <c r="AE94" s="160">
        <f t="shared" si="21"/>
        <v>2419.3268478559771</v>
      </c>
      <c r="AF94" s="160">
        <f t="shared" si="22"/>
        <v>1032.7516787164777</v>
      </c>
      <c r="AG94" s="160">
        <f t="shared" si="23"/>
        <v>1386.5751691394998</v>
      </c>
    </row>
    <row r="95" spans="1:33" x14ac:dyDescent="0.25">
      <c r="A95" s="76">
        <v>6434</v>
      </c>
      <c r="B95" s="21" t="s">
        <v>72</v>
      </c>
      <c r="C95" s="39" t="s">
        <v>70</v>
      </c>
      <c r="D95" s="207">
        <v>479</v>
      </c>
      <c r="E95" s="213">
        <f>Terr_Oeko!W95</f>
        <v>166.44920574542979</v>
      </c>
      <c r="F95" s="220">
        <f t="shared" si="12"/>
        <v>102.43583569710732</v>
      </c>
      <c r="G95" s="223">
        <f>Terr_Oeko!Z95</f>
        <v>64.013370048322471</v>
      </c>
      <c r="H95" s="227">
        <f t="shared" si="13"/>
        <v>61.832453407079697</v>
      </c>
      <c r="I95" s="228">
        <f>Terr_Oeko!AB95</f>
        <v>104.6167523383501</v>
      </c>
      <c r="J95" s="220">
        <f t="shared" si="14"/>
        <v>40.774454615264773</v>
      </c>
      <c r="K95" s="231">
        <f>Terr_Oeko!AD95</f>
        <v>125.67475113016502</v>
      </c>
      <c r="L95" s="180">
        <f>Terr_Oeko!X95</f>
        <v>491.91766369023333</v>
      </c>
      <c r="M95" s="205">
        <f t="shared" si="15"/>
        <v>280.00823138914581</v>
      </c>
      <c r="N95" s="205">
        <f>Terr_Oeko!AF95</f>
        <v>211.90943230108752</v>
      </c>
      <c r="O95" s="180">
        <f t="shared" si="16"/>
        <v>135.81537577683542</v>
      </c>
      <c r="P95" s="180">
        <f>Terr_Oeko!AH95</f>
        <v>356.1022879133979</v>
      </c>
      <c r="Q95" s="205">
        <f t="shared" si="17"/>
        <v>57.195463859211429</v>
      </c>
      <c r="R95" s="214">
        <f>Terr_Oeko!AJ95</f>
        <v>434.7221998310219</v>
      </c>
      <c r="T95" s="186">
        <f>Klima!E95</f>
        <v>49.582223190834718</v>
      </c>
      <c r="U95" s="187">
        <f>Klima!H95</f>
        <v>35.875771776685617</v>
      </c>
      <c r="V95" s="187">
        <f>Klima!J95</f>
        <v>13.7064514141491</v>
      </c>
      <c r="W95" s="186">
        <f>Vegetation!K95</f>
        <v>166.44920574542979</v>
      </c>
      <c r="X95" s="187">
        <f t="shared" si="18"/>
        <v>71.253141561291002</v>
      </c>
      <c r="Y95" s="188">
        <f>Vegetation!M95</f>
        <v>95.196064184138791</v>
      </c>
      <c r="Z95" s="186">
        <f>Gesundheit!F95</f>
        <v>497.1521739130435</v>
      </c>
      <c r="AA95" s="187">
        <f>MIN(Gesundheit!F95, Gesundheit!J95)</f>
        <v>497.1521739130435</v>
      </c>
      <c r="AB95" s="189">
        <f t="shared" si="19"/>
        <v>0</v>
      </c>
      <c r="AC95" s="190">
        <f>MIN(Gesundheit!F95,Gesundheit!Q95)</f>
        <v>168.60869565217391</v>
      </c>
      <c r="AD95" s="191">
        <f t="shared" si="20"/>
        <v>328.54347826086962</v>
      </c>
      <c r="AE95" s="160">
        <f t="shared" si="21"/>
        <v>1371.5504722849712</v>
      </c>
      <c r="AF95" s="160">
        <f t="shared" si="22"/>
        <v>801.92891643493522</v>
      </c>
      <c r="AG95" s="160">
        <f t="shared" si="23"/>
        <v>569.62155585003586</v>
      </c>
    </row>
    <row r="96" spans="1:33" x14ac:dyDescent="0.25">
      <c r="A96" s="76">
        <v>6435</v>
      </c>
      <c r="B96" s="21" t="s">
        <v>73</v>
      </c>
      <c r="C96" s="39" t="s">
        <v>70</v>
      </c>
      <c r="D96" s="207">
        <v>1398</v>
      </c>
      <c r="E96" s="213">
        <f>Terr_Oeko!W96</f>
        <v>902.46821726275527</v>
      </c>
      <c r="F96" s="220">
        <f t="shared" si="12"/>
        <v>555.3951766329003</v>
      </c>
      <c r="G96" s="223">
        <f>Terr_Oeko!Z96</f>
        <v>347.07304062985492</v>
      </c>
      <c r="H96" s="227">
        <f t="shared" si="13"/>
        <v>335.24836448071642</v>
      </c>
      <c r="I96" s="228">
        <f>Terr_Oeko!AB96</f>
        <v>567.21985278203886</v>
      </c>
      <c r="J96" s="220">
        <f t="shared" si="14"/>
        <v>221.07434638515531</v>
      </c>
      <c r="K96" s="231">
        <f>Terr_Oeko!AD96</f>
        <v>681.39387087759997</v>
      </c>
      <c r="L96" s="180">
        <f>Terr_Oeko!X96</f>
        <v>1471.7755162199162</v>
      </c>
      <c r="M96" s="205">
        <f t="shared" si="15"/>
        <v>837.76064515970734</v>
      </c>
      <c r="N96" s="205">
        <f>Terr_Oeko!AF96</f>
        <v>634.01487106020886</v>
      </c>
      <c r="O96" s="180">
        <f t="shared" si="16"/>
        <v>406.34797151831253</v>
      </c>
      <c r="P96" s="180">
        <f>Terr_Oeko!AH96</f>
        <v>1065.4275447016037</v>
      </c>
      <c r="Q96" s="205">
        <f t="shared" si="17"/>
        <v>171.12392898303597</v>
      </c>
      <c r="R96" s="214">
        <f>Terr_Oeko!AJ96</f>
        <v>1300.6515872368802</v>
      </c>
      <c r="T96" s="186">
        <f>Klima!E96</f>
        <v>179.7403584901827</v>
      </c>
      <c r="U96" s="187">
        <f>Klima!H96</f>
        <v>134.42581912541127</v>
      </c>
      <c r="V96" s="187">
        <f>Klima!J96</f>
        <v>45.314539364771434</v>
      </c>
      <c r="W96" s="186">
        <f>Vegetation!K96</f>
        <v>902.46821726275527</v>
      </c>
      <c r="X96" s="187">
        <f t="shared" si="18"/>
        <v>386.32623899411203</v>
      </c>
      <c r="Y96" s="188">
        <f>Vegetation!M96</f>
        <v>516.14197826864324</v>
      </c>
      <c r="Z96" s="186">
        <f>Gesundheit!F96</f>
        <v>1452.6217391304347</v>
      </c>
      <c r="AA96" s="187">
        <f>MIN(Gesundheit!F96, Gesundheit!J96)</f>
        <v>1452.6217391304347</v>
      </c>
      <c r="AB96" s="189">
        <f t="shared" si="19"/>
        <v>0</v>
      </c>
      <c r="AC96" s="190">
        <f>MIN(Gesundheit!F96,Gesundheit!Q96)</f>
        <v>492.0695652173913</v>
      </c>
      <c r="AD96" s="191">
        <f t="shared" si="20"/>
        <v>960.55217391304336</v>
      </c>
      <c r="AE96" s="160">
        <f t="shared" si="21"/>
        <v>4909.0740483660438</v>
      </c>
      <c r="AF96" s="160">
        <f t="shared" si="22"/>
        <v>2714.9701332489867</v>
      </c>
      <c r="AG96" s="160">
        <f t="shared" si="23"/>
        <v>2194.1039151170571</v>
      </c>
    </row>
    <row r="97" spans="1:33" x14ac:dyDescent="0.25">
      <c r="A97" s="76">
        <v>6436</v>
      </c>
      <c r="B97" s="21" t="s">
        <v>295</v>
      </c>
      <c r="C97" s="39" t="s">
        <v>70</v>
      </c>
      <c r="D97" s="207">
        <v>676</v>
      </c>
      <c r="E97" s="213">
        <f>Terr_Oeko!W97</f>
        <v>574.90044344983346</v>
      </c>
      <c r="F97" s="220">
        <f t="shared" si="12"/>
        <v>353.80407556578706</v>
      </c>
      <c r="G97" s="223">
        <f>Terr_Oeko!Z97</f>
        <v>221.0963678840464</v>
      </c>
      <c r="H97" s="227">
        <f t="shared" si="13"/>
        <v>213.56367982727556</v>
      </c>
      <c r="I97" s="228">
        <f>Terr_Oeko!AB97</f>
        <v>361.3367636225579</v>
      </c>
      <c r="J97" s="220">
        <f t="shared" si="14"/>
        <v>140.83126401691743</v>
      </c>
      <c r="K97" s="231">
        <f>Terr_Oeko!AD97</f>
        <v>434.06917943291603</v>
      </c>
      <c r="L97" s="180">
        <f>Terr_Oeko!X97</f>
        <v>3641.7284829433625</v>
      </c>
      <c r="M97" s="205">
        <f t="shared" si="15"/>
        <v>2072.9362390828364</v>
      </c>
      <c r="N97" s="205">
        <f>Terr_Oeko!AF97</f>
        <v>1568.7922438605258</v>
      </c>
      <c r="O97" s="180">
        <f t="shared" si="16"/>
        <v>1005.4583498339571</v>
      </c>
      <c r="P97" s="180">
        <f>Terr_Oeko!AH97</f>
        <v>2636.2701331094054</v>
      </c>
      <c r="Q97" s="205">
        <f t="shared" si="17"/>
        <v>423.42522988239534</v>
      </c>
      <c r="R97" s="214">
        <f>Terr_Oeko!AJ97</f>
        <v>3218.3032530609671</v>
      </c>
      <c r="T97" s="186">
        <f>Klima!E97</f>
        <v>223.12369672163453</v>
      </c>
      <c r="U97" s="187">
        <f>Klima!H97</f>
        <v>136.7599301415699</v>
      </c>
      <c r="V97" s="187">
        <f>Klima!J97</f>
        <v>86.363766580064635</v>
      </c>
      <c r="W97" s="186">
        <f>Vegetation!K97</f>
        <v>574.90044344983346</v>
      </c>
      <c r="X97" s="187">
        <f t="shared" si="18"/>
        <v>246.10188133568005</v>
      </c>
      <c r="Y97" s="188">
        <f>Vegetation!M97</f>
        <v>328.79856211415341</v>
      </c>
      <c r="Z97" s="186">
        <f>Gesundheit!F97</f>
        <v>3711.6434782608699</v>
      </c>
      <c r="AA97" s="187">
        <f>MIN(Gesundheit!F97, Gesundheit!J97)</f>
        <v>816.41304347826087</v>
      </c>
      <c r="AB97" s="189">
        <f t="shared" si="19"/>
        <v>2895.2304347826089</v>
      </c>
      <c r="AC97" s="190">
        <f>MIN(Gesundheit!F97,Gesundheit!Q97)</f>
        <v>237.93913043478261</v>
      </c>
      <c r="AD97" s="191">
        <f t="shared" si="20"/>
        <v>3473.7043478260871</v>
      </c>
      <c r="AE97" s="160">
        <f t="shared" si="21"/>
        <v>8726.2965448255345</v>
      </c>
      <c r="AF97" s="160">
        <f t="shared" si="22"/>
        <v>2418.2968846167432</v>
      </c>
      <c r="AG97" s="160">
        <f t="shared" si="23"/>
        <v>6307.9996602087904</v>
      </c>
    </row>
    <row r="98" spans="1:33" x14ac:dyDescent="0.25">
      <c r="A98" s="76">
        <v>6437</v>
      </c>
      <c r="B98" s="21" t="s">
        <v>74</v>
      </c>
      <c r="C98" s="39" t="s">
        <v>70</v>
      </c>
      <c r="D98" s="207">
        <v>615</v>
      </c>
      <c r="E98" s="213">
        <f>Terr_Oeko!W98</f>
        <v>466.41014683658295</v>
      </c>
      <c r="F98" s="220">
        <f t="shared" si="12"/>
        <v>287.0371952503458</v>
      </c>
      <c r="G98" s="223">
        <f>Terr_Oeko!Z98</f>
        <v>179.37295158623715</v>
      </c>
      <c r="H98" s="227">
        <f t="shared" si="13"/>
        <v>173.26176801930495</v>
      </c>
      <c r="I98" s="228">
        <f>Terr_Oeko!AB98</f>
        <v>293.148378817278</v>
      </c>
      <c r="J98" s="220">
        <f t="shared" si="14"/>
        <v>114.2547918995366</v>
      </c>
      <c r="K98" s="231">
        <f>Terr_Oeko!AD98</f>
        <v>352.15535493704635</v>
      </c>
      <c r="L98" s="180">
        <f>Terr_Oeko!X98</f>
        <v>274.06613283296929</v>
      </c>
      <c r="M98" s="205">
        <f t="shared" si="15"/>
        <v>156.00328836036078</v>
      </c>
      <c r="N98" s="205">
        <f>Terr_Oeko!AF98</f>
        <v>118.06284447260852</v>
      </c>
      <c r="O98" s="180">
        <f t="shared" si="16"/>
        <v>75.667937067316245</v>
      </c>
      <c r="P98" s="180">
        <f>Terr_Oeko!AH98</f>
        <v>198.39819576565304</v>
      </c>
      <c r="Q98" s="205">
        <f t="shared" si="17"/>
        <v>31.865779077518312</v>
      </c>
      <c r="R98" s="214">
        <f>Terr_Oeko!AJ98</f>
        <v>242.20035375545098</v>
      </c>
      <c r="T98" s="186">
        <f>Klima!E98</f>
        <v>66.142811177758645</v>
      </c>
      <c r="U98" s="187">
        <f>Klima!H98</f>
        <v>51.411579609363031</v>
      </c>
      <c r="V98" s="187">
        <f>Klima!J98</f>
        <v>14.731231568395614</v>
      </c>
      <c r="W98" s="186">
        <f>Vegetation!K98</f>
        <v>466.41014683658295</v>
      </c>
      <c r="X98" s="187">
        <f t="shared" si="18"/>
        <v>199.65963832231779</v>
      </c>
      <c r="Y98" s="188">
        <f>Vegetation!M98</f>
        <v>266.75050851426516</v>
      </c>
      <c r="Z98" s="186">
        <f>Gesundheit!F98</f>
        <v>283.89565217391299</v>
      </c>
      <c r="AA98" s="187">
        <f>MIN(Gesundheit!F98, Gesundheit!J98)</f>
        <v>283.89565217391299</v>
      </c>
      <c r="AB98" s="189">
        <f t="shared" si="19"/>
        <v>0</v>
      </c>
      <c r="AC98" s="190">
        <f>MIN(Gesundheit!F98,Gesundheit!Q98)</f>
        <v>216.45217391304351</v>
      </c>
      <c r="AD98" s="191">
        <f t="shared" si="20"/>
        <v>67.443478260869483</v>
      </c>
      <c r="AE98" s="160">
        <f t="shared" si="21"/>
        <v>1556.9248898578069</v>
      </c>
      <c r="AF98" s="160">
        <f t="shared" si="22"/>
        <v>783.89657519221498</v>
      </c>
      <c r="AG98" s="160">
        <f t="shared" si="23"/>
        <v>773.02831466559178</v>
      </c>
    </row>
    <row r="99" spans="1:33" x14ac:dyDescent="0.25">
      <c r="A99" s="76">
        <v>6438</v>
      </c>
      <c r="B99" s="21" t="s">
        <v>296</v>
      </c>
      <c r="C99" s="39" t="s">
        <v>70</v>
      </c>
      <c r="D99" s="207">
        <v>400</v>
      </c>
      <c r="E99" s="213">
        <f>Terr_Oeko!W99</f>
        <v>202.56226167772186</v>
      </c>
      <c r="F99" s="220">
        <f t="shared" si="12"/>
        <v>124.66046000476815</v>
      </c>
      <c r="G99" s="223">
        <f>Terr_Oeko!Z99</f>
        <v>77.901801672953709</v>
      </c>
      <c r="H99" s="227">
        <f t="shared" si="13"/>
        <v>75.247710261689377</v>
      </c>
      <c r="I99" s="228">
        <f>Terr_Oeko!AB99</f>
        <v>127.31455141603249</v>
      </c>
      <c r="J99" s="220">
        <f t="shared" si="14"/>
        <v>49.620938162815094</v>
      </c>
      <c r="K99" s="231">
        <f>Terr_Oeko!AD99</f>
        <v>152.94132351490677</v>
      </c>
      <c r="L99" s="180">
        <f>Terr_Oeko!X99</f>
        <v>1341.0986796045481</v>
      </c>
      <c r="M99" s="205">
        <f t="shared" si="15"/>
        <v>763.37707936191737</v>
      </c>
      <c r="N99" s="205">
        <f>Terr_Oeko!AF99</f>
        <v>577.72160024263076</v>
      </c>
      <c r="O99" s="180">
        <f t="shared" si="16"/>
        <v>370.26891809074471</v>
      </c>
      <c r="P99" s="180">
        <f>Terr_Oeko!AH99</f>
        <v>970.82976151380342</v>
      </c>
      <c r="Q99" s="205">
        <f t="shared" si="17"/>
        <v>155.93008083007157</v>
      </c>
      <c r="R99" s="214">
        <f>Terr_Oeko!AJ99</f>
        <v>1185.1685987744765</v>
      </c>
      <c r="T99" s="186">
        <f>Klima!E99</f>
        <v>84.886806690296638</v>
      </c>
      <c r="U99" s="187">
        <f>Klima!H99</f>
        <v>52.730850385475215</v>
      </c>
      <c r="V99" s="187">
        <f>Klima!J99</f>
        <v>32.155956304821423</v>
      </c>
      <c r="W99" s="186">
        <f>Vegetation!K99</f>
        <v>202.56226167772186</v>
      </c>
      <c r="X99" s="187">
        <f t="shared" si="18"/>
        <v>86.71232428932322</v>
      </c>
      <c r="Y99" s="188">
        <f>Vegetation!M99</f>
        <v>115.84993738839864</v>
      </c>
      <c r="Z99" s="186">
        <f>Gesundheit!F99</f>
        <v>1376.8391304347826</v>
      </c>
      <c r="AA99" s="187">
        <f>MIN(Gesundheit!F99, Gesundheit!J99)</f>
        <v>483.09130434782611</v>
      </c>
      <c r="AB99" s="189">
        <f t="shared" si="19"/>
        <v>893.74782608695659</v>
      </c>
      <c r="AC99" s="190">
        <f>MIN(Gesundheit!F99,Gesundheit!Q99)</f>
        <v>140.7913043478261</v>
      </c>
      <c r="AD99" s="191">
        <f t="shared" si="20"/>
        <v>1236.0478260869565</v>
      </c>
      <c r="AE99" s="160">
        <f t="shared" si="21"/>
        <v>3207.9491400850711</v>
      </c>
      <c r="AF99" s="160">
        <f t="shared" si="22"/>
        <v>1068.0511073750586</v>
      </c>
      <c r="AG99" s="160">
        <f t="shared" si="23"/>
        <v>2139.8980327100126</v>
      </c>
    </row>
    <row r="100" spans="1:33" x14ac:dyDescent="0.25">
      <c r="A100" s="76">
        <v>6439</v>
      </c>
      <c r="B100" s="21" t="s">
        <v>75</v>
      </c>
      <c r="C100" s="39" t="s">
        <v>70</v>
      </c>
      <c r="D100" s="207">
        <v>813</v>
      </c>
      <c r="E100" s="213">
        <f>Terr_Oeko!W100</f>
        <v>233.37317635354634</v>
      </c>
      <c r="F100" s="220">
        <f t="shared" si="12"/>
        <v>143.62205119576129</v>
      </c>
      <c r="G100" s="223">
        <f>Terr_Oeko!Z100</f>
        <v>89.75112515778504</v>
      </c>
      <c r="H100" s="227">
        <f t="shared" si="13"/>
        <v>86.693330789528602</v>
      </c>
      <c r="I100" s="228">
        <f>Terr_Oeko!AB100</f>
        <v>146.67984556401774</v>
      </c>
      <c r="J100" s="220">
        <f t="shared" si="14"/>
        <v>57.168575512467584</v>
      </c>
      <c r="K100" s="231">
        <f>Terr_Oeko!AD100</f>
        <v>176.20460084107876</v>
      </c>
      <c r="L100" s="180">
        <f>Terr_Oeko!X100</f>
        <v>678.520823098699</v>
      </c>
      <c r="M100" s="205">
        <f t="shared" si="15"/>
        <v>386.22604891092942</v>
      </c>
      <c r="N100" s="205">
        <f>Terr_Oeko!AF100</f>
        <v>292.29477418776958</v>
      </c>
      <c r="O100" s="180">
        <f t="shared" si="16"/>
        <v>187.3353354914039</v>
      </c>
      <c r="P100" s="180">
        <f>Terr_Oeko!AH100</f>
        <v>491.1854876072951</v>
      </c>
      <c r="Q100" s="205">
        <f t="shared" si="17"/>
        <v>78.891887971931169</v>
      </c>
      <c r="R100" s="214">
        <f>Terr_Oeko!AJ100</f>
        <v>599.62893512676783</v>
      </c>
      <c r="T100" s="186">
        <f>Klima!E100</f>
        <v>66.350710210860811</v>
      </c>
      <c r="U100" s="187">
        <f>Klima!H100</f>
        <v>49.673968400991143</v>
      </c>
      <c r="V100" s="187">
        <f>Klima!J100</f>
        <v>16.676741809869668</v>
      </c>
      <c r="W100" s="186">
        <f>Vegetation!K100</f>
        <v>233.37317635354634</v>
      </c>
      <c r="X100" s="187">
        <f t="shared" si="18"/>
        <v>99.901780226932345</v>
      </c>
      <c r="Y100" s="188">
        <f>Vegetation!M100</f>
        <v>133.471396126614</v>
      </c>
      <c r="Z100" s="186">
        <f>Gesundheit!F100</f>
        <v>688.31304347826085</v>
      </c>
      <c r="AA100" s="187">
        <f>MIN(Gesundheit!F100, Gesundheit!J100)</f>
        <v>688.31304347826085</v>
      </c>
      <c r="AB100" s="189">
        <f t="shared" si="19"/>
        <v>0</v>
      </c>
      <c r="AC100" s="190">
        <f>MIN(Gesundheit!F100,Gesundheit!Q100)</f>
        <v>286.14782608695657</v>
      </c>
      <c r="AD100" s="191">
        <f t="shared" si="20"/>
        <v>402.16521739130428</v>
      </c>
      <c r="AE100" s="160">
        <f t="shared" si="21"/>
        <v>1899.9309294949132</v>
      </c>
      <c r="AF100" s="160">
        <f t="shared" si="22"/>
        <v>1111.9174583871168</v>
      </c>
      <c r="AG100" s="160">
        <f t="shared" si="23"/>
        <v>788.01347110779648</v>
      </c>
    </row>
    <row r="101" spans="1:33" x14ac:dyDescent="0.25">
      <c r="A101" s="76">
        <v>6440</v>
      </c>
      <c r="B101" s="21" t="s">
        <v>76</v>
      </c>
      <c r="C101" s="39" t="s">
        <v>70</v>
      </c>
      <c r="D101" s="207">
        <v>1096</v>
      </c>
      <c r="E101" s="213">
        <f>Terr_Oeko!W101</f>
        <v>789.95389404319371</v>
      </c>
      <c r="F101" s="220">
        <f t="shared" si="12"/>
        <v>486.15183795024222</v>
      </c>
      <c r="G101" s="223">
        <f>Terr_Oeko!Z101</f>
        <v>303.80205609295149</v>
      </c>
      <c r="H101" s="227">
        <f t="shared" si="13"/>
        <v>293.45160962720956</v>
      </c>
      <c r="I101" s="228">
        <f>Terr_Oeko!AB101</f>
        <v>496.50228441598415</v>
      </c>
      <c r="J101" s="220">
        <f t="shared" si="14"/>
        <v>193.5121231523226</v>
      </c>
      <c r="K101" s="231">
        <f>Terr_Oeko!AD101</f>
        <v>596.44177089087111</v>
      </c>
      <c r="L101" s="180">
        <f>Terr_Oeko!X101</f>
        <v>1024.9430426681856</v>
      </c>
      <c r="M101" s="205">
        <f t="shared" si="15"/>
        <v>583.41570111385795</v>
      </c>
      <c r="N101" s="205">
        <f>Terr_Oeko!AF101</f>
        <v>441.52734155432762</v>
      </c>
      <c r="O101" s="180">
        <f t="shared" si="16"/>
        <v>282.98033342728377</v>
      </c>
      <c r="P101" s="180">
        <f>Terr_Oeko!AH101</f>
        <v>741.96270924090186</v>
      </c>
      <c r="Q101" s="205">
        <f t="shared" si="17"/>
        <v>119.17053824599691</v>
      </c>
      <c r="R101" s="214">
        <f>Terr_Oeko!AJ101</f>
        <v>905.77250442218872</v>
      </c>
      <c r="T101" s="186">
        <f>Klima!E101</f>
        <v>164.58006038574604</v>
      </c>
      <c r="U101" s="187">
        <f>Klima!H101</f>
        <v>126.91507582183591</v>
      </c>
      <c r="V101" s="187">
        <f>Klima!J101</f>
        <v>37.664984563910124</v>
      </c>
      <c r="W101" s="186">
        <f>Vegetation!K101</f>
        <v>789.95389404319371</v>
      </c>
      <c r="X101" s="187">
        <f t="shared" si="18"/>
        <v>338.16140117387272</v>
      </c>
      <c r="Y101" s="188">
        <f>Vegetation!M101</f>
        <v>451.79249286932099</v>
      </c>
      <c r="Z101" s="186">
        <f>Gesundheit!F101</f>
        <v>1040.0782608695652</v>
      </c>
      <c r="AA101" s="187">
        <f>MIN(Gesundheit!F101, Gesundheit!J101)</f>
        <v>1040.0782608695652</v>
      </c>
      <c r="AB101" s="189">
        <f t="shared" si="19"/>
        <v>0</v>
      </c>
      <c r="AC101" s="190">
        <f>MIN(Gesundheit!F101,Gesundheit!Q101)</f>
        <v>385.76086956521738</v>
      </c>
      <c r="AD101" s="191">
        <f t="shared" si="20"/>
        <v>654.31739130434778</v>
      </c>
      <c r="AE101" s="160">
        <f t="shared" si="21"/>
        <v>3809.509152009884</v>
      </c>
      <c r="AF101" s="160">
        <f t="shared" si="22"/>
        <v>2081.5866809197669</v>
      </c>
      <c r="AG101" s="160">
        <f t="shared" si="23"/>
        <v>1727.9224710901171</v>
      </c>
    </row>
    <row r="102" spans="1:33" x14ac:dyDescent="0.25">
      <c r="A102" s="76">
        <v>6531</v>
      </c>
      <c r="B102" s="21" t="s">
        <v>77</v>
      </c>
      <c r="C102" s="39" t="s">
        <v>70</v>
      </c>
      <c r="D102" s="207">
        <v>855</v>
      </c>
      <c r="E102" s="213">
        <f>Terr_Oeko!W102</f>
        <v>576.84687375723718</v>
      </c>
      <c r="F102" s="220">
        <f t="shared" si="12"/>
        <v>355.00194379394804</v>
      </c>
      <c r="G102" s="223">
        <f>Terr_Oeko!Z102</f>
        <v>221.84492996328916</v>
      </c>
      <c r="H102" s="227">
        <f t="shared" si="13"/>
        <v>214.28673861721501</v>
      </c>
      <c r="I102" s="228">
        <f>Terr_Oeko!AB102</f>
        <v>362.56013514002217</v>
      </c>
      <c r="J102" s="220">
        <f t="shared" si="14"/>
        <v>141.30807394746398</v>
      </c>
      <c r="K102" s="231">
        <f>Terr_Oeko!AD102</f>
        <v>435.5387998097732</v>
      </c>
      <c r="L102" s="180">
        <f>Terr_Oeko!X102</f>
        <v>1099.1998510824756</v>
      </c>
      <c r="M102" s="205">
        <f t="shared" si="15"/>
        <v>625.68398934060747</v>
      </c>
      <c r="N102" s="205">
        <f>Terr_Oeko!AF102</f>
        <v>473.51586174186815</v>
      </c>
      <c r="O102" s="180">
        <f t="shared" si="16"/>
        <v>303.48217160710988</v>
      </c>
      <c r="P102" s="180">
        <f>Terr_Oeko!AH102</f>
        <v>795.71767947536568</v>
      </c>
      <c r="Q102" s="205">
        <f t="shared" si="17"/>
        <v>127.80440711360154</v>
      </c>
      <c r="R102" s="214">
        <f>Terr_Oeko!AJ102</f>
        <v>971.39544396887402</v>
      </c>
      <c r="T102" s="186">
        <f>Klima!E102</f>
        <v>134.64247590793875</v>
      </c>
      <c r="U102" s="187">
        <f>Klima!H102</f>
        <v>98.181367929900262</v>
      </c>
      <c r="V102" s="187">
        <f>Klima!J102</f>
        <v>36.461107978038484</v>
      </c>
      <c r="W102" s="186">
        <f>Vegetation!K102</f>
        <v>576.84687375723718</v>
      </c>
      <c r="X102" s="187">
        <f t="shared" si="18"/>
        <v>246.93510414146948</v>
      </c>
      <c r="Y102" s="188">
        <f>Vegetation!M102</f>
        <v>329.9117696157677</v>
      </c>
      <c r="Z102" s="186">
        <f>Gesundheit!F102</f>
        <v>1161.4217391304348</v>
      </c>
      <c r="AA102" s="187">
        <f>MIN(Gesundheit!F102, Gesundheit!J102)</f>
        <v>1032.6217391304347</v>
      </c>
      <c r="AB102" s="189">
        <f t="shared" si="19"/>
        <v>128.80000000000018</v>
      </c>
      <c r="AC102" s="190">
        <f>MIN(Gesundheit!F102,Gesundheit!Q102)</f>
        <v>300.93913043478261</v>
      </c>
      <c r="AD102" s="191">
        <f t="shared" si="20"/>
        <v>860.48260869565229</v>
      </c>
      <c r="AE102" s="160">
        <f t="shared" si="21"/>
        <v>3548.957813635323</v>
      </c>
      <c r="AF102" s="160">
        <f t="shared" si="22"/>
        <v>1895.5071214261293</v>
      </c>
      <c r="AG102" s="160">
        <f t="shared" si="23"/>
        <v>1653.4506922091941</v>
      </c>
    </row>
    <row r="103" spans="1:33" x14ac:dyDescent="0.25">
      <c r="A103" s="76">
        <v>6532</v>
      </c>
      <c r="B103" s="21" t="s">
        <v>78</v>
      </c>
      <c r="C103" s="39" t="s">
        <v>70</v>
      </c>
      <c r="D103" s="207">
        <v>1067</v>
      </c>
      <c r="E103" s="213">
        <f>Terr_Oeko!W103</f>
        <v>380.9991515347599</v>
      </c>
      <c r="F103" s="220">
        <f t="shared" si="12"/>
        <v>234.47373216692895</v>
      </c>
      <c r="G103" s="223">
        <f>Terr_Oeko!Z103</f>
        <v>146.52541936783095</v>
      </c>
      <c r="H103" s="227">
        <f t="shared" si="13"/>
        <v>141.53334153747849</v>
      </c>
      <c r="I103" s="228">
        <f>Terr_Oeko!AB103</f>
        <v>239.46580999728141</v>
      </c>
      <c r="J103" s="220">
        <f t="shared" si="14"/>
        <v>93.331972015943393</v>
      </c>
      <c r="K103" s="231">
        <f>Terr_Oeko!AD103</f>
        <v>287.66717951881651</v>
      </c>
      <c r="L103" s="180">
        <f>Terr_Oeko!X103</f>
        <v>930.6228740167129</v>
      </c>
      <c r="M103" s="205">
        <f t="shared" si="15"/>
        <v>529.72699351531196</v>
      </c>
      <c r="N103" s="205">
        <f>Terr_Oeko!AF103</f>
        <v>400.89588050140094</v>
      </c>
      <c r="O103" s="180">
        <f t="shared" si="16"/>
        <v>256.93912756239138</v>
      </c>
      <c r="P103" s="180">
        <f>Terr_Oeko!AH103</f>
        <v>673.68374645432152</v>
      </c>
      <c r="Q103" s="205">
        <f t="shared" si="17"/>
        <v>108.20389444461239</v>
      </c>
      <c r="R103" s="214">
        <f>Terr_Oeko!AJ103</f>
        <v>822.41897957210051</v>
      </c>
      <c r="T103" s="186">
        <f>Klima!E103</f>
        <v>105.14144952568806</v>
      </c>
      <c r="U103" s="187">
        <f>Klima!H103</f>
        <v>77.482702030748953</v>
      </c>
      <c r="V103" s="187">
        <f>Klima!J103</f>
        <v>27.658747494939107</v>
      </c>
      <c r="W103" s="186">
        <f>Vegetation!K103</f>
        <v>380.9991515347599</v>
      </c>
      <c r="X103" s="187">
        <f t="shared" si="18"/>
        <v>163.09712237712733</v>
      </c>
      <c r="Y103" s="188">
        <f>Vegetation!M103</f>
        <v>217.90202915763257</v>
      </c>
      <c r="Z103" s="186">
        <f>Gesundheit!F103</f>
        <v>920.56086956521744</v>
      </c>
      <c r="AA103" s="187">
        <f>MIN(Gesundheit!F103, Gesundheit!J103)</f>
        <v>920.56086956521744</v>
      </c>
      <c r="AB103" s="189">
        <f t="shared" si="19"/>
        <v>0</v>
      </c>
      <c r="AC103" s="190">
        <f>MIN(Gesundheit!F103,Gesundheit!Q103)</f>
        <v>375.56521739130437</v>
      </c>
      <c r="AD103" s="191">
        <f t="shared" si="20"/>
        <v>544.99565217391307</v>
      </c>
      <c r="AE103" s="160">
        <f t="shared" si="21"/>
        <v>2718.3234961771382</v>
      </c>
      <c r="AF103" s="160">
        <f t="shared" si="22"/>
        <v>1559.6131630729635</v>
      </c>
      <c r="AG103" s="160">
        <f t="shared" si="23"/>
        <v>1158.7103331041747</v>
      </c>
    </row>
    <row r="104" spans="1:33" x14ac:dyDescent="0.25">
      <c r="A104" s="76">
        <v>6533</v>
      </c>
      <c r="B104" s="21" t="s">
        <v>79</v>
      </c>
      <c r="C104" s="39" t="s">
        <v>70</v>
      </c>
      <c r="D104" s="207">
        <v>740</v>
      </c>
      <c r="E104" s="213">
        <f>Terr_Oeko!W104</f>
        <v>546.63059935753461</v>
      </c>
      <c r="F104" s="220">
        <f t="shared" si="12"/>
        <v>336.40630492667378</v>
      </c>
      <c r="G104" s="223">
        <f>Terr_Oeko!Z104</f>
        <v>210.22429443086085</v>
      </c>
      <c r="H104" s="227">
        <f t="shared" si="13"/>
        <v>203.06201471067607</v>
      </c>
      <c r="I104" s="228">
        <f>Terr_Oeko!AB104</f>
        <v>343.56858464685854</v>
      </c>
      <c r="J104" s="220">
        <f t="shared" si="14"/>
        <v>133.90610345661418</v>
      </c>
      <c r="K104" s="231">
        <f>Terr_Oeko!AD104</f>
        <v>412.72449590092043</v>
      </c>
      <c r="L104" s="180">
        <f>Terr_Oeko!X104</f>
        <v>648.96960478869698</v>
      </c>
      <c r="M104" s="205">
        <f t="shared" si="15"/>
        <v>369.40497297658601</v>
      </c>
      <c r="N104" s="205">
        <f>Terr_Oeko!AF104</f>
        <v>279.56463181211097</v>
      </c>
      <c r="O104" s="180">
        <f t="shared" si="16"/>
        <v>179.17642981331147</v>
      </c>
      <c r="P104" s="180">
        <f>Terr_Oeko!AH104</f>
        <v>469.79317497538551</v>
      </c>
      <c r="Q104" s="205">
        <f t="shared" si="17"/>
        <v>75.455955978422367</v>
      </c>
      <c r="R104" s="214">
        <f>Terr_Oeko!AJ104</f>
        <v>573.51364881027462</v>
      </c>
      <c r="T104" s="186">
        <f>Klima!E104</f>
        <v>97.225261000320046</v>
      </c>
      <c r="U104" s="187">
        <f>Klima!H104</f>
        <v>75.902232697633764</v>
      </c>
      <c r="V104" s="187">
        <f>Klima!J104</f>
        <v>21.323028302686282</v>
      </c>
      <c r="W104" s="186">
        <f>Vegetation!K104</f>
        <v>546.63059935753461</v>
      </c>
      <c r="X104" s="187">
        <f t="shared" si="18"/>
        <v>234.00020026124514</v>
      </c>
      <c r="Y104" s="188">
        <f>Vegetation!M104</f>
        <v>312.63039909628947</v>
      </c>
      <c r="Z104" s="186">
        <f>Gesundheit!F104</f>
        <v>654.68260869565211</v>
      </c>
      <c r="AA104" s="187">
        <f>MIN(Gesundheit!F104, Gesundheit!J104)</f>
        <v>654.68260869565211</v>
      </c>
      <c r="AB104" s="189">
        <f t="shared" si="19"/>
        <v>0</v>
      </c>
      <c r="AC104" s="190">
        <f>MIN(Gesundheit!F104,Gesundheit!Q104)</f>
        <v>260.46086956521737</v>
      </c>
      <c r="AD104" s="191">
        <f t="shared" si="20"/>
        <v>394.22173913043474</v>
      </c>
      <c r="AE104" s="160">
        <f t="shared" si="21"/>
        <v>2494.1386731997382</v>
      </c>
      <c r="AF104" s="160">
        <f t="shared" si="22"/>
        <v>1346.8234861785186</v>
      </c>
      <c r="AG104" s="160">
        <f t="shared" si="23"/>
        <v>1147.3151870212198</v>
      </c>
    </row>
    <row r="105" spans="1:33" x14ac:dyDescent="0.25">
      <c r="A105" s="76">
        <v>6534</v>
      </c>
      <c r="B105" s="21" t="s">
        <v>80</v>
      </c>
      <c r="C105" s="39" t="s">
        <v>70</v>
      </c>
      <c r="D105" s="207">
        <v>1252</v>
      </c>
      <c r="E105" s="213">
        <f>Terr_Oeko!W105</f>
        <v>928.90343753951879</v>
      </c>
      <c r="F105" s="220">
        <f t="shared" si="12"/>
        <v>571.66388677038765</v>
      </c>
      <c r="G105" s="223">
        <f>Terr_Oeko!Z105</f>
        <v>357.23955076913114</v>
      </c>
      <c r="H105" s="227">
        <f t="shared" si="13"/>
        <v>345.06850461745444</v>
      </c>
      <c r="I105" s="228">
        <f>Terr_Oeko!AB105</f>
        <v>583.83493292206435</v>
      </c>
      <c r="J105" s="220">
        <f t="shared" si="14"/>
        <v>227.55008584328141</v>
      </c>
      <c r="K105" s="231">
        <f>Terr_Oeko!AD105</f>
        <v>701.35335169623738</v>
      </c>
      <c r="L105" s="180">
        <f>Terr_Oeko!X105</f>
        <v>735.5093267810729</v>
      </c>
      <c r="M105" s="205">
        <f t="shared" si="15"/>
        <v>418.66491277669991</v>
      </c>
      <c r="N105" s="205">
        <f>Terr_Oeko!AF105</f>
        <v>316.84441400437299</v>
      </c>
      <c r="O105" s="180">
        <f t="shared" si="16"/>
        <v>203.06950324728086</v>
      </c>
      <c r="P105" s="180">
        <f>Terr_Oeko!AH105</f>
        <v>532.43982353379204</v>
      </c>
      <c r="Q105" s="205">
        <f t="shared" si="17"/>
        <v>85.517964129278312</v>
      </c>
      <c r="R105" s="214">
        <f>Terr_Oeko!AJ105</f>
        <v>649.99136265179459</v>
      </c>
      <c r="T105" s="186">
        <f>Klima!E105</f>
        <v>157.01270572969071</v>
      </c>
      <c r="U105" s="187">
        <f>Klima!H105</f>
        <v>122.98589686862668</v>
      </c>
      <c r="V105" s="187">
        <f>Klima!J105</f>
        <v>34.026808861064026</v>
      </c>
      <c r="W105" s="186">
        <f>Vegetation!K105</f>
        <v>928.90343753951879</v>
      </c>
      <c r="X105" s="187">
        <f t="shared" si="18"/>
        <v>397.64255909398048</v>
      </c>
      <c r="Y105" s="188">
        <f>Vegetation!M105</f>
        <v>531.26087844553831</v>
      </c>
      <c r="Z105" s="186">
        <f>Gesundheit!F105</f>
        <v>755.78695652173906</v>
      </c>
      <c r="AA105" s="187">
        <f>MIN(Gesundheit!F105, Gesundheit!J105)</f>
        <v>755.78695652173906</v>
      </c>
      <c r="AB105" s="189">
        <f t="shared" si="19"/>
        <v>0</v>
      </c>
      <c r="AC105" s="190">
        <f>MIN(Gesundheit!F105,Gesundheit!Q105)</f>
        <v>440.66521739130434</v>
      </c>
      <c r="AD105" s="191">
        <f t="shared" si="20"/>
        <v>315.12173913043472</v>
      </c>
      <c r="AE105" s="160">
        <f t="shared" si="21"/>
        <v>3506.1158641115398</v>
      </c>
      <c r="AF105" s="160">
        <f t="shared" si="22"/>
        <v>1824.5534203490815</v>
      </c>
      <c r="AG105" s="160">
        <f t="shared" si="23"/>
        <v>1681.5624437624585</v>
      </c>
    </row>
    <row r="106" spans="1:33" x14ac:dyDescent="0.25">
      <c r="A106" s="76">
        <v>6535</v>
      </c>
      <c r="B106" s="21" t="s">
        <v>81</v>
      </c>
      <c r="C106" s="39" t="s">
        <v>70</v>
      </c>
      <c r="D106" s="207">
        <v>1464</v>
      </c>
      <c r="E106" s="213">
        <f>Terr_Oeko!W106</f>
        <v>1427.9574709291212</v>
      </c>
      <c r="F106" s="220">
        <f t="shared" si="12"/>
        <v>878.79071708077902</v>
      </c>
      <c r="G106" s="223">
        <f>Terr_Oeko!Z106</f>
        <v>549.16675384834218</v>
      </c>
      <c r="H106" s="227">
        <f t="shared" si="13"/>
        <v>530.4568044833735</v>
      </c>
      <c r="I106" s="228">
        <f>Terr_Oeko!AB106</f>
        <v>897.5006664457477</v>
      </c>
      <c r="J106" s="220">
        <f t="shared" si="14"/>
        <v>349.80153152533967</v>
      </c>
      <c r="K106" s="231">
        <f>Terr_Oeko!AD106</f>
        <v>1078.1559394037815</v>
      </c>
      <c r="L106" s="180">
        <f>Terr_Oeko!X106</f>
        <v>610.96102322190075</v>
      </c>
      <c r="M106" s="205">
        <f t="shared" si="15"/>
        <v>347.76981634836102</v>
      </c>
      <c r="N106" s="205">
        <f>Terr_Oeko!AF106</f>
        <v>263.19120687353973</v>
      </c>
      <c r="O106" s="180">
        <f t="shared" si="16"/>
        <v>168.6824992853571</v>
      </c>
      <c r="P106" s="180">
        <f>Terr_Oeko!AH106</f>
        <v>442.27852393654365</v>
      </c>
      <c r="Q106" s="205">
        <f t="shared" si="17"/>
        <v>71.036682970343236</v>
      </c>
      <c r="R106" s="214">
        <f>Terr_Oeko!AJ106</f>
        <v>539.92434025155751</v>
      </c>
      <c r="T106" s="186">
        <f>Klima!E106</f>
        <v>187.08815811681285</v>
      </c>
      <c r="U106" s="187">
        <f>Klima!H106</f>
        <v>152.05176299268794</v>
      </c>
      <c r="V106" s="187">
        <f>Klima!J106</f>
        <v>35.036395124124908</v>
      </c>
      <c r="W106" s="186">
        <f>Vegetation!K106</f>
        <v>1427.9574709291212</v>
      </c>
      <c r="X106" s="187">
        <f t="shared" si="18"/>
        <v>611.27630717102068</v>
      </c>
      <c r="Y106" s="188">
        <f>Vegetation!M106</f>
        <v>816.68116375810052</v>
      </c>
      <c r="Z106" s="186">
        <f>Gesundheit!F106</f>
        <v>617.94782608695652</v>
      </c>
      <c r="AA106" s="187">
        <f>MIN(Gesundheit!F106, Gesundheit!J106)</f>
        <v>617.94782608695652</v>
      </c>
      <c r="AB106" s="189">
        <f t="shared" si="19"/>
        <v>0</v>
      </c>
      <c r="AC106" s="190">
        <f>MIN(Gesundheit!F106,Gesundheit!Q106)</f>
        <v>515.2913043478261</v>
      </c>
      <c r="AD106" s="191">
        <f t="shared" si="20"/>
        <v>102.65652173913043</v>
      </c>
      <c r="AE106" s="160">
        <f t="shared" si="21"/>
        <v>4271.9119492839127</v>
      </c>
      <c r="AF106" s="160">
        <f t="shared" si="22"/>
        <v>2080.4152000193958</v>
      </c>
      <c r="AG106" s="160">
        <f t="shared" si="23"/>
        <v>2191.4967492645169</v>
      </c>
    </row>
    <row r="107" spans="1:33" x14ac:dyDescent="0.25">
      <c r="A107" s="76">
        <v>6631</v>
      </c>
      <c r="B107" s="21" t="s">
        <v>82</v>
      </c>
      <c r="C107" s="39" t="s">
        <v>70</v>
      </c>
      <c r="D107" s="207">
        <v>1373</v>
      </c>
      <c r="E107" s="213">
        <f>Terr_Oeko!W107</f>
        <v>1717.5493668559884</v>
      </c>
      <c r="F107" s="220">
        <f t="shared" si="12"/>
        <v>1057.0107796970458</v>
      </c>
      <c r="G107" s="223">
        <f>Terr_Oeko!Z107</f>
        <v>660.53858715894262</v>
      </c>
      <c r="H107" s="227">
        <f t="shared" si="13"/>
        <v>638.03423227447934</v>
      </c>
      <c r="I107" s="228">
        <f>Terr_Oeko!AB107</f>
        <v>1079.5151345815091</v>
      </c>
      <c r="J107" s="220">
        <f t="shared" si="14"/>
        <v>420.74180164881409</v>
      </c>
      <c r="K107" s="231">
        <f>Terr_Oeko!AD107</f>
        <v>1296.8075652071743</v>
      </c>
      <c r="L107" s="180">
        <f>Terr_Oeko!X107</f>
        <v>1288.7381430293271</v>
      </c>
      <c r="M107" s="205">
        <f t="shared" si="15"/>
        <v>733.57253619705398</v>
      </c>
      <c r="N107" s="205">
        <f>Terr_Oeko!AF107</f>
        <v>555.16560683227317</v>
      </c>
      <c r="O107" s="180">
        <f t="shared" si="16"/>
        <v>355.81250297140775</v>
      </c>
      <c r="P107" s="180">
        <f>Terr_Oeko!AH107</f>
        <v>932.9256400579194</v>
      </c>
      <c r="Q107" s="205">
        <f t="shared" si="17"/>
        <v>149.84210026261053</v>
      </c>
      <c r="R107" s="214">
        <f>Terr_Oeko!AJ107</f>
        <v>1138.8960427667166</v>
      </c>
      <c r="T107" s="186">
        <f>Klima!E107</f>
        <v>241.66494493727652</v>
      </c>
      <c r="U107" s="187">
        <f>Klima!H107</f>
        <v>184.82639995832935</v>
      </c>
      <c r="V107" s="187">
        <f>Klima!J107</f>
        <v>56.838544978947169</v>
      </c>
      <c r="W107" s="186">
        <f>Vegetation!K107</f>
        <v>1717.5493668559884</v>
      </c>
      <c r="X107" s="187">
        <f t="shared" si="18"/>
        <v>735.24405014143906</v>
      </c>
      <c r="Y107" s="188">
        <f>Vegetation!M107</f>
        <v>982.30531671454935</v>
      </c>
      <c r="Z107" s="186">
        <f>Gesundheit!F107</f>
        <v>1346.5260869565216</v>
      </c>
      <c r="AA107" s="187">
        <f>MIN(Gesundheit!F107, Gesundheit!J107)</f>
        <v>1346.5260869565216</v>
      </c>
      <c r="AB107" s="189">
        <f t="shared" si="19"/>
        <v>0</v>
      </c>
      <c r="AC107" s="190">
        <f>MIN(Gesundheit!F107,Gesundheit!Q107)</f>
        <v>483.27391304347833</v>
      </c>
      <c r="AD107" s="191">
        <f t="shared" si="20"/>
        <v>863.25217391304318</v>
      </c>
      <c r="AE107" s="160">
        <f t="shared" si="21"/>
        <v>6312.0279086351029</v>
      </c>
      <c r="AF107" s="160">
        <f t="shared" si="22"/>
        <v>3260.4432723021773</v>
      </c>
      <c r="AG107" s="160">
        <f t="shared" si="23"/>
        <v>3051.5846363329251</v>
      </c>
    </row>
    <row r="108" spans="1:33" x14ac:dyDescent="0.25">
      <c r="A108" s="76">
        <v>6632</v>
      </c>
      <c r="B108" s="21" t="s">
        <v>83</v>
      </c>
      <c r="C108" s="39" t="s">
        <v>70</v>
      </c>
      <c r="D108" s="207">
        <v>1098</v>
      </c>
      <c r="E108" s="213">
        <f>Terr_Oeko!W108</f>
        <v>814.33131779278506</v>
      </c>
      <c r="F108" s="220">
        <f t="shared" si="12"/>
        <v>501.15414308440455</v>
      </c>
      <c r="G108" s="223">
        <f>Terr_Oeko!Z108</f>
        <v>313.17717470838051</v>
      </c>
      <c r="H108" s="227">
        <f t="shared" si="13"/>
        <v>302.50732071595189</v>
      </c>
      <c r="I108" s="228">
        <f>Terr_Oeko!AB108</f>
        <v>511.82399707683317</v>
      </c>
      <c r="J108" s="220">
        <f t="shared" si="14"/>
        <v>199.48377170338256</v>
      </c>
      <c r="K108" s="231">
        <f>Terr_Oeko!AD108</f>
        <v>614.8475460894025</v>
      </c>
      <c r="L108" s="180">
        <f>Terr_Oeko!X108</f>
        <v>999.54072103737053</v>
      </c>
      <c r="M108" s="205">
        <f t="shared" si="15"/>
        <v>568.95625052274886</v>
      </c>
      <c r="N108" s="205">
        <f>Terr_Oeko!AF108</f>
        <v>430.58447051462173</v>
      </c>
      <c r="O108" s="180">
        <f t="shared" si="16"/>
        <v>275.96691205100706</v>
      </c>
      <c r="P108" s="180">
        <f>Terr_Oeko!AH108</f>
        <v>723.57380898636347</v>
      </c>
      <c r="Q108" s="205">
        <f t="shared" si="17"/>
        <v>116.2170001317603</v>
      </c>
      <c r="R108" s="214">
        <f>Terr_Oeko!AJ108</f>
        <v>883.32372090561023</v>
      </c>
      <c r="T108" s="186">
        <f>Klima!E108</f>
        <v>130.26223959112428</v>
      </c>
      <c r="U108" s="187">
        <f>Klima!H108</f>
        <v>101.06760598593866</v>
      </c>
      <c r="V108" s="187">
        <f>Klima!J108</f>
        <v>29.194633605185629</v>
      </c>
      <c r="W108" s="186">
        <f>Vegetation!K108</f>
        <v>814.33131779278506</v>
      </c>
      <c r="X108" s="187">
        <f t="shared" si="18"/>
        <v>348.59682510726026</v>
      </c>
      <c r="Y108" s="188">
        <f>Vegetation!M108</f>
        <v>465.7344926855248</v>
      </c>
      <c r="Z108" s="186">
        <f>Gesundheit!F108</f>
        <v>1008.9739130434782</v>
      </c>
      <c r="AA108" s="187">
        <f>MIN(Gesundheit!F108, Gesundheit!J108)</f>
        <v>1008.9739130434782</v>
      </c>
      <c r="AB108" s="189">
        <f t="shared" si="19"/>
        <v>0</v>
      </c>
      <c r="AC108" s="190">
        <f>MIN(Gesundheit!F108,Gesundheit!Q108)</f>
        <v>386.46086956521742</v>
      </c>
      <c r="AD108" s="191">
        <f t="shared" si="20"/>
        <v>622.51304347826078</v>
      </c>
      <c r="AE108" s="160">
        <f t="shared" si="21"/>
        <v>3767.4395092575432</v>
      </c>
      <c r="AF108" s="160">
        <f t="shared" si="22"/>
        <v>2037.112576903636</v>
      </c>
      <c r="AG108" s="160">
        <f t="shared" si="23"/>
        <v>1730.3269323539071</v>
      </c>
    </row>
    <row r="109" spans="1:33" x14ac:dyDescent="0.25">
      <c r="A109" s="76">
        <v>6633</v>
      </c>
      <c r="B109" s="21" t="s">
        <v>297</v>
      </c>
      <c r="C109" s="39" t="s">
        <v>70</v>
      </c>
      <c r="D109" s="207">
        <v>1398</v>
      </c>
      <c r="E109" s="213">
        <f>Terr_Oeko!W109</f>
        <v>1017.262892808838</v>
      </c>
      <c r="F109" s="220">
        <f t="shared" si="12"/>
        <v>626.04188516166209</v>
      </c>
      <c r="G109" s="223">
        <f>Terr_Oeko!Z109</f>
        <v>391.22100764717595</v>
      </c>
      <c r="H109" s="227">
        <f t="shared" si="13"/>
        <v>377.89222328013807</v>
      </c>
      <c r="I109" s="228">
        <f>Terr_Oeko!AB109</f>
        <v>639.37066952869998</v>
      </c>
      <c r="J109" s="220">
        <f t="shared" si="14"/>
        <v>249.19517920719068</v>
      </c>
      <c r="K109" s="231">
        <f>Terr_Oeko!AD109</f>
        <v>768.06771360164737</v>
      </c>
      <c r="L109" s="180">
        <f>Terr_Oeko!X109</f>
        <v>1488.5466072326369</v>
      </c>
      <c r="M109" s="205">
        <f t="shared" si="15"/>
        <v>847.30704668086821</v>
      </c>
      <c r="N109" s="205">
        <f>Terr_Oeko!AF109</f>
        <v>641.2395605517687</v>
      </c>
      <c r="O109" s="180">
        <f t="shared" si="16"/>
        <v>410.97836435883983</v>
      </c>
      <c r="P109" s="180">
        <f>Terr_Oeko!AH109</f>
        <v>1077.5682428737971</v>
      </c>
      <c r="Q109" s="205">
        <f t="shared" si="17"/>
        <v>173.07391045493864</v>
      </c>
      <c r="R109" s="214">
        <f>Terr_Oeko!AJ109</f>
        <v>1315.4726967776983</v>
      </c>
      <c r="T109" s="186">
        <f>Klima!E109</f>
        <v>207.85033362416746</v>
      </c>
      <c r="U109" s="187">
        <f>Klima!H109</f>
        <v>152.97107175207947</v>
      </c>
      <c r="V109" s="187">
        <f>Klima!J109</f>
        <v>54.879261872087994</v>
      </c>
      <c r="W109" s="186">
        <f>Vegetation!K109</f>
        <v>1017.262892808838</v>
      </c>
      <c r="X109" s="187">
        <f t="shared" si="18"/>
        <v>435.4672440865445</v>
      </c>
      <c r="Y109" s="188">
        <f>Vegetation!M109</f>
        <v>581.79564872229355</v>
      </c>
      <c r="Z109" s="186">
        <f>Gesundheit!F109</f>
        <v>1504.1782608695651</v>
      </c>
      <c r="AA109" s="187">
        <f>MIN(Gesundheit!F109, Gesundheit!J109)</f>
        <v>1504.1782608695651</v>
      </c>
      <c r="AB109" s="189">
        <f t="shared" si="19"/>
        <v>0</v>
      </c>
      <c r="AC109" s="190">
        <f>MIN(Gesundheit!F109,Gesundheit!Q109)</f>
        <v>492.0695652173913</v>
      </c>
      <c r="AD109" s="191">
        <f t="shared" si="20"/>
        <v>1012.1086956521738</v>
      </c>
      <c r="AE109" s="160">
        <f t="shared" si="21"/>
        <v>5235.1009873440453</v>
      </c>
      <c r="AF109" s="160">
        <f t="shared" si="22"/>
        <v>2881.487164347167</v>
      </c>
      <c r="AG109" s="160">
        <f t="shared" si="23"/>
        <v>2353.6138229968783</v>
      </c>
    </row>
    <row r="110" spans="1:33" x14ac:dyDescent="0.25">
      <c r="A110" s="76">
        <v>6634</v>
      </c>
      <c r="B110" s="21" t="s">
        <v>84</v>
      </c>
      <c r="C110" s="39" t="s">
        <v>70</v>
      </c>
      <c r="D110" s="207">
        <v>1537</v>
      </c>
      <c r="E110" s="213">
        <f>Terr_Oeko!W110</f>
        <v>1573.7363265240565</v>
      </c>
      <c r="F110" s="220">
        <f t="shared" si="12"/>
        <v>968.505647428202</v>
      </c>
      <c r="G110" s="223">
        <f>Terr_Oeko!Z110</f>
        <v>605.2306790958545</v>
      </c>
      <c r="H110" s="227">
        <f t="shared" si="13"/>
        <v>584.61064832986915</v>
      </c>
      <c r="I110" s="228">
        <f>Terr_Oeko!AB110</f>
        <v>989.12567819418734</v>
      </c>
      <c r="J110" s="220">
        <f t="shared" si="14"/>
        <v>385.51244588327222</v>
      </c>
      <c r="K110" s="231">
        <f>Terr_Oeko!AD110</f>
        <v>1188.2238806407843</v>
      </c>
      <c r="L110" s="180">
        <f>Terr_Oeko!X110</f>
        <v>787.31548976311069</v>
      </c>
      <c r="M110" s="205">
        <f t="shared" si="15"/>
        <v>448.15389669087165</v>
      </c>
      <c r="N110" s="205">
        <f>Terr_Oeko!AF110</f>
        <v>339.16159307223904</v>
      </c>
      <c r="O110" s="180">
        <f t="shared" si="16"/>
        <v>217.37285930117559</v>
      </c>
      <c r="P110" s="180">
        <f>Terr_Oeko!AH110</f>
        <v>569.9426304619351</v>
      </c>
      <c r="Q110" s="205">
        <f t="shared" si="17"/>
        <v>91.541487456933055</v>
      </c>
      <c r="R110" s="214">
        <f>Terr_Oeko!AJ110</f>
        <v>695.77400230617764</v>
      </c>
      <c r="T110" s="186">
        <f>Klima!E110</f>
        <v>198.84590513974442</v>
      </c>
      <c r="U110" s="187">
        <f>Klima!H110</f>
        <v>160.51456406043849</v>
      </c>
      <c r="V110" s="187">
        <f>Klima!J110</f>
        <v>38.331341079305929</v>
      </c>
      <c r="W110" s="186">
        <f>Vegetation!K110</f>
        <v>1573.7363265240565</v>
      </c>
      <c r="X110" s="187">
        <f t="shared" si="18"/>
        <v>673.68093918972363</v>
      </c>
      <c r="Y110" s="188">
        <f>Vegetation!M110</f>
        <v>900.05538733433286</v>
      </c>
      <c r="Z110" s="186">
        <f>Gesundheit!F110</f>
        <v>794.22608695652173</v>
      </c>
      <c r="AA110" s="187">
        <f>MIN(Gesundheit!F110, Gesundheit!J110)</f>
        <v>794.22608695652173</v>
      </c>
      <c r="AB110" s="189">
        <f t="shared" si="19"/>
        <v>0</v>
      </c>
      <c r="AC110" s="190">
        <f>MIN(Gesundheit!F110,Gesundheit!Q110)</f>
        <v>540.97826086956525</v>
      </c>
      <c r="AD110" s="191">
        <f t="shared" si="20"/>
        <v>253.24782608695648</v>
      </c>
      <c r="AE110" s="160">
        <f t="shared" si="21"/>
        <v>4927.8601349074897</v>
      </c>
      <c r="AF110" s="160">
        <f t="shared" si="22"/>
        <v>2430.4050978377286</v>
      </c>
      <c r="AG110" s="160">
        <f t="shared" si="23"/>
        <v>2497.4550370697616</v>
      </c>
    </row>
    <row r="111" spans="1:33" x14ac:dyDescent="0.25">
      <c r="A111" s="76">
        <v>6635</v>
      </c>
      <c r="B111" s="21" t="s">
        <v>85</v>
      </c>
      <c r="C111" s="39" t="s">
        <v>70</v>
      </c>
      <c r="D111" s="207">
        <v>1849</v>
      </c>
      <c r="E111" s="213">
        <f>Terr_Oeko!W111</f>
        <v>1698.4968117214751</v>
      </c>
      <c r="F111" s="220">
        <f t="shared" si="12"/>
        <v>1045.2854945049135</v>
      </c>
      <c r="G111" s="223">
        <f>Terr_Oeko!Z111</f>
        <v>653.21131721656172</v>
      </c>
      <c r="H111" s="227">
        <f t="shared" si="13"/>
        <v>630.95660025836514</v>
      </c>
      <c r="I111" s="228">
        <f>Terr_Oeko!AB111</f>
        <v>1067.5402114631099</v>
      </c>
      <c r="J111" s="220">
        <f t="shared" si="14"/>
        <v>416.07456673376623</v>
      </c>
      <c r="K111" s="231">
        <f>Terr_Oeko!AD111</f>
        <v>1282.4222449877088</v>
      </c>
      <c r="L111" s="180">
        <f>Terr_Oeko!X111</f>
        <v>663.2854388607426</v>
      </c>
      <c r="M111" s="205">
        <f t="shared" si="15"/>
        <v>377.553798837611</v>
      </c>
      <c r="N111" s="205">
        <f>Terr_Oeko!AF111</f>
        <v>285.7316400231316</v>
      </c>
      <c r="O111" s="180">
        <f t="shared" si="16"/>
        <v>183.12894164114056</v>
      </c>
      <c r="P111" s="180">
        <f>Terr_Oeko!AH111</f>
        <v>480.15649721960204</v>
      </c>
      <c r="Q111" s="205">
        <f t="shared" si="17"/>
        <v>77.120463742058519</v>
      </c>
      <c r="R111" s="214">
        <f>Terr_Oeko!AJ111</f>
        <v>586.16497511868408</v>
      </c>
      <c r="T111" s="186">
        <f>Klima!E111</f>
        <v>219.0998402116673</v>
      </c>
      <c r="U111" s="187">
        <f>Klima!H111</f>
        <v>176.85221741998828</v>
      </c>
      <c r="V111" s="187">
        <f>Klima!J111</f>
        <v>42.247622791679021</v>
      </c>
      <c r="W111" s="186">
        <f>Vegetation!K111</f>
        <v>1698.4968117214751</v>
      </c>
      <c r="X111" s="187">
        <f t="shared" si="18"/>
        <v>727.08808206682988</v>
      </c>
      <c r="Y111" s="188">
        <f>Vegetation!M111</f>
        <v>971.40872965464519</v>
      </c>
      <c r="Z111" s="186">
        <f>Gesundheit!F111</f>
        <v>678.75652173913033</v>
      </c>
      <c r="AA111" s="187">
        <f>MIN(Gesundheit!F111, Gesundheit!J111)</f>
        <v>678.75652173913033</v>
      </c>
      <c r="AB111" s="189">
        <f t="shared" si="19"/>
        <v>0</v>
      </c>
      <c r="AC111" s="190">
        <f>MIN(Gesundheit!F111,Gesundheit!Q111)</f>
        <v>650.81739130434767</v>
      </c>
      <c r="AD111" s="191">
        <f t="shared" si="20"/>
        <v>27.939130434782669</v>
      </c>
      <c r="AE111" s="160">
        <f t="shared" si="21"/>
        <v>4958.1354242544903</v>
      </c>
      <c r="AF111" s="160">
        <f t="shared" si="22"/>
        <v>2396.7823631254541</v>
      </c>
      <c r="AG111" s="160">
        <f t="shared" si="23"/>
        <v>2561.3530611290362</v>
      </c>
    </row>
    <row r="112" spans="1:33" x14ac:dyDescent="0.25">
      <c r="A112" s="76">
        <v>6636</v>
      </c>
      <c r="B112" s="21" t="s">
        <v>86</v>
      </c>
      <c r="C112" s="39" t="s">
        <v>70</v>
      </c>
      <c r="D112" s="207">
        <v>1025</v>
      </c>
      <c r="E112" s="213">
        <f>Terr_Oeko!W112</f>
        <v>612.30594918429017</v>
      </c>
      <c r="F112" s="220">
        <f t="shared" si="12"/>
        <v>376.82409673333905</v>
      </c>
      <c r="G112" s="223">
        <f>Terr_Oeko!Z112</f>
        <v>235.48185245095112</v>
      </c>
      <c r="H112" s="227">
        <f t="shared" si="13"/>
        <v>227.45905517698674</v>
      </c>
      <c r="I112" s="228">
        <f>Terr_Oeko!AB112</f>
        <v>384.84689400730343</v>
      </c>
      <c r="J112" s="220">
        <f t="shared" si="14"/>
        <v>149.99435427679691</v>
      </c>
      <c r="K112" s="231">
        <f>Terr_Oeko!AD112</f>
        <v>462.31159490749326</v>
      </c>
      <c r="L112" s="180">
        <f>Terr_Oeko!X112</f>
        <v>467.88898266886093</v>
      </c>
      <c r="M112" s="205">
        <f t="shared" si="15"/>
        <v>266.33068131921118</v>
      </c>
      <c r="N112" s="205">
        <f>Terr_Oeko!AF112</f>
        <v>201.55830134964972</v>
      </c>
      <c r="O112" s="180">
        <f t="shared" si="16"/>
        <v>129.18120794098706</v>
      </c>
      <c r="P112" s="180">
        <f>Terr_Oeko!AH112</f>
        <v>338.70777472787387</v>
      </c>
      <c r="Q112" s="205">
        <f t="shared" si="17"/>
        <v>54.401639489026024</v>
      </c>
      <c r="R112" s="214">
        <f>Terr_Oeko!AJ112</f>
        <v>413.48734317983491</v>
      </c>
      <c r="T112" s="186">
        <f>Klima!E112</f>
        <v>111.8041100484752</v>
      </c>
      <c r="U112" s="187">
        <f>Klima!H112</f>
        <v>88.780283563146099</v>
      </c>
      <c r="V112" s="187">
        <f>Klima!J112</f>
        <v>23.023826485329096</v>
      </c>
      <c r="W112" s="186">
        <f>Vegetation!K112</f>
        <v>612.30594918429017</v>
      </c>
      <c r="X112" s="187">
        <f t="shared" si="18"/>
        <v>262.11433260171503</v>
      </c>
      <c r="Y112" s="188">
        <f>Vegetation!M112</f>
        <v>350.19161658257514</v>
      </c>
      <c r="Z112" s="186">
        <f>Gesundheit!F112</f>
        <v>480.35217391304349</v>
      </c>
      <c r="AA112" s="187">
        <f>MIN(Gesundheit!F112, Gesundheit!J112)</f>
        <v>480.35217391304349</v>
      </c>
      <c r="AB112" s="189">
        <f t="shared" si="19"/>
        <v>0</v>
      </c>
      <c r="AC112" s="190">
        <f>MIN(Gesundheit!F112,Gesundheit!Q112)</f>
        <v>360.77391304347833</v>
      </c>
      <c r="AD112" s="191">
        <f t="shared" si="20"/>
        <v>119.57826086956516</v>
      </c>
      <c r="AE112" s="160">
        <f t="shared" si="21"/>
        <v>2284.6571649989596</v>
      </c>
      <c r="AF112" s="160">
        <f t="shared" si="22"/>
        <v>1187.8870531958785</v>
      </c>
      <c r="AG112" s="160">
        <f t="shared" si="23"/>
        <v>1096.7701118030816</v>
      </c>
    </row>
    <row r="113" spans="1:33" x14ac:dyDescent="0.25">
      <c r="A113" s="76">
        <v>7131</v>
      </c>
      <c r="B113" s="21" t="s">
        <v>87</v>
      </c>
      <c r="C113" s="39" t="s">
        <v>88</v>
      </c>
      <c r="D113" s="207">
        <v>790</v>
      </c>
      <c r="E113" s="213">
        <f>Terr_Oeko!W113</f>
        <v>352.89557482772767</v>
      </c>
      <c r="F113" s="220">
        <f t="shared" si="12"/>
        <v>241.97000862459058</v>
      </c>
      <c r="G113" s="223">
        <f>Terr_Oeko!Z113</f>
        <v>110.92556620313709</v>
      </c>
      <c r="H113" s="227">
        <f t="shared" si="13"/>
        <v>152.2712889211291</v>
      </c>
      <c r="I113" s="228">
        <f>Terr_Oeko!AB113</f>
        <v>200.62428590659857</v>
      </c>
      <c r="J113" s="220">
        <f t="shared" si="14"/>
        <v>97.877186366436746</v>
      </c>
      <c r="K113" s="231">
        <f>Terr_Oeko!AD113</f>
        <v>255.01838846129093</v>
      </c>
      <c r="L113" s="180">
        <f>Terr_Oeko!X113</f>
        <v>614.13512687960099</v>
      </c>
      <c r="M113" s="205">
        <f t="shared" si="15"/>
        <v>364.18240874146284</v>
      </c>
      <c r="N113" s="205">
        <f>Terr_Oeko!AF113</f>
        <v>249.95271813813818</v>
      </c>
      <c r="O113" s="180">
        <f t="shared" si="16"/>
        <v>167.13758738259099</v>
      </c>
      <c r="P113" s="180">
        <f>Terr_Oeko!AH113</f>
        <v>446.99753949701</v>
      </c>
      <c r="Q113" s="205">
        <f t="shared" si="17"/>
        <v>51.236665797348905</v>
      </c>
      <c r="R113" s="214">
        <f>Terr_Oeko!AJ113</f>
        <v>562.89846108225208</v>
      </c>
      <c r="T113" s="186">
        <f>Klima!E113</f>
        <v>77.753059928964603</v>
      </c>
      <c r="U113" s="187">
        <f>Klima!H113</f>
        <v>58.631178906038386</v>
      </c>
      <c r="V113" s="187">
        <f>Klima!J113</f>
        <v>19.121881022926217</v>
      </c>
      <c r="W113" s="186">
        <f>Vegetation!K113</f>
        <v>352.89557482772767</v>
      </c>
      <c r="X113" s="187">
        <f t="shared" si="18"/>
        <v>206.6603404102209</v>
      </c>
      <c r="Y113" s="188">
        <f>Vegetation!M113</f>
        <v>146.23523441750677</v>
      </c>
      <c r="Z113" s="186">
        <f>Gesundheit!F113</f>
        <v>620.32173913043471</v>
      </c>
      <c r="AA113" s="187">
        <f>MIN(Gesundheit!F113, Gesundheit!J113)</f>
        <v>620.32173913043471</v>
      </c>
      <c r="AB113" s="189">
        <f t="shared" si="19"/>
        <v>0</v>
      </c>
      <c r="AC113" s="190">
        <f>MIN(Gesundheit!F113,Gesundheit!Q113)</f>
        <v>278.05217391304348</v>
      </c>
      <c r="AD113" s="191">
        <f t="shared" si="20"/>
        <v>342.26956521739123</v>
      </c>
      <c r="AE113" s="160">
        <f t="shared" si="21"/>
        <v>2018.0010755944556</v>
      </c>
      <c r="AF113" s="160">
        <f t="shared" si="22"/>
        <v>1205.0221347504141</v>
      </c>
      <c r="AG113" s="160">
        <f t="shared" si="23"/>
        <v>812.97894084404152</v>
      </c>
    </row>
    <row r="114" spans="1:33" x14ac:dyDescent="0.25">
      <c r="A114" s="76">
        <v>7132</v>
      </c>
      <c r="B114" s="21" t="s">
        <v>89</v>
      </c>
      <c r="C114" s="39" t="s">
        <v>88</v>
      </c>
      <c r="D114" s="207">
        <v>642</v>
      </c>
      <c r="E114" s="213">
        <f>Terr_Oeko!W114</f>
        <v>428.1172619499456</v>
      </c>
      <c r="F114" s="220">
        <f t="shared" si="12"/>
        <v>293.54728411353562</v>
      </c>
      <c r="G114" s="223">
        <f>Terr_Oeko!Z114</f>
        <v>134.56997783640998</v>
      </c>
      <c r="H114" s="227">
        <f t="shared" si="13"/>
        <v>184.72877512937509</v>
      </c>
      <c r="I114" s="228">
        <f>Terr_Oeko!AB114</f>
        <v>243.38848682057051</v>
      </c>
      <c r="J114" s="220">
        <f t="shared" si="14"/>
        <v>118.74026205916329</v>
      </c>
      <c r="K114" s="231">
        <f>Terr_Oeko!AD114</f>
        <v>309.37699989078232</v>
      </c>
      <c r="L114" s="180">
        <f>Terr_Oeko!X114</f>
        <v>333.60106230696221</v>
      </c>
      <c r="M114" s="205">
        <f t="shared" si="15"/>
        <v>197.82558123153623</v>
      </c>
      <c r="N114" s="205">
        <f>Terr_Oeko!AF114</f>
        <v>135.77548107542597</v>
      </c>
      <c r="O114" s="180">
        <f t="shared" si="16"/>
        <v>90.789916195733412</v>
      </c>
      <c r="P114" s="180">
        <f>Terr_Oeko!AH114</f>
        <v>242.81114611122879</v>
      </c>
      <c r="Q114" s="205">
        <f t="shared" si="17"/>
        <v>27.831995583625542</v>
      </c>
      <c r="R114" s="214">
        <f>Terr_Oeko!AJ114</f>
        <v>305.76906672333666</v>
      </c>
      <c r="T114" s="186">
        <f>Klima!E114</f>
        <v>66.792197635477379</v>
      </c>
      <c r="U114" s="187">
        <f>Klima!H114</f>
        <v>51.821568340958237</v>
      </c>
      <c r="V114" s="187">
        <f>Klima!J114</f>
        <v>14.970629294519142</v>
      </c>
      <c r="W114" s="186">
        <f>Vegetation!K114</f>
        <v>428.1172619499456</v>
      </c>
      <c r="X114" s="187">
        <f t="shared" si="18"/>
        <v>250.71116047079386</v>
      </c>
      <c r="Y114" s="188">
        <f>Vegetation!M114</f>
        <v>177.40610147915174</v>
      </c>
      <c r="Z114" s="186">
        <f>Gesundheit!F114</f>
        <v>340.50434782608693</v>
      </c>
      <c r="AA114" s="187">
        <f>MIN(Gesundheit!F114, Gesundheit!J114)</f>
        <v>340.50434782608693</v>
      </c>
      <c r="AB114" s="189">
        <f t="shared" si="19"/>
        <v>0</v>
      </c>
      <c r="AC114" s="190">
        <f>MIN(Gesundheit!F114,Gesundheit!Q114)</f>
        <v>225.97826086956522</v>
      </c>
      <c r="AD114" s="191">
        <f t="shared" si="20"/>
        <v>114.52608695652171</v>
      </c>
      <c r="AE114" s="160">
        <f t="shared" si="21"/>
        <v>1597.1321316684175</v>
      </c>
      <c r="AF114" s="160">
        <f t="shared" si="22"/>
        <v>918.55576796294758</v>
      </c>
      <c r="AG114" s="160">
        <f t="shared" si="23"/>
        <v>678.57636370547016</v>
      </c>
    </row>
    <row r="115" spans="1:33" x14ac:dyDescent="0.25">
      <c r="A115" s="76">
        <v>7133</v>
      </c>
      <c r="B115" s="21" t="s">
        <v>90</v>
      </c>
      <c r="C115" s="39" t="s">
        <v>88</v>
      </c>
      <c r="D115" s="207">
        <v>866</v>
      </c>
      <c r="E115" s="213">
        <f>Terr_Oeko!W115</f>
        <v>311.68223765213952</v>
      </c>
      <c r="F115" s="220">
        <f t="shared" si="12"/>
        <v>213.71124806435</v>
      </c>
      <c r="G115" s="223">
        <f>Terr_Oeko!Z115</f>
        <v>97.970989587789532</v>
      </c>
      <c r="H115" s="227">
        <f t="shared" si="13"/>
        <v>134.48810199527588</v>
      </c>
      <c r="I115" s="228">
        <f>Terr_Oeko!AB115</f>
        <v>177.19413565686364</v>
      </c>
      <c r="J115" s="220">
        <f t="shared" si="14"/>
        <v>86.446480596076697</v>
      </c>
      <c r="K115" s="231">
        <f>Terr_Oeko!AD115</f>
        <v>225.23575705606282</v>
      </c>
      <c r="L115" s="180">
        <f>Terr_Oeko!X115</f>
        <v>530.68436082938558</v>
      </c>
      <c r="M115" s="205">
        <f t="shared" si="15"/>
        <v>314.69606662990691</v>
      </c>
      <c r="N115" s="205">
        <f>Terr_Oeko!AF115</f>
        <v>215.9882941994787</v>
      </c>
      <c r="O115" s="180">
        <f t="shared" si="16"/>
        <v>144.42636457120403</v>
      </c>
      <c r="P115" s="180">
        <f>Terr_Oeko!AH115</f>
        <v>386.25799625818155</v>
      </c>
      <c r="Q115" s="205">
        <f t="shared" si="17"/>
        <v>44.274453698567754</v>
      </c>
      <c r="R115" s="214">
        <f>Terr_Oeko!AJ115</f>
        <v>486.40990713081783</v>
      </c>
      <c r="T115" s="186">
        <f>Klima!E115</f>
        <v>98.019151951914509</v>
      </c>
      <c r="U115" s="187">
        <f>Klima!H115</f>
        <v>74.907661389072047</v>
      </c>
      <c r="V115" s="187">
        <f>Klima!J115</f>
        <v>23.111490562842462</v>
      </c>
      <c r="W115" s="186">
        <f>Vegetation!K115</f>
        <v>311.68223765213952</v>
      </c>
      <c r="X115" s="187">
        <f t="shared" si="18"/>
        <v>182.5252622236892</v>
      </c>
      <c r="Y115" s="188">
        <f>Vegetation!M115</f>
        <v>129.15697542845032</v>
      </c>
      <c r="Z115" s="186">
        <f>Gesundheit!F115</f>
        <v>542.74347826086967</v>
      </c>
      <c r="AA115" s="187">
        <f>MIN(Gesundheit!F115, Gesundheit!J115)</f>
        <v>542.74347826086967</v>
      </c>
      <c r="AB115" s="189">
        <f t="shared" si="19"/>
        <v>0</v>
      </c>
      <c r="AC115" s="190">
        <f>MIN(Gesundheit!F115,Gesundheit!Q115)</f>
        <v>304.80434782608694</v>
      </c>
      <c r="AD115" s="191">
        <f t="shared" si="20"/>
        <v>237.93913043478273</v>
      </c>
      <c r="AE115" s="160">
        <f t="shared" si="21"/>
        <v>1794.8114663464489</v>
      </c>
      <c r="AF115" s="160">
        <f t="shared" si="22"/>
        <v>1079.0908684401109</v>
      </c>
      <c r="AG115" s="160">
        <f t="shared" si="23"/>
        <v>715.72059790633796</v>
      </c>
    </row>
    <row r="116" spans="1:33" x14ac:dyDescent="0.25">
      <c r="A116" s="76">
        <v>7134</v>
      </c>
      <c r="B116" s="21" t="s">
        <v>91</v>
      </c>
      <c r="C116" s="39" t="s">
        <v>88</v>
      </c>
      <c r="D116" s="207">
        <v>774</v>
      </c>
      <c r="E116" s="213">
        <f>Terr_Oeko!W116</f>
        <v>336.51649755400848</v>
      </c>
      <c r="F116" s="220">
        <f t="shared" si="12"/>
        <v>230.73936207675729</v>
      </c>
      <c r="G116" s="223">
        <f>Terr_Oeko!Z116</f>
        <v>105.77713547725119</v>
      </c>
      <c r="H116" s="227">
        <f t="shared" si="13"/>
        <v>145.203863354726</v>
      </c>
      <c r="I116" s="228">
        <f>Terr_Oeko!AB116</f>
        <v>191.31263419928248</v>
      </c>
      <c r="J116" s="220">
        <f t="shared" si="14"/>
        <v>93.334375084054756</v>
      </c>
      <c r="K116" s="231">
        <f>Terr_Oeko!AD116</f>
        <v>243.18212246995373</v>
      </c>
      <c r="L116" s="180">
        <f>Terr_Oeko!X116</f>
        <v>245.72025062194473</v>
      </c>
      <c r="M116" s="205">
        <f t="shared" si="15"/>
        <v>145.71222004957772</v>
      </c>
      <c r="N116" s="205">
        <f>Terr_Oeko!AF116</f>
        <v>100.00803057236701</v>
      </c>
      <c r="O116" s="180">
        <f t="shared" si="16"/>
        <v>66.873051324499301</v>
      </c>
      <c r="P116" s="180">
        <f>Terr_Oeko!AH116</f>
        <v>178.84719929744543</v>
      </c>
      <c r="Q116" s="205">
        <f t="shared" si="17"/>
        <v>20.500189306425369</v>
      </c>
      <c r="R116" s="214">
        <f>Terr_Oeko!AJ116</f>
        <v>225.22006131551936</v>
      </c>
      <c r="T116" s="186">
        <f>Klima!E116</f>
        <v>63.922197600347353</v>
      </c>
      <c r="U116" s="187">
        <f>Klima!H116</f>
        <v>50.779439439467211</v>
      </c>
      <c r="V116" s="187">
        <f>Klima!J116</f>
        <v>13.142758160880142</v>
      </c>
      <c r="W116" s="186">
        <f>Vegetation!K116</f>
        <v>336.51649755400848</v>
      </c>
      <c r="X116" s="187">
        <f t="shared" si="18"/>
        <v>197.06853499683615</v>
      </c>
      <c r="Y116" s="188">
        <f>Vegetation!M116</f>
        <v>139.44796255717233</v>
      </c>
      <c r="Z116" s="186">
        <f>Gesundheit!F116</f>
        <v>267.94782608695652</v>
      </c>
      <c r="AA116" s="187">
        <f>MIN(Gesundheit!F116, Gesundheit!J116)</f>
        <v>267.94782608695652</v>
      </c>
      <c r="AB116" s="189">
        <f t="shared" si="19"/>
        <v>0</v>
      </c>
      <c r="AC116" s="190">
        <f>MIN(Gesundheit!F116,Gesundheit!Q116)</f>
        <v>267.94782608695652</v>
      </c>
      <c r="AD116" s="191">
        <f t="shared" si="20"/>
        <v>0</v>
      </c>
      <c r="AE116" s="160">
        <f t="shared" si="21"/>
        <v>1250.6232694172654</v>
      </c>
      <c r="AF116" s="160">
        <f t="shared" si="22"/>
        <v>727.8727152024851</v>
      </c>
      <c r="AG116" s="160">
        <f t="shared" si="23"/>
        <v>522.75055421478032</v>
      </c>
    </row>
    <row r="117" spans="1:33" x14ac:dyDescent="0.25">
      <c r="A117" s="76">
        <v>7135</v>
      </c>
      <c r="B117" s="21" t="s">
        <v>92</v>
      </c>
      <c r="C117" s="39" t="s">
        <v>88</v>
      </c>
      <c r="D117" s="207">
        <v>697</v>
      </c>
      <c r="E117" s="213">
        <f>Terr_Oeko!W117</f>
        <v>293.74925172800948</v>
      </c>
      <c r="F117" s="220">
        <f t="shared" si="12"/>
        <v>201.4151325325962</v>
      </c>
      <c r="G117" s="223">
        <f>Terr_Oeko!Z117</f>
        <v>92.334119195413294</v>
      </c>
      <c r="H117" s="227">
        <f t="shared" si="13"/>
        <v>126.75017872376768</v>
      </c>
      <c r="I117" s="228">
        <f>Terr_Oeko!AB117</f>
        <v>166.99907300424181</v>
      </c>
      <c r="J117" s="220">
        <f t="shared" si="14"/>
        <v>81.472685709984376</v>
      </c>
      <c r="K117" s="231">
        <f>Terr_Oeko!AD117</f>
        <v>212.27656601802511</v>
      </c>
      <c r="L117" s="180">
        <f>Terr_Oeko!X117</f>
        <v>314.47247354241779</v>
      </c>
      <c r="M117" s="205">
        <f t="shared" si="15"/>
        <v>186.48231941960864</v>
      </c>
      <c r="N117" s="205">
        <f>Terr_Oeko!AF117</f>
        <v>127.99015412280913</v>
      </c>
      <c r="O117" s="180">
        <f t="shared" si="16"/>
        <v>85.584048567897071</v>
      </c>
      <c r="P117" s="180">
        <f>Terr_Oeko!AH117</f>
        <v>228.88842497452072</v>
      </c>
      <c r="Q117" s="205">
        <f t="shared" si="17"/>
        <v>26.236116978401242</v>
      </c>
      <c r="R117" s="214">
        <f>Terr_Oeko!AJ117</f>
        <v>288.23635656401655</v>
      </c>
      <c r="T117" s="186">
        <f>Klima!E117</f>
        <v>60.652684131625136</v>
      </c>
      <c r="U117" s="187">
        <f>Klima!H117</f>
        <v>48.920445160255547</v>
      </c>
      <c r="V117" s="187">
        <f>Klima!J117</f>
        <v>11.73223897136959</v>
      </c>
      <c r="W117" s="186">
        <f>Vegetation!K117</f>
        <v>293.74925172800948</v>
      </c>
      <c r="X117" s="187">
        <f t="shared" si="18"/>
        <v>172.02346724521269</v>
      </c>
      <c r="Y117" s="188">
        <f>Vegetation!M117</f>
        <v>121.7257844827968</v>
      </c>
      <c r="Z117" s="186">
        <f>Gesundheit!F117</f>
        <v>317.83043478260868</v>
      </c>
      <c r="AA117" s="187">
        <f>MIN(Gesundheit!F117, Gesundheit!J117)</f>
        <v>317.83043478260868</v>
      </c>
      <c r="AB117" s="189">
        <f t="shared" si="19"/>
        <v>0</v>
      </c>
      <c r="AC117" s="190">
        <f>MIN(Gesundheit!F117,Gesundheit!Q117)</f>
        <v>245.33478260869563</v>
      </c>
      <c r="AD117" s="191">
        <f t="shared" si="20"/>
        <v>72.495652173913044</v>
      </c>
      <c r="AE117" s="160">
        <f t="shared" si="21"/>
        <v>1280.4540959126707</v>
      </c>
      <c r="AF117" s="160">
        <f t="shared" si="22"/>
        <v>751.10857447974161</v>
      </c>
      <c r="AG117" s="160">
        <f t="shared" si="23"/>
        <v>529.34552143292899</v>
      </c>
    </row>
    <row r="118" spans="1:33" x14ac:dyDescent="0.25">
      <c r="A118" s="76">
        <v>7137</v>
      </c>
      <c r="B118" s="21" t="s">
        <v>298</v>
      </c>
      <c r="C118" s="39" t="s">
        <v>88</v>
      </c>
      <c r="D118" s="207">
        <v>923</v>
      </c>
      <c r="E118" s="213">
        <f>Terr_Oeko!W118</f>
        <v>617.1875344497995</v>
      </c>
      <c r="F118" s="220">
        <f t="shared" si="12"/>
        <v>423.18715134558209</v>
      </c>
      <c r="G118" s="223">
        <f>Terr_Oeko!Z118</f>
        <v>194.00038310421741</v>
      </c>
      <c r="H118" s="227">
        <f t="shared" si="13"/>
        <v>266.31090917646878</v>
      </c>
      <c r="I118" s="228">
        <f>Terr_Oeko!AB118</f>
        <v>350.87662527333072</v>
      </c>
      <c r="J118" s="220">
        <f t="shared" si="14"/>
        <v>171.17975866337844</v>
      </c>
      <c r="K118" s="231">
        <f>Terr_Oeko!AD118</f>
        <v>446.00777578642106</v>
      </c>
      <c r="L118" s="180">
        <f>Terr_Oeko!X118</f>
        <v>1563.6259267186629</v>
      </c>
      <c r="M118" s="205">
        <f t="shared" si="15"/>
        <v>927.2308836270854</v>
      </c>
      <c r="N118" s="205">
        <f>Terr_Oeko!AF118</f>
        <v>636.39504309157746</v>
      </c>
      <c r="O118" s="180">
        <f t="shared" si="16"/>
        <v>425.54261028592873</v>
      </c>
      <c r="P118" s="180">
        <f>Terr_Oeko!AH118</f>
        <v>1138.0833164327341</v>
      </c>
      <c r="Q118" s="205">
        <f t="shared" si="17"/>
        <v>130.45171255130026</v>
      </c>
      <c r="R118" s="214">
        <f>Terr_Oeko!AJ118</f>
        <v>1433.1742141673626</v>
      </c>
      <c r="T118" s="186">
        <f>Klima!E118</f>
        <v>154.74265596706766</v>
      </c>
      <c r="U118" s="187">
        <f>Klima!H118</f>
        <v>111.14945098664882</v>
      </c>
      <c r="V118" s="187">
        <f>Klima!J118</f>
        <v>43.593204980418847</v>
      </c>
      <c r="W118" s="186">
        <f>Vegetation!K118</f>
        <v>617.1875344497995</v>
      </c>
      <c r="X118" s="187">
        <f t="shared" si="18"/>
        <v>361.43322575978868</v>
      </c>
      <c r="Y118" s="188">
        <f>Vegetation!M118</f>
        <v>255.75430869001079</v>
      </c>
      <c r="Z118" s="186">
        <f>Gesundheit!F118</f>
        <v>1590.0347826086959</v>
      </c>
      <c r="AA118" s="187">
        <f>MIN(Gesundheit!F118, Gesundheit!J118)</f>
        <v>1114.7347826086957</v>
      </c>
      <c r="AB118" s="189">
        <f t="shared" si="19"/>
        <v>475.30000000000018</v>
      </c>
      <c r="AC118" s="190">
        <f>MIN(Gesundheit!F118,Gesundheit!Q118)</f>
        <v>324.86086956521734</v>
      </c>
      <c r="AD118" s="191">
        <f t="shared" si="20"/>
        <v>1265.1739130434785</v>
      </c>
      <c r="AE118" s="160">
        <f t="shared" si="21"/>
        <v>4542.7784341940251</v>
      </c>
      <c r="AF118" s="160">
        <f t="shared" si="22"/>
        <v>2279.1709788175308</v>
      </c>
      <c r="AG118" s="160">
        <f t="shared" si="23"/>
        <v>2263.6074553764947</v>
      </c>
    </row>
    <row r="119" spans="1:33" x14ac:dyDescent="0.25">
      <c r="A119" s="76">
        <v>7138</v>
      </c>
      <c r="B119" s="21" t="s">
        <v>93</v>
      </c>
      <c r="C119" s="39" t="s">
        <v>88</v>
      </c>
      <c r="D119" s="207">
        <v>629</v>
      </c>
      <c r="E119" s="213">
        <f>Terr_Oeko!W119</f>
        <v>396.84033423923501</v>
      </c>
      <c r="F119" s="220">
        <f t="shared" si="12"/>
        <v>272.10162424204009</v>
      </c>
      <c r="G119" s="223">
        <f>Terr_Oeko!Z119</f>
        <v>124.73870999719489</v>
      </c>
      <c r="H119" s="227">
        <f t="shared" si="13"/>
        <v>171.23306014817189</v>
      </c>
      <c r="I119" s="228">
        <f>Terr_Oeko!AB119</f>
        <v>225.60727409106312</v>
      </c>
      <c r="J119" s="220">
        <f t="shared" si="14"/>
        <v>110.06546446782136</v>
      </c>
      <c r="K119" s="231">
        <f>Terr_Oeko!AD119</f>
        <v>286.77486977141365</v>
      </c>
      <c r="L119" s="180">
        <f>Terr_Oeko!X119</f>
        <v>717.35224362712268</v>
      </c>
      <c r="M119" s="205">
        <f t="shared" si="15"/>
        <v>425.39020578029039</v>
      </c>
      <c r="N119" s="205">
        <f>Terr_Oeko!AF119</f>
        <v>291.96203784683229</v>
      </c>
      <c r="O119" s="180">
        <f t="shared" si="16"/>
        <v>195.22824547183279</v>
      </c>
      <c r="P119" s="180">
        <f>Terr_Oeko!AH119</f>
        <v>522.12399815528988</v>
      </c>
      <c r="Q119" s="205">
        <f t="shared" si="17"/>
        <v>59.847964327412456</v>
      </c>
      <c r="R119" s="214">
        <f>Terr_Oeko!AJ119</f>
        <v>657.50427929971022</v>
      </c>
      <c r="T119" s="186">
        <f>Klima!E119</f>
        <v>78.810507694039572</v>
      </c>
      <c r="U119" s="187">
        <f>Klima!H119</f>
        <v>57.866663579934894</v>
      </c>
      <c r="V119" s="187">
        <f>Klima!J119</f>
        <v>20.943844114104678</v>
      </c>
      <c r="W119" s="186">
        <f>Vegetation!K119</f>
        <v>396.84033423923501</v>
      </c>
      <c r="X119" s="187">
        <f t="shared" si="18"/>
        <v>232.39497577270944</v>
      </c>
      <c r="Y119" s="188">
        <f>Vegetation!M119</f>
        <v>164.44535846652556</v>
      </c>
      <c r="Z119" s="186">
        <f>Gesundheit!F119</f>
        <v>726.78260869565213</v>
      </c>
      <c r="AA119" s="187">
        <f>MIN(Gesundheit!F119, Gesundheit!J119)</f>
        <v>726.78260869565213</v>
      </c>
      <c r="AB119" s="189">
        <f t="shared" si="19"/>
        <v>0</v>
      </c>
      <c r="AC119" s="190">
        <f>MIN(Gesundheit!F119,Gesundheit!Q119)</f>
        <v>221.38260869565221</v>
      </c>
      <c r="AD119" s="191">
        <f t="shared" si="20"/>
        <v>505.39999999999992</v>
      </c>
      <c r="AE119" s="160">
        <f t="shared" si="21"/>
        <v>2316.6260284952846</v>
      </c>
      <c r="AF119" s="160">
        <f t="shared" si="22"/>
        <v>1383.5055536683012</v>
      </c>
      <c r="AG119" s="160">
        <f t="shared" si="23"/>
        <v>933.12047482698324</v>
      </c>
    </row>
    <row r="120" spans="1:33" x14ac:dyDescent="0.25">
      <c r="A120" s="76">
        <v>7140</v>
      </c>
      <c r="B120" s="21" t="s">
        <v>94</v>
      </c>
      <c r="C120" s="39" t="s">
        <v>88</v>
      </c>
      <c r="D120" s="207">
        <v>985</v>
      </c>
      <c r="E120" s="213">
        <f>Terr_Oeko!W120</f>
        <v>554.33192666650734</v>
      </c>
      <c r="F120" s="220">
        <f t="shared" si="12"/>
        <v>380.08892897526272</v>
      </c>
      <c r="G120" s="223">
        <f>Terr_Oeko!Z120</f>
        <v>174.24299769124463</v>
      </c>
      <c r="H120" s="227">
        <f t="shared" si="13"/>
        <v>239.18927576478558</v>
      </c>
      <c r="I120" s="228">
        <f>Terr_Oeko!AB120</f>
        <v>315.14265090172177</v>
      </c>
      <c r="J120" s="220">
        <f t="shared" si="14"/>
        <v>153.74647109613079</v>
      </c>
      <c r="K120" s="231">
        <f>Terr_Oeko!AD120</f>
        <v>400.58545557037655</v>
      </c>
      <c r="L120" s="180">
        <f>Terr_Oeko!X120</f>
        <v>628.28431274176705</v>
      </c>
      <c r="M120" s="205">
        <f t="shared" si="15"/>
        <v>372.57288237418908</v>
      </c>
      <c r="N120" s="205">
        <f>Terr_Oeko!AF120</f>
        <v>255.71143036757798</v>
      </c>
      <c r="O120" s="180">
        <f t="shared" si="16"/>
        <v>170.98830473277104</v>
      </c>
      <c r="P120" s="180">
        <f>Terr_Oeko!AH120</f>
        <v>457.29600800899601</v>
      </c>
      <c r="Q120" s="205">
        <f t="shared" si="17"/>
        <v>52.417117908935211</v>
      </c>
      <c r="R120" s="214">
        <f>Terr_Oeko!AJ120</f>
        <v>575.86719483283184</v>
      </c>
      <c r="T120" s="186">
        <f>Klima!E120</f>
        <v>109.13110160606571</v>
      </c>
      <c r="U120" s="187">
        <f>Klima!H120</f>
        <v>86.242017533214977</v>
      </c>
      <c r="V120" s="187">
        <f>Klima!J120</f>
        <v>22.889084072850736</v>
      </c>
      <c r="W120" s="186">
        <f>Vegetation!K120</f>
        <v>554.33192666650734</v>
      </c>
      <c r="X120" s="187">
        <f t="shared" si="18"/>
        <v>324.62414616867261</v>
      </c>
      <c r="Y120" s="188">
        <f>Vegetation!M120</f>
        <v>229.7077804978347</v>
      </c>
      <c r="Z120" s="186">
        <f>Gesundheit!F120</f>
        <v>635.08260869565208</v>
      </c>
      <c r="AA120" s="187">
        <f>MIN(Gesundheit!F120, Gesundheit!J120)</f>
        <v>635.08260869565208</v>
      </c>
      <c r="AB120" s="189">
        <f t="shared" si="19"/>
        <v>0</v>
      </c>
      <c r="AC120" s="190">
        <f>MIN(Gesundheit!F120,Gesundheit!Q120)</f>
        <v>346.68260869565211</v>
      </c>
      <c r="AD120" s="191">
        <f t="shared" si="20"/>
        <v>288.39999999999998</v>
      </c>
      <c r="AE120" s="160">
        <f t="shared" si="21"/>
        <v>2481.1618763764995</v>
      </c>
      <c r="AF120" s="160">
        <f t="shared" si="22"/>
        <v>1456.1263528950963</v>
      </c>
      <c r="AG120" s="160">
        <f t="shared" si="23"/>
        <v>1025.0355234814033</v>
      </c>
    </row>
    <row r="121" spans="1:33" x14ac:dyDescent="0.25">
      <c r="A121" s="76">
        <v>7141</v>
      </c>
      <c r="B121" s="21" t="s">
        <v>95</v>
      </c>
      <c r="C121" s="39" t="s">
        <v>88</v>
      </c>
      <c r="D121" s="207">
        <v>779</v>
      </c>
      <c r="E121" s="213">
        <f>Terr_Oeko!W121</f>
        <v>380.17894501037875</v>
      </c>
      <c r="F121" s="220">
        <f t="shared" si="12"/>
        <v>260.67740477606327</v>
      </c>
      <c r="G121" s="223">
        <f>Terr_Oeko!Z121</f>
        <v>119.50154023431547</v>
      </c>
      <c r="H121" s="227">
        <f t="shared" si="13"/>
        <v>164.04381949438056</v>
      </c>
      <c r="I121" s="228">
        <f>Terr_Oeko!AB121</f>
        <v>216.1351255159982</v>
      </c>
      <c r="J121" s="220">
        <f t="shared" si="14"/>
        <v>105.44435268575216</v>
      </c>
      <c r="K121" s="231">
        <f>Terr_Oeko!AD121</f>
        <v>274.73459232462659</v>
      </c>
      <c r="L121" s="180">
        <f>Terr_Oeko!X121</f>
        <v>502.1760227060177</v>
      </c>
      <c r="M121" s="205">
        <f t="shared" si="15"/>
        <v>297.79060919460926</v>
      </c>
      <c r="N121" s="205">
        <f>Terr_Oeko!AF121</f>
        <v>204.38541351140842</v>
      </c>
      <c r="O121" s="180">
        <f t="shared" si="16"/>
        <v>136.66778727171504</v>
      </c>
      <c r="P121" s="180">
        <f>Terr_Oeko!AH121</f>
        <v>365.50823543430266</v>
      </c>
      <c r="Q121" s="205">
        <f t="shared" si="17"/>
        <v>41.896032193374822</v>
      </c>
      <c r="R121" s="214">
        <f>Terr_Oeko!AJ121</f>
        <v>460.27999051264288</v>
      </c>
      <c r="T121" s="186">
        <f>Klima!E121</f>
        <v>82.095282503626152</v>
      </c>
      <c r="U121" s="187">
        <f>Klima!H121</f>
        <v>63.899958168576092</v>
      </c>
      <c r="V121" s="187">
        <f>Klima!J121</f>
        <v>18.19532433505006</v>
      </c>
      <c r="W121" s="186">
        <f>Vegetation!K121</f>
        <v>380.17894501037875</v>
      </c>
      <c r="X121" s="187">
        <f t="shared" si="18"/>
        <v>222.63784472502346</v>
      </c>
      <c r="Y121" s="188">
        <f>Vegetation!M121</f>
        <v>157.5411002853553</v>
      </c>
      <c r="Z121" s="186">
        <f>Gesundheit!F121</f>
        <v>514.195652173913</v>
      </c>
      <c r="AA121" s="187">
        <f>MIN(Gesundheit!F121, Gesundheit!J121)</f>
        <v>514.195652173913</v>
      </c>
      <c r="AB121" s="189">
        <f t="shared" si="19"/>
        <v>0</v>
      </c>
      <c r="AC121" s="190">
        <f>MIN(Gesundheit!F121,Gesundheit!Q121)</f>
        <v>274.18695652173921</v>
      </c>
      <c r="AD121" s="191">
        <f t="shared" si="20"/>
        <v>240.0086956521738</v>
      </c>
      <c r="AE121" s="160">
        <f t="shared" si="21"/>
        <v>1858.8248474043144</v>
      </c>
      <c r="AF121" s="160">
        <f t="shared" si="22"/>
        <v>1101.4450618336082</v>
      </c>
      <c r="AG121" s="160">
        <f t="shared" si="23"/>
        <v>757.37978557070619</v>
      </c>
    </row>
    <row r="122" spans="1:33" x14ac:dyDescent="0.25">
      <c r="A122" s="76">
        <v>7143</v>
      </c>
      <c r="B122" s="21" t="s">
        <v>96</v>
      </c>
      <c r="C122" s="39" t="s">
        <v>88</v>
      </c>
      <c r="D122" s="207">
        <v>990</v>
      </c>
      <c r="E122" s="213">
        <f>Terr_Oeko!W122</f>
        <v>661.04301892788851</v>
      </c>
      <c r="F122" s="220">
        <f t="shared" si="12"/>
        <v>453.25755379417922</v>
      </c>
      <c r="G122" s="223">
        <f>Terr_Oeko!Z122</f>
        <v>207.78546513370927</v>
      </c>
      <c r="H122" s="227">
        <f t="shared" si="13"/>
        <v>285.23415906703241</v>
      </c>
      <c r="I122" s="228">
        <f>Terr_Oeko!AB122</f>
        <v>375.8088598608561</v>
      </c>
      <c r="J122" s="220">
        <f t="shared" si="14"/>
        <v>183.3432759575461</v>
      </c>
      <c r="K122" s="231">
        <f>Terr_Oeko!AD122</f>
        <v>477.69974297034241</v>
      </c>
      <c r="L122" s="180">
        <f>Terr_Oeko!X122</f>
        <v>882.739064193231</v>
      </c>
      <c r="M122" s="205">
        <f t="shared" si="15"/>
        <v>523.4646653766481</v>
      </c>
      <c r="N122" s="205">
        <f>Terr_Oeko!AF122</f>
        <v>359.27439881658296</v>
      </c>
      <c r="O122" s="180">
        <f t="shared" si="16"/>
        <v>240.23846059296852</v>
      </c>
      <c r="P122" s="180">
        <f>Terr_Oeko!AH122</f>
        <v>642.50060360026248</v>
      </c>
      <c r="Q122" s="205">
        <f t="shared" si="17"/>
        <v>73.646017690175199</v>
      </c>
      <c r="R122" s="214">
        <f>Terr_Oeko!AJ122</f>
        <v>809.0930465030558</v>
      </c>
      <c r="T122" s="186">
        <f>Klima!E122</f>
        <v>120.33504089612214</v>
      </c>
      <c r="U122" s="187">
        <f>Klima!H122</f>
        <v>91.785640556010179</v>
      </c>
      <c r="V122" s="187">
        <f>Klima!J122</f>
        <v>28.549400340111958</v>
      </c>
      <c r="W122" s="186">
        <f>Vegetation!K122</f>
        <v>661.04301892788851</v>
      </c>
      <c r="X122" s="187">
        <f t="shared" si="18"/>
        <v>387.11558053434601</v>
      </c>
      <c r="Y122" s="188">
        <f>Vegetation!M122</f>
        <v>273.9274383935425</v>
      </c>
      <c r="Z122" s="186">
        <f>Gesundheit!F122</f>
        <v>878.77391304347827</v>
      </c>
      <c r="AA122" s="187">
        <f>MIN(Gesundheit!F122, Gesundheit!J122)</f>
        <v>878.77391304347827</v>
      </c>
      <c r="AB122" s="189">
        <f t="shared" si="19"/>
        <v>0</v>
      </c>
      <c r="AC122" s="190">
        <f>MIN(Gesundheit!F122,Gesundheit!Q122)</f>
        <v>348.44782608695658</v>
      </c>
      <c r="AD122" s="191">
        <f t="shared" si="20"/>
        <v>530.32608695652175</v>
      </c>
      <c r="AE122" s="160">
        <f t="shared" si="21"/>
        <v>3203.9340559886086</v>
      </c>
      <c r="AF122" s="160">
        <f t="shared" si="22"/>
        <v>1883.1477537938354</v>
      </c>
      <c r="AG122" s="160">
        <f t="shared" si="23"/>
        <v>1320.7863021947733</v>
      </c>
    </row>
    <row r="123" spans="1:33" x14ac:dyDescent="0.25">
      <c r="A123" s="76">
        <v>7231</v>
      </c>
      <c r="B123" s="21" t="s">
        <v>97</v>
      </c>
      <c r="C123" s="39" t="s">
        <v>88</v>
      </c>
      <c r="D123" s="207">
        <v>1168</v>
      </c>
      <c r="E123" s="213">
        <f>Terr_Oeko!W123</f>
        <v>640.85146335846753</v>
      </c>
      <c r="F123" s="220">
        <f t="shared" si="12"/>
        <v>439.41280417480027</v>
      </c>
      <c r="G123" s="223">
        <f>Terr_Oeko!Z123</f>
        <v>201.43865918366723</v>
      </c>
      <c r="H123" s="227">
        <f t="shared" si="13"/>
        <v>276.52168316426923</v>
      </c>
      <c r="I123" s="228">
        <f>Terr_Oeko!AB123</f>
        <v>364.32978019419829</v>
      </c>
      <c r="J123" s="220">
        <f t="shared" si="14"/>
        <v>177.74305654855732</v>
      </c>
      <c r="K123" s="231">
        <f>Terr_Oeko!AD123</f>
        <v>463.10840680991021</v>
      </c>
      <c r="L123" s="180">
        <f>Terr_Oeko!X123</f>
        <v>513.40665857211297</v>
      </c>
      <c r="M123" s="205">
        <f t="shared" si="15"/>
        <v>304.45038135614317</v>
      </c>
      <c r="N123" s="205">
        <f>Terr_Oeko!AF123</f>
        <v>208.95627721596981</v>
      </c>
      <c r="O123" s="180">
        <f t="shared" si="16"/>
        <v>139.72421785396955</v>
      </c>
      <c r="P123" s="180">
        <f>Terr_Oeko!AH123</f>
        <v>373.68244071814343</v>
      </c>
      <c r="Q123" s="205">
        <f t="shared" si="17"/>
        <v>42.832992662460072</v>
      </c>
      <c r="R123" s="214">
        <f>Terr_Oeko!AJ123</f>
        <v>470.5736659096529</v>
      </c>
      <c r="T123" s="186">
        <f>Klima!E123</f>
        <v>109.84377466990662</v>
      </c>
      <c r="U123" s="187">
        <f>Klima!H123</f>
        <v>88.375730752602294</v>
      </c>
      <c r="V123" s="187">
        <f>Klima!J123</f>
        <v>21.468043917304328</v>
      </c>
      <c r="W123" s="186">
        <f>Vegetation!K123</f>
        <v>640.85146335846753</v>
      </c>
      <c r="X123" s="187">
        <f t="shared" si="18"/>
        <v>375.29113714361932</v>
      </c>
      <c r="Y123" s="188">
        <f>Vegetation!M123</f>
        <v>265.5603262148482</v>
      </c>
      <c r="Z123" s="186">
        <f>Gesundheit!F123</f>
        <v>520.25217391304352</v>
      </c>
      <c r="AA123" s="187">
        <f>MIN(Gesundheit!F123, Gesundheit!J123)</f>
        <v>520.25217391304352</v>
      </c>
      <c r="AB123" s="189">
        <f t="shared" si="19"/>
        <v>0</v>
      </c>
      <c r="AC123" s="190">
        <f>MIN(Gesundheit!F123,Gesundheit!Q123)</f>
        <v>411.11304347826086</v>
      </c>
      <c r="AD123" s="191">
        <f t="shared" si="20"/>
        <v>109.13913043478266</v>
      </c>
      <c r="AE123" s="160">
        <f t="shared" si="21"/>
        <v>2425.2055338719983</v>
      </c>
      <c r="AF123" s="160">
        <f t="shared" si="22"/>
        <v>1400.1649428275041</v>
      </c>
      <c r="AG123" s="160">
        <f t="shared" si="23"/>
        <v>1025.0405910444942</v>
      </c>
    </row>
    <row r="124" spans="1:33" x14ac:dyDescent="0.25">
      <c r="A124" s="76">
        <v>7232</v>
      </c>
      <c r="B124" s="21" t="s">
        <v>98</v>
      </c>
      <c r="C124" s="39" t="s">
        <v>88</v>
      </c>
      <c r="D124" s="207">
        <v>1698</v>
      </c>
      <c r="E124" s="213">
        <f>Terr_Oeko!W124</f>
        <v>2481.4098703405944</v>
      </c>
      <c r="F124" s="220">
        <f t="shared" si="12"/>
        <v>1701.4290077753651</v>
      </c>
      <c r="G124" s="223">
        <f>Terr_Oeko!Z124</f>
        <v>779.98086256522924</v>
      </c>
      <c r="H124" s="227">
        <f t="shared" si="13"/>
        <v>1070.706198236765</v>
      </c>
      <c r="I124" s="228">
        <f>Terr_Oeko!AB124</f>
        <v>1410.7036721038294</v>
      </c>
      <c r="J124" s="220">
        <f t="shared" si="14"/>
        <v>688.23026882500585</v>
      </c>
      <c r="K124" s="231">
        <f>Terr_Oeko!AD124</f>
        <v>1793.1796015155885</v>
      </c>
      <c r="L124" s="180">
        <f>Terr_Oeko!X124</f>
        <v>626.15055523875196</v>
      </c>
      <c r="M124" s="205">
        <f t="shared" si="15"/>
        <v>371.30756320727136</v>
      </c>
      <c r="N124" s="205">
        <f>Terr_Oeko!AF124</f>
        <v>254.84299203148061</v>
      </c>
      <c r="O124" s="180">
        <f t="shared" si="16"/>
        <v>170.40760015245263</v>
      </c>
      <c r="P124" s="180">
        <f>Terr_Oeko!AH124</f>
        <v>455.74295508629933</v>
      </c>
      <c r="Q124" s="205">
        <f t="shared" si="17"/>
        <v>52.239100701826374</v>
      </c>
      <c r="R124" s="214">
        <f>Terr_Oeko!AJ124</f>
        <v>573.91145453692559</v>
      </c>
      <c r="T124" s="186">
        <f>Klima!E124</f>
        <v>262.59783713306007</v>
      </c>
      <c r="U124" s="187">
        <f>Klima!H124</f>
        <v>215.551263893059</v>
      </c>
      <c r="V124" s="187">
        <f>Klima!J124</f>
        <v>47.046573240001067</v>
      </c>
      <c r="W124" s="186">
        <f>Vegetation!K124</f>
        <v>2481.4098703405944</v>
      </c>
      <c r="X124" s="187">
        <f t="shared" si="18"/>
        <v>1453.1466107281349</v>
      </c>
      <c r="Y124" s="188">
        <f>Vegetation!M124</f>
        <v>1028.2632596124595</v>
      </c>
      <c r="Z124" s="186">
        <f>Gesundheit!F124</f>
        <v>637.54782608695666</v>
      </c>
      <c r="AA124" s="187">
        <f>MIN(Gesundheit!F124, Gesundheit!J124)</f>
        <v>637.54782608695666</v>
      </c>
      <c r="AB124" s="189">
        <f t="shared" si="19"/>
        <v>0</v>
      </c>
      <c r="AC124" s="190">
        <f>MIN(Gesundheit!F124,Gesundheit!Q124)</f>
        <v>597.64782608695646</v>
      </c>
      <c r="AD124" s="191">
        <f t="shared" si="20"/>
        <v>39.900000000000205</v>
      </c>
      <c r="AE124" s="160">
        <f t="shared" si="21"/>
        <v>6489.1159591399573</v>
      </c>
      <c r="AF124" s="160">
        <f t="shared" si="22"/>
        <v>3547.3594990973684</v>
      </c>
      <c r="AG124" s="160">
        <f t="shared" si="23"/>
        <v>2941.7564600425894</v>
      </c>
    </row>
    <row r="125" spans="1:33" x14ac:dyDescent="0.25">
      <c r="A125" s="76">
        <v>7233</v>
      </c>
      <c r="B125" s="21" t="s">
        <v>99</v>
      </c>
      <c r="C125" s="39" t="s">
        <v>88</v>
      </c>
      <c r="D125" s="207">
        <v>916</v>
      </c>
      <c r="E125" s="213">
        <f>Terr_Oeko!W125</f>
        <v>775.71717345622631</v>
      </c>
      <c r="F125" s="220">
        <f t="shared" si="12"/>
        <v>531.88621377039192</v>
      </c>
      <c r="G125" s="223">
        <f>Terr_Oeko!Z125</f>
        <v>243.83095968583436</v>
      </c>
      <c r="H125" s="227">
        <f t="shared" si="13"/>
        <v>334.7150326214682</v>
      </c>
      <c r="I125" s="228">
        <f>Terr_Oeko!AB125</f>
        <v>441.00214083475811</v>
      </c>
      <c r="J125" s="220">
        <f t="shared" si="14"/>
        <v>215.14867221297629</v>
      </c>
      <c r="K125" s="231">
        <f>Terr_Oeko!AD125</f>
        <v>560.56850124325001</v>
      </c>
      <c r="L125" s="180">
        <f>Terr_Oeko!X125</f>
        <v>383.78880485052281</v>
      </c>
      <c r="M125" s="205">
        <f t="shared" si="15"/>
        <v>227.58693531932076</v>
      </c>
      <c r="N125" s="205">
        <f>Terr_Oeko!AF125</f>
        <v>156.20186953120205</v>
      </c>
      <c r="O125" s="180">
        <f t="shared" si="16"/>
        <v>104.4485685635434</v>
      </c>
      <c r="P125" s="180">
        <f>Terr_Oeko!AH125</f>
        <v>279.3402362869794</v>
      </c>
      <c r="Q125" s="205">
        <f t="shared" si="17"/>
        <v>32.019107636461968</v>
      </c>
      <c r="R125" s="214">
        <f>Terr_Oeko!AJ125</f>
        <v>351.76969721406084</v>
      </c>
      <c r="T125" s="186">
        <f>Klima!E125</f>
        <v>111.05649992646826</v>
      </c>
      <c r="U125" s="187">
        <f>Klima!H125</f>
        <v>89.262834919549491</v>
      </c>
      <c r="V125" s="187">
        <f>Klima!J125</f>
        <v>21.793665006918772</v>
      </c>
      <c r="W125" s="186">
        <f>Vegetation!K125</f>
        <v>775.71717345622631</v>
      </c>
      <c r="X125" s="187">
        <f t="shared" si="18"/>
        <v>454.27029003346473</v>
      </c>
      <c r="Y125" s="188">
        <f>Vegetation!M125</f>
        <v>321.44688342276157</v>
      </c>
      <c r="Z125" s="186">
        <f>Gesundheit!F125</f>
        <v>377.54347826086956</v>
      </c>
      <c r="AA125" s="187">
        <f>MIN(Gesundheit!F125, Gesundheit!J125)</f>
        <v>377.54347826086956</v>
      </c>
      <c r="AB125" s="189">
        <f t="shared" si="19"/>
        <v>0</v>
      </c>
      <c r="AC125" s="190">
        <f>MIN(Gesundheit!F125,Gesundheit!Q125)</f>
        <v>322.39565217391299</v>
      </c>
      <c r="AD125" s="191">
        <f t="shared" si="20"/>
        <v>55.14782608695657</v>
      </c>
      <c r="AE125" s="160">
        <f t="shared" si="21"/>
        <v>2423.8231299503132</v>
      </c>
      <c r="AF125" s="160">
        <f t="shared" si="22"/>
        <v>1360.2402043988952</v>
      </c>
      <c r="AG125" s="160">
        <f t="shared" si="23"/>
        <v>1063.5829255514179</v>
      </c>
    </row>
    <row r="126" spans="1:33" x14ac:dyDescent="0.25">
      <c r="A126" s="76">
        <v>7235</v>
      </c>
      <c r="B126" s="21" t="s">
        <v>299</v>
      </c>
      <c r="C126" s="39" t="s">
        <v>88</v>
      </c>
      <c r="D126" s="207">
        <v>1245</v>
      </c>
      <c r="E126" s="213">
        <f>Terr_Oeko!W126</f>
        <v>648.64671318731223</v>
      </c>
      <c r="F126" s="220">
        <f t="shared" si="12"/>
        <v>444.75777533018299</v>
      </c>
      <c r="G126" s="223">
        <f>Terr_Oeko!Z126</f>
        <v>203.88893785712926</v>
      </c>
      <c r="H126" s="227">
        <f t="shared" si="13"/>
        <v>279.88526384810143</v>
      </c>
      <c r="I126" s="228">
        <f>Terr_Oeko!AB126</f>
        <v>368.7614493392108</v>
      </c>
      <c r="J126" s="220">
        <f t="shared" si="14"/>
        <v>179.90510440263773</v>
      </c>
      <c r="K126" s="231">
        <f>Terr_Oeko!AD126</f>
        <v>468.7416087846745</v>
      </c>
      <c r="L126" s="180">
        <f>Terr_Oeko!X126</f>
        <v>872.06124332810089</v>
      </c>
      <c r="M126" s="205">
        <f t="shared" si="15"/>
        <v>517.13271276138062</v>
      </c>
      <c r="N126" s="205">
        <f>Terr_Oeko!AF126</f>
        <v>354.92853056672033</v>
      </c>
      <c r="O126" s="180">
        <f t="shared" si="16"/>
        <v>237.3324792546772</v>
      </c>
      <c r="P126" s="180">
        <f>Terr_Oeko!AH126</f>
        <v>634.72876407342369</v>
      </c>
      <c r="Q126" s="205">
        <f t="shared" si="17"/>
        <v>72.755178011470548</v>
      </c>
      <c r="R126" s="214">
        <f>Terr_Oeko!AJ126</f>
        <v>799.30606531663034</v>
      </c>
      <c r="T126" s="186">
        <f>Klima!E126</f>
        <v>129.05905146821334</v>
      </c>
      <c r="U126" s="187">
        <f>Klima!H126</f>
        <v>99.901167189108548</v>
      </c>
      <c r="V126" s="187">
        <f>Klima!J126</f>
        <v>29.157884279104792</v>
      </c>
      <c r="W126" s="186">
        <f>Vegetation!K126</f>
        <v>648.64671318731223</v>
      </c>
      <c r="X126" s="187">
        <f t="shared" si="18"/>
        <v>379.85613908221882</v>
      </c>
      <c r="Y126" s="188">
        <f>Vegetation!M126</f>
        <v>268.79057410509341</v>
      </c>
      <c r="Z126" s="186">
        <f>Gesundheit!F126</f>
        <v>882.36521739130421</v>
      </c>
      <c r="AA126" s="187">
        <f>MIN(Gesundheit!F126, Gesundheit!J126)</f>
        <v>882.36521739130421</v>
      </c>
      <c r="AB126" s="189">
        <f t="shared" si="19"/>
        <v>0</v>
      </c>
      <c r="AC126" s="190">
        <f>MIN(Gesundheit!F126,Gesundheit!Q126)</f>
        <v>438.2</v>
      </c>
      <c r="AD126" s="191">
        <f t="shared" si="20"/>
        <v>444.16521739130422</v>
      </c>
      <c r="AE126" s="160">
        <f t="shared" si="21"/>
        <v>3180.7789385622427</v>
      </c>
      <c r="AF126" s="160">
        <f t="shared" si="22"/>
        <v>1879.3402667654102</v>
      </c>
      <c r="AG126" s="160">
        <f t="shared" si="23"/>
        <v>1301.4386717968325</v>
      </c>
    </row>
    <row r="127" spans="1:33" x14ac:dyDescent="0.25">
      <c r="A127" s="76">
        <v>7331</v>
      </c>
      <c r="B127" s="21" t="s">
        <v>300</v>
      </c>
      <c r="C127" s="39" t="s">
        <v>88</v>
      </c>
      <c r="D127" s="207">
        <v>703</v>
      </c>
      <c r="E127" s="213">
        <f>Terr_Oeko!W127</f>
        <v>341.54063146647019</v>
      </c>
      <c r="F127" s="220">
        <f t="shared" si="12"/>
        <v>234.18426139781826</v>
      </c>
      <c r="G127" s="223">
        <f>Terr_Oeko!Z127</f>
        <v>107.35637006865194</v>
      </c>
      <c r="H127" s="227">
        <f t="shared" si="13"/>
        <v>147.37173226874216</v>
      </c>
      <c r="I127" s="228">
        <f>Terr_Oeko!AB127</f>
        <v>194.16889919772802</v>
      </c>
      <c r="J127" s="220">
        <f t="shared" si="14"/>
        <v>94.727841385013647</v>
      </c>
      <c r="K127" s="231">
        <f>Terr_Oeko!AD127</f>
        <v>246.81279008145654</v>
      </c>
      <c r="L127" s="180">
        <f>Terr_Oeko!X127</f>
        <v>1118.8041366423515</v>
      </c>
      <c r="M127" s="205">
        <f t="shared" si="15"/>
        <v>663.45136039125009</v>
      </c>
      <c r="N127" s="205">
        <f>Terr_Oeko!AF127</f>
        <v>455.35277625110143</v>
      </c>
      <c r="O127" s="180">
        <f t="shared" si="16"/>
        <v>304.48384397449536</v>
      </c>
      <c r="P127" s="180">
        <f>Terr_Oeko!AH127</f>
        <v>814.32029266785617</v>
      </c>
      <c r="Q127" s="205">
        <f t="shared" si="17"/>
        <v>93.340685352254241</v>
      </c>
      <c r="R127" s="214">
        <f>Terr_Oeko!AJ127</f>
        <v>1025.4634512900973</v>
      </c>
      <c r="T127" s="186">
        <f>Klima!E127</f>
        <v>143.19952369345739</v>
      </c>
      <c r="U127" s="187">
        <f>Klima!H127</f>
        <v>104.28033001669968</v>
      </c>
      <c r="V127" s="187">
        <f>Klima!J127</f>
        <v>38.919193676757715</v>
      </c>
      <c r="W127" s="186">
        <f>Vegetation!K127</f>
        <v>341.54063146647019</v>
      </c>
      <c r="X127" s="187">
        <f t="shared" si="18"/>
        <v>200.01073461246673</v>
      </c>
      <c r="Y127" s="188">
        <f>Vegetation!M127</f>
        <v>141.52989685400345</v>
      </c>
      <c r="Z127" s="186">
        <f>Gesundheit!F127</f>
        <v>1178.9826086956523</v>
      </c>
      <c r="AA127" s="187">
        <f>MIN(Gesundheit!F127, Gesundheit!J127)</f>
        <v>849.03913043478246</v>
      </c>
      <c r="AB127" s="189">
        <f t="shared" si="19"/>
        <v>329.94347826086982</v>
      </c>
      <c r="AC127" s="190">
        <f>MIN(Gesundheit!F127,Gesundheit!Q127)</f>
        <v>247.43478260869566</v>
      </c>
      <c r="AD127" s="191">
        <f t="shared" si="20"/>
        <v>931.54782608695666</v>
      </c>
      <c r="AE127" s="160">
        <f t="shared" si="21"/>
        <v>3124.0675319644015</v>
      </c>
      <c r="AF127" s="160">
        <f t="shared" si="22"/>
        <v>1605.1857713071863</v>
      </c>
      <c r="AG127" s="160">
        <f t="shared" si="23"/>
        <v>1518.8817606572152</v>
      </c>
    </row>
    <row r="128" spans="1:33" x14ac:dyDescent="0.25">
      <c r="A128" s="76">
        <v>7332</v>
      </c>
      <c r="B128" s="21" t="s">
        <v>301</v>
      </c>
      <c r="C128" s="39" t="s">
        <v>88</v>
      </c>
      <c r="D128" s="207">
        <v>710</v>
      </c>
      <c r="E128" s="213">
        <f>Terr_Oeko!W128</f>
        <v>108.90021641447234</v>
      </c>
      <c r="F128" s="220">
        <f t="shared" si="12"/>
        <v>74.669642196259247</v>
      </c>
      <c r="G128" s="223">
        <f>Terr_Oeko!Z128</f>
        <v>34.2305742182131</v>
      </c>
      <c r="H128" s="227">
        <f t="shared" si="13"/>
        <v>46.989470823816895</v>
      </c>
      <c r="I128" s="228">
        <f>Terr_Oeko!AB128</f>
        <v>61.910745590655445</v>
      </c>
      <c r="J128" s="220">
        <f t="shared" si="14"/>
        <v>30.203968362448052</v>
      </c>
      <c r="K128" s="231">
        <f>Terr_Oeko!AD128</f>
        <v>78.696248052024288</v>
      </c>
      <c r="L128" s="180">
        <f>Terr_Oeko!X128</f>
        <v>529.09848490508557</v>
      </c>
      <c r="M128" s="205">
        <f t="shared" si="15"/>
        <v>313.75564148762396</v>
      </c>
      <c r="N128" s="205">
        <f>Terr_Oeko!AF128</f>
        <v>215.34284341746158</v>
      </c>
      <c r="O128" s="180">
        <f t="shared" si="16"/>
        <v>143.99476659825888</v>
      </c>
      <c r="P128" s="180">
        <f>Terr_Oeko!AH128</f>
        <v>385.10371830682669</v>
      </c>
      <c r="Q128" s="205">
        <f t="shared" si="17"/>
        <v>44.142145691464691</v>
      </c>
      <c r="R128" s="214">
        <f>Terr_Oeko!AJ128</f>
        <v>484.95633921362088</v>
      </c>
      <c r="T128" s="186">
        <f>Klima!E128</f>
        <v>63.364428196793291</v>
      </c>
      <c r="U128" s="187">
        <f>Klima!H128</f>
        <v>46.683115228386029</v>
      </c>
      <c r="V128" s="187">
        <f>Klima!J128</f>
        <v>16.681312968407262</v>
      </c>
      <c r="W128" s="186">
        <f>Vegetation!K128</f>
        <v>108.90021641447234</v>
      </c>
      <c r="X128" s="187">
        <f t="shared" si="18"/>
        <v>63.773414574404839</v>
      </c>
      <c r="Y128" s="188">
        <f>Vegetation!M128</f>
        <v>45.1268018400675</v>
      </c>
      <c r="Z128" s="186">
        <f>Gesundheit!F128</f>
        <v>526.61304347826092</v>
      </c>
      <c r="AA128" s="187">
        <f>MIN(Gesundheit!F128, Gesundheit!J128)</f>
        <v>526.61304347826092</v>
      </c>
      <c r="AB128" s="189">
        <f t="shared" si="19"/>
        <v>0</v>
      </c>
      <c r="AC128" s="190">
        <f>MIN(Gesundheit!F128,Gesundheit!Q128)</f>
        <v>249.9</v>
      </c>
      <c r="AD128" s="191">
        <f t="shared" si="20"/>
        <v>276.71304347826094</v>
      </c>
      <c r="AE128" s="160">
        <f t="shared" si="21"/>
        <v>1336.8763894090844</v>
      </c>
      <c r="AF128" s="160">
        <f t="shared" si="22"/>
        <v>828.05381070312751</v>
      </c>
      <c r="AG128" s="160">
        <f t="shared" si="23"/>
        <v>508.82257870595691</v>
      </c>
    </row>
    <row r="129" spans="1:33" x14ac:dyDescent="0.25">
      <c r="A129" s="76">
        <v>7333</v>
      </c>
      <c r="B129" s="21" t="s">
        <v>100</v>
      </c>
      <c r="C129" s="39" t="s">
        <v>88</v>
      </c>
      <c r="D129" s="207">
        <v>640</v>
      </c>
      <c r="E129" s="213">
        <f>Terr_Oeko!W129</f>
        <v>312.25814391523625</v>
      </c>
      <c r="F129" s="220">
        <f t="shared" si="12"/>
        <v>214.10612987468863</v>
      </c>
      <c r="G129" s="223">
        <f>Terr_Oeko!Z129</f>
        <v>98.152014040547613</v>
      </c>
      <c r="H129" s="227">
        <f t="shared" si="13"/>
        <v>134.73660040453564</v>
      </c>
      <c r="I129" s="228">
        <f>Terr_Oeko!AB129</f>
        <v>177.52154351070061</v>
      </c>
      <c r="J129" s="220">
        <f t="shared" si="14"/>
        <v>86.606210807117833</v>
      </c>
      <c r="K129" s="231">
        <f>Terr_Oeko!AD129</f>
        <v>225.65193310811841</v>
      </c>
      <c r="L129" s="180">
        <f>Terr_Oeko!X129</f>
        <v>417.6320347612513</v>
      </c>
      <c r="M129" s="205">
        <f t="shared" si="15"/>
        <v>247.6559860038235</v>
      </c>
      <c r="N129" s="205">
        <f>Terr_Oeko!AF129</f>
        <v>169.9760487574278</v>
      </c>
      <c r="O129" s="180">
        <f t="shared" si="16"/>
        <v>113.65904285322273</v>
      </c>
      <c r="P129" s="180">
        <f>Terr_Oeko!AH129</f>
        <v>303.97299190802858</v>
      </c>
      <c r="Q129" s="205">
        <f t="shared" si="17"/>
        <v>34.842613709546072</v>
      </c>
      <c r="R129" s="214">
        <f>Terr_Oeko!AJ129</f>
        <v>382.78942105170523</v>
      </c>
      <c r="T129" s="186">
        <f>Klima!E129</f>
        <v>78.917314692555223</v>
      </c>
      <c r="U129" s="187">
        <f>Klima!H129</f>
        <v>63.160042161649109</v>
      </c>
      <c r="V129" s="187">
        <f>Klima!J129</f>
        <v>15.757272530906114</v>
      </c>
      <c r="W129" s="186">
        <f>Vegetation!K129</f>
        <v>312.25814391523625</v>
      </c>
      <c r="X129" s="187">
        <f t="shared" si="18"/>
        <v>182.86252058810493</v>
      </c>
      <c r="Y129" s="188">
        <f>Vegetation!M129</f>
        <v>129.39562332713132</v>
      </c>
      <c r="Z129" s="186">
        <f>Gesundheit!F129</f>
        <v>395.37826086956517</v>
      </c>
      <c r="AA129" s="187">
        <f>MIN(Gesundheit!F129, Gesundheit!J129)</f>
        <v>395.37826086956517</v>
      </c>
      <c r="AB129" s="189">
        <f t="shared" si="19"/>
        <v>0</v>
      </c>
      <c r="AC129" s="190">
        <f>MIN(Gesundheit!F129,Gesundheit!Q129)</f>
        <v>225.2782608695652</v>
      </c>
      <c r="AD129" s="191">
        <f t="shared" si="20"/>
        <v>170.09999999999997</v>
      </c>
      <c r="AE129" s="160">
        <f t="shared" si="21"/>
        <v>1516.4438981538442</v>
      </c>
      <c r="AF129" s="160">
        <f t="shared" si="22"/>
        <v>889.79646687707759</v>
      </c>
      <c r="AG129" s="160">
        <f t="shared" si="23"/>
        <v>626.64743127676661</v>
      </c>
    </row>
    <row r="130" spans="1:33" x14ac:dyDescent="0.25">
      <c r="A130" s="76">
        <v>7334</v>
      </c>
      <c r="B130" s="21" t="s">
        <v>101</v>
      </c>
      <c r="C130" s="39" t="s">
        <v>88</v>
      </c>
      <c r="D130" s="207">
        <v>471</v>
      </c>
      <c r="E130" s="213">
        <f>Terr_Oeko!W130</f>
        <v>151.21669904179916</v>
      </c>
      <c r="F130" s="220">
        <f t="shared" si="12"/>
        <v>103.68479681046804</v>
      </c>
      <c r="G130" s="223">
        <f>Terr_Oeko!Z130</f>
        <v>47.531902231331124</v>
      </c>
      <c r="H130" s="227">
        <f t="shared" si="13"/>
        <v>65.248655160195085</v>
      </c>
      <c r="I130" s="228">
        <f>Terr_Oeko!AB130</f>
        <v>85.968043881604075</v>
      </c>
      <c r="J130" s="220">
        <f t="shared" si="14"/>
        <v>41.940636521318709</v>
      </c>
      <c r="K130" s="231">
        <f>Terr_Oeko!AD130</f>
        <v>109.27606252048045</v>
      </c>
      <c r="L130" s="180">
        <f>Terr_Oeko!X130</f>
        <v>712.12508079752024</v>
      </c>
      <c r="M130" s="205">
        <f t="shared" si="15"/>
        <v>422.29049585188943</v>
      </c>
      <c r="N130" s="205">
        <f>Terr_Oeko!AF130</f>
        <v>289.83458494563081</v>
      </c>
      <c r="O130" s="180">
        <f t="shared" si="16"/>
        <v>193.80566704249804</v>
      </c>
      <c r="P130" s="180">
        <f>Terr_Oeko!AH130</f>
        <v>518.3194137550222</v>
      </c>
      <c r="Q130" s="205">
        <f t="shared" si="17"/>
        <v>59.411867476334237</v>
      </c>
      <c r="R130" s="214">
        <f>Terr_Oeko!AJ130</f>
        <v>652.713213321186</v>
      </c>
      <c r="T130" s="186">
        <f>Klima!E130</f>
        <v>52.705903535179395</v>
      </c>
      <c r="U130" s="187">
        <f>Klima!H130</f>
        <v>38.652061187700447</v>
      </c>
      <c r="V130" s="187">
        <f>Klima!J130</f>
        <v>14.053842347478948</v>
      </c>
      <c r="W130" s="186">
        <f>Vegetation!K130</f>
        <v>151.21669904179916</v>
      </c>
      <c r="X130" s="187">
        <f t="shared" si="18"/>
        <v>88.5545094039324</v>
      </c>
      <c r="Y130" s="188">
        <f>Vegetation!M130</f>
        <v>62.66218963786676</v>
      </c>
      <c r="Z130" s="186">
        <f>Gesundheit!F130</f>
        <v>728.27391304347827</v>
      </c>
      <c r="AA130" s="187">
        <f>MIN(Gesundheit!F130, Gesundheit!J130)</f>
        <v>568.85652173913036</v>
      </c>
      <c r="AB130" s="189">
        <f t="shared" si="19"/>
        <v>159.41739130434792</v>
      </c>
      <c r="AC130" s="190">
        <f>MIN(Gesundheit!F130,Gesundheit!Q130)</f>
        <v>165.7782608695652</v>
      </c>
      <c r="AD130" s="191">
        <f t="shared" si="20"/>
        <v>562.49565217391307</v>
      </c>
      <c r="AE130" s="160">
        <f t="shared" si="21"/>
        <v>1795.5382954597762</v>
      </c>
      <c r="AF130" s="160">
        <f t="shared" si="22"/>
        <v>955.11741453345633</v>
      </c>
      <c r="AG130" s="160">
        <f t="shared" si="23"/>
        <v>840.42088092631991</v>
      </c>
    </row>
    <row r="131" spans="1:33" x14ac:dyDescent="0.25">
      <c r="A131" s="76">
        <v>7335</v>
      </c>
      <c r="B131" s="21" t="s">
        <v>302</v>
      </c>
      <c r="C131" s="39" t="s">
        <v>88</v>
      </c>
      <c r="D131" s="207">
        <v>783</v>
      </c>
      <c r="E131" s="213">
        <f>Terr_Oeko!W131</f>
        <v>361.3281533126837</v>
      </c>
      <c r="F131" s="220">
        <f t="shared" si="12"/>
        <v>247.7519770999063</v>
      </c>
      <c r="G131" s="223">
        <f>Terr_Oeko!Z131</f>
        <v>113.57617621277738</v>
      </c>
      <c r="H131" s="227">
        <f t="shared" si="13"/>
        <v>155.90987122825965</v>
      </c>
      <c r="I131" s="228">
        <f>Terr_Oeko!AB131</f>
        <v>205.41828208442405</v>
      </c>
      <c r="J131" s="220">
        <f t="shared" si="14"/>
        <v>100.21600021051671</v>
      </c>
      <c r="K131" s="231">
        <f>Terr_Oeko!AD131</f>
        <v>261.11215310216699</v>
      </c>
      <c r="L131" s="180">
        <f>Terr_Oeko!X131</f>
        <v>763.60656070796256</v>
      </c>
      <c r="M131" s="205">
        <f t="shared" si="15"/>
        <v>452.81903678492699</v>
      </c>
      <c r="N131" s="205">
        <f>Terr_Oeko!AF131</f>
        <v>310.78752392303556</v>
      </c>
      <c r="O131" s="180">
        <f t="shared" si="16"/>
        <v>207.81641153587327</v>
      </c>
      <c r="P131" s="180">
        <f>Terr_Oeko!AH131</f>
        <v>555.79014917208929</v>
      </c>
      <c r="Q131" s="205">
        <f t="shared" si="17"/>
        <v>63.706914715085304</v>
      </c>
      <c r="R131" s="214">
        <f>Terr_Oeko!AJ131</f>
        <v>699.89964599287725</v>
      </c>
      <c r="T131" s="186">
        <f>Klima!E131</f>
        <v>89.273984677090922</v>
      </c>
      <c r="U131" s="187">
        <f>Klima!H131</f>
        <v>64.294575927170911</v>
      </c>
      <c r="V131" s="187">
        <f>Klima!J131</f>
        <v>24.979408749920012</v>
      </c>
      <c r="W131" s="186">
        <f>Vegetation!K131</f>
        <v>361.3281533126837</v>
      </c>
      <c r="X131" s="187">
        <f t="shared" si="18"/>
        <v>211.59857048320393</v>
      </c>
      <c r="Y131" s="188">
        <f>Vegetation!M131</f>
        <v>149.72958282947977</v>
      </c>
      <c r="Z131" s="186">
        <f>Gesundheit!F131</f>
        <v>783.02608695652179</v>
      </c>
      <c r="AA131" s="187">
        <f>MIN(Gesundheit!F131, Gesundheit!J131)</f>
        <v>783.02608695652179</v>
      </c>
      <c r="AB131" s="189">
        <f t="shared" si="19"/>
        <v>0</v>
      </c>
      <c r="AC131" s="190">
        <f>MIN(Gesundheit!F131,Gesundheit!Q131)</f>
        <v>275.58695652173913</v>
      </c>
      <c r="AD131" s="191">
        <f t="shared" si="20"/>
        <v>507.43913043478267</v>
      </c>
      <c r="AE131" s="160">
        <f t="shared" si="21"/>
        <v>2358.562938966943</v>
      </c>
      <c r="AF131" s="160">
        <f t="shared" si="22"/>
        <v>1422.6455161310296</v>
      </c>
      <c r="AG131" s="160">
        <f t="shared" si="23"/>
        <v>935.91742283591316</v>
      </c>
    </row>
    <row r="132" spans="1:33" x14ac:dyDescent="0.25">
      <c r="A132" s="76">
        <v>7336</v>
      </c>
      <c r="B132" s="21" t="s">
        <v>102</v>
      </c>
      <c r="C132" s="39" t="s">
        <v>88</v>
      </c>
      <c r="D132" s="207">
        <v>575</v>
      </c>
      <c r="E132" s="213">
        <f>Terr_Oeko!W132</f>
        <v>358.15869551130362</v>
      </c>
      <c r="F132" s="220">
        <f t="shared" si="12"/>
        <v>245.57877407260966</v>
      </c>
      <c r="G132" s="223">
        <f>Terr_Oeko!Z132</f>
        <v>112.57992143869396</v>
      </c>
      <c r="H132" s="227">
        <f t="shared" si="13"/>
        <v>154.54227849255341</v>
      </c>
      <c r="I132" s="228">
        <f>Terr_Oeko!AB132</f>
        <v>203.61641701875021</v>
      </c>
      <c r="J132" s="220">
        <f t="shared" si="14"/>
        <v>99.33693673102232</v>
      </c>
      <c r="K132" s="231">
        <f>Terr_Oeko!AD132</f>
        <v>258.8217587802813</v>
      </c>
      <c r="L132" s="180">
        <f>Terr_Oeko!X132</f>
        <v>223.66806235400261</v>
      </c>
      <c r="M132" s="205">
        <f t="shared" si="15"/>
        <v>132.63526240632302</v>
      </c>
      <c r="N132" s="205">
        <f>Terr_Oeko!AF132</f>
        <v>91.032799947679578</v>
      </c>
      <c r="O132" s="180">
        <f t="shared" si="16"/>
        <v>60.871522699459263</v>
      </c>
      <c r="P132" s="180">
        <f>Terr_Oeko!AH132</f>
        <v>162.79653965454335</v>
      </c>
      <c r="Q132" s="205">
        <f t="shared" si="17"/>
        <v>18.660397783465839</v>
      </c>
      <c r="R132" s="214">
        <f>Terr_Oeko!AJ132</f>
        <v>205.00766457053678</v>
      </c>
      <c r="T132" s="186">
        <f>Klima!E132</f>
        <v>68.814397499000378</v>
      </c>
      <c r="U132" s="187">
        <f>Klima!H132</f>
        <v>55.334800985622039</v>
      </c>
      <c r="V132" s="187">
        <f>Klima!J132</f>
        <v>13.47959651337834</v>
      </c>
      <c r="W132" s="186">
        <f>Vegetation!K132</f>
        <v>358.15869551130362</v>
      </c>
      <c r="X132" s="187">
        <f t="shared" si="18"/>
        <v>209.74249385637521</v>
      </c>
      <c r="Y132" s="188">
        <f>Vegetation!M132</f>
        <v>148.41620165492841</v>
      </c>
      <c r="Z132" s="186">
        <f>Gesundheit!F132</f>
        <v>227.34782608695653</v>
      </c>
      <c r="AA132" s="187">
        <f>MIN(Gesundheit!F132, Gesundheit!J132)</f>
        <v>227.34782608695653</v>
      </c>
      <c r="AB132" s="189">
        <f t="shared" si="19"/>
        <v>0</v>
      </c>
      <c r="AC132" s="190">
        <f>MIN(Gesundheit!F132,Gesundheit!Q132)</f>
        <v>202.39130434782609</v>
      </c>
      <c r="AD132" s="191">
        <f t="shared" si="20"/>
        <v>24.956521739130437</v>
      </c>
      <c r="AE132" s="160">
        <f t="shared" si="21"/>
        <v>1236.1476769625667</v>
      </c>
      <c r="AF132" s="160">
        <f t="shared" si="22"/>
        <v>707.83892212096646</v>
      </c>
      <c r="AG132" s="160">
        <f t="shared" si="23"/>
        <v>528.30875484160038</v>
      </c>
    </row>
    <row r="133" spans="1:33" x14ac:dyDescent="0.25">
      <c r="A133" s="76">
        <v>7337</v>
      </c>
      <c r="B133" s="21" t="s">
        <v>303</v>
      </c>
      <c r="C133" s="39" t="s">
        <v>88</v>
      </c>
      <c r="D133" s="207">
        <v>736</v>
      </c>
      <c r="E133" s="213">
        <f>Terr_Oeko!W133</f>
        <v>126.54575699699689</v>
      </c>
      <c r="F133" s="220">
        <f t="shared" si="12"/>
        <v>86.768664999317494</v>
      </c>
      <c r="G133" s="223">
        <f>Terr_Oeko!Z133</f>
        <v>39.777091997679392</v>
      </c>
      <c r="H133" s="227">
        <f t="shared" si="13"/>
        <v>54.60336399752066</v>
      </c>
      <c r="I133" s="228">
        <f>Terr_Oeko!AB133</f>
        <v>71.942392999476226</v>
      </c>
      <c r="J133" s="220">
        <f t="shared" si="14"/>
        <v>35.098038980860849</v>
      </c>
      <c r="K133" s="231">
        <f>Terr_Oeko!AD133</f>
        <v>91.447718016136037</v>
      </c>
      <c r="L133" s="180">
        <f>Terr_Oeko!X133</f>
        <v>548.50672041305518</v>
      </c>
      <c r="M133" s="205">
        <f t="shared" si="15"/>
        <v>325.26473394521867</v>
      </c>
      <c r="N133" s="205">
        <f>Terr_Oeko!AF133</f>
        <v>223.24198646783651</v>
      </c>
      <c r="O133" s="180">
        <f t="shared" si="16"/>
        <v>149.27674041180222</v>
      </c>
      <c r="P133" s="180">
        <f>Terr_Oeko!AH133</f>
        <v>399.22998000125295</v>
      </c>
      <c r="Q133" s="205">
        <f t="shared" si="17"/>
        <v>45.76135493860653</v>
      </c>
      <c r="R133" s="214">
        <f>Terr_Oeko!AJ133</f>
        <v>502.74536547444865</v>
      </c>
      <c r="T133" s="186">
        <f>Klima!E133</f>
        <v>73.584071280136968</v>
      </c>
      <c r="U133" s="187">
        <f>Klima!H133</f>
        <v>54.883876492149405</v>
      </c>
      <c r="V133" s="187">
        <f>Klima!J133</f>
        <v>18.700194787987563</v>
      </c>
      <c r="W133" s="186">
        <f>Vegetation!K133</f>
        <v>126.54575699699689</v>
      </c>
      <c r="X133" s="187">
        <f t="shared" si="18"/>
        <v>74.10687773921515</v>
      </c>
      <c r="Y133" s="188">
        <f>Vegetation!M133</f>
        <v>52.438879257781728</v>
      </c>
      <c r="Z133" s="186">
        <f>Gesundheit!F133</f>
        <v>572.5695652173913</v>
      </c>
      <c r="AA133" s="187">
        <f>MIN(Gesundheit!F133, Gesundheit!J133)</f>
        <v>572.5695652173913</v>
      </c>
      <c r="AB133" s="189">
        <f t="shared" si="19"/>
        <v>0</v>
      </c>
      <c r="AC133" s="190">
        <f>MIN(Gesundheit!F133,Gesundheit!Q133)</f>
        <v>259.06086956521739</v>
      </c>
      <c r="AD133" s="191">
        <f t="shared" si="20"/>
        <v>313.50869565217391</v>
      </c>
      <c r="AE133" s="160">
        <f t="shared" si="21"/>
        <v>1447.7518709045771</v>
      </c>
      <c r="AF133" s="160">
        <f t="shared" si="22"/>
        <v>905.4404238580787</v>
      </c>
      <c r="AG133" s="160">
        <f t="shared" si="23"/>
        <v>542.31144704649853</v>
      </c>
    </row>
    <row r="134" spans="1:33" x14ac:dyDescent="0.25">
      <c r="A134" s="76">
        <v>7338</v>
      </c>
      <c r="B134" s="21" t="s">
        <v>304</v>
      </c>
      <c r="C134" s="39" t="s">
        <v>88</v>
      </c>
      <c r="D134" s="207">
        <v>470</v>
      </c>
      <c r="E134" s="213">
        <f>Terr_Oeko!W134</f>
        <v>437.80873341779625</v>
      </c>
      <c r="F134" s="220">
        <f t="shared" si="12"/>
        <v>300.19243809656746</v>
      </c>
      <c r="G134" s="223">
        <f>Terr_Oeko!Z134</f>
        <v>137.61629532122876</v>
      </c>
      <c r="H134" s="227">
        <f t="shared" si="13"/>
        <v>188.91055851578443</v>
      </c>
      <c r="I134" s="228">
        <f>Terr_Oeko!AB134</f>
        <v>248.89817490201182</v>
      </c>
      <c r="J134" s="220">
        <f t="shared" si="14"/>
        <v>121.42823557508763</v>
      </c>
      <c r="K134" s="231">
        <f>Terr_Oeko!AD134</f>
        <v>316.38049784270862</v>
      </c>
      <c r="L134" s="180">
        <f>Terr_Oeko!X134</f>
        <v>2903.226956534204</v>
      </c>
      <c r="M134" s="205">
        <f t="shared" si="15"/>
        <v>1721.6149017984005</v>
      </c>
      <c r="N134" s="205">
        <f>Terr_Oeko!AF134</f>
        <v>1181.6120547358034</v>
      </c>
      <c r="O134" s="180">
        <f t="shared" si="16"/>
        <v>790.11658493580762</v>
      </c>
      <c r="P134" s="180">
        <f>Terr_Oeko!AH134</f>
        <v>2113.1103715983963</v>
      </c>
      <c r="Q134" s="205">
        <f t="shared" si="17"/>
        <v>242.21325697749808</v>
      </c>
      <c r="R134" s="214">
        <f>Terr_Oeko!AJ134</f>
        <v>2661.0136995567059</v>
      </c>
      <c r="T134" s="186">
        <f>Klima!E134</f>
        <v>878.18444859051067</v>
      </c>
      <c r="U134" s="187">
        <f>Klima!H134</f>
        <v>502.28837140086785</v>
      </c>
      <c r="V134" s="187">
        <f>Klima!J134</f>
        <v>375.89607718964282</v>
      </c>
      <c r="W134" s="186">
        <f>Vegetation!K134</f>
        <v>437.80873341779625</v>
      </c>
      <c r="X134" s="187">
        <f t="shared" si="18"/>
        <v>256.38661501170066</v>
      </c>
      <c r="Y134" s="188">
        <f>Vegetation!M134</f>
        <v>181.42211840609556</v>
      </c>
      <c r="Z134" s="186">
        <f>Gesundheit!F134</f>
        <v>2973.6608695652171</v>
      </c>
      <c r="AA134" s="187">
        <f>MIN(Gesundheit!F134, Gesundheit!J134)</f>
        <v>567.6391304347826</v>
      </c>
      <c r="AB134" s="189">
        <f t="shared" si="19"/>
        <v>2406.0217391304345</v>
      </c>
      <c r="AC134" s="190">
        <f>MIN(Gesundheit!F134,Gesundheit!Q134)</f>
        <v>165.44347826086957</v>
      </c>
      <c r="AD134" s="191">
        <f t="shared" si="20"/>
        <v>2808.2173913043475</v>
      </c>
      <c r="AE134" s="160">
        <f t="shared" si="21"/>
        <v>7630.6897415255244</v>
      </c>
      <c r="AF134" s="160">
        <f t="shared" si="22"/>
        <v>2305.3412602989433</v>
      </c>
      <c r="AG134" s="160">
        <f t="shared" si="23"/>
        <v>5325.3484812265815</v>
      </c>
    </row>
    <row r="135" spans="1:33" x14ac:dyDescent="0.25">
      <c r="A135" s="76">
        <v>7339</v>
      </c>
      <c r="B135" s="21" t="s">
        <v>305</v>
      </c>
      <c r="C135" s="39" t="s">
        <v>88</v>
      </c>
      <c r="D135" s="207">
        <v>698</v>
      </c>
      <c r="E135" s="213">
        <f>Terr_Oeko!W135</f>
        <v>298.78875165316333</v>
      </c>
      <c r="F135" s="220">
        <f t="shared" ref="F135:F198" si="24">MAX(E135-G135, 0)</f>
        <v>204.87056787192674</v>
      </c>
      <c r="G135" s="223">
        <f>Terr_Oeko!Z135</f>
        <v>93.918183781236593</v>
      </c>
      <c r="H135" s="227">
        <f t="shared" ref="H135:H198" si="25">MAX(E135-I135, 0)</f>
        <v>128.9246779350307</v>
      </c>
      <c r="I135" s="228">
        <f>Terr_Oeko!AB135</f>
        <v>169.86407371813263</v>
      </c>
      <c r="J135" s="220">
        <f t="shared" ref="J135:J198" si="26">MAX(E135-K135, 0)</f>
        <v>82.87041384417455</v>
      </c>
      <c r="K135" s="231">
        <f>Terr_Oeko!AD135</f>
        <v>215.91833780898878</v>
      </c>
      <c r="L135" s="180">
        <f>Terr_Oeko!X135</f>
        <v>1510.3757128683983</v>
      </c>
      <c r="M135" s="205">
        <f t="shared" ref="M135:M198" si="27">MAX(L135-N135, 0)</f>
        <v>895.65348266563672</v>
      </c>
      <c r="N135" s="205">
        <f>Terr_Oeko!AF135</f>
        <v>614.72223020276158</v>
      </c>
      <c r="O135" s="180">
        <f t="shared" ref="O135:O198" si="28">MAX(L135-P135, 0)</f>
        <v>411.0505027985073</v>
      </c>
      <c r="P135" s="180">
        <f>Terr_Oeko!AH135</f>
        <v>1099.325210069891</v>
      </c>
      <c r="Q135" s="205">
        <f t="shared" ref="Q135:Q198" si="29">MAX(L135-R135, 0)</f>
        <v>126.00910164814923</v>
      </c>
      <c r="R135" s="214">
        <f>Terr_Oeko!AJ135</f>
        <v>1384.3666112202491</v>
      </c>
      <c r="T135" s="186">
        <f>Klima!E135</f>
        <v>132.18588521032882</v>
      </c>
      <c r="U135" s="187">
        <f>Klima!H135</f>
        <v>92.752749458147832</v>
      </c>
      <c r="V135" s="187">
        <f>Klima!J135</f>
        <v>39.433135752180988</v>
      </c>
      <c r="W135" s="186">
        <f>Vegetation!K135</f>
        <v>298.78875165316333</v>
      </c>
      <c r="X135" s="187">
        <f t="shared" ref="X135:X198" si="30">W135-Y135</f>
        <v>174.97466540216885</v>
      </c>
      <c r="Y135" s="188">
        <f>Vegetation!M135</f>
        <v>123.81408625099449</v>
      </c>
      <c r="Z135" s="186">
        <f>Gesundheit!F135</f>
        <v>1542.4652173913046</v>
      </c>
      <c r="AA135" s="187">
        <f>MIN(Gesundheit!F135, Gesundheit!J135)</f>
        <v>842.98260869565229</v>
      </c>
      <c r="AB135" s="189">
        <f t="shared" ref="AB135:AB198" si="31">Z135-AA135</f>
        <v>699.48260869565229</v>
      </c>
      <c r="AC135" s="190">
        <f>MIN(Gesundheit!F135,Gesundheit!Q135)</f>
        <v>245.66956521739132</v>
      </c>
      <c r="AD135" s="191">
        <f t="shared" ref="AD135:AD198" si="32">Z135-AC135</f>
        <v>1296.7956521739134</v>
      </c>
      <c r="AE135" s="160">
        <f t="shared" ref="AE135:AE198" si="33">E135+L135+T135+W135+Z135</f>
        <v>3782.604318776358</v>
      </c>
      <c r="AF135" s="160">
        <f t="shared" ref="AF135:AF198" si="34">H135+O135+U135+X135+AA135</f>
        <v>1650.6852042895071</v>
      </c>
      <c r="AG135" s="160">
        <f t="shared" ref="AG135:AG198" si="35">I135+P135+V135+Y135+AB135</f>
        <v>2131.9191144868514</v>
      </c>
    </row>
    <row r="136" spans="1:33" x14ac:dyDescent="0.25">
      <c r="A136" s="76">
        <v>7340</v>
      </c>
      <c r="B136" s="21" t="s">
        <v>306</v>
      </c>
      <c r="C136" s="39" t="s">
        <v>88</v>
      </c>
      <c r="D136" s="207">
        <v>1123</v>
      </c>
      <c r="E136" s="213">
        <f>Terr_Oeko!W136</f>
        <v>538.11445628980584</v>
      </c>
      <c r="F136" s="220">
        <f t="shared" si="24"/>
        <v>368.96909147422537</v>
      </c>
      <c r="G136" s="223">
        <f>Terr_Oeko!Z136</f>
        <v>169.14536481558048</v>
      </c>
      <c r="H136" s="227">
        <f t="shared" si="25"/>
        <v>232.1915821311772</v>
      </c>
      <c r="I136" s="228">
        <f>Terr_Oeko!AB136</f>
        <v>305.92287415862864</v>
      </c>
      <c r="J136" s="220">
        <f t="shared" si="26"/>
        <v>149.24848221874839</v>
      </c>
      <c r="K136" s="231">
        <f>Terr_Oeko!AD136</f>
        <v>388.86597407105745</v>
      </c>
      <c r="L136" s="180">
        <f>Terr_Oeko!X136</f>
        <v>580.25755120829524</v>
      </c>
      <c r="M136" s="205">
        <f t="shared" si="27"/>
        <v>344.09299100536248</v>
      </c>
      <c r="N136" s="205">
        <f>Terr_Oeko!AF136</f>
        <v>236.16456020293279</v>
      </c>
      <c r="O136" s="180">
        <f t="shared" si="28"/>
        <v>157.91776585431802</v>
      </c>
      <c r="P136" s="180">
        <f>Terr_Oeko!AH136</f>
        <v>422.33978535397722</v>
      </c>
      <c r="Q136" s="205">
        <f t="shared" si="29"/>
        <v>48.410294292571848</v>
      </c>
      <c r="R136" s="214">
        <f>Terr_Oeko!AJ136</f>
        <v>531.84725691572339</v>
      </c>
      <c r="T136" s="186">
        <f>Klima!E136</f>
        <v>103.66630940022786</v>
      </c>
      <c r="U136" s="187">
        <f>Klima!H136</f>
        <v>77.493842549582226</v>
      </c>
      <c r="V136" s="187">
        <f>Klima!J136</f>
        <v>26.172466850645634</v>
      </c>
      <c r="W136" s="186">
        <f>Vegetation!K136</f>
        <v>538.11445628980584</v>
      </c>
      <c r="X136" s="187">
        <f t="shared" si="30"/>
        <v>315.12697990276547</v>
      </c>
      <c r="Y136" s="188">
        <f>Vegetation!M136</f>
        <v>222.98747638704035</v>
      </c>
      <c r="Z136" s="186">
        <f>Gesundheit!F136</f>
        <v>602.66956521739132</v>
      </c>
      <c r="AA136" s="187">
        <f>MIN(Gesundheit!F136, Gesundheit!J136)</f>
        <v>602.66956521739132</v>
      </c>
      <c r="AB136" s="189">
        <f t="shared" si="31"/>
        <v>0</v>
      </c>
      <c r="AC136" s="190">
        <f>MIN(Gesundheit!F136,Gesundheit!Q136)</f>
        <v>395.25652173913039</v>
      </c>
      <c r="AD136" s="191">
        <f t="shared" si="32"/>
        <v>207.41304347826093</v>
      </c>
      <c r="AE136" s="160">
        <f t="shared" si="33"/>
        <v>2362.8223384055259</v>
      </c>
      <c r="AF136" s="160">
        <f t="shared" si="34"/>
        <v>1385.3997356552341</v>
      </c>
      <c r="AG136" s="160">
        <f t="shared" si="35"/>
        <v>977.42260275029184</v>
      </c>
    </row>
    <row r="137" spans="1:33" x14ac:dyDescent="0.25">
      <c r="A137" s="76">
        <v>8115</v>
      </c>
      <c r="B137" s="21" t="s">
        <v>103</v>
      </c>
      <c r="C137" s="39" t="s">
        <v>104</v>
      </c>
      <c r="D137" s="207">
        <v>621</v>
      </c>
      <c r="E137" s="213">
        <f>Terr_Oeko!W137</f>
        <v>467.3376022477911</v>
      </c>
      <c r="F137" s="220">
        <f t="shared" si="24"/>
        <v>374.51615710695984</v>
      </c>
      <c r="G137" s="223">
        <f>Terr_Oeko!Z137</f>
        <v>92.821445140831273</v>
      </c>
      <c r="H137" s="227">
        <f t="shared" si="25"/>
        <v>244.0841043111048</v>
      </c>
      <c r="I137" s="228">
        <f>Terr_Oeko!AB137</f>
        <v>223.2534979366863</v>
      </c>
      <c r="J137" s="220">
        <f t="shared" si="26"/>
        <v>155.48550135057263</v>
      </c>
      <c r="K137" s="231">
        <f>Terr_Oeko!AD137</f>
        <v>311.85210089721846</v>
      </c>
      <c r="L137" s="180">
        <f>Terr_Oeko!X137</f>
        <v>1274.4744839074847</v>
      </c>
      <c r="M137" s="205">
        <f t="shared" si="27"/>
        <v>946.24401393675726</v>
      </c>
      <c r="N137" s="205">
        <f>Terr_Oeko!AF137</f>
        <v>328.23046997072743</v>
      </c>
      <c r="O137" s="180">
        <f t="shared" si="28"/>
        <v>563.07277028770193</v>
      </c>
      <c r="P137" s="180">
        <f>Terr_Oeko!AH137</f>
        <v>711.40171361978275</v>
      </c>
      <c r="Q137" s="205">
        <f t="shared" si="29"/>
        <v>325.05957968840767</v>
      </c>
      <c r="R137" s="214">
        <f>Terr_Oeko!AJ137</f>
        <v>949.41490421907702</v>
      </c>
      <c r="T137" s="186">
        <f>Klima!E137</f>
        <v>111.36297090461981</v>
      </c>
      <c r="U137" s="187">
        <f>Klima!H137</f>
        <v>77.885314398223414</v>
      </c>
      <c r="V137" s="187">
        <f>Klima!J137</f>
        <v>33.4776565063964</v>
      </c>
      <c r="W137" s="186">
        <f>Vegetation!K137</f>
        <v>467.3376022477911</v>
      </c>
      <c r="X137" s="187">
        <f t="shared" si="30"/>
        <v>192.70086978305852</v>
      </c>
      <c r="Y137" s="188">
        <f>Vegetation!M137</f>
        <v>274.63673246473257</v>
      </c>
      <c r="Z137" s="186">
        <f>Gesundheit!F137</f>
        <v>1315.8173913043479</v>
      </c>
      <c r="AA137" s="187">
        <f>MIN(Gesundheit!F137, Gesundheit!J137)</f>
        <v>750.00434782608704</v>
      </c>
      <c r="AB137" s="189">
        <f t="shared" si="31"/>
        <v>565.81304347826085</v>
      </c>
      <c r="AC137" s="190">
        <f>MIN(Gesundheit!F137,Gesundheit!Q137)</f>
        <v>218.58260869565217</v>
      </c>
      <c r="AD137" s="191">
        <f t="shared" si="32"/>
        <v>1097.2347826086957</v>
      </c>
      <c r="AE137" s="160">
        <f t="shared" si="33"/>
        <v>3636.3300506120345</v>
      </c>
      <c r="AF137" s="160">
        <f t="shared" si="34"/>
        <v>1827.7474066061757</v>
      </c>
      <c r="AG137" s="160">
        <f t="shared" si="35"/>
        <v>1808.582644005859</v>
      </c>
    </row>
    <row r="138" spans="1:33" x14ac:dyDescent="0.25">
      <c r="A138" s="76">
        <v>8116</v>
      </c>
      <c r="B138" s="21" t="s">
        <v>105</v>
      </c>
      <c r="C138" s="39" t="s">
        <v>104</v>
      </c>
      <c r="D138" s="207">
        <v>641</v>
      </c>
      <c r="E138" s="213">
        <f>Terr_Oeko!W138</f>
        <v>433.51475028556803</v>
      </c>
      <c r="F138" s="220">
        <f t="shared" si="24"/>
        <v>347.41111681411178</v>
      </c>
      <c r="G138" s="223">
        <f>Terr_Oeko!Z138</f>
        <v>86.103633471456263</v>
      </c>
      <c r="H138" s="227">
        <f t="shared" si="25"/>
        <v>226.41888651836013</v>
      </c>
      <c r="I138" s="228">
        <f>Terr_Oeko!AB138</f>
        <v>207.0958637672079</v>
      </c>
      <c r="J138" s="220">
        <f t="shared" si="26"/>
        <v>144.23247341282917</v>
      </c>
      <c r="K138" s="231">
        <f>Terr_Oeko!AD138</f>
        <v>289.28227687273886</v>
      </c>
      <c r="L138" s="180">
        <f>Terr_Oeko!X138</f>
        <v>1365.0884164504482</v>
      </c>
      <c r="M138" s="205">
        <f t="shared" si="27"/>
        <v>1013.5210699553008</v>
      </c>
      <c r="N138" s="205">
        <f>Terr_Oeko!AF138</f>
        <v>351.56734649514732</v>
      </c>
      <c r="O138" s="180">
        <f t="shared" si="28"/>
        <v>603.10671264423888</v>
      </c>
      <c r="P138" s="180">
        <f>Terr_Oeko!AH138</f>
        <v>761.98170380620934</v>
      </c>
      <c r="Q138" s="205">
        <f t="shared" si="29"/>
        <v>348.17100890747054</v>
      </c>
      <c r="R138" s="214">
        <f>Terr_Oeko!AJ138</f>
        <v>1016.9174075429777</v>
      </c>
      <c r="T138" s="186">
        <f>Klima!E138</f>
        <v>120.93426033860325</v>
      </c>
      <c r="U138" s="187">
        <f>Klima!H138</f>
        <v>83.040062451799642</v>
      </c>
      <c r="V138" s="187">
        <f>Klima!J138</f>
        <v>37.89419788680361</v>
      </c>
      <c r="W138" s="186">
        <f>Vegetation!K138</f>
        <v>433.51475028556803</v>
      </c>
      <c r="X138" s="187">
        <f t="shared" si="30"/>
        <v>178.75443585538966</v>
      </c>
      <c r="Y138" s="188">
        <f>Vegetation!M138</f>
        <v>254.76031443017837</v>
      </c>
      <c r="Z138" s="186">
        <f>Gesundheit!F138</f>
        <v>1462.1478260869567</v>
      </c>
      <c r="AA138" s="187">
        <f>MIN(Gesundheit!F138, Gesundheit!J138)</f>
        <v>774.16956521739121</v>
      </c>
      <c r="AB138" s="189">
        <f t="shared" si="31"/>
        <v>687.97826086956547</v>
      </c>
      <c r="AC138" s="190">
        <f>MIN(Gesundheit!F138,Gesundheit!Q138)</f>
        <v>225.61304347826083</v>
      </c>
      <c r="AD138" s="191">
        <f t="shared" si="32"/>
        <v>1236.5347826086959</v>
      </c>
      <c r="AE138" s="160">
        <f t="shared" si="33"/>
        <v>3815.2000034471444</v>
      </c>
      <c r="AF138" s="160">
        <f t="shared" si="34"/>
        <v>1865.4896626871796</v>
      </c>
      <c r="AG138" s="160">
        <f t="shared" si="35"/>
        <v>1949.7103407599648</v>
      </c>
    </row>
    <row r="139" spans="1:33" x14ac:dyDescent="0.25">
      <c r="A139" s="76">
        <v>8117</v>
      </c>
      <c r="B139" s="21" t="s">
        <v>106</v>
      </c>
      <c r="C139" s="39" t="s">
        <v>104</v>
      </c>
      <c r="D139" s="207">
        <v>642</v>
      </c>
      <c r="E139" s="213">
        <f>Terr_Oeko!W139</f>
        <v>979.73070417100132</v>
      </c>
      <c r="F139" s="220">
        <f t="shared" si="24"/>
        <v>785.13900135788481</v>
      </c>
      <c r="G139" s="223">
        <f>Terr_Oeko!Z139</f>
        <v>194.59170281311646</v>
      </c>
      <c r="H139" s="227">
        <f t="shared" si="25"/>
        <v>511.70008628338906</v>
      </c>
      <c r="I139" s="228">
        <f>Terr_Oeko!AB139</f>
        <v>468.03061788761227</v>
      </c>
      <c r="J139" s="220">
        <f t="shared" si="26"/>
        <v>325.96118735981236</v>
      </c>
      <c r="K139" s="231">
        <f>Terr_Oeko!AD139</f>
        <v>653.76951681118896</v>
      </c>
      <c r="L139" s="180">
        <f>Terr_Oeko!X139</f>
        <v>878.63589738036444</v>
      </c>
      <c r="M139" s="205">
        <f t="shared" si="27"/>
        <v>652.35041487615467</v>
      </c>
      <c r="N139" s="205">
        <f>Terr_Oeko!AF139</f>
        <v>226.28548250420974</v>
      </c>
      <c r="O139" s="180">
        <f t="shared" si="28"/>
        <v>388.18819447474806</v>
      </c>
      <c r="P139" s="180">
        <f>Terr_Oeko!AH139</f>
        <v>490.44770290561638</v>
      </c>
      <c r="Q139" s="205">
        <f t="shared" si="29"/>
        <v>224.09943793142338</v>
      </c>
      <c r="R139" s="214">
        <f>Terr_Oeko!AJ139</f>
        <v>654.53645944894106</v>
      </c>
      <c r="T139" s="186">
        <f>Klima!E139</f>
        <v>128.83195659390952</v>
      </c>
      <c r="U139" s="187">
        <f>Klima!H139</f>
        <v>95.418090665316626</v>
      </c>
      <c r="V139" s="187">
        <f>Klima!J139</f>
        <v>33.413865928592898</v>
      </c>
      <c r="W139" s="186">
        <f>Vegetation!K139</f>
        <v>979.73070417100132</v>
      </c>
      <c r="X139" s="187">
        <f t="shared" si="30"/>
        <v>403.97981660122821</v>
      </c>
      <c r="Y139" s="188">
        <f>Vegetation!M139</f>
        <v>575.75088756977311</v>
      </c>
      <c r="Z139" s="186">
        <f>Gesundheit!F139</f>
        <v>911.43043478260859</v>
      </c>
      <c r="AA139" s="187">
        <f>MIN(Gesundheit!F139, Gesundheit!J139)</f>
        <v>775.35652173913047</v>
      </c>
      <c r="AB139" s="189">
        <f t="shared" si="31"/>
        <v>136.07391304347811</v>
      </c>
      <c r="AC139" s="190">
        <f>MIN(Gesundheit!F139,Gesundheit!Q139)</f>
        <v>225.97826086956522</v>
      </c>
      <c r="AD139" s="191">
        <f t="shared" si="32"/>
        <v>685.45217391304334</v>
      </c>
      <c r="AE139" s="160">
        <f t="shared" si="33"/>
        <v>3878.3596970988856</v>
      </c>
      <c r="AF139" s="160">
        <f t="shared" si="34"/>
        <v>2174.6427097638125</v>
      </c>
      <c r="AG139" s="160">
        <f t="shared" si="35"/>
        <v>1703.7169873350729</v>
      </c>
    </row>
    <row r="140" spans="1:33" x14ac:dyDescent="0.25">
      <c r="A140" s="76">
        <v>8118</v>
      </c>
      <c r="B140" s="21" t="s">
        <v>307</v>
      </c>
      <c r="C140" s="39" t="s">
        <v>104</v>
      </c>
      <c r="D140" s="207">
        <v>901</v>
      </c>
      <c r="E140" s="213">
        <f>Terr_Oeko!W140</f>
        <v>868.89494171694707</v>
      </c>
      <c r="F140" s="220">
        <f t="shared" si="24"/>
        <v>696.31716544170922</v>
      </c>
      <c r="G140" s="223">
        <f>Terr_Oeko!Z140</f>
        <v>172.57777627523785</v>
      </c>
      <c r="H140" s="227">
        <f t="shared" si="25"/>
        <v>453.81206769871699</v>
      </c>
      <c r="I140" s="228">
        <f>Terr_Oeko!AB140</f>
        <v>415.08287401823009</v>
      </c>
      <c r="J140" s="220">
        <f t="shared" si="26"/>
        <v>289.08558820011933</v>
      </c>
      <c r="K140" s="231">
        <f>Terr_Oeko!AD140</f>
        <v>579.80935351682774</v>
      </c>
      <c r="L140" s="180">
        <f>Terr_Oeko!X140</f>
        <v>2698.4989474969611</v>
      </c>
      <c r="M140" s="205">
        <f t="shared" si="27"/>
        <v>2003.522634564566</v>
      </c>
      <c r="N140" s="205">
        <f>Terr_Oeko!AF140</f>
        <v>694.9763129323951</v>
      </c>
      <c r="O140" s="180">
        <f t="shared" si="28"/>
        <v>1192.2178883699489</v>
      </c>
      <c r="P140" s="180">
        <f>Terr_Oeko!AH140</f>
        <v>1506.2810591270122</v>
      </c>
      <c r="Q140" s="205">
        <f t="shared" si="29"/>
        <v>688.26245228040784</v>
      </c>
      <c r="R140" s="214">
        <f>Terr_Oeko!AJ140</f>
        <v>2010.2364952165533</v>
      </c>
      <c r="T140" s="186">
        <f>Klima!E140</f>
        <v>242.25623437988847</v>
      </c>
      <c r="U140" s="187">
        <f>Klima!H140</f>
        <v>160.99138331455572</v>
      </c>
      <c r="V140" s="187">
        <f>Klima!J140</f>
        <v>81.264851065332749</v>
      </c>
      <c r="W140" s="186">
        <f>Vegetation!K140</f>
        <v>868.89494171694707</v>
      </c>
      <c r="X140" s="187">
        <f t="shared" si="30"/>
        <v>358.27806325367663</v>
      </c>
      <c r="Y140" s="188">
        <f>Vegetation!M140</f>
        <v>510.61687846327044</v>
      </c>
      <c r="Z140" s="186">
        <f>Gesundheit!F140</f>
        <v>2751.8826086956519</v>
      </c>
      <c r="AA140" s="187">
        <f>MIN(Gesundheit!F140, Gesundheit!J140)</f>
        <v>1088.1652173913044</v>
      </c>
      <c r="AB140" s="189">
        <f t="shared" si="31"/>
        <v>1663.7173913043475</v>
      </c>
      <c r="AC140" s="190">
        <f>MIN(Gesundheit!F140,Gesundheit!Q140)</f>
        <v>317.13043478260869</v>
      </c>
      <c r="AD140" s="191">
        <f t="shared" si="32"/>
        <v>2434.7521739130434</v>
      </c>
      <c r="AE140" s="160">
        <f t="shared" si="33"/>
        <v>7430.427674006396</v>
      </c>
      <c r="AF140" s="160">
        <f t="shared" si="34"/>
        <v>3253.4646200282023</v>
      </c>
      <c r="AG140" s="160">
        <f t="shared" si="35"/>
        <v>4176.9630539781929</v>
      </c>
    </row>
    <row r="141" spans="1:33" x14ac:dyDescent="0.25">
      <c r="A141" s="76">
        <v>8119</v>
      </c>
      <c r="B141" s="21" t="s">
        <v>107</v>
      </c>
      <c r="C141" s="39" t="s">
        <v>104</v>
      </c>
      <c r="D141" s="207">
        <v>856</v>
      </c>
      <c r="E141" s="213">
        <f>Terr_Oeko!W141</f>
        <v>752.0783826184894</v>
      </c>
      <c r="F141" s="220">
        <f t="shared" si="24"/>
        <v>602.70242400086204</v>
      </c>
      <c r="G141" s="223">
        <f>Terr_Oeko!Z141</f>
        <v>149.37595861762733</v>
      </c>
      <c r="H141" s="227">
        <f t="shared" si="25"/>
        <v>392.80035997584019</v>
      </c>
      <c r="I141" s="228">
        <f>Terr_Oeko!AB141</f>
        <v>359.2780226426492</v>
      </c>
      <c r="J141" s="220">
        <f t="shared" si="26"/>
        <v>250.22014880446386</v>
      </c>
      <c r="K141" s="231">
        <f>Terr_Oeko!AD141</f>
        <v>501.85823381402554</v>
      </c>
      <c r="L141" s="180">
        <f>Terr_Oeko!X141</f>
        <v>919.06581957650212</v>
      </c>
      <c r="M141" s="205">
        <f t="shared" si="27"/>
        <v>682.36794158624707</v>
      </c>
      <c r="N141" s="205">
        <f>Terr_Oeko!AF141</f>
        <v>236.69787799025502</v>
      </c>
      <c r="O141" s="180">
        <f t="shared" si="28"/>
        <v>406.05044953041534</v>
      </c>
      <c r="P141" s="180">
        <f>Terr_Oeko!AH141</f>
        <v>513.01537004608679</v>
      </c>
      <c r="Q141" s="205">
        <f t="shared" si="29"/>
        <v>234.41124384190209</v>
      </c>
      <c r="R141" s="214">
        <f>Terr_Oeko!AJ141</f>
        <v>684.65457573460003</v>
      </c>
      <c r="T141" s="186">
        <f>Klima!E141</f>
        <v>124.36258829227364</v>
      </c>
      <c r="U141" s="187">
        <f>Klima!H141</f>
        <v>92.232712636400464</v>
      </c>
      <c r="V141" s="187">
        <f>Klima!J141</f>
        <v>32.129875655873178</v>
      </c>
      <c r="W141" s="186">
        <f>Vegetation!K141</f>
        <v>752.0783826184894</v>
      </c>
      <c r="X141" s="187">
        <f t="shared" si="30"/>
        <v>310.1102025143191</v>
      </c>
      <c r="Y141" s="188">
        <f>Vegetation!M141</f>
        <v>441.9681801041703</v>
      </c>
      <c r="Z141" s="186">
        <f>Gesundheit!F141</f>
        <v>936.02173913043475</v>
      </c>
      <c r="AA141" s="187">
        <f>MIN(Gesundheit!F141, Gesundheit!J141)</f>
        <v>936.02173913043475</v>
      </c>
      <c r="AB141" s="189">
        <f t="shared" si="31"/>
        <v>0</v>
      </c>
      <c r="AC141" s="190">
        <f>MIN(Gesundheit!F141,Gesundheit!Q141)</f>
        <v>301.30434782608694</v>
      </c>
      <c r="AD141" s="191">
        <f t="shared" si="32"/>
        <v>634.71739130434776</v>
      </c>
      <c r="AE141" s="160">
        <f t="shared" si="33"/>
        <v>3483.6069122361896</v>
      </c>
      <c r="AF141" s="160">
        <f t="shared" si="34"/>
        <v>2137.21546378741</v>
      </c>
      <c r="AG141" s="160">
        <f t="shared" si="35"/>
        <v>1346.3914484487796</v>
      </c>
    </row>
    <row r="142" spans="1:33" x14ac:dyDescent="0.25">
      <c r="A142" s="76">
        <v>8125</v>
      </c>
      <c r="B142" s="21" t="s">
        <v>308</v>
      </c>
      <c r="C142" s="39" t="s">
        <v>104</v>
      </c>
      <c r="D142" s="207">
        <v>1198</v>
      </c>
      <c r="E142" s="213">
        <f>Terr_Oeko!W142</f>
        <v>743.83979384547706</v>
      </c>
      <c r="F142" s="220">
        <f t="shared" si="24"/>
        <v>596.10016346712246</v>
      </c>
      <c r="G142" s="223">
        <f>Terr_Oeko!Z142</f>
        <v>147.73963037835466</v>
      </c>
      <c r="H142" s="227">
        <f t="shared" si="25"/>
        <v>388.49745656773388</v>
      </c>
      <c r="I142" s="228">
        <f>Terr_Oeko!AB142</f>
        <v>355.34233727774318</v>
      </c>
      <c r="J142" s="220">
        <f t="shared" si="26"/>
        <v>247.47913010699165</v>
      </c>
      <c r="K142" s="231">
        <f>Terr_Oeko!AD142</f>
        <v>496.36066373848541</v>
      </c>
      <c r="L142" s="180">
        <f>Terr_Oeko!X142</f>
        <v>1422.4731233471673</v>
      </c>
      <c r="M142" s="205">
        <f t="shared" si="27"/>
        <v>1056.1268153650126</v>
      </c>
      <c r="N142" s="205">
        <f>Terr_Oeko!AF142</f>
        <v>366.34630798215483</v>
      </c>
      <c r="O142" s="180">
        <f t="shared" si="28"/>
        <v>628.45972385982395</v>
      </c>
      <c r="P142" s="180">
        <f>Terr_Oeko!AH142</f>
        <v>794.01339948734335</v>
      </c>
      <c r="Q142" s="205">
        <f t="shared" si="29"/>
        <v>362.80719734429135</v>
      </c>
      <c r="R142" s="214">
        <f>Terr_Oeko!AJ142</f>
        <v>1059.6659260028759</v>
      </c>
      <c r="T142" s="186">
        <f>Klima!E142</f>
        <v>183.59309412196205</v>
      </c>
      <c r="U142" s="187">
        <f>Klima!H142</f>
        <v>137.16550575338968</v>
      </c>
      <c r="V142" s="187">
        <f>Klima!J142</f>
        <v>46.427588368572373</v>
      </c>
      <c r="W142" s="186">
        <f>Vegetation!K142</f>
        <v>743.83979384547706</v>
      </c>
      <c r="X142" s="187">
        <f t="shared" si="30"/>
        <v>306.71312251324821</v>
      </c>
      <c r="Y142" s="188">
        <f>Vegetation!M142</f>
        <v>437.12667133222885</v>
      </c>
      <c r="Z142" s="186">
        <f>Gesundheit!F142</f>
        <v>1583.9173913043478</v>
      </c>
      <c r="AA142" s="187">
        <f>MIN(Gesundheit!F142, Gesundheit!J142)</f>
        <v>1446.8695652173913</v>
      </c>
      <c r="AB142" s="189">
        <f t="shared" si="31"/>
        <v>137.04782608695655</v>
      </c>
      <c r="AC142" s="190">
        <f>MIN(Gesundheit!F142,Gesundheit!Q142)</f>
        <v>421.67391304347825</v>
      </c>
      <c r="AD142" s="191">
        <f t="shared" si="32"/>
        <v>1162.2434782608696</v>
      </c>
      <c r="AE142" s="160">
        <f t="shared" si="33"/>
        <v>4677.6631964644312</v>
      </c>
      <c r="AF142" s="160">
        <f t="shared" si="34"/>
        <v>2907.7053739115872</v>
      </c>
      <c r="AG142" s="160">
        <f t="shared" si="35"/>
        <v>1769.9578225528442</v>
      </c>
    </row>
    <row r="143" spans="1:33" x14ac:dyDescent="0.25">
      <c r="A143" s="76">
        <v>8126</v>
      </c>
      <c r="B143" s="21" t="s">
        <v>108</v>
      </c>
      <c r="C143" s="39" t="s">
        <v>104</v>
      </c>
      <c r="D143" s="207">
        <v>779</v>
      </c>
      <c r="E143" s="213">
        <f>Terr_Oeko!W143</f>
        <v>1335.4936198071341</v>
      </c>
      <c r="F143" s="220">
        <f t="shared" si="24"/>
        <v>1070.241161689863</v>
      </c>
      <c r="G143" s="223">
        <f>Terr_Oeko!Z143</f>
        <v>265.25245811727103</v>
      </c>
      <c r="H143" s="227">
        <f t="shared" si="25"/>
        <v>697.51024192353054</v>
      </c>
      <c r="I143" s="228">
        <f>Terr_Oeko!AB143</f>
        <v>637.98337788360357</v>
      </c>
      <c r="J143" s="220">
        <f t="shared" si="26"/>
        <v>444.32524587675584</v>
      </c>
      <c r="K143" s="231">
        <f>Terr_Oeko!AD143</f>
        <v>891.16837393037827</v>
      </c>
      <c r="L143" s="180">
        <f>Terr_Oeko!X143</f>
        <v>485.31573743025069</v>
      </c>
      <c r="M143" s="205">
        <f t="shared" si="27"/>
        <v>360.32664224450139</v>
      </c>
      <c r="N143" s="205">
        <f>Terr_Oeko!AF143</f>
        <v>124.98909518574931</v>
      </c>
      <c r="O143" s="180">
        <f t="shared" si="28"/>
        <v>214.41627917197832</v>
      </c>
      <c r="P143" s="180">
        <f>Terr_Oeko!AH143</f>
        <v>270.89945825827238</v>
      </c>
      <c r="Q143" s="205">
        <f t="shared" si="29"/>
        <v>123.78163048158649</v>
      </c>
      <c r="R143" s="214">
        <f>Terr_Oeko!AJ143</f>
        <v>361.5341069486642</v>
      </c>
      <c r="T143" s="186">
        <f>Klima!E143</f>
        <v>125.78965517825391</v>
      </c>
      <c r="U143" s="187">
        <f>Klima!H143</f>
        <v>101.31462455982222</v>
      </c>
      <c r="V143" s="187">
        <f>Klima!J143</f>
        <v>24.475030618431688</v>
      </c>
      <c r="W143" s="186">
        <f>Vegetation!K143</f>
        <v>1335.4936198071341</v>
      </c>
      <c r="X143" s="187">
        <f t="shared" si="30"/>
        <v>550.67424681591933</v>
      </c>
      <c r="Y143" s="188">
        <f>Vegetation!M143</f>
        <v>784.81937299121478</v>
      </c>
      <c r="Z143" s="186">
        <f>Gesundheit!F143</f>
        <v>495.11304347826086</v>
      </c>
      <c r="AA143" s="187">
        <f>MIN(Gesundheit!F143, Gesundheit!J143)</f>
        <v>495.11304347826086</v>
      </c>
      <c r="AB143" s="189">
        <f t="shared" si="31"/>
        <v>0</v>
      </c>
      <c r="AC143" s="190">
        <f>MIN(Gesundheit!F143,Gesundheit!Q143)</f>
        <v>274.18695652173921</v>
      </c>
      <c r="AD143" s="191">
        <f t="shared" si="32"/>
        <v>220.92608695652166</v>
      </c>
      <c r="AE143" s="160">
        <f t="shared" si="33"/>
        <v>3777.2056757010337</v>
      </c>
      <c r="AF143" s="160">
        <f t="shared" si="34"/>
        <v>2059.0284359495113</v>
      </c>
      <c r="AG143" s="160">
        <f t="shared" si="35"/>
        <v>1718.1772397515224</v>
      </c>
    </row>
    <row r="144" spans="1:33" x14ac:dyDescent="0.25">
      <c r="A144" s="76">
        <v>8127</v>
      </c>
      <c r="B144" s="21" t="s">
        <v>109</v>
      </c>
      <c r="C144" s="39" t="s">
        <v>104</v>
      </c>
      <c r="D144" s="207">
        <v>1478</v>
      </c>
      <c r="E144" s="213">
        <f>Terr_Oeko!W144</f>
        <v>3675.6127570295903</v>
      </c>
      <c r="F144" s="220">
        <f t="shared" si="24"/>
        <v>2945.5715914041803</v>
      </c>
      <c r="G144" s="223">
        <f>Terr_Oeko!Z144</f>
        <v>730.04116562541003</v>
      </c>
      <c r="H144" s="227">
        <f t="shared" si="25"/>
        <v>1919.7227941404719</v>
      </c>
      <c r="I144" s="228">
        <f>Terr_Oeko!AB144</f>
        <v>1755.8899628891184</v>
      </c>
      <c r="J144" s="220">
        <f t="shared" si="26"/>
        <v>1222.8943049917139</v>
      </c>
      <c r="K144" s="231">
        <f>Terr_Oeko!AD144</f>
        <v>2452.7184520378764</v>
      </c>
      <c r="L144" s="180">
        <f>Terr_Oeko!X144</f>
        <v>1171.2420962716133</v>
      </c>
      <c r="M144" s="205">
        <f t="shared" si="27"/>
        <v>869.59828263474628</v>
      </c>
      <c r="N144" s="205">
        <f>Terr_Oeko!AF144</f>
        <v>301.64381363686704</v>
      </c>
      <c r="O144" s="180">
        <f t="shared" si="28"/>
        <v>517.46389602344198</v>
      </c>
      <c r="P144" s="180">
        <f>Terr_Oeko!AH144</f>
        <v>653.77820024817129</v>
      </c>
      <c r="Q144" s="205">
        <f t="shared" si="29"/>
        <v>298.72976535406042</v>
      </c>
      <c r="R144" s="214">
        <f>Terr_Oeko!AJ144</f>
        <v>872.51233091755284</v>
      </c>
      <c r="T144" s="186">
        <f>Klima!E144</f>
        <v>299.863145054472</v>
      </c>
      <c r="U144" s="187">
        <f>Klima!H144</f>
        <v>234.7968387646861</v>
      </c>
      <c r="V144" s="187">
        <f>Klima!J144</f>
        <v>65.066306289785899</v>
      </c>
      <c r="W144" s="186">
        <f>Vegetation!K144</f>
        <v>3675.6127570295903</v>
      </c>
      <c r="X144" s="187">
        <f t="shared" si="30"/>
        <v>1515.593378017456</v>
      </c>
      <c r="Y144" s="188">
        <f>Vegetation!M144</f>
        <v>2160.0193790121343</v>
      </c>
      <c r="Z144" s="186">
        <f>Gesundheit!F144</f>
        <v>1251.1739130434783</v>
      </c>
      <c r="AA144" s="187">
        <f>MIN(Gesundheit!F144, Gesundheit!J144)</f>
        <v>1251.1739130434783</v>
      </c>
      <c r="AB144" s="189">
        <f t="shared" si="31"/>
        <v>0</v>
      </c>
      <c r="AC144" s="190">
        <f>MIN(Gesundheit!F144,Gesundheit!Q144)</f>
        <v>520.2217391304348</v>
      </c>
      <c r="AD144" s="191">
        <f t="shared" si="32"/>
        <v>730.95217391304345</v>
      </c>
      <c r="AE144" s="160">
        <f t="shared" si="33"/>
        <v>10073.504668428743</v>
      </c>
      <c r="AF144" s="160">
        <f t="shared" si="34"/>
        <v>5438.7508199895346</v>
      </c>
      <c r="AG144" s="160">
        <f t="shared" si="35"/>
        <v>4634.7538484392098</v>
      </c>
    </row>
    <row r="145" spans="1:33" x14ac:dyDescent="0.25">
      <c r="A145" s="76">
        <v>8128</v>
      </c>
      <c r="B145" s="21" t="s">
        <v>110</v>
      </c>
      <c r="C145" s="39" t="s">
        <v>104</v>
      </c>
      <c r="D145" s="207">
        <v>1305</v>
      </c>
      <c r="E145" s="213">
        <f>Terr_Oeko!W145</f>
        <v>1096.0607178240177</v>
      </c>
      <c r="F145" s="220">
        <f t="shared" si="24"/>
        <v>878.36383381300493</v>
      </c>
      <c r="G145" s="223">
        <f>Terr_Oeko!Z145</f>
        <v>217.69688401101277</v>
      </c>
      <c r="H145" s="227">
        <f t="shared" si="25"/>
        <v>572.45767790542993</v>
      </c>
      <c r="I145" s="228">
        <f>Terr_Oeko!AB145</f>
        <v>523.6030399185878</v>
      </c>
      <c r="J145" s="220">
        <f t="shared" si="26"/>
        <v>364.66475071093305</v>
      </c>
      <c r="K145" s="231">
        <f>Terr_Oeko!AD145</f>
        <v>731.39596711308468</v>
      </c>
      <c r="L145" s="180">
        <f>Terr_Oeko!X145</f>
        <v>588.94001399152876</v>
      </c>
      <c r="M145" s="205">
        <f t="shared" si="27"/>
        <v>437.2633346873406</v>
      </c>
      <c r="N145" s="205">
        <f>Terr_Oeko!AF145</f>
        <v>151.67667930418816</v>
      </c>
      <c r="O145" s="180">
        <f t="shared" si="28"/>
        <v>260.19829302095337</v>
      </c>
      <c r="P145" s="180">
        <f>Terr_Oeko!AH145</f>
        <v>328.74172097057539</v>
      </c>
      <c r="Q145" s="205">
        <f t="shared" si="29"/>
        <v>150.21139758155266</v>
      </c>
      <c r="R145" s="214">
        <f>Terr_Oeko!AJ145</f>
        <v>438.7286164099761</v>
      </c>
      <c r="T145" s="186">
        <f>Klima!E145</f>
        <v>168.15709470919722</v>
      </c>
      <c r="U145" s="187">
        <f>Klima!H145</f>
        <v>136.15927364587768</v>
      </c>
      <c r="V145" s="187">
        <f>Klima!J145</f>
        <v>31.997821063319549</v>
      </c>
      <c r="W145" s="186">
        <f>Vegetation!K145</f>
        <v>1096.0607178240177</v>
      </c>
      <c r="X145" s="187">
        <f t="shared" si="30"/>
        <v>451.94705635465493</v>
      </c>
      <c r="Y145" s="188">
        <f>Vegetation!M145</f>
        <v>644.1136614693628</v>
      </c>
      <c r="Z145" s="186">
        <f>Gesundheit!F145</f>
        <v>601.42173913043473</v>
      </c>
      <c r="AA145" s="187">
        <f>MIN(Gesundheit!F145, Gesundheit!J145)</f>
        <v>601.42173913043473</v>
      </c>
      <c r="AB145" s="189">
        <f t="shared" si="31"/>
        <v>0</v>
      </c>
      <c r="AC145" s="190">
        <f>MIN(Gesundheit!F145,Gesundheit!Q145)</f>
        <v>459.32173913043476</v>
      </c>
      <c r="AD145" s="191">
        <f t="shared" si="32"/>
        <v>142.09999999999997</v>
      </c>
      <c r="AE145" s="160">
        <f t="shared" si="33"/>
        <v>3550.6402834791961</v>
      </c>
      <c r="AF145" s="160">
        <f t="shared" si="34"/>
        <v>2022.1840400573506</v>
      </c>
      <c r="AG145" s="160">
        <f t="shared" si="35"/>
        <v>1528.4562434218456</v>
      </c>
    </row>
    <row r="146" spans="1:33" x14ac:dyDescent="0.25">
      <c r="A146" s="76">
        <v>8135</v>
      </c>
      <c r="B146" s="21" t="s">
        <v>111</v>
      </c>
      <c r="C146" s="39" t="s">
        <v>104</v>
      </c>
      <c r="D146" s="207">
        <v>627</v>
      </c>
      <c r="E146" s="213">
        <f>Terr_Oeko!W146</f>
        <v>746.75182198680409</v>
      </c>
      <c r="F146" s="220">
        <f t="shared" si="24"/>
        <v>598.43381174115723</v>
      </c>
      <c r="G146" s="223">
        <f>Terr_Oeko!Z146</f>
        <v>148.31801024564689</v>
      </c>
      <c r="H146" s="227">
        <f t="shared" si="25"/>
        <v>390.01836945209379</v>
      </c>
      <c r="I146" s="228">
        <f>Terr_Oeko!AB146</f>
        <v>356.7334525347103</v>
      </c>
      <c r="J146" s="220">
        <f t="shared" si="26"/>
        <v>248.44797608326968</v>
      </c>
      <c r="K146" s="231">
        <f>Terr_Oeko!AD146</f>
        <v>498.30384590353441</v>
      </c>
      <c r="L146" s="180">
        <f>Terr_Oeko!X146</f>
        <v>705.50075059287121</v>
      </c>
      <c r="M146" s="205">
        <f t="shared" si="27"/>
        <v>523.80480778997969</v>
      </c>
      <c r="N146" s="205">
        <f>Terr_Oeko!AF146</f>
        <v>181.69594280289155</v>
      </c>
      <c r="O146" s="180">
        <f t="shared" si="28"/>
        <v>311.6957358443417</v>
      </c>
      <c r="P146" s="180">
        <f>Terr_Oeko!AH146</f>
        <v>393.80501474852952</v>
      </c>
      <c r="Q146" s="205">
        <f t="shared" si="29"/>
        <v>179.94065817187607</v>
      </c>
      <c r="R146" s="214">
        <f>Terr_Oeko!AJ146</f>
        <v>525.56009242099515</v>
      </c>
      <c r="T146" s="186">
        <f>Klima!E146</f>
        <v>101.38072362780787</v>
      </c>
      <c r="U146" s="187">
        <f>Klima!H146</f>
        <v>75.989819787936028</v>
      </c>
      <c r="V146" s="187">
        <f>Klima!J146</f>
        <v>25.390903839871839</v>
      </c>
      <c r="W146" s="186">
        <f>Vegetation!K146</f>
        <v>746.75182198680409</v>
      </c>
      <c r="X146" s="187">
        <f t="shared" si="30"/>
        <v>307.91386123610602</v>
      </c>
      <c r="Y146" s="188">
        <f>Vegetation!M146</f>
        <v>438.83796075069807</v>
      </c>
      <c r="Z146" s="186">
        <f>Gesundheit!F146</f>
        <v>739.50434782608704</v>
      </c>
      <c r="AA146" s="187">
        <f>MIN(Gesundheit!F146, Gesundheit!J146)</f>
        <v>739.50434782608704</v>
      </c>
      <c r="AB146" s="189">
        <f t="shared" si="31"/>
        <v>0</v>
      </c>
      <c r="AC146" s="190">
        <f>MIN(Gesundheit!F146,Gesundheit!Q146)</f>
        <v>220.68260869565216</v>
      </c>
      <c r="AD146" s="191">
        <f t="shared" si="32"/>
        <v>518.82173913043493</v>
      </c>
      <c r="AE146" s="160">
        <f t="shared" si="33"/>
        <v>3039.8894660203741</v>
      </c>
      <c r="AF146" s="160">
        <f t="shared" si="34"/>
        <v>1825.1221341465646</v>
      </c>
      <c r="AG146" s="160">
        <f t="shared" si="35"/>
        <v>1214.7673318738098</v>
      </c>
    </row>
    <row r="147" spans="1:33" x14ac:dyDescent="0.25">
      <c r="A147" s="76">
        <v>8136</v>
      </c>
      <c r="B147" s="21" t="s">
        <v>112</v>
      </c>
      <c r="C147" s="39" t="s">
        <v>104</v>
      </c>
      <c r="D147" s="207">
        <v>1508</v>
      </c>
      <c r="E147" s="213">
        <f>Terr_Oeko!W147</f>
        <v>2270.425375226861</v>
      </c>
      <c r="F147" s="220">
        <f t="shared" si="24"/>
        <v>1819.4790713143611</v>
      </c>
      <c r="G147" s="223">
        <f>Terr_Oeko!Z147</f>
        <v>450.94630391249973</v>
      </c>
      <c r="H147" s="227">
        <f t="shared" si="25"/>
        <v>1185.8124436210435</v>
      </c>
      <c r="I147" s="228">
        <f>Terr_Oeko!AB147</f>
        <v>1084.6129316058175</v>
      </c>
      <c r="J147" s="220">
        <f t="shared" si="26"/>
        <v>755.38160432259338</v>
      </c>
      <c r="K147" s="231">
        <f>Terr_Oeko!AD147</f>
        <v>1515.0437709042676</v>
      </c>
      <c r="L147" s="180">
        <f>Terr_Oeko!X147</f>
        <v>1068.2647413008438</v>
      </c>
      <c r="M147" s="205">
        <f t="shared" si="27"/>
        <v>793.1419024227398</v>
      </c>
      <c r="N147" s="205">
        <f>Terr_Oeko!AF147</f>
        <v>275.12283887810389</v>
      </c>
      <c r="O147" s="180">
        <f t="shared" si="28"/>
        <v>471.96769718035841</v>
      </c>
      <c r="P147" s="180">
        <f>Terr_Oeko!AH147</f>
        <v>596.29704412048534</v>
      </c>
      <c r="Q147" s="205">
        <f t="shared" si="29"/>
        <v>272.46499807398652</v>
      </c>
      <c r="R147" s="214">
        <f>Terr_Oeko!AJ147</f>
        <v>795.79974322685723</v>
      </c>
      <c r="T147" s="186">
        <f>Klima!E147</f>
        <v>244.66251520635396</v>
      </c>
      <c r="U147" s="187">
        <f>Klima!H147</f>
        <v>191.14171744283078</v>
      </c>
      <c r="V147" s="187">
        <f>Klima!J147</f>
        <v>53.520797763523177</v>
      </c>
      <c r="W147" s="186">
        <f>Vegetation!K147</f>
        <v>2270.425375226861</v>
      </c>
      <c r="X147" s="187">
        <f t="shared" si="30"/>
        <v>936.18177197683667</v>
      </c>
      <c r="Y147" s="188">
        <f>Vegetation!M147</f>
        <v>1334.2436032500243</v>
      </c>
      <c r="Z147" s="186">
        <f>Gesundheit!F147</f>
        <v>1097.4782608695652</v>
      </c>
      <c r="AA147" s="187">
        <f>MIN(Gesundheit!F147, Gesundheit!J147)</f>
        <v>1097.4782608695652</v>
      </c>
      <c r="AB147" s="189">
        <f t="shared" si="31"/>
        <v>0</v>
      </c>
      <c r="AC147" s="190">
        <f>MIN(Gesundheit!F147,Gesundheit!Q147)</f>
        <v>530.78260869565213</v>
      </c>
      <c r="AD147" s="191">
        <f t="shared" si="32"/>
        <v>566.69565217391312</v>
      </c>
      <c r="AE147" s="160">
        <f t="shared" si="33"/>
        <v>6951.2562678304848</v>
      </c>
      <c r="AF147" s="160">
        <f t="shared" si="34"/>
        <v>3882.5818910906346</v>
      </c>
      <c r="AG147" s="160">
        <f t="shared" si="35"/>
        <v>3068.6743767398502</v>
      </c>
    </row>
    <row r="148" spans="1:33" x14ac:dyDescent="0.25">
      <c r="A148" s="76">
        <v>8215</v>
      </c>
      <c r="B148" s="21" t="s">
        <v>309</v>
      </c>
      <c r="C148" s="39" t="s">
        <v>104</v>
      </c>
      <c r="D148" s="207">
        <v>1261</v>
      </c>
      <c r="E148" s="213">
        <f>Terr_Oeko!W148</f>
        <v>450.65206414733075</v>
      </c>
      <c r="F148" s="220">
        <f t="shared" si="24"/>
        <v>361.14465954590366</v>
      </c>
      <c r="G148" s="223">
        <f>Terr_Oeko!Z148</f>
        <v>89.507404601427083</v>
      </c>
      <c r="H148" s="227">
        <f t="shared" si="25"/>
        <v>235.36947359743868</v>
      </c>
      <c r="I148" s="228">
        <f>Terr_Oeko!AB148</f>
        <v>215.28259054989206</v>
      </c>
      <c r="J148" s="220">
        <f t="shared" si="26"/>
        <v>149.9341413821561</v>
      </c>
      <c r="K148" s="231">
        <f>Terr_Oeko!AD148</f>
        <v>300.71792276517465</v>
      </c>
      <c r="L148" s="180">
        <f>Terr_Oeko!X148</f>
        <v>3050.8775579892763</v>
      </c>
      <c r="M148" s="205">
        <f t="shared" si="27"/>
        <v>2265.1490186373208</v>
      </c>
      <c r="N148" s="205">
        <f>Terr_Oeko!AF148</f>
        <v>785.72853935195553</v>
      </c>
      <c r="O148" s="180">
        <f t="shared" si="28"/>
        <v>1347.901507701195</v>
      </c>
      <c r="P148" s="180">
        <f>Terr_Oeko!AH148</f>
        <v>1702.9760502880813</v>
      </c>
      <c r="Q148" s="205">
        <f t="shared" si="29"/>
        <v>778.13796133464166</v>
      </c>
      <c r="R148" s="214">
        <f>Terr_Oeko!AJ148</f>
        <v>2272.7395966546346</v>
      </c>
      <c r="T148" s="186">
        <f>Klima!E148</f>
        <v>211.3603088422812</v>
      </c>
      <c r="U148" s="187">
        <f>Klima!H148</f>
        <v>143.49438208840473</v>
      </c>
      <c r="V148" s="187">
        <f>Klima!J148</f>
        <v>67.865926753876465</v>
      </c>
      <c r="W148" s="186">
        <f>Vegetation!K148</f>
        <v>450.65206414733075</v>
      </c>
      <c r="X148" s="187">
        <f t="shared" si="30"/>
        <v>185.82079488796751</v>
      </c>
      <c r="Y148" s="188">
        <f>Vegetation!M148</f>
        <v>264.83126925936324</v>
      </c>
      <c r="Z148" s="186">
        <f>Gesundheit!F148</f>
        <v>3091.9304347826092</v>
      </c>
      <c r="AA148" s="187">
        <f>MIN(Gesundheit!F148, Gesundheit!J148)</f>
        <v>1522.9565217391305</v>
      </c>
      <c r="AB148" s="189">
        <f t="shared" si="31"/>
        <v>1568.9739130434787</v>
      </c>
      <c r="AC148" s="190">
        <f>MIN(Gesundheit!F148,Gesundheit!Q148)</f>
        <v>443.83043478260873</v>
      </c>
      <c r="AD148" s="191">
        <f t="shared" si="32"/>
        <v>2648.1000000000004</v>
      </c>
      <c r="AE148" s="160">
        <f t="shared" si="33"/>
        <v>7255.4724299088284</v>
      </c>
      <c r="AF148" s="160">
        <f t="shared" si="34"/>
        <v>3435.5426800141363</v>
      </c>
      <c r="AG148" s="160">
        <f t="shared" si="35"/>
        <v>3819.9297498946917</v>
      </c>
    </row>
    <row r="149" spans="1:33" x14ac:dyDescent="0.25">
      <c r="A149" s="76">
        <v>8216</v>
      </c>
      <c r="B149" s="21" t="s">
        <v>310</v>
      </c>
      <c r="C149" s="39" t="s">
        <v>104</v>
      </c>
      <c r="D149" s="207">
        <v>895</v>
      </c>
      <c r="E149" s="213">
        <f>Terr_Oeko!W149</f>
        <v>221.68883309374229</v>
      </c>
      <c r="F149" s="220">
        <f t="shared" si="24"/>
        <v>177.65754230872403</v>
      </c>
      <c r="G149" s="223">
        <f>Terr_Oeko!Z149</f>
        <v>44.031290785018271</v>
      </c>
      <c r="H149" s="227">
        <f t="shared" si="25"/>
        <v>115.78507700043701</v>
      </c>
      <c r="I149" s="228">
        <f>Terr_Oeko!AB149</f>
        <v>105.90375609330528</v>
      </c>
      <c r="J149" s="220">
        <f t="shared" si="26"/>
        <v>73.75695683722796</v>
      </c>
      <c r="K149" s="231">
        <f>Terr_Oeko!AD149</f>
        <v>147.93187625651433</v>
      </c>
      <c r="L149" s="180">
        <f>Terr_Oeko!X149</f>
        <v>980.12287988910646</v>
      </c>
      <c r="M149" s="205">
        <f t="shared" si="27"/>
        <v>727.70025585294161</v>
      </c>
      <c r="N149" s="205">
        <f>Terr_Oeko!AF149</f>
        <v>252.42262403616485</v>
      </c>
      <c r="O149" s="180">
        <f t="shared" si="28"/>
        <v>433.02593513640034</v>
      </c>
      <c r="P149" s="180">
        <f>Terr_Oeko!AH149</f>
        <v>547.09694475270612</v>
      </c>
      <c r="Q149" s="205">
        <f t="shared" si="29"/>
        <v>249.98408002876272</v>
      </c>
      <c r="R149" s="214">
        <f>Terr_Oeko!AJ149</f>
        <v>730.13879986034374</v>
      </c>
      <c r="T149" s="186">
        <f>Klima!E149</f>
        <v>87.028716736078024</v>
      </c>
      <c r="U149" s="187">
        <f>Klima!H149</f>
        <v>60.988954358021878</v>
      </c>
      <c r="V149" s="187">
        <f>Klima!J149</f>
        <v>26.039762378056146</v>
      </c>
      <c r="W149" s="186">
        <f>Vegetation!K149</f>
        <v>221.68883309374229</v>
      </c>
      <c r="X149" s="187">
        <f t="shared" si="30"/>
        <v>91.410643510993793</v>
      </c>
      <c r="Y149" s="188">
        <f>Vegetation!M149</f>
        <v>130.2781895827485</v>
      </c>
      <c r="Z149" s="186">
        <f>Gesundheit!F149</f>
        <v>1002.004347826087</v>
      </c>
      <c r="AA149" s="187">
        <f>MIN(Gesundheit!F149, Gesundheit!J149)</f>
        <v>1002.004347826087</v>
      </c>
      <c r="AB149" s="189">
        <f t="shared" si="31"/>
        <v>0</v>
      </c>
      <c r="AC149" s="190">
        <f>MIN(Gesundheit!F149,Gesundheit!Q149)</f>
        <v>315.03043478260867</v>
      </c>
      <c r="AD149" s="191">
        <f t="shared" si="32"/>
        <v>686.97391304347843</v>
      </c>
      <c r="AE149" s="160">
        <f t="shared" si="33"/>
        <v>2512.5336106387558</v>
      </c>
      <c r="AF149" s="160">
        <f t="shared" si="34"/>
        <v>1703.21495783194</v>
      </c>
      <c r="AG149" s="160">
        <f t="shared" si="35"/>
        <v>809.31865280681598</v>
      </c>
    </row>
    <row r="150" spans="1:33" x14ac:dyDescent="0.25">
      <c r="A150" s="76">
        <v>8225</v>
      </c>
      <c r="B150" s="21" t="s">
        <v>113</v>
      </c>
      <c r="C150" s="39" t="s">
        <v>104</v>
      </c>
      <c r="D150" s="207">
        <v>1124</v>
      </c>
      <c r="E150" s="213">
        <f>Terr_Oeko!W150</f>
        <v>804.37184422007408</v>
      </c>
      <c r="F150" s="220">
        <f t="shared" si="24"/>
        <v>644.6094868749974</v>
      </c>
      <c r="G150" s="223">
        <f>Terr_Oeko!Z150</f>
        <v>159.76235734507662</v>
      </c>
      <c r="H150" s="227">
        <f t="shared" si="25"/>
        <v>420.11252718634904</v>
      </c>
      <c r="I150" s="228">
        <f>Terr_Oeko!AB150</f>
        <v>384.25931703372504</v>
      </c>
      <c r="J150" s="220">
        <f t="shared" si="26"/>
        <v>267.61843872458064</v>
      </c>
      <c r="K150" s="231">
        <f>Terr_Oeko!AD150</f>
        <v>536.75340549549344</v>
      </c>
      <c r="L150" s="180">
        <f>Terr_Oeko!X150</f>
        <v>564.46414231576762</v>
      </c>
      <c r="M150" s="205">
        <f t="shared" si="27"/>
        <v>419.09102339236262</v>
      </c>
      <c r="N150" s="205">
        <f>Terr_Oeko!AF150</f>
        <v>145.373118923405</v>
      </c>
      <c r="O150" s="180">
        <f t="shared" si="28"/>
        <v>249.38466195678092</v>
      </c>
      <c r="P150" s="180">
        <f>Terr_Oeko!AH150</f>
        <v>315.0794803589867</v>
      </c>
      <c r="Q150" s="205">
        <f t="shared" si="29"/>
        <v>143.96873312660239</v>
      </c>
      <c r="R150" s="214">
        <f>Terr_Oeko!AJ150</f>
        <v>420.49540918916523</v>
      </c>
      <c r="T150" s="186">
        <f>Klima!E150</f>
        <v>138.76611366885308</v>
      </c>
      <c r="U150" s="187">
        <f>Klima!H150</f>
        <v>108.34020520946687</v>
      </c>
      <c r="V150" s="187">
        <f>Klima!J150</f>
        <v>30.425908459386207</v>
      </c>
      <c r="W150" s="186">
        <f>Vegetation!K150</f>
        <v>804.37184422007408</v>
      </c>
      <c r="X150" s="187">
        <f t="shared" si="30"/>
        <v>331.67276346837934</v>
      </c>
      <c r="Y150" s="188">
        <f>Vegetation!M150</f>
        <v>472.69908075169474</v>
      </c>
      <c r="Z150" s="186">
        <f>Gesundheit!F150</f>
        <v>590.25217391304352</v>
      </c>
      <c r="AA150" s="187">
        <f>MIN(Gesundheit!F150, Gesundheit!J150)</f>
        <v>590.25217391304352</v>
      </c>
      <c r="AB150" s="189">
        <f t="shared" si="31"/>
        <v>0</v>
      </c>
      <c r="AC150" s="190">
        <f>MIN(Gesundheit!F150,Gesundheit!Q150)</f>
        <v>395.62173913043483</v>
      </c>
      <c r="AD150" s="191">
        <f t="shared" si="32"/>
        <v>194.63043478260869</v>
      </c>
      <c r="AE150" s="160">
        <f t="shared" si="33"/>
        <v>2902.2261183378123</v>
      </c>
      <c r="AF150" s="160">
        <f t="shared" si="34"/>
        <v>1699.7623317340194</v>
      </c>
      <c r="AG150" s="160">
        <f t="shared" si="35"/>
        <v>1202.4637866037926</v>
      </c>
    </row>
    <row r="151" spans="1:33" x14ac:dyDescent="0.25">
      <c r="A151" s="76">
        <v>8226</v>
      </c>
      <c r="B151" s="21" t="s">
        <v>311</v>
      </c>
      <c r="C151" s="39" t="s">
        <v>104</v>
      </c>
      <c r="D151" s="207">
        <v>1319</v>
      </c>
      <c r="E151" s="213">
        <f>Terr_Oeko!W151</f>
        <v>857.9416998604238</v>
      </c>
      <c r="F151" s="220">
        <f t="shared" si="24"/>
        <v>687.53942954321167</v>
      </c>
      <c r="G151" s="223">
        <f>Terr_Oeko!Z151</f>
        <v>170.4022703172121</v>
      </c>
      <c r="H151" s="227">
        <f t="shared" si="25"/>
        <v>448.09133772750693</v>
      </c>
      <c r="I151" s="228">
        <f>Terr_Oeko!AB151</f>
        <v>409.85036213291687</v>
      </c>
      <c r="J151" s="220">
        <f t="shared" si="26"/>
        <v>285.44139117149552</v>
      </c>
      <c r="K151" s="231">
        <f>Terr_Oeko!AD151</f>
        <v>572.50030868892827</v>
      </c>
      <c r="L151" s="180">
        <f>Terr_Oeko!X151</f>
        <v>3670.8187658844681</v>
      </c>
      <c r="M151" s="205">
        <f t="shared" si="27"/>
        <v>2725.429443526652</v>
      </c>
      <c r="N151" s="205">
        <f>Terr_Oeko!AF151</f>
        <v>945.38932235781635</v>
      </c>
      <c r="O151" s="180">
        <f t="shared" si="28"/>
        <v>1621.796370056391</v>
      </c>
      <c r="P151" s="180">
        <f>Terr_Oeko!AH151</f>
        <v>2049.0223958280772</v>
      </c>
      <c r="Q151" s="205">
        <f t="shared" si="29"/>
        <v>936.25633170176707</v>
      </c>
      <c r="R151" s="214">
        <f>Terr_Oeko!AJ151</f>
        <v>2734.5624341827011</v>
      </c>
      <c r="T151" s="186">
        <f>Klima!E151</f>
        <v>276.44429614873462</v>
      </c>
      <c r="U151" s="187">
        <f>Klima!H151</f>
        <v>182.29953012656409</v>
      </c>
      <c r="V151" s="187">
        <f>Klima!J151</f>
        <v>94.144766022170529</v>
      </c>
      <c r="W151" s="186">
        <f>Vegetation!K151</f>
        <v>857.9416998604238</v>
      </c>
      <c r="X151" s="187">
        <f t="shared" si="30"/>
        <v>353.76162968928071</v>
      </c>
      <c r="Y151" s="188">
        <f>Vegetation!M151</f>
        <v>504.18007017114309</v>
      </c>
      <c r="Z151" s="186">
        <f>Gesundheit!F151</f>
        <v>3564.5521739130431</v>
      </c>
      <c r="AA151" s="187">
        <f>MIN(Gesundheit!F151, Gesundheit!J151)</f>
        <v>1592.9869565217391</v>
      </c>
      <c r="AB151" s="189">
        <f t="shared" si="31"/>
        <v>1971.565217391304</v>
      </c>
      <c r="AC151" s="190">
        <f>MIN(Gesundheit!F151,Gesundheit!Q151)</f>
        <v>464.25217391304352</v>
      </c>
      <c r="AD151" s="191">
        <f t="shared" si="32"/>
        <v>3100.2999999999997</v>
      </c>
      <c r="AE151" s="160">
        <f t="shared" si="33"/>
        <v>9227.6986356670932</v>
      </c>
      <c r="AF151" s="160">
        <f t="shared" si="34"/>
        <v>4198.9358241214813</v>
      </c>
      <c r="AG151" s="160">
        <f t="shared" si="35"/>
        <v>5028.7628115456118</v>
      </c>
    </row>
    <row r="152" spans="1:33" x14ac:dyDescent="0.25">
      <c r="A152" s="76">
        <v>8235</v>
      </c>
      <c r="B152" s="21" t="s">
        <v>114</v>
      </c>
      <c r="C152" s="39" t="s">
        <v>104</v>
      </c>
      <c r="D152" s="207">
        <v>801</v>
      </c>
      <c r="E152" s="213">
        <f>Terr_Oeko!W152</f>
        <v>376.48438805297923</v>
      </c>
      <c r="F152" s="220">
        <f t="shared" si="24"/>
        <v>301.70798486188716</v>
      </c>
      <c r="G152" s="223">
        <f>Terr_Oeko!Z152</f>
        <v>74.776403191092072</v>
      </c>
      <c r="H152" s="227">
        <f t="shared" si="25"/>
        <v>196.63270022150283</v>
      </c>
      <c r="I152" s="228">
        <f>Terr_Oeko!AB152</f>
        <v>179.8516878314764</v>
      </c>
      <c r="J152" s="220">
        <f t="shared" si="26"/>
        <v>125.25819353188524</v>
      </c>
      <c r="K152" s="231">
        <f>Terr_Oeko!AD152</f>
        <v>251.22619452109399</v>
      </c>
      <c r="L152" s="180">
        <f>Terr_Oeko!X152</f>
        <v>355.44352156111734</v>
      </c>
      <c r="M152" s="205">
        <f t="shared" si="27"/>
        <v>263.90195238637904</v>
      </c>
      <c r="N152" s="205">
        <f>Terr_Oeko!AF152</f>
        <v>91.541569174738314</v>
      </c>
      <c r="O152" s="180">
        <f t="shared" si="28"/>
        <v>157.03772095351204</v>
      </c>
      <c r="P152" s="180">
        <f>Terr_Oeko!AH152</f>
        <v>198.4058006076053</v>
      </c>
      <c r="Q152" s="205">
        <f t="shared" si="29"/>
        <v>90.657226316044046</v>
      </c>
      <c r="R152" s="214">
        <f>Terr_Oeko!AJ152</f>
        <v>264.78629524507329</v>
      </c>
      <c r="T152" s="186">
        <f>Klima!E152</f>
        <v>65.828520656363708</v>
      </c>
      <c r="U152" s="187">
        <f>Klima!H152</f>
        <v>50.388042911563694</v>
      </c>
      <c r="V152" s="187">
        <f>Klima!J152</f>
        <v>15.440477744800013</v>
      </c>
      <c r="W152" s="186">
        <f>Vegetation!K152</f>
        <v>376.48438805297923</v>
      </c>
      <c r="X152" s="187">
        <f t="shared" si="30"/>
        <v>155.23867261826896</v>
      </c>
      <c r="Y152" s="188">
        <f>Vegetation!M152</f>
        <v>221.24571543471026</v>
      </c>
      <c r="Z152" s="186">
        <f>Gesundheit!F152</f>
        <v>363.42173913043473</v>
      </c>
      <c r="AA152" s="187">
        <f>MIN(Gesundheit!F152, Gesundheit!J152)</f>
        <v>363.42173913043473</v>
      </c>
      <c r="AB152" s="189">
        <f t="shared" si="31"/>
        <v>0</v>
      </c>
      <c r="AC152" s="190">
        <f>MIN(Gesundheit!F152,Gesundheit!Q152)</f>
        <v>281.94782608695652</v>
      </c>
      <c r="AD152" s="191">
        <f t="shared" si="32"/>
        <v>81.473913043478206</v>
      </c>
      <c r="AE152" s="160">
        <f t="shared" si="33"/>
        <v>1537.6625574538743</v>
      </c>
      <c r="AF152" s="160">
        <f t="shared" si="34"/>
        <v>922.71887583528223</v>
      </c>
      <c r="AG152" s="160">
        <f t="shared" si="35"/>
        <v>614.943681618592</v>
      </c>
    </row>
    <row r="153" spans="1:33" x14ac:dyDescent="0.25">
      <c r="A153" s="76">
        <v>8236</v>
      </c>
      <c r="B153" s="21" t="s">
        <v>312</v>
      </c>
      <c r="C153" s="39" t="s">
        <v>104</v>
      </c>
      <c r="D153" s="207">
        <v>667</v>
      </c>
      <c r="E153" s="213">
        <f>Terr_Oeko!W153</f>
        <v>386.08449417688024</v>
      </c>
      <c r="F153" s="220">
        <f t="shared" si="24"/>
        <v>309.40134151893625</v>
      </c>
      <c r="G153" s="223">
        <f>Terr_Oeko!Z153</f>
        <v>76.683152657944007</v>
      </c>
      <c r="H153" s="227">
        <f t="shared" si="25"/>
        <v>201.64670571404932</v>
      </c>
      <c r="I153" s="228">
        <f>Terr_Oeko!AB153</f>
        <v>184.43778846283092</v>
      </c>
      <c r="J153" s="220">
        <f t="shared" si="26"/>
        <v>128.45219569758729</v>
      </c>
      <c r="K153" s="231">
        <f>Terr_Oeko!AD153</f>
        <v>257.63229847929296</v>
      </c>
      <c r="L153" s="180">
        <f>Terr_Oeko!X153</f>
        <v>947.80431730136183</v>
      </c>
      <c r="M153" s="205">
        <f t="shared" si="27"/>
        <v>703.70507448694593</v>
      </c>
      <c r="N153" s="205">
        <f>Terr_Oeko!AF153</f>
        <v>244.09924281441587</v>
      </c>
      <c r="O153" s="180">
        <f t="shared" si="28"/>
        <v>418.7473420395778</v>
      </c>
      <c r="P153" s="180">
        <f>Terr_Oeko!AH153</f>
        <v>529.05697526178403</v>
      </c>
      <c r="Q153" s="205">
        <f t="shared" si="29"/>
        <v>241.74110733409054</v>
      </c>
      <c r="R153" s="214">
        <f>Terr_Oeko!AJ153</f>
        <v>706.06320996727129</v>
      </c>
      <c r="T153" s="186">
        <f>Klima!E153</f>
        <v>100.79542986817999</v>
      </c>
      <c r="U153" s="187">
        <f>Klima!H153</f>
        <v>71.487179323635345</v>
      </c>
      <c r="V153" s="187">
        <f>Klima!J153</f>
        <v>29.308250544544649</v>
      </c>
      <c r="W153" s="186">
        <f>Vegetation!K153</f>
        <v>386.08449417688024</v>
      </c>
      <c r="X153" s="187">
        <f t="shared" si="30"/>
        <v>159.19715742922264</v>
      </c>
      <c r="Y153" s="188">
        <f>Vegetation!M153</f>
        <v>226.8873367476576</v>
      </c>
      <c r="Z153" s="186">
        <f>Gesundheit!F153</f>
        <v>982.43478260869563</v>
      </c>
      <c r="AA153" s="187">
        <f>MIN(Gesundheit!F153, Gesundheit!J153)</f>
        <v>805.54782608695643</v>
      </c>
      <c r="AB153" s="189">
        <f t="shared" si="31"/>
        <v>176.88695652173919</v>
      </c>
      <c r="AC153" s="190">
        <f>MIN(Gesundheit!F153,Gesundheit!Q153)</f>
        <v>234.77391304347827</v>
      </c>
      <c r="AD153" s="191">
        <f t="shared" si="32"/>
        <v>747.66086956521735</v>
      </c>
      <c r="AE153" s="160">
        <f t="shared" si="33"/>
        <v>2803.203518131998</v>
      </c>
      <c r="AF153" s="160">
        <f t="shared" si="34"/>
        <v>1656.6262105934416</v>
      </c>
      <c r="AG153" s="160">
        <f t="shared" si="35"/>
        <v>1146.5773075385564</v>
      </c>
    </row>
    <row r="154" spans="1:33" x14ac:dyDescent="0.25">
      <c r="A154" s="76">
        <v>8237</v>
      </c>
      <c r="B154" s="21" t="s">
        <v>115</v>
      </c>
      <c r="C154" s="39" t="s">
        <v>104</v>
      </c>
      <c r="D154" s="207">
        <v>873</v>
      </c>
      <c r="E154" s="213">
        <f>Terr_Oeko!W154</f>
        <v>423.43058671678716</v>
      </c>
      <c r="F154" s="220">
        <f t="shared" si="24"/>
        <v>339.32984501134479</v>
      </c>
      <c r="G154" s="223">
        <f>Terr_Oeko!Z154</f>
        <v>84.100741705442402</v>
      </c>
      <c r="H154" s="227">
        <f t="shared" si="25"/>
        <v>221.15206437399632</v>
      </c>
      <c r="I154" s="228">
        <f>Terr_Oeko!AB154</f>
        <v>202.27852234279084</v>
      </c>
      <c r="J154" s="220">
        <f t="shared" si="26"/>
        <v>140.87742297252299</v>
      </c>
      <c r="K154" s="231">
        <f>Terr_Oeko!AD154</f>
        <v>282.55316374426417</v>
      </c>
      <c r="L154" s="180">
        <f>Terr_Oeko!X154</f>
        <v>460.33822511661634</v>
      </c>
      <c r="M154" s="205">
        <f t="shared" si="27"/>
        <v>341.78188375130287</v>
      </c>
      <c r="N154" s="205">
        <f>Terr_Oeko!AF154</f>
        <v>118.5563413653135</v>
      </c>
      <c r="O154" s="180">
        <f t="shared" si="28"/>
        <v>203.38101936025328</v>
      </c>
      <c r="P154" s="180">
        <f>Terr_Oeko!AH154</f>
        <v>256.95720575636307</v>
      </c>
      <c r="Q154" s="205">
        <f t="shared" si="29"/>
        <v>117.41102066801147</v>
      </c>
      <c r="R154" s="214">
        <f>Terr_Oeko!AJ154</f>
        <v>342.92720444860487</v>
      </c>
      <c r="T154" s="186">
        <f>Klima!E154</f>
        <v>76.290753751136094</v>
      </c>
      <c r="U154" s="187">
        <f>Klima!H154</f>
        <v>57.873338702454305</v>
      </c>
      <c r="V154" s="187">
        <f>Klima!J154</f>
        <v>18.417415048681789</v>
      </c>
      <c r="W154" s="186">
        <f>Vegetation!K154</f>
        <v>423.43058671678716</v>
      </c>
      <c r="X154" s="187">
        <f t="shared" si="30"/>
        <v>174.59635595470928</v>
      </c>
      <c r="Y154" s="188">
        <f>Vegetation!M154</f>
        <v>248.83423076207788</v>
      </c>
      <c r="Z154" s="186">
        <f>Gesundheit!F154</f>
        <v>480.90000000000003</v>
      </c>
      <c r="AA154" s="187">
        <f>MIN(Gesundheit!F154, Gesundheit!J154)</f>
        <v>480.90000000000003</v>
      </c>
      <c r="AB154" s="189">
        <f t="shared" si="31"/>
        <v>0</v>
      </c>
      <c r="AC154" s="190">
        <f>MIN(Gesundheit!F154,Gesundheit!Q154)</f>
        <v>307.26956521739129</v>
      </c>
      <c r="AD154" s="191">
        <f t="shared" si="32"/>
        <v>173.63043478260875</v>
      </c>
      <c r="AE154" s="160">
        <f t="shared" si="33"/>
        <v>1864.3901523013269</v>
      </c>
      <c r="AF154" s="160">
        <f t="shared" si="34"/>
        <v>1137.9027783914132</v>
      </c>
      <c r="AG154" s="160">
        <f t="shared" si="35"/>
        <v>726.48737390991357</v>
      </c>
    </row>
    <row r="155" spans="1:33" x14ac:dyDescent="0.25">
      <c r="A155" s="76">
        <v>8315</v>
      </c>
      <c r="B155" s="21" t="s">
        <v>313</v>
      </c>
      <c r="C155" s="39" t="s">
        <v>104</v>
      </c>
      <c r="D155" s="207">
        <v>1563</v>
      </c>
      <c r="E155" s="213">
        <f>Terr_Oeko!W155</f>
        <v>906.11717809481377</v>
      </c>
      <c r="F155" s="220">
        <f t="shared" si="24"/>
        <v>726.14641277835744</v>
      </c>
      <c r="G155" s="223">
        <f>Terr_Oeko!Z155</f>
        <v>179.97076531645627</v>
      </c>
      <c r="H155" s="227">
        <f t="shared" si="25"/>
        <v>473.25273796160457</v>
      </c>
      <c r="I155" s="228">
        <f>Terr_Oeko!AB155</f>
        <v>432.8644401332092</v>
      </c>
      <c r="J155" s="220">
        <f t="shared" si="26"/>
        <v>301.46960792540028</v>
      </c>
      <c r="K155" s="231">
        <f>Terr_Oeko!AD155</f>
        <v>604.64757016941348</v>
      </c>
      <c r="L155" s="180">
        <f>Terr_Oeko!X155</f>
        <v>1544.7040410602685</v>
      </c>
      <c r="M155" s="205">
        <f t="shared" si="27"/>
        <v>1146.878160852455</v>
      </c>
      <c r="N155" s="205">
        <f>Terr_Oeko!AF155</f>
        <v>397.82588020781338</v>
      </c>
      <c r="O155" s="180">
        <f t="shared" si="28"/>
        <v>682.4622969364616</v>
      </c>
      <c r="P155" s="180">
        <f>Terr_Oeko!AH155</f>
        <v>862.24174412380694</v>
      </c>
      <c r="Q155" s="205">
        <f t="shared" si="29"/>
        <v>393.98265926090153</v>
      </c>
      <c r="R155" s="214">
        <f>Terr_Oeko!AJ155</f>
        <v>1150.721381799367</v>
      </c>
      <c r="T155" s="186">
        <f>Klima!E155</f>
        <v>195.88391463514424</v>
      </c>
      <c r="U155" s="187">
        <f>Klima!H155</f>
        <v>143.87809644149888</v>
      </c>
      <c r="V155" s="187">
        <f>Klima!J155</f>
        <v>52.005818193645354</v>
      </c>
      <c r="W155" s="186">
        <f>Vegetation!K155</f>
        <v>906.11717809481377</v>
      </c>
      <c r="X155" s="187">
        <f t="shared" si="30"/>
        <v>373.62619122537444</v>
      </c>
      <c r="Y155" s="188">
        <f>Vegetation!M155</f>
        <v>532.49098686943933</v>
      </c>
      <c r="Z155" s="186">
        <f>Gesundheit!F155</f>
        <v>1600.4739130434784</v>
      </c>
      <c r="AA155" s="187">
        <f>MIN(Gesundheit!F155, Gesundheit!J155)</f>
        <v>1600.4739130434784</v>
      </c>
      <c r="AB155" s="189">
        <f t="shared" si="31"/>
        <v>0</v>
      </c>
      <c r="AC155" s="190">
        <f>MIN(Gesundheit!F155,Gesundheit!Q155)</f>
        <v>550.1391304347826</v>
      </c>
      <c r="AD155" s="191">
        <f t="shared" si="32"/>
        <v>1050.3347826086958</v>
      </c>
      <c r="AE155" s="160">
        <f t="shared" si="33"/>
        <v>5153.2962249285192</v>
      </c>
      <c r="AF155" s="160">
        <f t="shared" si="34"/>
        <v>3273.693235608418</v>
      </c>
      <c r="AG155" s="160">
        <f t="shared" si="35"/>
        <v>1879.6029893201007</v>
      </c>
    </row>
    <row r="156" spans="1:33" x14ac:dyDescent="0.25">
      <c r="A156" s="76">
        <v>8316</v>
      </c>
      <c r="B156" s="21" t="s">
        <v>116</v>
      </c>
      <c r="C156" s="39" t="s">
        <v>104</v>
      </c>
      <c r="D156" s="207">
        <v>691</v>
      </c>
      <c r="E156" s="213">
        <f>Terr_Oeko!W156</f>
        <v>447.73535805461319</v>
      </c>
      <c r="F156" s="220">
        <f t="shared" si="24"/>
        <v>358.8072624436781</v>
      </c>
      <c r="G156" s="223">
        <f>Terr_Oeko!Z156</f>
        <v>88.928095610935102</v>
      </c>
      <c r="H156" s="227">
        <f t="shared" si="25"/>
        <v>233.84611748238285</v>
      </c>
      <c r="I156" s="228">
        <f>Terr_Oeko!AB156</f>
        <v>213.88924057223034</v>
      </c>
      <c r="J156" s="220">
        <f t="shared" si="26"/>
        <v>148.96373902861728</v>
      </c>
      <c r="K156" s="231">
        <f>Terr_Oeko!AD156</f>
        <v>298.7716190259959</v>
      </c>
      <c r="L156" s="180">
        <f>Terr_Oeko!X156</f>
        <v>505.24313660768559</v>
      </c>
      <c r="M156" s="205">
        <f t="shared" si="27"/>
        <v>375.12190289747559</v>
      </c>
      <c r="N156" s="205">
        <f>Terr_Oeko!AF156</f>
        <v>130.12123371020999</v>
      </c>
      <c r="O156" s="180">
        <f t="shared" si="28"/>
        <v>223.22035959975221</v>
      </c>
      <c r="P156" s="180">
        <f>Terr_Oeko!AH156</f>
        <v>282.02277700793337</v>
      </c>
      <c r="Q156" s="205">
        <f t="shared" si="29"/>
        <v>128.86418967181845</v>
      </c>
      <c r="R156" s="214">
        <f>Terr_Oeko!AJ156</f>
        <v>376.37894693586713</v>
      </c>
      <c r="T156" s="186">
        <f>Klima!E156</f>
        <v>78.49744467221818</v>
      </c>
      <c r="U156" s="187">
        <f>Klima!H156</f>
        <v>60.633354294260357</v>
      </c>
      <c r="V156" s="187">
        <f>Klima!J156</f>
        <v>17.864090377957822</v>
      </c>
      <c r="W156" s="186">
        <f>Vegetation!K156</f>
        <v>447.73535805461319</v>
      </c>
      <c r="X156" s="187">
        <f t="shared" si="30"/>
        <v>184.61812726981555</v>
      </c>
      <c r="Y156" s="188">
        <f>Vegetation!M156</f>
        <v>263.11723078479764</v>
      </c>
      <c r="Z156" s="186">
        <f>Gesundheit!F156</f>
        <v>515.62608695652159</v>
      </c>
      <c r="AA156" s="187">
        <f>MIN(Gesundheit!F156, Gesundheit!J156)</f>
        <v>515.62608695652159</v>
      </c>
      <c r="AB156" s="189">
        <f t="shared" si="31"/>
        <v>0</v>
      </c>
      <c r="AC156" s="190">
        <f>MIN(Gesundheit!F156,Gesundheit!Q156)</f>
        <v>243.20434782608694</v>
      </c>
      <c r="AD156" s="191">
        <f t="shared" si="32"/>
        <v>272.42173913043462</v>
      </c>
      <c r="AE156" s="160">
        <f t="shared" si="33"/>
        <v>1994.8373843456516</v>
      </c>
      <c r="AF156" s="160">
        <f t="shared" si="34"/>
        <v>1217.9440456027326</v>
      </c>
      <c r="AG156" s="160">
        <f t="shared" si="35"/>
        <v>776.89333874291924</v>
      </c>
    </row>
    <row r="157" spans="1:33" x14ac:dyDescent="0.25">
      <c r="A157" s="76">
        <v>8317</v>
      </c>
      <c r="B157" s="21" t="s">
        <v>117</v>
      </c>
      <c r="C157" s="39" t="s">
        <v>104</v>
      </c>
      <c r="D157" s="207">
        <v>1895</v>
      </c>
      <c r="E157" s="213">
        <f>Terr_Oeko!W157</f>
        <v>970.12206482124702</v>
      </c>
      <c r="F157" s="220">
        <f t="shared" si="24"/>
        <v>777.438806323314</v>
      </c>
      <c r="G157" s="223">
        <f>Terr_Oeko!Z157</f>
        <v>192.68325849793302</v>
      </c>
      <c r="H157" s="227">
        <f t="shared" si="25"/>
        <v>506.68162400247525</v>
      </c>
      <c r="I157" s="228">
        <f>Terr_Oeko!AB157</f>
        <v>463.44044081877178</v>
      </c>
      <c r="J157" s="220">
        <f t="shared" si="26"/>
        <v>322.76434614821812</v>
      </c>
      <c r="K157" s="231">
        <f>Terr_Oeko!AD157</f>
        <v>647.3577186730289</v>
      </c>
      <c r="L157" s="180">
        <f>Terr_Oeko!X157</f>
        <v>1745.0811214516737</v>
      </c>
      <c r="M157" s="205">
        <f t="shared" si="27"/>
        <v>1295.6497645562567</v>
      </c>
      <c r="N157" s="205">
        <f>Terr_Oeko!AF157</f>
        <v>449.4313568954168</v>
      </c>
      <c r="O157" s="180">
        <f t="shared" si="28"/>
        <v>770.99045437138147</v>
      </c>
      <c r="P157" s="180">
        <f>Terr_Oeko!AH157</f>
        <v>974.09066708029218</v>
      </c>
      <c r="Q157" s="205">
        <f t="shared" si="29"/>
        <v>445.08959812367175</v>
      </c>
      <c r="R157" s="214">
        <f>Terr_Oeko!AJ157</f>
        <v>1299.9915233280019</v>
      </c>
      <c r="T157" s="186">
        <f>Klima!E157</f>
        <v>219.48697597459895</v>
      </c>
      <c r="U157" s="187">
        <f>Klima!H157</f>
        <v>161.61354650359354</v>
      </c>
      <c r="V157" s="187">
        <f>Klima!J157</f>
        <v>57.873429471005409</v>
      </c>
      <c r="W157" s="186">
        <f>Vegetation!K157</f>
        <v>970.12206482124702</v>
      </c>
      <c r="X157" s="187">
        <f t="shared" si="30"/>
        <v>400.01781322032411</v>
      </c>
      <c r="Y157" s="188">
        <f>Vegetation!M157</f>
        <v>570.10425160092291</v>
      </c>
      <c r="Z157" s="186">
        <f>Gesundheit!F157</f>
        <v>1833.5434782608695</v>
      </c>
      <c r="AA157" s="187">
        <f>MIN(Gesundheit!F157, Gesundheit!J157)</f>
        <v>1833.5434782608695</v>
      </c>
      <c r="AB157" s="189">
        <f t="shared" si="31"/>
        <v>0</v>
      </c>
      <c r="AC157" s="190">
        <f>MIN(Gesundheit!F157,Gesundheit!Q157)</f>
        <v>667.00869565217397</v>
      </c>
      <c r="AD157" s="191">
        <f t="shared" si="32"/>
        <v>1166.5347826086954</v>
      </c>
      <c r="AE157" s="160">
        <f t="shared" si="33"/>
        <v>5738.3557053296363</v>
      </c>
      <c r="AF157" s="160">
        <f t="shared" si="34"/>
        <v>3672.8469163586442</v>
      </c>
      <c r="AG157" s="160">
        <f t="shared" si="35"/>
        <v>2065.5087889709921</v>
      </c>
    </row>
    <row r="158" spans="1:33" x14ac:dyDescent="0.25">
      <c r="A158" s="76">
        <v>8325</v>
      </c>
      <c r="B158" s="21" t="s">
        <v>118</v>
      </c>
      <c r="C158" s="39" t="s">
        <v>104</v>
      </c>
      <c r="D158" s="207">
        <v>766</v>
      </c>
      <c r="E158" s="213">
        <f>Terr_Oeko!W158</f>
        <v>751.62955484218571</v>
      </c>
      <c r="F158" s="220">
        <f t="shared" si="24"/>
        <v>602.34274129359517</v>
      </c>
      <c r="G158" s="223">
        <f>Terr_Oeko!Z158</f>
        <v>149.28681354859057</v>
      </c>
      <c r="H158" s="227">
        <f t="shared" si="25"/>
        <v>392.56594330309201</v>
      </c>
      <c r="I158" s="228">
        <f>Terr_Oeko!AB158</f>
        <v>359.0636115390937</v>
      </c>
      <c r="J158" s="220">
        <f t="shared" si="26"/>
        <v>250.07082161255164</v>
      </c>
      <c r="K158" s="231">
        <f>Terr_Oeko!AD158</f>
        <v>501.55873322963407</v>
      </c>
      <c r="L158" s="180">
        <f>Terr_Oeko!X158</f>
        <v>672.99692383803131</v>
      </c>
      <c r="M158" s="205">
        <f t="shared" si="27"/>
        <v>499.67207552647733</v>
      </c>
      <c r="N158" s="205">
        <f>Terr_Oeko!AF158</f>
        <v>173.32484831155401</v>
      </c>
      <c r="O158" s="180">
        <f t="shared" si="28"/>
        <v>297.33529159308762</v>
      </c>
      <c r="P158" s="180">
        <f>Terr_Oeko!AH158</f>
        <v>375.66163224494369</v>
      </c>
      <c r="Q158" s="205">
        <f t="shared" si="29"/>
        <v>171.6504331445384</v>
      </c>
      <c r="R158" s="214">
        <f>Terr_Oeko!AJ158</f>
        <v>501.34649069349291</v>
      </c>
      <c r="T158" s="186">
        <f>Klima!E158</f>
        <v>110.1167541069177</v>
      </c>
      <c r="U158" s="187">
        <f>Klima!H158</f>
        <v>84.156908203510255</v>
      </c>
      <c r="V158" s="187">
        <f>Klima!J158</f>
        <v>25.959845903407441</v>
      </c>
      <c r="W158" s="186">
        <f>Vegetation!K158</f>
        <v>751.62955484218571</v>
      </c>
      <c r="X158" s="187">
        <f t="shared" si="30"/>
        <v>309.9251339419198</v>
      </c>
      <c r="Y158" s="188">
        <f>Vegetation!M158</f>
        <v>441.70442090026592</v>
      </c>
      <c r="Z158" s="186">
        <f>Gesundheit!F158</f>
        <v>703.86521739130421</v>
      </c>
      <c r="AA158" s="187">
        <f>MIN(Gesundheit!F158, Gesundheit!J158)</f>
        <v>703.86521739130421</v>
      </c>
      <c r="AB158" s="189">
        <f t="shared" si="31"/>
        <v>0</v>
      </c>
      <c r="AC158" s="190">
        <f>MIN(Gesundheit!F158,Gesundheit!Q158)</f>
        <v>269.62173913043478</v>
      </c>
      <c r="AD158" s="191">
        <f t="shared" si="32"/>
        <v>434.24347826086944</v>
      </c>
      <c r="AE158" s="160">
        <f t="shared" si="33"/>
        <v>2990.2380050206248</v>
      </c>
      <c r="AF158" s="160">
        <f t="shared" si="34"/>
        <v>1787.8484944329139</v>
      </c>
      <c r="AG158" s="160">
        <f t="shared" si="35"/>
        <v>1202.3895105877107</v>
      </c>
    </row>
    <row r="159" spans="1:33" x14ac:dyDescent="0.25">
      <c r="A159" s="76">
        <v>8326</v>
      </c>
      <c r="B159" s="21" t="s">
        <v>119</v>
      </c>
      <c r="C159" s="39" t="s">
        <v>104</v>
      </c>
      <c r="D159" s="207">
        <v>1031</v>
      </c>
      <c r="E159" s="213">
        <f>Terr_Oeko!W159</f>
        <v>972.49568101042814</v>
      </c>
      <c r="F159" s="220">
        <f t="shared" si="24"/>
        <v>779.34098070291304</v>
      </c>
      <c r="G159" s="223">
        <f>Terr_Oeko!Z159</f>
        <v>193.15470030751513</v>
      </c>
      <c r="H159" s="227">
        <f t="shared" si="25"/>
        <v>507.92133161155277</v>
      </c>
      <c r="I159" s="228">
        <f>Terr_Oeko!AB159</f>
        <v>464.57434939887537</v>
      </c>
      <c r="J159" s="220">
        <f t="shared" si="26"/>
        <v>323.55405984001936</v>
      </c>
      <c r="K159" s="231">
        <f>Terr_Oeko!AD159</f>
        <v>648.94162117040878</v>
      </c>
      <c r="L159" s="180">
        <f>Terr_Oeko!X159</f>
        <v>676.10096135161086</v>
      </c>
      <c r="M159" s="205">
        <f t="shared" si="27"/>
        <v>501.97669358933138</v>
      </c>
      <c r="N159" s="205">
        <f>Terr_Oeko!AF159</f>
        <v>174.12426776227952</v>
      </c>
      <c r="O159" s="180">
        <f t="shared" si="28"/>
        <v>298.70667958391624</v>
      </c>
      <c r="P159" s="180">
        <f>Terr_Oeko!AH159</f>
        <v>377.39428176769462</v>
      </c>
      <c r="Q159" s="205">
        <f t="shared" si="29"/>
        <v>172.44212975537022</v>
      </c>
      <c r="R159" s="214">
        <f>Terr_Oeko!AJ159</f>
        <v>503.65883159624065</v>
      </c>
      <c r="T159" s="186">
        <f>Klima!E159</f>
        <v>133.66509141372146</v>
      </c>
      <c r="U159" s="187">
        <f>Klima!H159</f>
        <v>104.1277040160476</v>
      </c>
      <c r="V159" s="187">
        <f>Klima!J159</f>
        <v>29.537387397673854</v>
      </c>
      <c r="W159" s="186">
        <f>Vegetation!K159</f>
        <v>972.49568101042814</v>
      </c>
      <c r="X159" s="187">
        <f t="shared" si="30"/>
        <v>400.9965444458586</v>
      </c>
      <c r="Y159" s="188">
        <f>Vegetation!M159</f>
        <v>571.49913656456954</v>
      </c>
      <c r="Z159" s="186">
        <f>Gesundheit!F159</f>
        <v>691.0826086956522</v>
      </c>
      <c r="AA159" s="187">
        <f>MIN(Gesundheit!F159, Gesundheit!J159)</f>
        <v>691.0826086956522</v>
      </c>
      <c r="AB159" s="189">
        <f t="shared" si="31"/>
        <v>0</v>
      </c>
      <c r="AC159" s="190">
        <f>MIN(Gesundheit!F159,Gesundheit!Q159)</f>
        <v>362.8739130434783</v>
      </c>
      <c r="AD159" s="191">
        <f t="shared" si="32"/>
        <v>328.2086956521739</v>
      </c>
      <c r="AE159" s="160">
        <f t="shared" si="33"/>
        <v>3445.8400234818409</v>
      </c>
      <c r="AF159" s="160">
        <f t="shared" si="34"/>
        <v>2002.8348683530276</v>
      </c>
      <c r="AG159" s="160">
        <f t="shared" si="35"/>
        <v>1443.0051551288134</v>
      </c>
    </row>
    <row r="160" spans="1:33" x14ac:dyDescent="0.25">
      <c r="A160" s="76">
        <v>8327</v>
      </c>
      <c r="B160" s="21" t="s">
        <v>120</v>
      </c>
      <c r="C160" s="39" t="s">
        <v>104</v>
      </c>
      <c r="D160" s="207">
        <v>732</v>
      </c>
      <c r="E160" s="213">
        <f>Terr_Oeko!W160</f>
        <v>550.3403592760352</v>
      </c>
      <c r="F160" s="220">
        <f t="shared" si="24"/>
        <v>441.0331106796757</v>
      </c>
      <c r="G160" s="223">
        <f>Terr_Oeko!Z160</f>
        <v>109.30724859635949</v>
      </c>
      <c r="H160" s="227">
        <f t="shared" si="25"/>
        <v>287.43532087734457</v>
      </c>
      <c r="I160" s="228">
        <f>Terr_Oeko!AB160</f>
        <v>262.90503839869064</v>
      </c>
      <c r="J160" s="220">
        <f t="shared" si="26"/>
        <v>183.10092375172889</v>
      </c>
      <c r="K160" s="231">
        <f>Terr_Oeko!AD160</f>
        <v>367.23943552430632</v>
      </c>
      <c r="L160" s="180">
        <f>Terr_Oeko!X160</f>
        <v>448.35570205008446</v>
      </c>
      <c r="M160" s="205">
        <f t="shared" si="27"/>
        <v>332.88536140681316</v>
      </c>
      <c r="N160" s="205">
        <f>Terr_Oeko!AF160</f>
        <v>115.47034064327131</v>
      </c>
      <c r="O160" s="180">
        <f t="shared" si="28"/>
        <v>198.08704718324879</v>
      </c>
      <c r="P160" s="180">
        <f>Terr_Oeko!AH160</f>
        <v>250.26865486683567</v>
      </c>
      <c r="Q160" s="205">
        <f t="shared" si="29"/>
        <v>114.35483244235826</v>
      </c>
      <c r="R160" s="214">
        <f>Terr_Oeko!AJ160</f>
        <v>334.0008696077262</v>
      </c>
      <c r="T160" s="186">
        <f>Klima!E160</f>
        <v>85.55897023622893</v>
      </c>
      <c r="U160" s="187">
        <f>Klima!H160</f>
        <v>66.022459208288168</v>
      </c>
      <c r="V160" s="187">
        <f>Klima!J160</f>
        <v>19.536511027940762</v>
      </c>
      <c r="W160" s="186">
        <f>Vegetation!K160</f>
        <v>550.3403592760352</v>
      </c>
      <c r="X160" s="187">
        <f t="shared" si="30"/>
        <v>226.92602820558545</v>
      </c>
      <c r="Y160" s="188">
        <f>Vegetation!M160</f>
        <v>323.41433107044975</v>
      </c>
      <c r="Z160" s="186">
        <f>Gesundheit!F160</f>
        <v>462.45652173913044</v>
      </c>
      <c r="AA160" s="187">
        <f>MIN(Gesundheit!F160, Gesundheit!J160)</f>
        <v>462.45652173913044</v>
      </c>
      <c r="AB160" s="189">
        <f t="shared" si="31"/>
        <v>0</v>
      </c>
      <c r="AC160" s="190">
        <f>MIN(Gesundheit!F160,Gesundheit!Q160)</f>
        <v>257.66086956521741</v>
      </c>
      <c r="AD160" s="191">
        <f t="shared" si="32"/>
        <v>204.79565217391303</v>
      </c>
      <c r="AE160" s="160">
        <f t="shared" si="33"/>
        <v>2097.0519125775145</v>
      </c>
      <c r="AF160" s="160">
        <f t="shared" si="34"/>
        <v>1240.9273772135973</v>
      </c>
      <c r="AG160" s="160">
        <f t="shared" si="35"/>
        <v>856.12453536391672</v>
      </c>
    </row>
    <row r="161" spans="1:33" x14ac:dyDescent="0.25">
      <c r="A161" s="76">
        <v>8335</v>
      </c>
      <c r="B161" s="21" t="s">
        <v>121</v>
      </c>
      <c r="C161" s="39" t="s">
        <v>104</v>
      </c>
      <c r="D161" s="207">
        <v>924</v>
      </c>
      <c r="E161" s="213">
        <f>Terr_Oeko!W161</f>
        <v>921.4145092179341</v>
      </c>
      <c r="F161" s="220">
        <f t="shared" si="24"/>
        <v>738.40542561761549</v>
      </c>
      <c r="G161" s="223">
        <f>Terr_Oeko!Z161</f>
        <v>183.00908360031858</v>
      </c>
      <c r="H161" s="227">
        <f t="shared" si="25"/>
        <v>481.24232696017492</v>
      </c>
      <c r="I161" s="228">
        <f>Terr_Oeko!AB161</f>
        <v>440.17218225775918</v>
      </c>
      <c r="J161" s="220">
        <f t="shared" si="26"/>
        <v>306.55910465659406</v>
      </c>
      <c r="K161" s="231">
        <f>Terr_Oeko!AD161</f>
        <v>614.85540456134004</v>
      </c>
      <c r="L161" s="180">
        <f>Terr_Oeko!X161</f>
        <v>810.07372900334065</v>
      </c>
      <c r="M161" s="205">
        <f t="shared" si="27"/>
        <v>601.44587168720511</v>
      </c>
      <c r="N161" s="205">
        <f>Terr_Oeko!AF161</f>
        <v>208.62785731613553</v>
      </c>
      <c r="O161" s="180">
        <f t="shared" si="28"/>
        <v>357.89689357194783</v>
      </c>
      <c r="P161" s="180">
        <f>Terr_Oeko!AH161</f>
        <v>452.17683543139282</v>
      </c>
      <c r="Q161" s="205">
        <f t="shared" si="29"/>
        <v>206.61239529810928</v>
      </c>
      <c r="R161" s="214">
        <f>Terr_Oeko!AJ161</f>
        <v>603.46133370523137</v>
      </c>
      <c r="T161" s="186">
        <f>Klima!E161</f>
        <v>128.78965496546886</v>
      </c>
      <c r="U161" s="187">
        <f>Klima!H161</f>
        <v>98.925086294117122</v>
      </c>
      <c r="V161" s="187">
        <f>Klima!J161</f>
        <v>29.864568671351734</v>
      </c>
      <c r="W161" s="186">
        <f>Vegetation!K161</f>
        <v>921.4145092179341</v>
      </c>
      <c r="X161" s="187">
        <f t="shared" si="30"/>
        <v>379.93385617381091</v>
      </c>
      <c r="Y161" s="188">
        <f>Vegetation!M161</f>
        <v>541.48065304412319</v>
      </c>
      <c r="Z161" s="186">
        <f>Gesundheit!F161</f>
        <v>828.00869565217397</v>
      </c>
      <c r="AA161" s="187">
        <f>MIN(Gesundheit!F161, Gesundheit!J161)</f>
        <v>828.00869565217397</v>
      </c>
      <c r="AB161" s="189">
        <f t="shared" si="31"/>
        <v>0</v>
      </c>
      <c r="AC161" s="190">
        <f>MIN(Gesundheit!F161,Gesundheit!Q161)</f>
        <v>325.22608695652167</v>
      </c>
      <c r="AD161" s="191">
        <f t="shared" si="32"/>
        <v>502.7826086956523</v>
      </c>
      <c r="AE161" s="160">
        <f t="shared" si="33"/>
        <v>3609.7010980568516</v>
      </c>
      <c r="AF161" s="160">
        <f t="shared" si="34"/>
        <v>2146.0068586522248</v>
      </c>
      <c r="AG161" s="160">
        <f t="shared" si="35"/>
        <v>1463.6942394046268</v>
      </c>
    </row>
    <row r="162" spans="1:33" x14ac:dyDescent="0.25">
      <c r="A162" s="76">
        <v>8336</v>
      </c>
      <c r="B162" s="21" t="s">
        <v>122</v>
      </c>
      <c r="C162" s="39" t="s">
        <v>104</v>
      </c>
      <c r="D162" s="207">
        <v>839</v>
      </c>
      <c r="E162" s="213">
        <f>Terr_Oeko!W162</f>
        <v>408.38406257800358</v>
      </c>
      <c r="F162" s="220">
        <f t="shared" si="24"/>
        <v>327.27182449005477</v>
      </c>
      <c r="G162" s="223">
        <f>Terr_Oeko!Z162</f>
        <v>81.112238087948825</v>
      </c>
      <c r="H162" s="227">
        <f t="shared" si="25"/>
        <v>213.29346846871087</v>
      </c>
      <c r="I162" s="228">
        <f>Terr_Oeko!AB162</f>
        <v>195.09059410929271</v>
      </c>
      <c r="J162" s="220">
        <f t="shared" si="26"/>
        <v>135.87137094921115</v>
      </c>
      <c r="K162" s="231">
        <f>Terr_Oeko!AD162</f>
        <v>272.51269162879242</v>
      </c>
      <c r="L162" s="180">
        <f>Terr_Oeko!X162</f>
        <v>650.57390334418164</v>
      </c>
      <c r="M162" s="205">
        <f t="shared" si="27"/>
        <v>483.02392039697321</v>
      </c>
      <c r="N162" s="205">
        <f>Terr_Oeko!AF162</f>
        <v>167.54998294720843</v>
      </c>
      <c r="O162" s="180">
        <f t="shared" si="28"/>
        <v>287.42862619718289</v>
      </c>
      <c r="P162" s="180">
        <f>Terr_Oeko!AH162</f>
        <v>363.14527714699875</v>
      </c>
      <c r="Q162" s="205">
        <f t="shared" si="29"/>
        <v>165.931356215883</v>
      </c>
      <c r="R162" s="214">
        <f>Terr_Oeko!AJ162</f>
        <v>484.64254712829865</v>
      </c>
      <c r="T162" s="186">
        <f>Klima!E162</f>
        <v>89.519552458258232</v>
      </c>
      <c r="U162" s="187">
        <f>Klima!H162</f>
        <v>66.005788664624617</v>
      </c>
      <c r="V162" s="187">
        <f>Klima!J162</f>
        <v>23.513763793633615</v>
      </c>
      <c r="W162" s="186">
        <f>Vegetation!K162</f>
        <v>408.38406257800358</v>
      </c>
      <c r="X162" s="187">
        <f t="shared" si="30"/>
        <v>168.39210815866309</v>
      </c>
      <c r="Y162" s="188">
        <f>Vegetation!M162</f>
        <v>239.99195441934049</v>
      </c>
      <c r="Z162" s="186">
        <f>Gesundheit!F162</f>
        <v>668.5</v>
      </c>
      <c r="AA162" s="187">
        <f>MIN(Gesundheit!F162, Gesundheit!J162)</f>
        <v>668.5</v>
      </c>
      <c r="AB162" s="189">
        <f t="shared" si="31"/>
        <v>0</v>
      </c>
      <c r="AC162" s="190">
        <f>MIN(Gesundheit!F162,Gesundheit!Q162)</f>
        <v>295.30869565217392</v>
      </c>
      <c r="AD162" s="191">
        <f t="shared" si="32"/>
        <v>373.19130434782608</v>
      </c>
      <c r="AE162" s="160">
        <f t="shared" si="33"/>
        <v>2225.3615809584471</v>
      </c>
      <c r="AF162" s="160">
        <f t="shared" si="34"/>
        <v>1403.6199914891813</v>
      </c>
      <c r="AG162" s="160">
        <f t="shared" si="35"/>
        <v>821.74158946926559</v>
      </c>
    </row>
    <row r="163" spans="1:33" x14ac:dyDescent="0.25">
      <c r="A163" s="76">
        <v>8337</v>
      </c>
      <c r="B163" s="21" t="s">
        <v>123</v>
      </c>
      <c r="C163" s="39" t="s">
        <v>104</v>
      </c>
      <c r="D163" s="207">
        <v>1217</v>
      </c>
      <c r="E163" s="213">
        <f>Terr_Oeko!W163</f>
        <v>944.01681440717414</v>
      </c>
      <c r="F163" s="220">
        <f t="shared" si="24"/>
        <v>756.51851654057668</v>
      </c>
      <c r="G163" s="223">
        <f>Terr_Oeko!Z163</f>
        <v>187.49829786659751</v>
      </c>
      <c r="H163" s="227">
        <f t="shared" si="25"/>
        <v>493.04720504177374</v>
      </c>
      <c r="I163" s="228">
        <f>Terr_Oeko!AB163</f>
        <v>450.9696093654004</v>
      </c>
      <c r="J163" s="220">
        <f t="shared" si="26"/>
        <v>314.07900191528779</v>
      </c>
      <c r="K163" s="231">
        <f>Terr_Oeko!AD163</f>
        <v>629.93781249188635</v>
      </c>
      <c r="L163" s="180">
        <f>Terr_Oeko!X163</f>
        <v>495.3307865033243</v>
      </c>
      <c r="M163" s="205">
        <f t="shared" si="27"/>
        <v>367.7623974160162</v>
      </c>
      <c r="N163" s="205">
        <f>Terr_Oeko!AF163</f>
        <v>127.56838908730809</v>
      </c>
      <c r="O163" s="180">
        <f t="shared" si="28"/>
        <v>218.84100598867633</v>
      </c>
      <c r="P163" s="180">
        <f>Terr_Oeko!AH163</f>
        <v>276.48978051464798</v>
      </c>
      <c r="Q163" s="205">
        <f t="shared" si="29"/>
        <v>126.33600695860383</v>
      </c>
      <c r="R163" s="214">
        <f>Terr_Oeko!AJ163</f>
        <v>368.99477954472047</v>
      </c>
      <c r="T163" s="186">
        <f>Klima!E163</f>
        <v>129.3013832577212</v>
      </c>
      <c r="U163" s="187">
        <f>Klima!H163</f>
        <v>102.00249824468746</v>
      </c>
      <c r="V163" s="187">
        <f>Klima!J163</f>
        <v>27.29888501303374</v>
      </c>
      <c r="W163" s="186">
        <f>Vegetation!K163</f>
        <v>944.01681440717414</v>
      </c>
      <c r="X163" s="187">
        <f t="shared" si="30"/>
        <v>389.2536366667988</v>
      </c>
      <c r="Y163" s="188">
        <f>Vegetation!M163</f>
        <v>554.76317774037534</v>
      </c>
      <c r="Z163" s="186">
        <f>Gesundheit!F163</f>
        <v>505.27826086956514</v>
      </c>
      <c r="AA163" s="187">
        <f>MIN(Gesundheit!F163, Gesundheit!J163)</f>
        <v>505.27826086956514</v>
      </c>
      <c r="AB163" s="189">
        <f t="shared" si="31"/>
        <v>0</v>
      </c>
      <c r="AC163" s="190">
        <f>MIN(Gesundheit!F163,Gesundheit!Q163)</f>
        <v>428.36956521739131</v>
      </c>
      <c r="AD163" s="191">
        <f t="shared" si="32"/>
        <v>76.908695652173833</v>
      </c>
      <c r="AE163" s="160">
        <f t="shared" si="33"/>
        <v>3017.9440594449588</v>
      </c>
      <c r="AF163" s="160">
        <f t="shared" si="34"/>
        <v>1708.4226068115015</v>
      </c>
      <c r="AG163" s="160">
        <f t="shared" si="35"/>
        <v>1309.5214526334576</v>
      </c>
    </row>
    <row r="164" spans="1:33" x14ac:dyDescent="0.25">
      <c r="A164" s="76">
        <v>8415</v>
      </c>
      <c r="B164" s="21" t="s">
        <v>124</v>
      </c>
      <c r="C164" s="39" t="s">
        <v>104</v>
      </c>
      <c r="D164" s="207">
        <v>1091</v>
      </c>
      <c r="E164" s="213">
        <f>Terr_Oeko!W164</f>
        <v>1024.1328030443917</v>
      </c>
      <c r="F164" s="220">
        <f t="shared" si="24"/>
        <v>820.72206456007996</v>
      </c>
      <c r="G164" s="223">
        <f>Terr_Oeko!Z164</f>
        <v>203.41073848431179</v>
      </c>
      <c r="H164" s="227">
        <f t="shared" si="25"/>
        <v>534.89070154934871</v>
      </c>
      <c r="I164" s="228">
        <f>Terr_Oeko!AB164</f>
        <v>489.24210149504302</v>
      </c>
      <c r="J164" s="220">
        <f t="shared" si="26"/>
        <v>340.73398238238417</v>
      </c>
      <c r="K164" s="231">
        <f>Terr_Oeko!AD164</f>
        <v>683.39882066200755</v>
      </c>
      <c r="L164" s="180">
        <f>Terr_Oeko!X164</f>
        <v>841.67035140058272</v>
      </c>
      <c r="M164" s="205">
        <f t="shared" si="27"/>
        <v>624.90504264867002</v>
      </c>
      <c r="N164" s="205">
        <f>Terr_Oeko!AF164</f>
        <v>216.76530875191273</v>
      </c>
      <c r="O164" s="180">
        <f t="shared" si="28"/>
        <v>371.85652786011536</v>
      </c>
      <c r="P164" s="180">
        <f>Terr_Oeko!AH164</f>
        <v>469.81382354046735</v>
      </c>
      <c r="Q164" s="205">
        <f t="shared" si="29"/>
        <v>214.67123439273826</v>
      </c>
      <c r="R164" s="214">
        <f>Terr_Oeko!AJ164</f>
        <v>626.99911700784446</v>
      </c>
      <c r="T164" s="186">
        <f>Klima!E164</f>
        <v>153.10533109711895</v>
      </c>
      <c r="U164" s="187">
        <f>Klima!H164</f>
        <v>117.35406900856842</v>
      </c>
      <c r="V164" s="187">
        <f>Klima!J164</f>
        <v>35.751262088550533</v>
      </c>
      <c r="W164" s="186">
        <f>Vegetation!K164</f>
        <v>1024.1328030443917</v>
      </c>
      <c r="X164" s="187">
        <f t="shared" si="30"/>
        <v>422.28847191152568</v>
      </c>
      <c r="Y164" s="188">
        <f>Vegetation!M164</f>
        <v>601.84433113286605</v>
      </c>
      <c r="Z164" s="186">
        <f>Gesundheit!F164</f>
        <v>869.21739130434787</v>
      </c>
      <c r="AA164" s="187">
        <f>MIN(Gesundheit!F164, Gesundheit!J164)</f>
        <v>869.21739130434787</v>
      </c>
      <c r="AB164" s="189">
        <f t="shared" si="31"/>
        <v>0</v>
      </c>
      <c r="AC164" s="190">
        <f>MIN(Gesundheit!F164,Gesundheit!Q164)</f>
        <v>383.99565217391302</v>
      </c>
      <c r="AD164" s="191">
        <f t="shared" si="32"/>
        <v>485.22173913043486</v>
      </c>
      <c r="AE164" s="160">
        <f t="shared" si="33"/>
        <v>3912.2586798908333</v>
      </c>
      <c r="AF164" s="160">
        <f t="shared" si="34"/>
        <v>2315.6071616339059</v>
      </c>
      <c r="AG164" s="160">
        <f t="shared" si="35"/>
        <v>1596.6515182569269</v>
      </c>
    </row>
    <row r="165" spans="1:33" x14ac:dyDescent="0.25">
      <c r="A165" s="76">
        <v>8416</v>
      </c>
      <c r="B165" s="21" t="s">
        <v>125</v>
      </c>
      <c r="C165" s="39" t="s">
        <v>104</v>
      </c>
      <c r="D165" s="207">
        <v>515</v>
      </c>
      <c r="E165" s="213">
        <f>Terr_Oeko!W165</f>
        <v>358.80312954185575</v>
      </c>
      <c r="F165" s="220">
        <f t="shared" si="24"/>
        <v>287.53853442915772</v>
      </c>
      <c r="G165" s="223">
        <f>Terr_Oeko!Z165</f>
        <v>71.264595112698004</v>
      </c>
      <c r="H165" s="227">
        <f t="shared" si="25"/>
        <v>187.39801821427073</v>
      </c>
      <c r="I165" s="228">
        <f>Terr_Oeko!AB165</f>
        <v>171.40511132758502</v>
      </c>
      <c r="J165" s="220">
        <f t="shared" si="26"/>
        <v>119.37555252271292</v>
      </c>
      <c r="K165" s="231">
        <f>Terr_Oeko!AD165</f>
        <v>239.42757701914283</v>
      </c>
      <c r="L165" s="180">
        <f>Terr_Oeko!X165</f>
        <v>702.74372019141515</v>
      </c>
      <c r="M165" s="205">
        <f t="shared" si="27"/>
        <v>521.75782799826118</v>
      </c>
      <c r="N165" s="205">
        <f>Terr_Oeko!AF165</f>
        <v>180.98589219315397</v>
      </c>
      <c r="O165" s="180">
        <f t="shared" si="28"/>
        <v>310.47765830295725</v>
      </c>
      <c r="P165" s="180">
        <f>Terr_Oeko!AH165</f>
        <v>392.2660618884579</v>
      </c>
      <c r="Q165" s="205">
        <f t="shared" si="29"/>
        <v>179.23746704894529</v>
      </c>
      <c r="R165" s="214">
        <f>Terr_Oeko!AJ165</f>
        <v>523.50625314246986</v>
      </c>
      <c r="T165" s="186">
        <f>Klima!E165</f>
        <v>90.137248235710487</v>
      </c>
      <c r="U165" s="187">
        <f>Klima!H165</f>
        <v>64.157613237088796</v>
      </c>
      <c r="V165" s="187">
        <f>Klima!J165</f>
        <v>25.979634998621691</v>
      </c>
      <c r="W165" s="186">
        <f>Vegetation!K165</f>
        <v>358.80312954185575</v>
      </c>
      <c r="X165" s="187">
        <f t="shared" si="30"/>
        <v>147.94802474922366</v>
      </c>
      <c r="Y165" s="188">
        <f>Vegetation!M165</f>
        <v>210.85510479263209</v>
      </c>
      <c r="Z165" s="186">
        <f>Gesundheit!F165</f>
        <v>742.82173913043482</v>
      </c>
      <c r="AA165" s="187">
        <f>MIN(Gesundheit!F165, Gesundheit!J165)</f>
        <v>621.99565217391296</v>
      </c>
      <c r="AB165" s="189">
        <f t="shared" si="31"/>
        <v>120.82608695652186</v>
      </c>
      <c r="AC165" s="190">
        <f>MIN(Gesundheit!F165,Gesundheit!Q165)</f>
        <v>181.26956521739129</v>
      </c>
      <c r="AD165" s="191">
        <f t="shared" si="32"/>
        <v>561.55217391304359</v>
      </c>
      <c r="AE165" s="160">
        <f t="shared" si="33"/>
        <v>2253.308966641272</v>
      </c>
      <c r="AF165" s="160">
        <f t="shared" si="34"/>
        <v>1331.9769666774534</v>
      </c>
      <c r="AG165" s="160">
        <f t="shared" si="35"/>
        <v>921.33199996381859</v>
      </c>
    </row>
    <row r="166" spans="1:33" x14ac:dyDescent="0.25">
      <c r="A166" s="76">
        <v>8417</v>
      </c>
      <c r="B166" s="21" t="s">
        <v>126</v>
      </c>
      <c r="C166" s="39" t="s">
        <v>104</v>
      </c>
      <c r="D166" s="207">
        <v>917</v>
      </c>
      <c r="E166" s="213">
        <f>Terr_Oeko!W166</f>
        <v>547.21994121472835</v>
      </c>
      <c r="F166" s="220">
        <f t="shared" si="24"/>
        <v>438.53246237903215</v>
      </c>
      <c r="G166" s="223">
        <f>Terr_Oeko!Z166</f>
        <v>108.68747883569623</v>
      </c>
      <c r="H166" s="227">
        <f t="shared" si="25"/>
        <v>285.8055687583049</v>
      </c>
      <c r="I166" s="228">
        <f>Terr_Oeko!AB166</f>
        <v>261.41437245642345</v>
      </c>
      <c r="J166" s="220">
        <f t="shared" si="26"/>
        <v>182.06274543191881</v>
      </c>
      <c r="K166" s="231">
        <f>Terr_Oeko!AD166</f>
        <v>365.15719578280954</v>
      </c>
      <c r="L166" s="180">
        <f>Terr_Oeko!X166</f>
        <v>553.26477079943902</v>
      </c>
      <c r="M166" s="205">
        <f t="shared" si="27"/>
        <v>410.77595832751427</v>
      </c>
      <c r="N166" s="205">
        <f>Terr_Oeko!AF166</f>
        <v>142.48881247192475</v>
      </c>
      <c r="O166" s="180">
        <f t="shared" si="28"/>
        <v>244.43669224471091</v>
      </c>
      <c r="P166" s="180">
        <f>Terr_Oeko!AH166</f>
        <v>308.82807855472811</v>
      </c>
      <c r="Q166" s="205">
        <f t="shared" si="29"/>
        <v>141.11229069182679</v>
      </c>
      <c r="R166" s="214">
        <f>Terr_Oeko!AJ166</f>
        <v>412.15248010761223</v>
      </c>
      <c r="T166" s="186">
        <f>Klima!E166</f>
        <v>104.26080311746776</v>
      </c>
      <c r="U166" s="187">
        <f>Klima!H166</f>
        <v>80.587590335236484</v>
      </c>
      <c r="V166" s="187">
        <f>Klima!J166</f>
        <v>23.673212782231275</v>
      </c>
      <c r="W166" s="186">
        <f>Vegetation!K166</f>
        <v>547.21994121472835</v>
      </c>
      <c r="X166" s="187">
        <f t="shared" si="30"/>
        <v>225.63936248126015</v>
      </c>
      <c r="Y166" s="188">
        <f>Vegetation!M166</f>
        <v>321.5805787334682</v>
      </c>
      <c r="Z166" s="186">
        <f>Gesundheit!F166</f>
        <v>556.86521739130433</v>
      </c>
      <c r="AA166" s="187">
        <f>MIN(Gesundheit!F166, Gesundheit!J166)</f>
        <v>556.86521739130433</v>
      </c>
      <c r="AB166" s="189">
        <f t="shared" si="31"/>
        <v>0</v>
      </c>
      <c r="AC166" s="190">
        <f>MIN(Gesundheit!F166,Gesundheit!Q166)</f>
        <v>322.76086956521738</v>
      </c>
      <c r="AD166" s="191">
        <f t="shared" si="32"/>
        <v>234.10434782608695</v>
      </c>
      <c r="AE166" s="160">
        <f t="shared" si="33"/>
        <v>2308.8306737376679</v>
      </c>
      <c r="AF166" s="160">
        <f t="shared" si="34"/>
        <v>1393.3344312108165</v>
      </c>
      <c r="AG166" s="160">
        <f t="shared" si="35"/>
        <v>915.49624252685112</v>
      </c>
    </row>
    <row r="167" spans="1:33" x14ac:dyDescent="0.25">
      <c r="A167" s="76">
        <v>8425</v>
      </c>
      <c r="B167" s="21" t="s">
        <v>314</v>
      </c>
      <c r="C167" s="39" t="s">
        <v>104</v>
      </c>
      <c r="D167" s="207">
        <v>1480</v>
      </c>
      <c r="E167" s="213">
        <f>Terr_Oeko!W167</f>
        <v>2846.2590328114898</v>
      </c>
      <c r="F167" s="220">
        <f t="shared" si="24"/>
        <v>2280.9420640933881</v>
      </c>
      <c r="G167" s="223">
        <f>Terr_Oeko!Z167</f>
        <v>565.31696871810163</v>
      </c>
      <c r="H167" s="227">
        <f t="shared" si="25"/>
        <v>1486.5625691570758</v>
      </c>
      <c r="I167" s="228">
        <f>Terr_Oeko!AB167</f>
        <v>1359.6964636544139</v>
      </c>
      <c r="J167" s="220">
        <f t="shared" si="26"/>
        <v>946.96427285481127</v>
      </c>
      <c r="K167" s="231">
        <f>Terr_Oeko!AD167</f>
        <v>1899.2947599566785</v>
      </c>
      <c r="L167" s="180">
        <f>Terr_Oeko!X167</f>
        <v>1550.661067732588</v>
      </c>
      <c r="M167" s="205">
        <f t="shared" si="27"/>
        <v>1151.30100407193</v>
      </c>
      <c r="N167" s="205">
        <f>Terr_Oeko!AF167</f>
        <v>399.360063660658</v>
      </c>
      <c r="O167" s="180">
        <f t="shared" si="28"/>
        <v>685.09415779630149</v>
      </c>
      <c r="P167" s="180">
        <f>Terr_Oeko!AH167</f>
        <v>865.56690993628649</v>
      </c>
      <c r="Q167" s="205">
        <f t="shared" si="29"/>
        <v>395.50202164182565</v>
      </c>
      <c r="R167" s="214">
        <f>Terr_Oeko!AJ167</f>
        <v>1155.1590460907623</v>
      </c>
      <c r="T167" s="186">
        <f>Klima!E167</f>
        <v>286.84809868283452</v>
      </c>
      <c r="U167" s="187">
        <f>Klima!H167</f>
        <v>223.22486150166014</v>
      </c>
      <c r="V167" s="187">
        <f>Klima!J167</f>
        <v>63.623237181174375</v>
      </c>
      <c r="W167" s="186">
        <f>Vegetation!K167</f>
        <v>2846.2590328114898</v>
      </c>
      <c r="X167" s="187">
        <f t="shared" si="30"/>
        <v>1173.6196458675897</v>
      </c>
      <c r="Y167" s="188">
        <f>Vegetation!M167</f>
        <v>1672.6393869439</v>
      </c>
      <c r="Z167" s="186">
        <f>Gesundheit!F167</f>
        <v>1713.3869565217392</v>
      </c>
      <c r="AA167" s="187">
        <f>MIN(Gesundheit!F167, Gesundheit!J167)</f>
        <v>1713.3869565217392</v>
      </c>
      <c r="AB167" s="189">
        <f t="shared" si="31"/>
        <v>0</v>
      </c>
      <c r="AC167" s="190">
        <f>MIN(Gesundheit!F167,Gesundheit!Q167)</f>
        <v>520.92173913043473</v>
      </c>
      <c r="AD167" s="191">
        <f t="shared" si="32"/>
        <v>1192.4652173913046</v>
      </c>
      <c r="AE167" s="160">
        <f t="shared" si="33"/>
        <v>9243.4141885601402</v>
      </c>
      <c r="AF167" s="160">
        <f t="shared" si="34"/>
        <v>5281.8881908443664</v>
      </c>
      <c r="AG167" s="160">
        <f t="shared" si="35"/>
        <v>3961.5259977157748</v>
      </c>
    </row>
    <row r="168" spans="1:33" x14ac:dyDescent="0.25">
      <c r="A168" s="76">
        <v>8426</v>
      </c>
      <c r="B168" s="21" t="s">
        <v>127</v>
      </c>
      <c r="C168" s="39" t="s">
        <v>104</v>
      </c>
      <c r="D168" s="207">
        <v>1405</v>
      </c>
      <c r="E168" s="213">
        <f>Terr_Oeko!W168</f>
        <v>2945.007106133573</v>
      </c>
      <c r="F168" s="220">
        <f t="shared" si="24"/>
        <v>2360.0770379632932</v>
      </c>
      <c r="G168" s="223">
        <f>Terr_Oeko!Z168</f>
        <v>584.93006817028004</v>
      </c>
      <c r="H168" s="227">
        <f t="shared" si="25"/>
        <v>1538.1373513131416</v>
      </c>
      <c r="I168" s="228">
        <f>Terr_Oeko!AB168</f>
        <v>1406.8697548204314</v>
      </c>
      <c r="J168" s="220">
        <f t="shared" si="26"/>
        <v>979.81823884008259</v>
      </c>
      <c r="K168" s="231">
        <f>Terr_Oeko!AD168</f>
        <v>1965.1888672934904</v>
      </c>
      <c r="L168" s="180">
        <f>Terr_Oeko!X168</f>
        <v>803.72096524585584</v>
      </c>
      <c r="M168" s="205">
        <f t="shared" si="27"/>
        <v>596.72921022918672</v>
      </c>
      <c r="N168" s="205">
        <f>Terr_Oeko!AF168</f>
        <v>206.99175501666917</v>
      </c>
      <c r="O168" s="180">
        <f t="shared" si="28"/>
        <v>355.09019298038857</v>
      </c>
      <c r="P168" s="180">
        <f>Terr_Oeko!AH168</f>
        <v>448.63077226546727</v>
      </c>
      <c r="Q168" s="205">
        <f t="shared" si="29"/>
        <v>204.99209866373769</v>
      </c>
      <c r="R168" s="214">
        <f>Terr_Oeko!AJ168</f>
        <v>598.72886658211814</v>
      </c>
      <c r="T168" s="186">
        <f>Klima!E168</f>
        <v>267.41858820901194</v>
      </c>
      <c r="U168" s="187">
        <f>Klima!H168</f>
        <v>216.85880306613777</v>
      </c>
      <c r="V168" s="187">
        <f>Klima!J168</f>
        <v>50.559785142874176</v>
      </c>
      <c r="W168" s="186">
        <f>Vegetation!K168</f>
        <v>2945.007106133573</v>
      </c>
      <c r="X168" s="187">
        <f t="shared" si="30"/>
        <v>1214.3371903729796</v>
      </c>
      <c r="Y168" s="188">
        <f>Vegetation!M168</f>
        <v>1730.6699157605933</v>
      </c>
      <c r="Z168" s="186">
        <f>Gesundheit!F168</f>
        <v>817.23478260869558</v>
      </c>
      <c r="AA168" s="187">
        <f>MIN(Gesundheit!F168, Gesundheit!J168)</f>
        <v>817.23478260869558</v>
      </c>
      <c r="AB168" s="189">
        <f t="shared" si="31"/>
        <v>0</v>
      </c>
      <c r="AC168" s="190">
        <f>MIN(Gesundheit!F168,Gesundheit!Q168)</f>
        <v>494.53478260869571</v>
      </c>
      <c r="AD168" s="191">
        <f t="shared" si="32"/>
        <v>322.69999999999987</v>
      </c>
      <c r="AE168" s="160">
        <f t="shared" si="33"/>
        <v>7778.3885483307095</v>
      </c>
      <c r="AF168" s="160">
        <f t="shared" si="34"/>
        <v>4141.6583203413429</v>
      </c>
      <c r="AG168" s="160">
        <f t="shared" si="35"/>
        <v>3636.7302279893665</v>
      </c>
    </row>
    <row r="169" spans="1:33" x14ac:dyDescent="0.25">
      <c r="A169" s="76">
        <v>8435</v>
      </c>
      <c r="B169" s="21" t="s">
        <v>128</v>
      </c>
      <c r="C169" s="39" t="s">
        <v>104</v>
      </c>
      <c r="D169" s="207">
        <v>698</v>
      </c>
      <c r="E169" s="213">
        <f>Terr_Oeko!W169</f>
        <v>779.77846243385204</v>
      </c>
      <c r="F169" s="220">
        <f t="shared" si="24"/>
        <v>624.90078209169064</v>
      </c>
      <c r="G169" s="223">
        <f>Terr_Oeko!Z169</f>
        <v>154.8776803421614</v>
      </c>
      <c r="H169" s="227">
        <f t="shared" si="25"/>
        <v>407.26773674706351</v>
      </c>
      <c r="I169" s="228">
        <f>Terr_Oeko!AB169</f>
        <v>372.51072568678853</v>
      </c>
      <c r="J169" s="220">
        <f t="shared" si="26"/>
        <v>259.43610056359262</v>
      </c>
      <c r="K169" s="231">
        <f>Terr_Oeko!AD169</f>
        <v>520.34236187025942</v>
      </c>
      <c r="L169" s="180">
        <f>Terr_Oeko!X169</f>
        <v>825.2234679264468</v>
      </c>
      <c r="M169" s="205">
        <f t="shared" si="27"/>
        <v>612.69391937250862</v>
      </c>
      <c r="N169" s="205">
        <f>Terr_Oeko!AF169</f>
        <v>212.52954855393824</v>
      </c>
      <c r="O169" s="180">
        <f t="shared" si="28"/>
        <v>364.59016642462581</v>
      </c>
      <c r="P169" s="180">
        <f>Terr_Oeko!AH169</f>
        <v>460.63330150182099</v>
      </c>
      <c r="Q169" s="205">
        <f t="shared" si="29"/>
        <v>210.47639401202264</v>
      </c>
      <c r="R169" s="214">
        <f>Terr_Oeko!AJ169</f>
        <v>614.74707391442416</v>
      </c>
      <c r="T169" s="186">
        <f>Klima!E169</f>
        <v>130.58622504750525</v>
      </c>
      <c r="U169" s="187">
        <f>Klima!H169</f>
        <v>96.633136509512042</v>
      </c>
      <c r="V169" s="187">
        <f>Klima!J169</f>
        <v>33.95308853799321</v>
      </c>
      <c r="W169" s="186">
        <f>Vegetation!K169</f>
        <v>779.77846243385204</v>
      </c>
      <c r="X169" s="187">
        <f t="shared" si="30"/>
        <v>321.53198721087841</v>
      </c>
      <c r="Y169" s="188">
        <f>Vegetation!M169</f>
        <v>458.24647522297363</v>
      </c>
      <c r="Z169" s="186">
        <f>Gesundheit!F169</f>
        <v>876.4</v>
      </c>
      <c r="AA169" s="187">
        <f>MIN(Gesundheit!F169, Gesundheit!J169)</f>
        <v>842.98260869565229</v>
      </c>
      <c r="AB169" s="189">
        <f t="shared" si="31"/>
        <v>33.417391304347689</v>
      </c>
      <c r="AC169" s="190">
        <f>MIN(Gesundheit!F169,Gesundheit!Q169)</f>
        <v>245.66956521739132</v>
      </c>
      <c r="AD169" s="191">
        <f t="shared" si="32"/>
        <v>630.73043478260865</v>
      </c>
      <c r="AE169" s="160">
        <f t="shared" si="33"/>
        <v>3391.7666178416562</v>
      </c>
      <c r="AF169" s="160">
        <f t="shared" si="34"/>
        <v>2033.0056355877321</v>
      </c>
      <c r="AG169" s="160">
        <f t="shared" si="35"/>
        <v>1358.7609822539239</v>
      </c>
    </row>
    <row r="170" spans="1:33" x14ac:dyDescent="0.25">
      <c r="A170" s="76">
        <v>8436</v>
      </c>
      <c r="B170" s="21" t="s">
        <v>129</v>
      </c>
      <c r="C170" s="39" t="s">
        <v>104</v>
      </c>
      <c r="D170" s="207">
        <v>1628</v>
      </c>
      <c r="E170" s="213">
        <f>Terr_Oeko!W170</f>
        <v>3893.4595581779963</v>
      </c>
      <c r="F170" s="220">
        <f t="shared" si="24"/>
        <v>3120.1501967030663</v>
      </c>
      <c r="G170" s="223">
        <f>Terr_Oeko!Z170</f>
        <v>773.3093614749298</v>
      </c>
      <c r="H170" s="227">
        <f t="shared" si="25"/>
        <v>2033.5012298571742</v>
      </c>
      <c r="I170" s="228">
        <f>Terr_Oeko!AB170</f>
        <v>1859.9583283208221</v>
      </c>
      <c r="J170" s="220">
        <f t="shared" si="26"/>
        <v>1295.3729990477054</v>
      </c>
      <c r="K170" s="231">
        <f>Terr_Oeko!AD170</f>
        <v>2598.0865591302909</v>
      </c>
      <c r="L170" s="180">
        <f>Terr_Oeko!X170</f>
        <v>1161.5089981322803</v>
      </c>
      <c r="M170" s="205">
        <f t="shared" si="27"/>
        <v>862.37186424215065</v>
      </c>
      <c r="N170" s="205">
        <f>Terr_Oeko!AF170</f>
        <v>299.13713389012963</v>
      </c>
      <c r="O170" s="180">
        <f t="shared" si="28"/>
        <v>513.16373732901809</v>
      </c>
      <c r="P170" s="180">
        <f>Terr_Oeko!AH170</f>
        <v>648.34526080326225</v>
      </c>
      <c r="Q170" s="205">
        <f t="shared" si="29"/>
        <v>296.24730153843552</v>
      </c>
      <c r="R170" s="214">
        <f>Terr_Oeko!AJ170</f>
        <v>865.26169659384482</v>
      </c>
      <c r="T170" s="186">
        <f>Klima!E170</f>
        <v>336.75928744253071</v>
      </c>
      <c r="U170" s="187">
        <f>Klima!H170</f>
        <v>273.60294562708992</v>
      </c>
      <c r="V170" s="187">
        <f>Klima!J170</f>
        <v>63.156341815440783</v>
      </c>
      <c r="W170" s="186">
        <f>Vegetation!K170</f>
        <v>3893.4595581779963</v>
      </c>
      <c r="X170" s="187">
        <f t="shared" si="30"/>
        <v>1605.4198072601357</v>
      </c>
      <c r="Y170" s="188">
        <f>Vegetation!M170</f>
        <v>2288.0397509178606</v>
      </c>
      <c r="Z170" s="186">
        <f>Gesundheit!F170</f>
        <v>1171.8</v>
      </c>
      <c r="AA170" s="187">
        <f>MIN(Gesundheit!F170, Gesundheit!J170)</f>
        <v>1171.8</v>
      </c>
      <c r="AB170" s="189">
        <f t="shared" si="31"/>
        <v>0</v>
      </c>
      <c r="AC170" s="190">
        <f>MIN(Gesundheit!F170,Gesundheit!Q170)</f>
        <v>573.02608695652179</v>
      </c>
      <c r="AD170" s="191">
        <f t="shared" si="32"/>
        <v>598.77391304347816</v>
      </c>
      <c r="AE170" s="160">
        <f t="shared" si="33"/>
        <v>10456.987401930803</v>
      </c>
      <c r="AF170" s="160">
        <f t="shared" si="34"/>
        <v>5597.4877200734181</v>
      </c>
      <c r="AG170" s="160">
        <f t="shared" si="35"/>
        <v>4859.4996818573854</v>
      </c>
    </row>
    <row r="171" spans="1:33" x14ac:dyDescent="0.25">
      <c r="A171" s="76">
        <v>8437</v>
      </c>
      <c r="B171" s="21" t="s">
        <v>130</v>
      </c>
      <c r="C171" s="39" t="s">
        <v>104</v>
      </c>
      <c r="D171" s="207">
        <v>1209</v>
      </c>
      <c r="E171" s="213">
        <f>Terr_Oeko!W171</f>
        <v>1524.2285560333589</v>
      </c>
      <c r="F171" s="220">
        <f t="shared" si="24"/>
        <v>1221.4900290767307</v>
      </c>
      <c r="G171" s="223">
        <f>Terr_Oeko!Z171</f>
        <v>302.73852695662816</v>
      </c>
      <c r="H171" s="227">
        <f t="shared" si="25"/>
        <v>796.08394461601335</v>
      </c>
      <c r="I171" s="228">
        <f>Terr_Oeko!AB171</f>
        <v>728.14461141734557</v>
      </c>
      <c r="J171" s="220">
        <f t="shared" si="26"/>
        <v>507.11828037763337</v>
      </c>
      <c r="K171" s="231">
        <f>Terr_Oeko!AD171</f>
        <v>1017.1102756557256</v>
      </c>
      <c r="L171" s="180">
        <f>Terr_Oeko!X171</f>
        <v>477.70953373947464</v>
      </c>
      <c r="M171" s="205">
        <f t="shared" si="27"/>
        <v>354.67935404684846</v>
      </c>
      <c r="N171" s="205">
        <f>Terr_Oeko!AF171</f>
        <v>123.03017969262616</v>
      </c>
      <c r="O171" s="180">
        <f t="shared" si="28"/>
        <v>211.05579903870267</v>
      </c>
      <c r="P171" s="180">
        <f>Terr_Oeko!AH171</f>
        <v>266.65373470077196</v>
      </c>
      <c r="Q171" s="205">
        <f t="shared" si="29"/>
        <v>121.84163920991534</v>
      </c>
      <c r="R171" s="214">
        <f>Terr_Oeko!AJ171</f>
        <v>355.86789452955929</v>
      </c>
      <c r="T171" s="186">
        <f>Klima!E171</f>
        <v>170.23763243571557</v>
      </c>
      <c r="U171" s="187">
        <f>Klima!H171</f>
        <v>137.33319771272795</v>
      </c>
      <c r="V171" s="187">
        <f>Klima!J171</f>
        <v>32.904434722987617</v>
      </c>
      <c r="W171" s="186">
        <f>Vegetation!K171</f>
        <v>1524.2285560333589</v>
      </c>
      <c r="X171" s="187">
        <f t="shared" si="30"/>
        <v>628.49675926583734</v>
      </c>
      <c r="Y171" s="188">
        <f>Vegetation!M171</f>
        <v>895.73179676752159</v>
      </c>
      <c r="Z171" s="186">
        <f>Gesundheit!F171</f>
        <v>486.74347826086961</v>
      </c>
      <c r="AA171" s="187">
        <f>MIN(Gesundheit!F171, Gesundheit!J171)</f>
        <v>486.74347826086961</v>
      </c>
      <c r="AB171" s="189">
        <f t="shared" si="31"/>
        <v>0</v>
      </c>
      <c r="AC171" s="190">
        <f>MIN(Gesundheit!F171,Gesundheit!Q171)</f>
        <v>425.53913043478258</v>
      </c>
      <c r="AD171" s="191">
        <f t="shared" si="32"/>
        <v>61.20434782608703</v>
      </c>
      <c r="AE171" s="160">
        <f t="shared" si="33"/>
        <v>4183.1477565027772</v>
      </c>
      <c r="AF171" s="160">
        <f t="shared" si="34"/>
        <v>2259.713178894151</v>
      </c>
      <c r="AG171" s="160">
        <f t="shared" si="35"/>
        <v>1923.4345776086266</v>
      </c>
    </row>
    <row r="172" spans="1:33" x14ac:dyDescent="0.25">
      <c r="A172" s="76">
        <v>9171</v>
      </c>
      <c r="B172" s="21" t="s">
        <v>131</v>
      </c>
      <c r="C172" s="39" t="s">
        <v>132</v>
      </c>
      <c r="D172" s="207">
        <v>584</v>
      </c>
      <c r="E172" s="213">
        <f>Terr_Oeko!W172</f>
        <v>1437.6931574524237</v>
      </c>
      <c r="F172" s="220">
        <f t="shared" si="24"/>
        <v>1074.7246347197233</v>
      </c>
      <c r="G172" s="223">
        <f>Terr_Oeko!Z172</f>
        <v>362.96852273270042</v>
      </c>
      <c r="H172" s="227">
        <f t="shared" si="25"/>
        <v>701.73426613341019</v>
      </c>
      <c r="I172" s="228">
        <f>Terr_Oeko!AB172</f>
        <v>735.95889131901356</v>
      </c>
      <c r="J172" s="220">
        <f t="shared" si="26"/>
        <v>439.33774785026935</v>
      </c>
      <c r="K172" s="231">
        <f>Terr_Oeko!AD172</f>
        <v>998.3554096021544</v>
      </c>
      <c r="L172" s="180">
        <f>Terr_Oeko!X172</f>
        <v>877.65625199383487</v>
      </c>
      <c r="M172" s="205">
        <f t="shared" si="27"/>
        <v>600.18776676026675</v>
      </c>
      <c r="N172" s="205">
        <f>Terr_Oeko!AF172</f>
        <v>277.46848523356812</v>
      </c>
      <c r="O172" s="180">
        <f t="shared" si="28"/>
        <v>333.15473201359066</v>
      </c>
      <c r="P172" s="180">
        <f>Terr_Oeko!AH172</f>
        <v>544.50151998024421</v>
      </c>
      <c r="Q172" s="205">
        <f t="shared" si="29"/>
        <v>160.43851167960349</v>
      </c>
      <c r="R172" s="214">
        <f>Terr_Oeko!AJ172</f>
        <v>717.21774031423138</v>
      </c>
      <c r="T172" s="186">
        <f>Klima!E172</f>
        <v>174.54892839407796</v>
      </c>
      <c r="U172" s="187">
        <f>Klima!H172</f>
        <v>125.08822060432004</v>
      </c>
      <c r="V172" s="187">
        <f>Klima!J172</f>
        <v>49.460707789757919</v>
      </c>
      <c r="W172" s="186">
        <f>Vegetation!K172</f>
        <v>1437.6931574524237</v>
      </c>
      <c r="X172" s="187">
        <f t="shared" si="30"/>
        <v>378.56630715566007</v>
      </c>
      <c r="Y172" s="188">
        <f>Vegetation!M172</f>
        <v>1059.1268502967637</v>
      </c>
      <c r="Z172" s="186">
        <f>Gesundheit!F172</f>
        <v>823.4434782608696</v>
      </c>
      <c r="AA172" s="187">
        <f>MIN(Gesundheit!F172, Gesundheit!J172)</f>
        <v>705.32608695652175</v>
      </c>
      <c r="AB172" s="189">
        <f t="shared" si="31"/>
        <v>118.11739130434785</v>
      </c>
      <c r="AC172" s="190">
        <f>MIN(Gesundheit!F172,Gesundheit!Q172)</f>
        <v>205.55652173913043</v>
      </c>
      <c r="AD172" s="191">
        <f t="shared" si="32"/>
        <v>617.88695652173919</v>
      </c>
      <c r="AE172" s="160">
        <f t="shared" si="33"/>
        <v>4751.0349735536292</v>
      </c>
      <c r="AF172" s="160">
        <f t="shared" si="34"/>
        <v>2243.8696128635029</v>
      </c>
      <c r="AG172" s="160">
        <f t="shared" si="35"/>
        <v>2507.1653606901273</v>
      </c>
    </row>
    <row r="173" spans="1:33" x14ac:dyDescent="0.25">
      <c r="A173" s="76">
        <v>9172</v>
      </c>
      <c r="B173" s="21" t="s">
        <v>133</v>
      </c>
      <c r="C173" s="39" t="s">
        <v>132</v>
      </c>
      <c r="D173" s="207">
        <v>922</v>
      </c>
      <c r="E173" s="213">
        <f>Terr_Oeko!W173</f>
        <v>747.91285360013433</v>
      </c>
      <c r="F173" s="220">
        <f t="shared" si="24"/>
        <v>559.09034846623013</v>
      </c>
      <c r="G173" s="223">
        <f>Terr_Oeko!Z173</f>
        <v>188.82250513390417</v>
      </c>
      <c r="H173" s="227">
        <f t="shared" si="25"/>
        <v>365.0543057343603</v>
      </c>
      <c r="I173" s="228">
        <f>Terr_Oeko!AB173</f>
        <v>382.85854786577403</v>
      </c>
      <c r="J173" s="220">
        <f t="shared" si="26"/>
        <v>228.55109728087075</v>
      </c>
      <c r="K173" s="231">
        <f>Terr_Oeko!AD173</f>
        <v>519.36175631926358</v>
      </c>
      <c r="L173" s="180">
        <f>Terr_Oeko!X173</f>
        <v>429.00566673855167</v>
      </c>
      <c r="M173" s="205">
        <f t="shared" si="27"/>
        <v>293.37676620244628</v>
      </c>
      <c r="N173" s="205">
        <f>Terr_Oeko!AF173</f>
        <v>135.62890053610539</v>
      </c>
      <c r="O173" s="180">
        <f t="shared" si="28"/>
        <v>162.84880055249459</v>
      </c>
      <c r="P173" s="180">
        <f>Terr_Oeko!AH173</f>
        <v>266.15686618605707</v>
      </c>
      <c r="Q173" s="205">
        <f t="shared" si="29"/>
        <v>78.423677285139092</v>
      </c>
      <c r="R173" s="214">
        <f>Terr_Oeko!AJ173</f>
        <v>350.58198945341258</v>
      </c>
      <c r="T173" s="186">
        <f>Klima!E173</f>
        <v>74.463707730851112</v>
      </c>
      <c r="U173" s="187">
        <f>Klima!H173</f>
        <v>58.51575323182206</v>
      </c>
      <c r="V173" s="187">
        <f>Klima!J173</f>
        <v>15.947954499029052</v>
      </c>
      <c r="W173" s="186">
        <f>Vegetation!K173</f>
        <v>747.91285360013433</v>
      </c>
      <c r="X173" s="187">
        <f t="shared" si="30"/>
        <v>196.93674244326655</v>
      </c>
      <c r="Y173" s="188">
        <f>Vegetation!M173</f>
        <v>550.97611115686777</v>
      </c>
      <c r="Z173" s="186">
        <f>Gesundheit!F173</f>
        <v>434.63913043478254</v>
      </c>
      <c r="AA173" s="187">
        <f>MIN(Gesundheit!F173, Gesundheit!J173)</f>
        <v>434.63913043478254</v>
      </c>
      <c r="AB173" s="189">
        <f t="shared" si="31"/>
        <v>0</v>
      </c>
      <c r="AC173" s="190">
        <f>MIN(Gesundheit!F173,Gesundheit!Q173)</f>
        <v>324.52608695652174</v>
      </c>
      <c r="AD173" s="191">
        <f t="shared" si="32"/>
        <v>110.11304347826081</v>
      </c>
      <c r="AE173" s="160">
        <f t="shared" si="33"/>
        <v>2433.9342121044542</v>
      </c>
      <c r="AF173" s="160">
        <f t="shared" si="34"/>
        <v>1217.994732396726</v>
      </c>
      <c r="AG173" s="160">
        <f t="shared" si="35"/>
        <v>1215.939479707728</v>
      </c>
    </row>
    <row r="174" spans="1:33" x14ac:dyDescent="0.25">
      <c r="A174" s="76">
        <v>9173</v>
      </c>
      <c r="B174" s="21" t="s">
        <v>134</v>
      </c>
      <c r="C174" s="39" t="s">
        <v>132</v>
      </c>
      <c r="D174" s="207">
        <v>1123</v>
      </c>
      <c r="E174" s="213">
        <f>Terr_Oeko!W174</f>
        <v>931.37715565081771</v>
      </c>
      <c r="F174" s="220">
        <f t="shared" si="24"/>
        <v>696.23616708786085</v>
      </c>
      <c r="G174" s="223">
        <f>Terr_Oeko!Z174</f>
        <v>235.14098856295684</v>
      </c>
      <c r="H174" s="227">
        <f t="shared" si="25"/>
        <v>454.60275123809078</v>
      </c>
      <c r="I174" s="228">
        <f>Terr_Oeko!AB174</f>
        <v>476.77440441272694</v>
      </c>
      <c r="J174" s="220">
        <f t="shared" si="26"/>
        <v>284.61507230645691</v>
      </c>
      <c r="K174" s="231">
        <f>Terr_Oeko!AD174</f>
        <v>646.7620833443608</v>
      </c>
      <c r="L174" s="180">
        <f>Terr_Oeko!X174</f>
        <v>423.74199343748091</v>
      </c>
      <c r="M174" s="205">
        <f t="shared" si="27"/>
        <v>289.77718798905312</v>
      </c>
      <c r="N174" s="205">
        <f>Terr_Oeko!AF174</f>
        <v>133.96480544842777</v>
      </c>
      <c r="O174" s="180">
        <f t="shared" si="28"/>
        <v>160.85073164562874</v>
      </c>
      <c r="P174" s="180">
        <f>Terr_Oeko!AH174</f>
        <v>262.89126179185217</v>
      </c>
      <c r="Q174" s="205">
        <f t="shared" si="29"/>
        <v>77.461460120420043</v>
      </c>
      <c r="R174" s="214">
        <f>Terr_Oeko!AJ174</f>
        <v>346.28053331706087</v>
      </c>
      <c r="T174" s="186">
        <f>Klima!E174</f>
        <v>103.18192050125975</v>
      </c>
      <c r="U174" s="187">
        <f>Klima!H174</f>
        <v>81.663705824341861</v>
      </c>
      <c r="V174" s="187">
        <f>Klima!J174</f>
        <v>21.518214676917893</v>
      </c>
      <c r="W174" s="186">
        <f>Vegetation!K174</f>
        <v>931.37715565081771</v>
      </c>
      <c r="X174" s="187">
        <f t="shared" si="30"/>
        <v>245.24566216107928</v>
      </c>
      <c r="Y174" s="188">
        <f>Vegetation!M174</f>
        <v>686.13149348973843</v>
      </c>
      <c r="Z174" s="186">
        <f>Gesundheit!F174</f>
        <v>430.43913043478261</v>
      </c>
      <c r="AA174" s="187">
        <f>MIN(Gesundheit!F174, Gesundheit!J174)</f>
        <v>430.43913043478261</v>
      </c>
      <c r="AB174" s="189">
        <f t="shared" si="31"/>
        <v>0</v>
      </c>
      <c r="AC174" s="190">
        <f>MIN(Gesundheit!F174,Gesundheit!Q174)</f>
        <v>395.25652173913039</v>
      </c>
      <c r="AD174" s="191">
        <f t="shared" si="32"/>
        <v>35.18260869565222</v>
      </c>
      <c r="AE174" s="160">
        <f t="shared" si="33"/>
        <v>2820.1173556751592</v>
      </c>
      <c r="AF174" s="160">
        <f t="shared" si="34"/>
        <v>1372.8019813039232</v>
      </c>
      <c r="AG174" s="160">
        <f t="shared" si="35"/>
        <v>1447.3153743712355</v>
      </c>
    </row>
    <row r="175" spans="1:33" x14ac:dyDescent="0.25">
      <c r="A175" s="76">
        <v>9174</v>
      </c>
      <c r="B175" s="21" t="s">
        <v>135</v>
      </c>
      <c r="C175" s="39" t="s">
        <v>132</v>
      </c>
      <c r="D175" s="207">
        <v>576</v>
      </c>
      <c r="E175" s="213">
        <f>Terr_Oeko!W175</f>
        <v>991.17563016761881</v>
      </c>
      <c r="F175" s="220">
        <f t="shared" si="24"/>
        <v>740.93756484351684</v>
      </c>
      <c r="G175" s="223">
        <f>Terr_Oeko!Z175</f>
        <v>250.23806532410194</v>
      </c>
      <c r="H175" s="227">
        <f t="shared" si="25"/>
        <v>483.79023009157731</v>
      </c>
      <c r="I175" s="228">
        <f>Terr_Oeko!AB175</f>
        <v>507.38540007604149</v>
      </c>
      <c r="J175" s="220">
        <f t="shared" si="26"/>
        <v>302.88860096791791</v>
      </c>
      <c r="K175" s="231">
        <f>Terr_Oeko!AD175</f>
        <v>688.2870291997009</v>
      </c>
      <c r="L175" s="180">
        <f>Terr_Oeko!X175</f>
        <v>459.37420163399048</v>
      </c>
      <c r="M175" s="205">
        <f t="shared" si="27"/>
        <v>314.14437663906938</v>
      </c>
      <c r="N175" s="205">
        <f>Terr_Oeko!AF175</f>
        <v>145.22982499492113</v>
      </c>
      <c r="O175" s="180">
        <f t="shared" si="28"/>
        <v>174.37657248114073</v>
      </c>
      <c r="P175" s="180">
        <f>Terr_Oeko!AH175</f>
        <v>284.99762915284975</v>
      </c>
      <c r="Q175" s="205">
        <f t="shared" si="29"/>
        <v>83.975147498500633</v>
      </c>
      <c r="R175" s="214">
        <f>Terr_Oeko!AJ175</f>
        <v>375.39905413548985</v>
      </c>
      <c r="T175" s="186">
        <f>Klima!E175</f>
        <v>113.02323357407032</v>
      </c>
      <c r="U175" s="187">
        <f>Klima!H175</f>
        <v>90.614304916024807</v>
      </c>
      <c r="V175" s="187">
        <f>Klima!J175</f>
        <v>22.408928658045511</v>
      </c>
      <c r="W175" s="186">
        <f>Vegetation!K175</f>
        <v>991.17563016761881</v>
      </c>
      <c r="X175" s="187">
        <f t="shared" si="30"/>
        <v>260.99150302706835</v>
      </c>
      <c r="Y175" s="188">
        <f>Vegetation!M175</f>
        <v>730.18412714055046</v>
      </c>
      <c r="Z175" s="186">
        <f>Gesundheit!F175</f>
        <v>466.23043478260877</v>
      </c>
      <c r="AA175" s="187">
        <f>MIN(Gesundheit!F175, Gesundheit!J175)</f>
        <v>466.23043478260877</v>
      </c>
      <c r="AB175" s="189">
        <f t="shared" si="31"/>
        <v>0</v>
      </c>
      <c r="AC175" s="190">
        <f>MIN(Gesundheit!F175,Gesundheit!Q175)</f>
        <v>202.72608695652173</v>
      </c>
      <c r="AD175" s="191">
        <f t="shared" si="32"/>
        <v>263.50434782608704</v>
      </c>
      <c r="AE175" s="160">
        <f t="shared" si="33"/>
        <v>3020.9791303259071</v>
      </c>
      <c r="AF175" s="160">
        <f t="shared" si="34"/>
        <v>1476.0030452984201</v>
      </c>
      <c r="AG175" s="160">
        <f t="shared" si="35"/>
        <v>1544.9760850274872</v>
      </c>
    </row>
    <row r="176" spans="1:33" x14ac:dyDescent="0.25">
      <c r="A176" s="76">
        <v>9175</v>
      </c>
      <c r="B176" s="21" t="s">
        <v>136</v>
      </c>
      <c r="C176" s="39" t="s">
        <v>132</v>
      </c>
      <c r="D176" s="207">
        <v>548</v>
      </c>
      <c r="E176" s="213">
        <f>Terr_Oeko!W176</f>
        <v>992.54600652323529</v>
      </c>
      <c r="F176" s="220">
        <f t="shared" si="24"/>
        <v>741.96196787456984</v>
      </c>
      <c r="G176" s="223">
        <f>Terr_Oeko!Z176</f>
        <v>250.5840386486654</v>
      </c>
      <c r="H176" s="227">
        <f t="shared" si="25"/>
        <v>484.45910720297644</v>
      </c>
      <c r="I176" s="228">
        <f>Terr_Oeko!AB176</f>
        <v>508.08689932025885</v>
      </c>
      <c r="J176" s="220">
        <f t="shared" si="26"/>
        <v>303.30736769756595</v>
      </c>
      <c r="K176" s="231">
        <f>Terr_Oeko!AD176</f>
        <v>689.23863882566934</v>
      </c>
      <c r="L176" s="180">
        <f>Terr_Oeko!X176</f>
        <v>450.05782190845025</v>
      </c>
      <c r="M176" s="205">
        <f t="shared" si="27"/>
        <v>307.77334341386324</v>
      </c>
      <c r="N176" s="205">
        <f>Terr_Oeko!AF176</f>
        <v>142.28447849458703</v>
      </c>
      <c r="O176" s="180">
        <f t="shared" si="28"/>
        <v>170.84011275246212</v>
      </c>
      <c r="P176" s="180">
        <f>Terr_Oeko!AH176</f>
        <v>279.21770915598813</v>
      </c>
      <c r="Q176" s="205">
        <f t="shared" si="29"/>
        <v>82.27208198280232</v>
      </c>
      <c r="R176" s="214">
        <f>Terr_Oeko!AJ176</f>
        <v>367.78573992564793</v>
      </c>
      <c r="T176" s="186">
        <f>Klima!E176</f>
        <v>97.392345054716543</v>
      </c>
      <c r="U176" s="187">
        <f>Klima!H176</f>
        <v>77.341624965914036</v>
      </c>
      <c r="V176" s="187">
        <f>Klima!J176</f>
        <v>20.050720088802507</v>
      </c>
      <c r="W176" s="186">
        <f>Vegetation!K176</f>
        <v>992.54600652323529</v>
      </c>
      <c r="X176" s="187">
        <f t="shared" si="30"/>
        <v>261.35234380430222</v>
      </c>
      <c r="Y176" s="188">
        <f>Vegetation!M176</f>
        <v>731.19366271893307</v>
      </c>
      <c r="Z176" s="186">
        <f>Gesundheit!F176</f>
        <v>460.63043478260869</v>
      </c>
      <c r="AA176" s="187">
        <f>MIN(Gesundheit!F176, Gesundheit!J176)</f>
        <v>460.63043478260869</v>
      </c>
      <c r="AB176" s="189">
        <f t="shared" si="31"/>
        <v>0</v>
      </c>
      <c r="AC176" s="190">
        <f>MIN(Gesundheit!F176,Gesundheit!Q176)</f>
        <v>192.89565217391305</v>
      </c>
      <c r="AD176" s="191">
        <f t="shared" si="32"/>
        <v>267.73478260869564</v>
      </c>
      <c r="AE176" s="160">
        <f t="shared" si="33"/>
        <v>2993.1726147922459</v>
      </c>
      <c r="AF176" s="160">
        <f t="shared" si="34"/>
        <v>1454.6236235082633</v>
      </c>
      <c r="AG176" s="160">
        <f t="shared" si="35"/>
        <v>1538.5489912839826</v>
      </c>
    </row>
    <row r="177" spans="1:33" x14ac:dyDescent="0.25">
      <c r="A177" s="76">
        <v>9176</v>
      </c>
      <c r="B177" s="21" t="s">
        <v>315</v>
      </c>
      <c r="C177" s="39" t="s">
        <v>132</v>
      </c>
      <c r="D177" s="207">
        <v>1348</v>
      </c>
      <c r="E177" s="213">
        <f>Terr_Oeko!W177</f>
        <v>924.12223436061629</v>
      </c>
      <c r="F177" s="220">
        <f t="shared" si="24"/>
        <v>690.81286616087561</v>
      </c>
      <c r="G177" s="223">
        <f>Terr_Oeko!Z177</f>
        <v>233.30936819974065</v>
      </c>
      <c r="H177" s="227">
        <f t="shared" si="25"/>
        <v>451.06164315042599</v>
      </c>
      <c r="I177" s="228">
        <f>Terr_Oeko!AB177</f>
        <v>473.0605912101903</v>
      </c>
      <c r="J177" s="220">
        <f t="shared" si="26"/>
        <v>282.39807574919712</v>
      </c>
      <c r="K177" s="231">
        <f>Terr_Oeko!AD177</f>
        <v>641.72415861141917</v>
      </c>
      <c r="L177" s="180">
        <f>Terr_Oeko!X177</f>
        <v>1293.6839726317744</v>
      </c>
      <c r="M177" s="205">
        <f t="shared" si="27"/>
        <v>884.68952697994223</v>
      </c>
      <c r="N177" s="205">
        <f>Terr_Oeko!AF177</f>
        <v>408.99444565183222</v>
      </c>
      <c r="O177" s="180">
        <f t="shared" si="28"/>
        <v>491.07715718231293</v>
      </c>
      <c r="P177" s="180">
        <f>Terr_Oeko!AH177</f>
        <v>802.60681544946146</v>
      </c>
      <c r="Q177" s="205">
        <f t="shared" si="29"/>
        <v>236.48977681327642</v>
      </c>
      <c r="R177" s="214">
        <f>Terr_Oeko!AJ177</f>
        <v>1057.194195818498</v>
      </c>
      <c r="T177" s="186">
        <f>Klima!E177</f>
        <v>177.03336142617954</v>
      </c>
      <c r="U177" s="187">
        <f>Klima!H177</f>
        <v>135.74296614520597</v>
      </c>
      <c r="V177" s="187">
        <f>Klima!J177</f>
        <v>41.29039528097357</v>
      </c>
      <c r="W177" s="186">
        <f>Vegetation!K177</f>
        <v>924.12223436061629</v>
      </c>
      <c r="X177" s="187">
        <f t="shared" si="30"/>
        <v>243.33533188837828</v>
      </c>
      <c r="Y177" s="188">
        <f>Vegetation!M177</f>
        <v>680.78690247223801</v>
      </c>
      <c r="Z177" s="186">
        <f>Gesundheit!F177</f>
        <v>1267.2434782608696</v>
      </c>
      <c r="AA177" s="187">
        <f>MIN(Gesundheit!F177, Gesundheit!J177)</f>
        <v>1267.2434782608696</v>
      </c>
      <c r="AB177" s="189">
        <f t="shared" si="31"/>
        <v>0</v>
      </c>
      <c r="AC177" s="190">
        <f>MIN(Gesundheit!F177,Gesundheit!Q177)</f>
        <v>474.47826086956519</v>
      </c>
      <c r="AD177" s="191">
        <f t="shared" si="32"/>
        <v>792.7652173913043</v>
      </c>
      <c r="AE177" s="160">
        <f t="shared" si="33"/>
        <v>4586.2052810400564</v>
      </c>
      <c r="AF177" s="160">
        <f t="shared" si="34"/>
        <v>2588.4605766271925</v>
      </c>
      <c r="AG177" s="160">
        <f t="shared" si="35"/>
        <v>1997.7447044128635</v>
      </c>
    </row>
    <row r="178" spans="1:33" x14ac:dyDescent="0.25">
      <c r="A178" s="76">
        <v>9177</v>
      </c>
      <c r="B178" s="21" t="s">
        <v>137</v>
      </c>
      <c r="C178" s="39" t="s">
        <v>132</v>
      </c>
      <c r="D178" s="207">
        <v>872</v>
      </c>
      <c r="E178" s="213">
        <f>Terr_Oeko!W178</f>
        <v>2363.2377920585</v>
      </c>
      <c r="F178" s="220">
        <f t="shared" si="24"/>
        <v>1766.6007935423904</v>
      </c>
      <c r="G178" s="223">
        <f>Terr_Oeko!Z178</f>
        <v>596.63699851610943</v>
      </c>
      <c r="H178" s="227">
        <f t="shared" si="25"/>
        <v>1153.4901791196644</v>
      </c>
      <c r="I178" s="228">
        <f>Terr_Oeko!AB178</f>
        <v>1209.7476129388356</v>
      </c>
      <c r="J178" s="220">
        <f t="shared" si="26"/>
        <v>722.17048805978106</v>
      </c>
      <c r="K178" s="231">
        <f>Terr_Oeko!AD178</f>
        <v>1641.0673039987189</v>
      </c>
      <c r="L178" s="180">
        <f>Terr_Oeko!X178</f>
        <v>497.88972948988715</v>
      </c>
      <c r="M178" s="205">
        <f t="shared" si="27"/>
        <v>340.48333177886121</v>
      </c>
      <c r="N178" s="205">
        <f>Terr_Oeko!AF178</f>
        <v>157.40639771102593</v>
      </c>
      <c r="O178" s="180">
        <f t="shared" si="28"/>
        <v>188.99690969407879</v>
      </c>
      <c r="P178" s="180">
        <f>Terr_Oeko!AH178</f>
        <v>308.89281979580835</v>
      </c>
      <c r="Q178" s="205">
        <f t="shared" si="29"/>
        <v>91.015915397910248</v>
      </c>
      <c r="R178" s="214">
        <f>Terr_Oeko!AJ178</f>
        <v>406.8738140919769</v>
      </c>
      <c r="T178" s="186">
        <f>Klima!E178</f>
        <v>203.07703921511575</v>
      </c>
      <c r="U178" s="187">
        <f>Klima!H178</f>
        <v>166.09362627537391</v>
      </c>
      <c r="V178" s="187">
        <f>Klima!J178</f>
        <v>36.983412939741839</v>
      </c>
      <c r="W178" s="186">
        <f>Vegetation!K178</f>
        <v>2363.2377920585</v>
      </c>
      <c r="X178" s="187">
        <f t="shared" si="30"/>
        <v>622.27617849665353</v>
      </c>
      <c r="Y178" s="188">
        <f>Vegetation!M178</f>
        <v>1740.9616135618464</v>
      </c>
      <c r="Z178" s="186">
        <f>Gesundheit!F178</f>
        <v>503.05652173913046</v>
      </c>
      <c r="AA178" s="187">
        <f>MIN(Gesundheit!F178, Gesundheit!J178)</f>
        <v>503.05652173913046</v>
      </c>
      <c r="AB178" s="189">
        <f t="shared" si="31"/>
        <v>0</v>
      </c>
      <c r="AC178" s="190">
        <f>MIN(Gesundheit!F178,Gesundheit!Q178)</f>
        <v>306.93478260869563</v>
      </c>
      <c r="AD178" s="191">
        <f t="shared" si="32"/>
        <v>196.12173913043483</v>
      </c>
      <c r="AE178" s="160">
        <f t="shared" si="33"/>
        <v>5930.4988745611336</v>
      </c>
      <c r="AF178" s="160">
        <f t="shared" si="34"/>
        <v>2633.9134153249011</v>
      </c>
      <c r="AG178" s="160">
        <f t="shared" si="35"/>
        <v>3296.5854592362321</v>
      </c>
    </row>
    <row r="179" spans="1:33" x14ac:dyDescent="0.25">
      <c r="A179" s="76">
        <v>9178</v>
      </c>
      <c r="B179" s="21" t="s">
        <v>138</v>
      </c>
      <c r="C179" s="39" t="s">
        <v>132</v>
      </c>
      <c r="D179" s="207">
        <v>797</v>
      </c>
      <c r="E179" s="213">
        <f>Terr_Oeko!W179</f>
        <v>931.19514080966462</v>
      </c>
      <c r="F179" s="220">
        <f t="shared" si="24"/>
        <v>696.10010479066079</v>
      </c>
      <c r="G179" s="223">
        <f>Terr_Oeko!Z179</f>
        <v>235.09503601900383</v>
      </c>
      <c r="H179" s="227">
        <f t="shared" si="25"/>
        <v>454.51391027065637</v>
      </c>
      <c r="I179" s="228">
        <f>Terr_Oeko!AB179</f>
        <v>476.68123053900825</v>
      </c>
      <c r="J179" s="220">
        <f t="shared" si="26"/>
        <v>284.55945126522636</v>
      </c>
      <c r="K179" s="231">
        <f>Terr_Oeko!AD179</f>
        <v>646.63568954443826</v>
      </c>
      <c r="L179" s="180">
        <f>Terr_Oeko!X179</f>
        <v>1011.7189728056128</v>
      </c>
      <c r="M179" s="205">
        <f t="shared" si="27"/>
        <v>691.86694619644459</v>
      </c>
      <c r="N179" s="205">
        <f>Terr_Oeko!AF179</f>
        <v>319.85202660916815</v>
      </c>
      <c r="O179" s="180">
        <f t="shared" si="28"/>
        <v>384.04439379586029</v>
      </c>
      <c r="P179" s="180">
        <f>Terr_Oeko!AH179</f>
        <v>627.67457900975251</v>
      </c>
      <c r="Q179" s="205">
        <f t="shared" si="29"/>
        <v>184.94562747795476</v>
      </c>
      <c r="R179" s="214">
        <f>Terr_Oeko!AJ179</f>
        <v>826.77334532765803</v>
      </c>
      <c r="T179" s="186">
        <f>Klima!E179</f>
        <v>201.1893682852542</v>
      </c>
      <c r="U179" s="187">
        <f>Klima!H179</f>
        <v>143.52187902119687</v>
      </c>
      <c r="V179" s="187">
        <f>Klima!J179</f>
        <v>57.667489264057338</v>
      </c>
      <c r="W179" s="186">
        <f>Vegetation!K179</f>
        <v>931.19514080966462</v>
      </c>
      <c r="X179" s="187">
        <f t="shared" si="30"/>
        <v>245.19773490629223</v>
      </c>
      <c r="Y179" s="188">
        <f>Vegetation!M179</f>
        <v>685.9974059033724</v>
      </c>
      <c r="Z179" s="186">
        <f>Gesundheit!F179</f>
        <v>1006.0217391304348</v>
      </c>
      <c r="AA179" s="187">
        <f>MIN(Gesundheit!F179, Gesundheit!J179)</f>
        <v>962.56086956521744</v>
      </c>
      <c r="AB179" s="189">
        <f t="shared" si="31"/>
        <v>43.460869565217308</v>
      </c>
      <c r="AC179" s="190">
        <f>MIN(Gesundheit!F179,Gesundheit!Q179)</f>
        <v>280.51739130434783</v>
      </c>
      <c r="AD179" s="191">
        <f t="shared" si="32"/>
        <v>725.50434782608693</v>
      </c>
      <c r="AE179" s="160">
        <f t="shared" si="33"/>
        <v>4081.3203618406314</v>
      </c>
      <c r="AF179" s="160">
        <f t="shared" si="34"/>
        <v>2189.8387875592234</v>
      </c>
      <c r="AG179" s="160">
        <f t="shared" si="35"/>
        <v>1891.481574281408</v>
      </c>
    </row>
    <row r="180" spans="1:33" x14ac:dyDescent="0.25">
      <c r="A180" s="76">
        <v>9179</v>
      </c>
      <c r="B180" s="21" t="s">
        <v>139</v>
      </c>
      <c r="C180" s="39" t="s">
        <v>132</v>
      </c>
      <c r="D180" s="207">
        <v>435</v>
      </c>
      <c r="E180" s="213">
        <f>Terr_Oeko!W180</f>
        <v>489.09032121900503</v>
      </c>
      <c r="F180" s="220">
        <f t="shared" si="24"/>
        <v>365.61168430993371</v>
      </c>
      <c r="G180" s="223">
        <f>Terr_Oeko!Z180</f>
        <v>123.47863690907134</v>
      </c>
      <c r="H180" s="227">
        <f t="shared" si="25"/>
        <v>238.72370530144221</v>
      </c>
      <c r="I180" s="228">
        <f>Terr_Oeko!AB180</f>
        <v>250.36661591756283</v>
      </c>
      <c r="J180" s="220">
        <f t="shared" si="26"/>
        <v>149.45876253628421</v>
      </c>
      <c r="K180" s="231">
        <f>Terr_Oeko!AD180</f>
        <v>339.63155868272082</v>
      </c>
      <c r="L180" s="180">
        <f>Terr_Oeko!X180</f>
        <v>662.42721566244745</v>
      </c>
      <c r="M180" s="205">
        <f t="shared" si="27"/>
        <v>453.00276766268485</v>
      </c>
      <c r="N180" s="205">
        <f>Terr_Oeko!AF180</f>
        <v>209.42444799976263</v>
      </c>
      <c r="O180" s="180">
        <f t="shared" si="28"/>
        <v>251.45466805616962</v>
      </c>
      <c r="P180" s="180">
        <f>Terr_Oeko!AH180</f>
        <v>410.97254760627783</v>
      </c>
      <c r="Q180" s="205">
        <f t="shared" si="29"/>
        <v>121.09392069560897</v>
      </c>
      <c r="R180" s="214">
        <f>Terr_Oeko!AJ180</f>
        <v>541.33329496683848</v>
      </c>
      <c r="T180" s="186">
        <f>Klima!E180</f>
        <v>91.283593312670234</v>
      </c>
      <c r="U180" s="187">
        <f>Klima!H180</f>
        <v>66.55802935545897</v>
      </c>
      <c r="V180" s="187">
        <f>Klima!J180</f>
        <v>24.725563957211264</v>
      </c>
      <c r="W180" s="186">
        <f>Vegetation!K180</f>
        <v>489.09032121900503</v>
      </c>
      <c r="X180" s="187">
        <f t="shared" si="30"/>
        <v>128.78486331363194</v>
      </c>
      <c r="Y180" s="188">
        <f>Vegetation!M180</f>
        <v>360.30545790537309</v>
      </c>
      <c r="Z180" s="186">
        <f>Gesundheit!F180</f>
        <v>698.08260869565208</v>
      </c>
      <c r="AA180" s="187">
        <f>MIN(Gesundheit!F180, Gesundheit!J180)</f>
        <v>525.36521739130433</v>
      </c>
      <c r="AB180" s="189">
        <f t="shared" si="31"/>
        <v>172.71739130434776</v>
      </c>
      <c r="AC180" s="190">
        <f>MIN(Gesundheit!F180,Gesundheit!Q180)</f>
        <v>153.11739130434782</v>
      </c>
      <c r="AD180" s="191">
        <f t="shared" si="32"/>
        <v>544.96521739130424</v>
      </c>
      <c r="AE180" s="160">
        <f t="shared" si="33"/>
        <v>2429.9740601087801</v>
      </c>
      <c r="AF180" s="160">
        <f t="shared" si="34"/>
        <v>1210.8864834180072</v>
      </c>
      <c r="AG180" s="160">
        <f t="shared" si="35"/>
        <v>1219.0875766907727</v>
      </c>
    </row>
    <row r="181" spans="1:33" x14ac:dyDescent="0.25">
      <c r="A181" s="76">
        <v>9180</v>
      </c>
      <c r="B181" s="21" t="s">
        <v>140</v>
      </c>
      <c r="C181" s="39" t="s">
        <v>132</v>
      </c>
      <c r="D181" s="207">
        <v>1065</v>
      </c>
      <c r="E181" s="213">
        <f>Terr_Oeko!W181</f>
        <v>392.57462685552173</v>
      </c>
      <c r="F181" s="220">
        <f t="shared" si="24"/>
        <v>293.46291332091437</v>
      </c>
      <c r="G181" s="223">
        <f>Terr_Oeko!Z181</f>
        <v>99.111713534607389</v>
      </c>
      <c r="H181" s="227">
        <f t="shared" si="25"/>
        <v>191.61464757000709</v>
      </c>
      <c r="I181" s="228">
        <f>Terr_Oeko!AB181</f>
        <v>200.95997928551463</v>
      </c>
      <c r="J181" s="220">
        <f t="shared" si="26"/>
        <v>119.96499498647177</v>
      </c>
      <c r="K181" s="231">
        <f>Terr_Oeko!AD181</f>
        <v>272.60963186904996</v>
      </c>
      <c r="L181" s="180">
        <f>Terr_Oeko!X181</f>
        <v>300.56251565311732</v>
      </c>
      <c r="M181" s="205">
        <f t="shared" si="27"/>
        <v>205.54054577960142</v>
      </c>
      <c r="N181" s="205">
        <f>Terr_Oeko!AF181</f>
        <v>95.021969873515914</v>
      </c>
      <c r="O181" s="180">
        <f t="shared" si="28"/>
        <v>114.09230450790241</v>
      </c>
      <c r="P181" s="180">
        <f>Terr_Oeko!AH181</f>
        <v>186.4702111452149</v>
      </c>
      <c r="Q181" s="205">
        <f t="shared" si="29"/>
        <v>54.94383771381419</v>
      </c>
      <c r="R181" s="214">
        <f>Terr_Oeko!AJ181</f>
        <v>245.61867793930313</v>
      </c>
      <c r="T181" s="186">
        <f>Klima!E181</f>
        <v>54.420231284605642</v>
      </c>
      <c r="U181" s="187">
        <f>Klima!H181</f>
        <v>42.182688516470051</v>
      </c>
      <c r="V181" s="187">
        <f>Klima!J181</f>
        <v>12.23754276813559</v>
      </c>
      <c r="W181" s="186">
        <f>Vegetation!K181</f>
        <v>392.57462685552173</v>
      </c>
      <c r="X181" s="187">
        <f t="shared" si="30"/>
        <v>103.37082429678605</v>
      </c>
      <c r="Y181" s="188">
        <f>Vegetation!M181</f>
        <v>289.20380255873567</v>
      </c>
      <c r="Z181" s="186">
        <f>Gesundheit!F181</f>
        <v>304.71304347826089</v>
      </c>
      <c r="AA181" s="187">
        <f>MIN(Gesundheit!F181, Gesundheit!J181)</f>
        <v>304.71304347826089</v>
      </c>
      <c r="AB181" s="189">
        <f t="shared" si="31"/>
        <v>0</v>
      </c>
      <c r="AC181" s="190">
        <f>MIN(Gesundheit!F181,Gesundheit!Q181)</f>
        <v>304.71304347826089</v>
      </c>
      <c r="AD181" s="191">
        <f t="shared" si="32"/>
        <v>0</v>
      </c>
      <c r="AE181" s="160">
        <f t="shared" si="33"/>
        <v>1444.8450441270272</v>
      </c>
      <c r="AF181" s="160">
        <f t="shared" si="34"/>
        <v>755.97350836942655</v>
      </c>
      <c r="AG181" s="160">
        <f t="shared" si="35"/>
        <v>688.8715357576009</v>
      </c>
    </row>
    <row r="182" spans="1:33" x14ac:dyDescent="0.25">
      <c r="A182" s="76">
        <v>9181</v>
      </c>
      <c r="B182" s="21" t="s">
        <v>141</v>
      </c>
      <c r="C182" s="39" t="s">
        <v>132</v>
      </c>
      <c r="D182" s="207">
        <v>805</v>
      </c>
      <c r="E182" s="213">
        <f>Terr_Oeko!W182</f>
        <v>1061.0605094062648</v>
      </c>
      <c r="F182" s="220">
        <f t="shared" si="24"/>
        <v>793.17889389405968</v>
      </c>
      <c r="G182" s="223">
        <f>Terr_Oeko!Z182</f>
        <v>267.8816155122052</v>
      </c>
      <c r="H182" s="227">
        <f t="shared" si="25"/>
        <v>517.90085668261759</v>
      </c>
      <c r="I182" s="228">
        <f>Terr_Oeko!AB182</f>
        <v>543.15965272364724</v>
      </c>
      <c r="J182" s="220">
        <f t="shared" si="26"/>
        <v>324.24438561107513</v>
      </c>
      <c r="K182" s="231">
        <f>Terr_Oeko!AD182</f>
        <v>736.8161237951897</v>
      </c>
      <c r="L182" s="180">
        <f>Terr_Oeko!X182</f>
        <v>519.20639784052662</v>
      </c>
      <c r="M182" s="205">
        <f t="shared" si="27"/>
        <v>355.06079709409653</v>
      </c>
      <c r="N182" s="205">
        <f>Terr_Oeko!AF182</f>
        <v>164.14560074643009</v>
      </c>
      <c r="O182" s="180">
        <f t="shared" si="28"/>
        <v>197.08863001811949</v>
      </c>
      <c r="P182" s="180">
        <f>Terr_Oeko!AH182</f>
        <v>322.11776782240713</v>
      </c>
      <c r="Q182" s="205">
        <f t="shared" si="29"/>
        <v>94.912673993744136</v>
      </c>
      <c r="R182" s="214">
        <f>Terr_Oeko!AJ182</f>
        <v>424.29372384678248</v>
      </c>
      <c r="T182" s="186">
        <f>Klima!E182</f>
        <v>122.34760810127293</v>
      </c>
      <c r="U182" s="187">
        <f>Klima!H182</f>
        <v>98.209801203258365</v>
      </c>
      <c r="V182" s="187">
        <f>Klima!J182</f>
        <v>24.13780689801456</v>
      </c>
      <c r="W182" s="186">
        <f>Vegetation!K182</f>
        <v>1061.0605094062648</v>
      </c>
      <c r="X182" s="187">
        <f t="shared" si="30"/>
        <v>279.39324648829017</v>
      </c>
      <c r="Y182" s="188">
        <f>Vegetation!M182</f>
        <v>781.66726291797465</v>
      </c>
      <c r="Z182" s="186">
        <f>Gesundheit!F182</f>
        <v>531.78695652173917</v>
      </c>
      <c r="AA182" s="187">
        <f>MIN(Gesundheit!F182, Gesundheit!J182)</f>
        <v>531.78695652173917</v>
      </c>
      <c r="AB182" s="189">
        <f t="shared" si="31"/>
        <v>0</v>
      </c>
      <c r="AC182" s="190">
        <f>MIN(Gesundheit!F182,Gesundheit!Q182)</f>
        <v>283.3478260869565</v>
      </c>
      <c r="AD182" s="191">
        <f t="shared" si="32"/>
        <v>248.43913043478267</v>
      </c>
      <c r="AE182" s="160">
        <f t="shared" si="33"/>
        <v>3295.4619812760689</v>
      </c>
      <c r="AF182" s="160">
        <f t="shared" si="34"/>
        <v>1624.3794909140247</v>
      </c>
      <c r="AG182" s="160">
        <f t="shared" si="35"/>
        <v>1671.0824903620437</v>
      </c>
    </row>
    <row r="183" spans="1:33" x14ac:dyDescent="0.25">
      <c r="A183" s="76">
        <v>9182</v>
      </c>
      <c r="B183" s="21" t="s">
        <v>142</v>
      </c>
      <c r="C183" s="39" t="s">
        <v>132</v>
      </c>
      <c r="D183" s="207">
        <v>890</v>
      </c>
      <c r="E183" s="213">
        <f>Terr_Oeko!W183</f>
        <v>805.78510529821381</v>
      </c>
      <c r="F183" s="220">
        <f t="shared" si="24"/>
        <v>602.35182901527742</v>
      </c>
      <c r="G183" s="223">
        <f>Terr_Oeko!Z183</f>
        <v>203.43327628293639</v>
      </c>
      <c r="H183" s="227">
        <f t="shared" si="25"/>
        <v>393.30160027306556</v>
      </c>
      <c r="I183" s="228">
        <f>Terr_Oeko!AB183</f>
        <v>412.48350502514825</v>
      </c>
      <c r="J183" s="220">
        <f t="shared" si="26"/>
        <v>246.23600076132686</v>
      </c>
      <c r="K183" s="231">
        <f>Terr_Oeko!AD183</f>
        <v>559.54910453688694</v>
      </c>
      <c r="L183" s="180">
        <f>Terr_Oeko!X183</f>
        <v>482.12672295092568</v>
      </c>
      <c r="M183" s="205">
        <f t="shared" si="27"/>
        <v>329.70375415886014</v>
      </c>
      <c r="N183" s="205">
        <f>Terr_Oeko!AF183</f>
        <v>152.42296879206555</v>
      </c>
      <c r="O183" s="180">
        <f t="shared" si="28"/>
        <v>183.01333673224332</v>
      </c>
      <c r="P183" s="180">
        <f>Terr_Oeko!AH183</f>
        <v>299.11338621868236</v>
      </c>
      <c r="Q183" s="205">
        <f t="shared" si="29"/>
        <v>88.134384840859525</v>
      </c>
      <c r="R183" s="214">
        <f>Terr_Oeko!AJ183</f>
        <v>393.99233811006616</v>
      </c>
      <c r="T183" s="186">
        <f>Klima!E183</f>
        <v>85.423468977992144</v>
      </c>
      <c r="U183" s="187">
        <f>Klima!H183</f>
        <v>67.961756601857431</v>
      </c>
      <c r="V183" s="187">
        <f>Klima!J183</f>
        <v>17.461712376134713</v>
      </c>
      <c r="W183" s="186">
        <f>Vegetation!K183</f>
        <v>805.78510529821381</v>
      </c>
      <c r="X183" s="187">
        <f t="shared" si="30"/>
        <v>212.17537976901303</v>
      </c>
      <c r="Y183" s="188">
        <f>Vegetation!M183</f>
        <v>593.60972552920077</v>
      </c>
      <c r="Z183" s="186">
        <f>Gesundheit!F183</f>
        <v>488.02173913043481</v>
      </c>
      <c r="AA183" s="187">
        <f>MIN(Gesundheit!F183, Gesundheit!J183)</f>
        <v>488.02173913043481</v>
      </c>
      <c r="AB183" s="189">
        <f t="shared" si="31"/>
        <v>0</v>
      </c>
      <c r="AC183" s="190">
        <f>MIN(Gesundheit!F183,Gesundheit!Q183)</f>
        <v>313.26521739130442</v>
      </c>
      <c r="AD183" s="191">
        <f t="shared" si="32"/>
        <v>174.75652173913039</v>
      </c>
      <c r="AE183" s="160">
        <f t="shared" si="33"/>
        <v>2667.1421416557805</v>
      </c>
      <c r="AF183" s="160">
        <f t="shared" si="34"/>
        <v>1344.4738125066142</v>
      </c>
      <c r="AG183" s="160">
        <f t="shared" si="35"/>
        <v>1322.6683291491663</v>
      </c>
    </row>
    <row r="184" spans="1:33" x14ac:dyDescent="0.25">
      <c r="A184" s="76">
        <v>9183</v>
      </c>
      <c r="B184" s="21" t="s">
        <v>143</v>
      </c>
      <c r="C184" s="39" t="s">
        <v>132</v>
      </c>
      <c r="D184" s="207">
        <v>805</v>
      </c>
      <c r="E184" s="213">
        <f>Terr_Oeko!W184</f>
        <v>2094.5116955907943</v>
      </c>
      <c r="F184" s="220">
        <f t="shared" si="24"/>
        <v>1565.7188776976536</v>
      </c>
      <c r="G184" s="223">
        <f>Terr_Oeko!Z184</f>
        <v>528.79281789314075</v>
      </c>
      <c r="H184" s="227">
        <f t="shared" si="25"/>
        <v>1022.3256749845727</v>
      </c>
      <c r="I184" s="228">
        <f>Terr_Oeko!AB184</f>
        <v>1072.1860206062215</v>
      </c>
      <c r="J184" s="220">
        <f t="shared" si="26"/>
        <v>640.05177072518654</v>
      </c>
      <c r="K184" s="231">
        <f>Terr_Oeko!AD184</f>
        <v>1454.4599248656077</v>
      </c>
      <c r="L184" s="180">
        <f>Terr_Oeko!X184</f>
        <v>499.17415571629556</v>
      </c>
      <c r="M184" s="205">
        <f t="shared" si="27"/>
        <v>341.36169036930602</v>
      </c>
      <c r="N184" s="205">
        <f>Terr_Oeko!AF184</f>
        <v>157.81246534698954</v>
      </c>
      <c r="O184" s="180">
        <f t="shared" si="28"/>
        <v>189.4844726485706</v>
      </c>
      <c r="P184" s="180">
        <f>Terr_Oeko!AH184</f>
        <v>309.68968306772496</v>
      </c>
      <c r="Q184" s="205">
        <f t="shared" si="29"/>
        <v>91.25071282760905</v>
      </c>
      <c r="R184" s="214">
        <f>Terr_Oeko!AJ184</f>
        <v>407.92344288868651</v>
      </c>
      <c r="T184" s="186">
        <f>Klima!E184</f>
        <v>179.90362213260511</v>
      </c>
      <c r="U184" s="187">
        <f>Klima!H184</f>
        <v>145.92183445934981</v>
      </c>
      <c r="V184" s="187">
        <f>Klima!J184</f>
        <v>33.981787673255297</v>
      </c>
      <c r="W184" s="186">
        <f>Vegetation!K184</f>
        <v>2094.5116955907943</v>
      </c>
      <c r="X184" s="187">
        <f t="shared" si="30"/>
        <v>551.51654147062732</v>
      </c>
      <c r="Y184" s="188">
        <f>Vegetation!M184</f>
        <v>1542.9951541201669</v>
      </c>
      <c r="Z184" s="186">
        <f>Gesundheit!F184</f>
        <v>507.01304347826084</v>
      </c>
      <c r="AA184" s="187">
        <f>MIN(Gesundheit!F184, Gesundheit!J184)</f>
        <v>507.01304347826084</v>
      </c>
      <c r="AB184" s="189">
        <f t="shared" si="31"/>
        <v>0</v>
      </c>
      <c r="AC184" s="190">
        <f>MIN(Gesundheit!F184,Gesundheit!Q184)</f>
        <v>283.3478260869565</v>
      </c>
      <c r="AD184" s="191">
        <f t="shared" si="32"/>
        <v>223.66521739130434</v>
      </c>
      <c r="AE184" s="160">
        <f t="shared" si="33"/>
        <v>5375.1142125087499</v>
      </c>
      <c r="AF184" s="160">
        <f t="shared" si="34"/>
        <v>2416.2615670413811</v>
      </c>
      <c r="AG184" s="160">
        <f t="shared" si="35"/>
        <v>2958.8526454673683</v>
      </c>
    </row>
    <row r="185" spans="1:33" x14ac:dyDescent="0.25">
      <c r="A185" s="76">
        <v>9184</v>
      </c>
      <c r="B185" s="21" t="s">
        <v>144</v>
      </c>
      <c r="C185" s="39" t="s">
        <v>132</v>
      </c>
      <c r="D185" s="207">
        <v>976</v>
      </c>
      <c r="E185" s="213">
        <f>Terr_Oeko!W185</f>
        <v>538.0655055924351</v>
      </c>
      <c r="F185" s="220">
        <f t="shared" si="24"/>
        <v>402.22230380354949</v>
      </c>
      <c r="G185" s="223">
        <f>Terr_Oeko!Z185</f>
        <v>135.84320178888564</v>
      </c>
      <c r="H185" s="227">
        <f t="shared" si="25"/>
        <v>262.62836457236506</v>
      </c>
      <c r="I185" s="228">
        <f>Terr_Oeko!AB185</f>
        <v>275.43714102007004</v>
      </c>
      <c r="J185" s="220">
        <f t="shared" si="26"/>
        <v>164.42485393877911</v>
      </c>
      <c r="K185" s="231">
        <f>Terr_Oeko!AD185</f>
        <v>373.64065165365599</v>
      </c>
      <c r="L185" s="180">
        <f>Terr_Oeko!X185</f>
        <v>3542.2484129783716</v>
      </c>
      <c r="M185" s="205">
        <f t="shared" si="27"/>
        <v>2422.376824030785</v>
      </c>
      <c r="N185" s="205">
        <f>Terr_Oeko!AF185</f>
        <v>1119.8715889475866</v>
      </c>
      <c r="O185" s="180">
        <f t="shared" si="28"/>
        <v>1344.6230435554007</v>
      </c>
      <c r="P185" s="180">
        <f>Terr_Oeko!AH185</f>
        <v>2197.6253694229708</v>
      </c>
      <c r="Q185" s="205">
        <f t="shared" si="29"/>
        <v>647.53491140364986</v>
      </c>
      <c r="R185" s="214">
        <f>Terr_Oeko!AJ185</f>
        <v>2894.7135015747217</v>
      </c>
      <c r="T185" s="186">
        <f>Klima!E185</f>
        <v>222.65998515943838</v>
      </c>
      <c r="U185" s="187">
        <f>Klima!H185</f>
        <v>139.65799977328552</v>
      </c>
      <c r="V185" s="187">
        <f>Klima!J185</f>
        <v>83.001985386152853</v>
      </c>
      <c r="W185" s="186">
        <f>Vegetation!K185</f>
        <v>538.0655055924351</v>
      </c>
      <c r="X185" s="187">
        <f t="shared" si="30"/>
        <v>141.68076853124484</v>
      </c>
      <c r="Y185" s="188">
        <f>Vegetation!M185</f>
        <v>396.38473706119026</v>
      </c>
      <c r="Z185" s="186">
        <f>Gesundheit!F185</f>
        <v>3472.2739130434784</v>
      </c>
      <c r="AA185" s="187">
        <f>MIN(Gesundheit!F185, Gesundheit!J185)</f>
        <v>1178.7391304347825</v>
      </c>
      <c r="AB185" s="189">
        <f t="shared" si="31"/>
        <v>2293.5347826086959</v>
      </c>
      <c r="AC185" s="190">
        <f>MIN(Gesundheit!F185,Gesundheit!Q185)</f>
        <v>343.51739130434783</v>
      </c>
      <c r="AD185" s="191">
        <f t="shared" si="32"/>
        <v>3128.7565217391307</v>
      </c>
      <c r="AE185" s="160">
        <f t="shared" si="33"/>
        <v>8313.3133223661589</v>
      </c>
      <c r="AF185" s="160">
        <f t="shared" si="34"/>
        <v>3067.3293068670791</v>
      </c>
      <c r="AG185" s="160">
        <f t="shared" si="35"/>
        <v>5245.9840154990798</v>
      </c>
    </row>
    <row r="186" spans="1:33" x14ac:dyDescent="0.25">
      <c r="A186" s="76">
        <v>9185</v>
      </c>
      <c r="B186" s="21" t="s">
        <v>145</v>
      </c>
      <c r="C186" s="39" t="s">
        <v>132</v>
      </c>
      <c r="D186" s="207">
        <v>741</v>
      </c>
      <c r="E186" s="213">
        <f>Terr_Oeko!W186</f>
        <v>902.02097441941885</v>
      </c>
      <c r="F186" s="220">
        <f t="shared" si="24"/>
        <v>674.29142109867701</v>
      </c>
      <c r="G186" s="223">
        <f>Terr_Oeko!Z186</f>
        <v>227.72955332074181</v>
      </c>
      <c r="H186" s="227">
        <f t="shared" si="25"/>
        <v>440.27407603635413</v>
      </c>
      <c r="I186" s="228">
        <f>Terr_Oeko!AB186</f>
        <v>461.74689838306472</v>
      </c>
      <c r="J186" s="220">
        <f t="shared" si="26"/>
        <v>275.64425785913704</v>
      </c>
      <c r="K186" s="231">
        <f>Terr_Oeko!AD186</f>
        <v>626.37671656028181</v>
      </c>
      <c r="L186" s="180">
        <f>Terr_Oeko!X186</f>
        <v>385.34942725197578</v>
      </c>
      <c r="M186" s="205">
        <f t="shared" si="27"/>
        <v>263.52232054325509</v>
      </c>
      <c r="N186" s="205">
        <f>Terr_Oeko!AF186</f>
        <v>121.82710670872069</v>
      </c>
      <c r="O186" s="180">
        <f t="shared" si="28"/>
        <v>146.27707018103081</v>
      </c>
      <c r="P186" s="180">
        <f>Terr_Oeko!AH186</f>
        <v>239.07235707094497</v>
      </c>
      <c r="Q186" s="205">
        <f t="shared" si="29"/>
        <v>70.44317002749375</v>
      </c>
      <c r="R186" s="214">
        <f>Terr_Oeko!AJ186</f>
        <v>314.90625722448203</v>
      </c>
      <c r="T186" s="186">
        <f>Klima!E186</f>
        <v>137.19834432069683</v>
      </c>
      <c r="U186" s="187">
        <f>Klima!H186</f>
        <v>104.62177661740843</v>
      </c>
      <c r="V186" s="187">
        <f>Klima!J186</f>
        <v>32.576567703288404</v>
      </c>
      <c r="W186" s="186">
        <f>Vegetation!K186</f>
        <v>902.02097441941885</v>
      </c>
      <c r="X186" s="187">
        <f t="shared" si="30"/>
        <v>237.51573657622396</v>
      </c>
      <c r="Y186" s="188">
        <f>Vegetation!M186</f>
        <v>664.50523784319489</v>
      </c>
      <c r="Z186" s="186">
        <f>Gesundheit!F186</f>
        <v>361.2913043478261</v>
      </c>
      <c r="AA186" s="187">
        <f>MIN(Gesundheit!F186, Gesundheit!J186)</f>
        <v>361.2913043478261</v>
      </c>
      <c r="AB186" s="189">
        <f t="shared" si="31"/>
        <v>0</v>
      </c>
      <c r="AC186" s="190">
        <f>MIN(Gesundheit!F186,Gesundheit!Q186)</f>
        <v>260.82608695652175</v>
      </c>
      <c r="AD186" s="191">
        <f t="shared" si="32"/>
        <v>100.46521739130435</v>
      </c>
      <c r="AE186" s="160">
        <f t="shared" si="33"/>
        <v>2687.8810247593365</v>
      </c>
      <c r="AF186" s="160">
        <f t="shared" si="34"/>
        <v>1289.9799637588435</v>
      </c>
      <c r="AG186" s="160">
        <f t="shared" si="35"/>
        <v>1397.901061000493</v>
      </c>
    </row>
    <row r="187" spans="1:33" x14ac:dyDescent="0.25">
      <c r="A187" s="76">
        <v>9186</v>
      </c>
      <c r="B187" s="21" t="s">
        <v>146</v>
      </c>
      <c r="C187" s="39" t="s">
        <v>132</v>
      </c>
      <c r="D187" s="207">
        <v>759</v>
      </c>
      <c r="E187" s="213">
        <f>Terr_Oeko!W187</f>
        <v>766.30574319570678</v>
      </c>
      <c r="F187" s="220">
        <f t="shared" si="24"/>
        <v>572.83966030622616</v>
      </c>
      <c r="G187" s="223">
        <f>Terr_Oeko!Z187</f>
        <v>193.46608288948065</v>
      </c>
      <c r="H187" s="227">
        <f t="shared" si="25"/>
        <v>374.03182699160322</v>
      </c>
      <c r="I187" s="228">
        <f>Terr_Oeko!AB187</f>
        <v>392.27391620410356</v>
      </c>
      <c r="J187" s="220">
        <f t="shared" si="26"/>
        <v>234.17169208546477</v>
      </c>
      <c r="K187" s="231">
        <f>Terr_Oeko!AD187</f>
        <v>532.13405111024201</v>
      </c>
      <c r="L187" s="180">
        <f>Terr_Oeko!X187</f>
        <v>692.84303170114686</v>
      </c>
      <c r="M187" s="205">
        <f t="shared" si="27"/>
        <v>473.80271144589886</v>
      </c>
      <c r="N187" s="205">
        <f>Terr_Oeko!AF187</f>
        <v>219.04032025524799</v>
      </c>
      <c r="O187" s="180">
        <f t="shared" si="28"/>
        <v>263.00038771386852</v>
      </c>
      <c r="P187" s="180">
        <f>Terr_Oeko!AH187</f>
        <v>429.84264398727834</v>
      </c>
      <c r="Q187" s="205">
        <f t="shared" si="29"/>
        <v>126.65403406081725</v>
      </c>
      <c r="R187" s="214">
        <f>Terr_Oeko!AJ187</f>
        <v>566.1889976403296</v>
      </c>
      <c r="T187" s="186">
        <f>Klima!E187</f>
        <v>126.87671248530968</v>
      </c>
      <c r="U187" s="187">
        <f>Klima!H187</f>
        <v>97.592135367409767</v>
      </c>
      <c r="V187" s="187">
        <f>Klima!J187</f>
        <v>29.284577117899914</v>
      </c>
      <c r="W187" s="186">
        <f>Vegetation!K187</f>
        <v>766.30574319570678</v>
      </c>
      <c r="X187" s="187">
        <f t="shared" si="30"/>
        <v>201.77986787376926</v>
      </c>
      <c r="Y187" s="188">
        <f>Vegetation!M187</f>
        <v>564.52587532193752</v>
      </c>
      <c r="Z187" s="186">
        <f>Gesundheit!F187</f>
        <v>787.43913043478256</v>
      </c>
      <c r="AA187" s="187">
        <f>MIN(Gesundheit!F187, Gesundheit!J187)</f>
        <v>787.43913043478256</v>
      </c>
      <c r="AB187" s="189">
        <f t="shared" si="31"/>
        <v>0</v>
      </c>
      <c r="AC187" s="190">
        <f>MIN(Gesundheit!F187,Gesundheit!Q187)</f>
        <v>267.15652173913043</v>
      </c>
      <c r="AD187" s="191">
        <f t="shared" si="32"/>
        <v>520.28260869565213</v>
      </c>
      <c r="AE187" s="160">
        <f t="shared" si="33"/>
        <v>3139.7703610126528</v>
      </c>
      <c r="AF187" s="160">
        <f t="shared" si="34"/>
        <v>1723.8433483814333</v>
      </c>
      <c r="AG187" s="160">
        <f t="shared" si="35"/>
        <v>1415.9270126312194</v>
      </c>
    </row>
    <row r="188" spans="1:33" x14ac:dyDescent="0.25">
      <c r="A188" s="76">
        <v>9187</v>
      </c>
      <c r="B188" s="21" t="s">
        <v>316</v>
      </c>
      <c r="C188" s="39" t="s">
        <v>132</v>
      </c>
      <c r="D188" s="207">
        <v>1510</v>
      </c>
      <c r="E188" s="213">
        <f>Terr_Oeko!W188</f>
        <v>3309.8272409791853</v>
      </c>
      <c r="F188" s="220">
        <f t="shared" si="24"/>
        <v>2474.2086683155535</v>
      </c>
      <c r="G188" s="223">
        <f>Terr_Oeko!Z188</f>
        <v>835.61857266363188</v>
      </c>
      <c r="H188" s="227">
        <f t="shared" si="25"/>
        <v>1615.5180108755289</v>
      </c>
      <c r="I188" s="228">
        <f>Terr_Oeko!AB188</f>
        <v>1694.3092301036563</v>
      </c>
      <c r="J188" s="220">
        <f t="shared" si="26"/>
        <v>1011.4342120136203</v>
      </c>
      <c r="K188" s="231">
        <f>Terr_Oeko!AD188</f>
        <v>2298.393028965565</v>
      </c>
      <c r="L188" s="180">
        <f>Terr_Oeko!X188</f>
        <v>1478.8674156240556</v>
      </c>
      <c r="M188" s="205">
        <f t="shared" si="27"/>
        <v>1011.3277601583861</v>
      </c>
      <c r="N188" s="205">
        <f>Terr_Oeko!AF188</f>
        <v>467.53965546566945</v>
      </c>
      <c r="O188" s="180">
        <f t="shared" si="28"/>
        <v>561.37203650812091</v>
      </c>
      <c r="P188" s="180">
        <f>Terr_Oeko!AH188</f>
        <v>917.49537911593472</v>
      </c>
      <c r="Q188" s="205">
        <f t="shared" si="29"/>
        <v>270.34193238545026</v>
      </c>
      <c r="R188" s="214">
        <f>Terr_Oeko!AJ188</f>
        <v>1208.5254832386054</v>
      </c>
      <c r="T188" s="186">
        <f>Klima!E188</f>
        <v>296.25838395641506</v>
      </c>
      <c r="U188" s="187">
        <f>Klima!H188</f>
        <v>232.29193560722877</v>
      </c>
      <c r="V188" s="187">
        <f>Klima!J188</f>
        <v>63.966448349186294</v>
      </c>
      <c r="W188" s="186">
        <f>Vegetation!K188</f>
        <v>3309.8272409791853</v>
      </c>
      <c r="X188" s="187">
        <f t="shared" si="30"/>
        <v>871.52746707161032</v>
      </c>
      <c r="Y188" s="188">
        <f>Vegetation!M188</f>
        <v>2438.2997739075749</v>
      </c>
      <c r="Z188" s="186">
        <f>Gesundheit!F188</f>
        <v>1560.9086956521739</v>
      </c>
      <c r="AA188" s="187">
        <f>MIN(Gesundheit!F188, Gesundheit!J188)</f>
        <v>1560.9086956521739</v>
      </c>
      <c r="AB188" s="189">
        <f t="shared" si="31"/>
        <v>0</v>
      </c>
      <c r="AC188" s="190">
        <f>MIN(Gesundheit!F188,Gesundheit!Q188)</f>
        <v>531.48260869565217</v>
      </c>
      <c r="AD188" s="191">
        <f t="shared" si="32"/>
        <v>1029.4260869565219</v>
      </c>
      <c r="AE188" s="160">
        <f t="shared" si="33"/>
        <v>9955.6889771910155</v>
      </c>
      <c r="AF188" s="160">
        <f t="shared" si="34"/>
        <v>4841.6181457146631</v>
      </c>
      <c r="AG188" s="160">
        <f t="shared" si="35"/>
        <v>5114.0708314763524</v>
      </c>
    </row>
    <row r="189" spans="1:33" x14ac:dyDescent="0.25">
      <c r="A189" s="76">
        <v>9188</v>
      </c>
      <c r="B189" s="21" t="s">
        <v>147</v>
      </c>
      <c r="C189" s="39" t="s">
        <v>132</v>
      </c>
      <c r="D189" s="207">
        <v>488</v>
      </c>
      <c r="E189" s="213">
        <f>Terr_Oeko!W189</f>
        <v>363.77759754537186</v>
      </c>
      <c r="F189" s="220">
        <f t="shared" si="24"/>
        <v>271.93615244990553</v>
      </c>
      <c r="G189" s="223">
        <f>Terr_Oeko!Z189</f>
        <v>91.841445095466355</v>
      </c>
      <c r="H189" s="227">
        <f t="shared" si="25"/>
        <v>177.55889295711845</v>
      </c>
      <c r="I189" s="228">
        <f>Terr_Oeko!AB189</f>
        <v>186.21870458825342</v>
      </c>
      <c r="J189" s="220">
        <f t="shared" si="26"/>
        <v>111.1650490895893</v>
      </c>
      <c r="K189" s="231">
        <f>Terr_Oeko!AD189</f>
        <v>252.61254845578256</v>
      </c>
      <c r="L189" s="180">
        <f>Terr_Oeko!X189</f>
        <v>357.77325613485374</v>
      </c>
      <c r="M189" s="205">
        <f t="shared" si="27"/>
        <v>244.66427615402569</v>
      </c>
      <c r="N189" s="205">
        <f>Terr_Oeko!AF189</f>
        <v>113.10897998082805</v>
      </c>
      <c r="O189" s="180">
        <f t="shared" si="28"/>
        <v>135.80926814849852</v>
      </c>
      <c r="P189" s="180">
        <f>Terr_Oeko!AH189</f>
        <v>221.96398798635522</v>
      </c>
      <c r="Q189" s="205">
        <f t="shared" si="29"/>
        <v>65.402153294801224</v>
      </c>
      <c r="R189" s="214">
        <f>Terr_Oeko!AJ189</f>
        <v>292.37110284005252</v>
      </c>
      <c r="T189" s="186">
        <f>Klima!E189</f>
        <v>51.143128403765409</v>
      </c>
      <c r="U189" s="187">
        <f>Klima!H189</f>
        <v>39.349830491563168</v>
      </c>
      <c r="V189" s="187">
        <f>Klima!J189</f>
        <v>11.793297912202242</v>
      </c>
      <c r="W189" s="186">
        <f>Vegetation!K189</f>
        <v>363.77759754537186</v>
      </c>
      <c r="X189" s="187">
        <f t="shared" si="30"/>
        <v>95.788131851957132</v>
      </c>
      <c r="Y189" s="188">
        <f>Vegetation!M189</f>
        <v>267.98946569341473</v>
      </c>
      <c r="Z189" s="186">
        <f>Gesundheit!F189</f>
        <v>363.3</v>
      </c>
      <c r="AA189" s="187">
        <f>MIN(Gesundheit!F189, Gesundheit!J189)</f>
        <v>363.3</v>
      </c>
      <c r="AB189" s="189">
        <f t="shared" si="31"/>
        <v>0</v>
      </c>
      <c r="AC189" s="190">
        <f>MIN(Gesundheit!F189,Gesundheit!Q189)</f>
        <v>171.77391304347825</v>
      </c>
      <c r="AD189" s="191">
        <f t="shared" si="32"/>
        <v>191.52608695652177</v>
      </c>
      <c r="AE189" s="160">
        <f t="shared" si="33"/>
        <v>1499.7715796293628</v>
      </c>
      <c r="AF189" s="160">
        <f t="shared" si="34"/>
        <v>811.80612344913732</v>
      </c>
      <c r="AG189" s="160">
        <f t="shared" si="35"/>
        <v>687.9654561802256</v>
      </c>
    </row>
    <row r="190" spans="1:33" x14ac:dyDescent="0.25">
      <c r="A190" s="76">
        <v>9189</v>
      </c>
      <c r="B190" s="21" t="s">
        <v>148</v>
      </c>
      <c r="C190" s="39" t="s">
        <v>132</v>
      </c>
      <c r="D190" s="207">
        <v>1568</v>
      </c>
      <c r="E190" s="213">
        <f>Terr_Oeko!W190</f>
        <v>2758.8087500906308</v>
      </c>
      <c r="F190" s="220">
        <f t="shared" si="24"/>
        <v>2062.3035665389166</v>
      </c>
      <c r="G190" s="223">
        <f>Terr_Oeko!Z190</f>
        <v>696.50518355171414</v>
      </c>
      <c r="H190" s="227">
        <f t="shared" si="25"/>
        <v>1346.5673280922908</v>
      </c>
      <c r="I190" s="228">
        <f>Terr_Oeko!AB190</f>
        <v>1412.24142199834</v>
      </c>
      <c r="J190" s="220">
        <f t="shared" si="26"/>
        <v>843.05111750143624</v>
      </c>
      <c r="K190" s="231">
        <f>Terr_Oeko!AD190</f>
        <v>1915.7576325891946</v>
      </c>
      <c r="L190" s="180">
        <f>Terr_Oeko!X190</f>
        <v>746.45408073556132</v>
      </c>
      <c r="M190" s="205">
        <f t="shared" si="27"/>
        <v>510.46478241108855</v>
      </c>
      <c r="N190" s="205">
        <f>Terr_Oeko!AF190</f>
        <v>235.9892983244728</v>
      </c>
      <c r="O190" s="180">
        <f t="shared" si="28"/>
        <v>283.35092316946657</v>
      </c>
      <c r="P190" s="180">
        <f>Terr_Oeko!AH190</f>
        <v>463.10315756609475</v>
      </c>
      <c r="Q190" s="205">
        <f t="shared" si="29"/>
        <v>136.45431395072126</v>
      </c>
      <c r="R190" s="214">
        <f>Terr_Oeko!AJ190</f>
        <v>609.99976678484006</v>
      </c>
      <c r="T190" s="186">
        <f>Klima!E190</f>
        <v>239.53152971327594</v>
      </c>
      <c r="U190" s="187">
        <f>Klima!H190</f>
        <v>192.49537066561638</v>
      </c>
      <c r="V190" s="187">
        <f>Klima!J190</f>
        <v>47.036159047659567</v>
      </c>
      <c r="W190" s="186">
        <f>Vegetation!K190</f>
        <v>2758.8087500906308</v>
      </c>
      <c r="X190" s="187">
        <f t="shared" si="30"/>
        <v>726.43598201523287</v>
      </c>
      <c r="Y190" s="188">
        <f>Vegetation!M190</f>
        <v>2032.372768075398</v>
      </c>
      <c r="Z190" s="186">
        <f>Gesundheit!F190</f>
        <v>761.93478260869563</v>
      </c>
      <c r="AA190" s="187">
        <f>MIN(Gesundheit!F190, Gesundheit!J190)</f>
        <v>761.93478260869563</v>
      </c>
      <c r="AB190" s="189">
        <f t="shared" si="31"/>
        <v>0</v>
      </c>
      <c r="AC190" s="190">
        <f>MIN(Gesundheit!F190,Gesundheit!Q190)</f>
        <v>551.90434782608691</v>
      </c>
      <c r="AD190" s="191">
        <f t="shared" si="32"/>
        <v>210.03043478260872</v>
      </c>
      <c r="AE190" s="160">
        <f t="shared" si="33"/>
        <v>7265.5378932387948</v>
      </c>
      <c r="AF190" s="160">
        <f t="shared" si="34"/>
        <v>3310.7843865513018</v>
      </c>
      <c r="AG190" s="160">
        <f t="shared" si="35"/>
        <v>3954.7535066874925</v>
      </c>
    </row>
    <row r="191" spans="1:33" x14ac:dyDescent="0.25">
      <c r="A191" s="76">
        <v>9190</v>
      </c>
      <c r="B191" s="21" t="s">
        <v>149</v>
      </c>
      <c r="C191" s="39" t="s">
        <v>132</v>
      </c>
      <c r="D191" s="207">
        <v>967</v>
      </c>
      <c r="E191" s="213">
        <f>Terr_Oeko!W191</f>
        <v>1671.9830922037024</v>
      </c>
      <c r="F191" s="220">
        <f t="shared" si="24"/>
        <v>1249.8643460265905</v>
      </c>
      <c r="G191" s="223">
        <f>Terr_Oeko!Z191</f>
        <v>422.11874617711192</v>
      </c>
      <c r="H191" s="227">
        <f t="shared" si="25"/>
        <v>816.09056989190094</v>
      </c>
      <c r="I191" s="228">
        <f>Terr_Oeko!AB191</f>
        <v>855.89252231180149</v>
      </c>
      <c r="J191" s="220">
        <f t="shared" si="26"/>
        <v>510.93328389636713</v>
      </c>
      <c r="K191" s="231">
        <f>Terr_Oeko!AD191</f>
        <v>1161.0498083073353</v>
      </c>
      <c r="L191" s="180">
        <f>Terr_Oeko!X191</f>
        <v>661.47714947180907</v>
      </c>
      <c r="M191" s="205">
        <f t="shared" si="27"/>
        <v>452.35306214991908</v>
      </c>
      <c r="N191" s="205">
        <f>Terr_Oeko!AF191</f>
        <v>209.12408732188996</v>
      </c>
      <c r="O191" s="180">
        <f t="shared" si="28"/>
        <v>251.09402680691255</v>
      </c>
      <c r="P191" s="180">
        <f>Terr_Oeko!AH191</f>
        <v>410.38312266489652</v>
      </c>
      <c r="Q191" s="205">
        <f t="shared" si="29"/>
        <v>120.92024540385671</v>
      </c>
      <c r="R191" s="214">
        <f>Terr_Oeko!AJ191</f>
        <v>540.55690406795236</v>
      </c>
      <c r="T191" s="186">
        <f>Klima!E191</f>
        <v>175.54053503460779</v>
      </c>
      <c r="U191" s="187">
        <f>Klima!H191</f>
        <v>138.58882054083489</v>
      </c>
      <c r="V191" s="187">
        <f>Klima!J191</f>
        <v>36.951714493772897</v>
      </c>
      <c r="W191" s="186">
        <f>Vegetation!K191</f>
        <v>1671.9830922037024</v>
      </c>
      <c r="X191" s="187">
        <f t="shared" si="30"/>
        <v>440.25838306405285</v>
      </c>
      <c r="Y191" s="188">
        <f>Vegetation!M191</f>
        <v>1231.7247091396496</v>
      </c>
      <c r="Z191" s="186">
        <f>Gesundheit!F191</f>
        <v>691.05217391304348</v>
      </c>
      <c r="AA191" s="187">
        <f>MIN(Gesundheit!F191, Gesundheit!J191)</f>
        <v>691.05217391304348</v>
      </c>
      <c r="AB191" s="189">
        <f t="shared" si="31"/>
        <v>0</v>
      </c>
      <c r="AC191" s="190">
        <f>MIN(Gesundheit!F191,Gesundheit!Q191)</f>
        <v>340.35217391304354</v>
      </c>
      <c r="AD191" s="191">
        <f t="shared" si="32"/>
        <v>350.69999999999993</v>
      </c>
      <c r="AE191" s="160">
        <f t="shared" si="33"/>
        <v>4872.036042826865</v>
      </c>
      <c r="AF191" s="160">
        <f t="shared" si="34"/>
        <v>2337.0839742167445</v>
      </c>
      <c r="AG191" s="160">
        <f t="shared" si="35"/>
        <v>2534.9520686101205</v>
      </c>
    </row>
    <row r="192" spans="1:33" x14ac:dyDescent="0.25">
      <c r="A192" s="76">
        <v>9271</v>
      </c>
      <c r="B192" s="21" t="s">
        <v>150</v>
      </c>
      <c r="C192" s="39" t="s">
        <v>132</v>
      </c>
      <c r="D192" s="207">
        <v>861</v>
      </c>
      <c r="E192" s="213">
        <f>Terr_Oeko!W192</f>
        <v>975.52552577089648</v>
      </c>
      <c r="F192" s="220">
        <f t="shared" si="24"/>
        <v>729.23857841939207</v>
      </c>
      <c r="G192" s="223">
        <f>Terr_Oeko!Z192</f>
        <v>246.28694735150435</v>
      </c>
      <c r="H192" s="227">
        <f t="shared" si="25"/>
        <v>476.15145510901732</v>
      </c>
      <c r="I192" s="228">
        <f>Terr_Oeko!AB192</f>
        <v>499.37407066187916</v>
      </c>
      <c r="J192" s="220">
        <f t="shared" si="26"/>
        <v>298.10616072075049</v>
      </c>
      <c r="K192" s="231">
        <f>Terr_Oeko!AD192</f>
        <v>677.41936505014598</v>
      </c>
      <c r="L192" s="180">
        <f>Terr_Oeko!X192</f>
        <v>567.8216024280498</v>
      </c>
      <c r="M192" s="205">
        <f t="shared" si="27"/>
        <v>388.30644538258383</v>
      </c>
      <c r="N192" s="205">
        <f>Terr_Oeko!AF192</f>
        <v>179.51515704546597</v>
      </c>
      <c r="O192" s="180">
        <f t="shared" si="28"/>
        <v>215.54276330703266</v>
      </c>
      <c r="P192" s="180">
        <f>Terr_Oeko!AH192</f>
        <v>352.27883912101714</v>
      </c>
      <c r="Q192" s="205">
        <f t="shared" si="29"/>
        <v>103.79969673334449</v>
      </c>
      <c r="R192" s="214">
        <f>Terr_Oeko!AJ192</f>
        <v>464.02190569470531</v>
      </c>
      <c r="T192" s="186">
        <f>Klima!E192</f>
        <v>125.22537703147124</v>
      </c>
      <c r="U192" s="187">
        <f>Klima!H192</f>
        <v>100.79452059835111</v>
      </c>
      <c r="V192" s="187">
        <f>Klima!J192</f>
        <v>24.430856433120127</v>
      </c>
      <c r="W192" s="186">
        <f>Vegetation!K192</f>
        <v>975.52552577089648</v>
      </c>
      <c r="X192" s="187">
        <f t="shared" si="30"/>
        <v>256.87059433569914</v>
      </c>
      <c r="Y192" s="188">
        <f>Vegetation!M192</f>
        <v>718.65493143519734</v>
      </c>
      <c r="Z192" s="186">
        <f>Gesundheit!F192</f>
        <v>557.07826086956527</v>
      </c>
      <c r="AA192" s="187">
        <f>MIN(Gesundheit!F192, Gesundheit!J192)</f>
        <v>557.07826086956527</v>
      </c>
      <c r="AB192" s="189">
        <f t="shared" si="31"/>
        <v>0</v>
      </c>
      <c r="AC192" s="190">
        <f>MIN(Gesundheit!F192,Gesundheit!Q192)</f>
        <v>303.03913043478263</v>
      </c>
      <c r="AD192" s="191">
        <f t="shared" si="32"/>
        <v>254.03913043478263</v>
      </c>
      <c r="AE192" s="160">
        <f t="shared" si="33"/>
        <v>3201.1762918708796</v>
      </c>
      <c r="AF192" s="160">
        <f t="shared" si="34"/>
        <v>1606.4375942196657</v>
      </c>
      <c r="AG192" s="160">
        <f t="shared" si="35"/>
        <v>1594.7386976512139</v>
      </c>
    </row>
    <row r="193" spans="1:33" x14ac:dyDescent="0.25">
      <c r="A193" s="76">
        <v>9272</v>
      </c>
      <c r="B193" s="21" t="s">
        <v>151</v>
      </c>
      <c r="C193" s="39" t="s">
        <v>132</v>
      </c>
      <c r="D193" s="207">
        <v>1025</v>
      </c>
      <c r="E193" s="213">
        <f>Terr_Oeko!W193</f>
        <v>889.74879933447539</v>
      </c>
      <c r="F193" s="220">
        <f t="shared" si="24"/>
        <v>665.11755196184845</v>
      </c>
      <c r="G193" s="223">
        <f>Terr_Oeko!Z193</f>
        <v>224.63124737262689</v>
      </c>
      <c r="H193" s="227">
        <f t="shared" si="25"/>
        <v>434.28405950712926</v>
      </c>
      <c r="I193" s="228">
        <f>Terr_Oeko!AB193</f>
        <v>455.46473982734614</v>
      </c>
      <c r="J193" s="220">
        <f t="shared" si="26"/>
        <v>271.8940628087571</v>
      </c>
      <c r="K193" s="231">
        <f>Terr_Oeko!AD193</f>
        <v>617.85473652571829</v>
      </c>
      <c r="L193" s="180">
        <f>Terr_Oeko!X193</f>
        <v>323.66126263596311</v>
      </c>
      <c r="M193" s="205">
        <f t="shared" si="27"/>
        <v>221.33669072256714</v>
      </c>
      <c r="N193" s="205">
        <f>Terr_Oeko!AF193</f>
        <v>102.32457191339599</v>
      </c>
      <c r="O193" s="180">
        <f t="shared" si="28"/>
        <v>122.8604946090239</v>
      </c>
      <c r="P193" s="180">
        <f>Terr_Oeko!AH193</f>
        <v>200.80076802693921</v>
      </c>
      <c r="Q193" s="205">
        <f t="shared" si="29"/>
        <v>59.166366271176457</v>
      </c>
      <c r="R193" s="214">
        <f>Terr_Oeko!AJ193</f>
        <v>264.49489636478665</v>
      </c>
      <c r="T193" s="186">
        <f>Klima!E193</f>
        <v>99.255838599127046</v>
      </c>
      <c r="U193" s="187">
        <f>Klima!H193</f>
        <v>80.503041300965577</v>
      </c>
      <c r="V193" s="187">
        <f>Klima!J193</f>
        <v>18.752797298161468</v>
      </c>
      <c r="W193" s="186">
        <f>Vegetation!K193</f>
        <v>889.74879933447539</v>
      </c>
      <c r="X193" s="187">
        <f t="shared" si="30"/>
        <v>234.28428765501803</v>
      </c>
      <c r="Y193" s="188">
        <f>Vegetation!M193</f>
        <v>655.46451167945736</v>
      </c>
      <c r="Z193" s="186">
        <f>Gesundheit!F193</f>
        <v>330.85652173913041</v>
      </c>
      <c r="AA193" s="187">
        <f>MIN(Gesundheit!F193, Gesundheit!J193)</f>
        <v>330.85652173913041</v>
      </c>
      <c r="AB193" s="189">
        <f t="shared" si="31"/>
        <v>0</v>
      </c>
      <c r="AC193" s="190">
        <f>MIN(Gesundheit!F193,Gesundheit!Q193)</f>
        <v>330.85652173913041</v>
      </c>
      <c r="AD193" s="191">
        <f t="shared" si="32"/>
        <v>0</v>
      </c>
      <c r="AE193" s="160">
        <f t="shared" si="33"/>
        <v>2533.2712216431714</v>
      </c>
      <c r="AF193" s="160">
        <f t="shared" si="34"/>
        <v>1202.7884048112671</v>
      </c>
      <c r="AG193" s="160">
        <f t="shared" si="35"/>
        <v>1330.4828168319041</v>
      </c>
    </row>
    <row r="194" spans="1:33" x14ac:dyDescent="0.25">
      <c r="A194" s="76">
        <v>9273</v>
      </c>
      <c r="B194" s="21" t="s">
        <v>152</v>
      </c>
      <c r="C194" s="39" t="s">
        <v>132</v>
      </c>
      <c r="D194" s="207">
        <v>1077</v>
      </c>
      <c r="E194" s="213">
        <f>Terr_Oeko!W194</f>
        <v>945.53699962972337</v>
      </c>
      <c r="F194" s="220">
        <f t="shared" si="24"/>
        <v>706.82113305854386</v>
      </c>
      <c r="G194" s="223">
        <f>Terr_Oeko!Z194</f>
        <v>238.71586657117953</v>
      </c>
      <c r="H194" s="227">
        <f t="shared" si="25"/>
        <v>461.5141340123597</v>
      </c>
      <c r="I194" s="228">
        <f>Terr_Oeko!AB194</f>
        <v>484.02286561736366</v>
      </c>
      <c r="J194" s="220">
        <f t="shared" si="26"/>
        <v>288.94211102911947</v>
      </c>
      <c r="K194" s="231">
        <f>Terr_Oeko!AD194</f>
        <v>656.59488860060389</v>
      </c>
      <c r="L194" s="180">
        <f>Terr_Oeko!X194</f>
        <v>903.16403770196484</v>
      </c>
      <c r="M194" s="205">
        <f t="shared" si="27"/>
        <v>617.6313398042488</v>
      </c>
      <c r="N194" s="205">
        <f>Terr_Oeko!AF194</f>
        <v>285.53269789771605</v>
      </c>
      <c r="O194" s="180">
        <f t="shared" si="28"/>
        <v>342.83738338483829</v>
      </c>
      <c r="P194" s="180">
        <f>Terr_Oeko!AH194</f>
        <v>560.32665431712655</v>
      </c>
      <c r="Q194" s="205">
        <f t="shared" si="29"/>
        <v>165.10142061001625</v>
      </c>
      <c r="R194" s="214">
        <f>Terr_Oeko!AJ194</f>
        <v>738.0626170919486</v>
      </c>
      <c r="T194" s="186">
        <f>Klima!E194</f>
        <v>133.61282779484435</v>
      </c>
      <c r="U194" s="187">
        <f>Klima!H194</f>
        <v>106.26846409165822</v>
      </c>
      <c r="V194" s="187">
        <f>Klima!J194</f>
        <v>27.344363703186133</v>
      </c>
      <c r="W194" s="186">
        <f>Vegetation!K194</f>
        <v>945.53699962972337</v>
      </c>
      <c r="X194" s="187">
        <f t="shared" si="30"/>
        <v>248.9741627922524</v>
      </c>
      <c r="Y194" s="188">
        <f>Vegetation!M194</f>
        <v>696.56283683747097</v>
      </c>
      <c r="Z194" s="186">
        <f>Gesundheit!F194</f>
        <v>894.02173913043475</v>
      </c>
      <c r="AA194" s="187">
        <f>MIN(Gesundheit!F194, Gesundheit!J194)</f>
        <v>894.02173913043475</v>
      </c>
      <c r="AB194" s="189">
        <f t="shared" si="31"/>
        <v>0</v>
      </c>
      <c r="AC194" s="190">
        <f>MIN(Gesundheit!F194,Gesundheit!Q194)</f>
        <v>379.06521739130437</v>
      </c>
      <c r="AD194" s="191">
        <f t="shared" si="32"/>
        <v>514.95652173913038</v>
      </c>
      <c r="AE194" s="160">
        <f t="shared" si="33"/>
        <v>3821.8726038866907</v>
      </c>
      <c r="AF194" s="160">
        <f t="shared" si="34"/>
        <v>2053.6158834115431</v>
      </c>
      <c r="AG194" s="160">
        <f t="shared" si="35"/>
        <v>1768.2567204751474</v>
      </c>
    </row>
    <row r="195" spans="1:33" x14ac:dyDescent="0.25">
      <c r="A195" s="76">
        <v>9274</v>
      </c>
      <c r="B195" s="21" t="s">
        <v>317</v>
      </c>
      <c r="C195" s="39" t="s">
        <v>132</v>
      </c>
      <c r="D195" s="207">
        <v>1413</v>
      </c>
      <c r="E195" s="213">
        <f>Terr_Oeko!W195</f>
        <v>3372.1445808885614</v>
      </c>
      <c r="F195" s="220">
        <f t="shared" si="24"/>
        <v>2520.7930038002451</v>
      </c>
      <c r="G195" s="223">
        <f>Terr_Oeko!Z195</f>
        <v>851.3515770883165</v>
      </c>
      <c r="H195" s="227">
        <f t="shared" si="25"/>
        <v>1645.9349413324992</v>
      </c>
      <c r="I195" s="228">
        <f>Terr_Oeko!AB195</f>
        <v>1726.2096395560623</v>
      </c>
      <c r="J195" s="220">
        <f t="shared" si="26"/>
        <v>1030.4774686542228</v>
      </c>
      <c r="K195" s="231">
        <f>Terr_Oeko!AD195</f>
        <v>2341.6671122343387</v>
      </c>
      <c r="L195" s="180">
        <f>Terr_Oeko!X195</f>
        <v>823.7446421433574</v>
      </c>
      <c r="M195" s="205">
        <f t="shared" si="27"/>
        <v>563.32015641156704</v>
      </c>
      <c r="N195" s="205">
        <f>Terr_Oeko!AF195</f>
        <v>260.4244857317903</v>
      </c>
      <c r="O195" s="180">
        <f t="shared" si="28"/>
        <v>312.69010489864218</v>
      </c>
      <c r="P195" s="180">
        <f>Terr_Oeko!AH195</f>
        <v>511.05453724471522</v>
      </c>
      <c r="Q195" s="205">
        <f t="shared" si="29"/>
        <v>150.58328826267643</v>
      </c>
      <c r="R195" s="214">
        <f>Terr_Oeko!AJ195</f>
        <v>673.16135388068096</v>
      </c>
      <c r="T195" s="186">
        <f>Klima!E195</f>
        <v>272.09305467628747</v>
      </c>
      <c r="U195" s="187">
        <f>Klima!H195</f>
        <v>220.09885715435738</v>
      </c>
      <c r="V195" s="187">
        <f>Klima!J195</f>
        <v>51.99419752193009</v>
      </c>
      <c r="W195" s="186">
        <f>Vegetation!K195</f>
        <v>3372.1445808885614</v>
      </c>
      <c r="X195" s="187">
        <f t="shared" si="30"/>
        <v>887.93656321216667</v>
      </c>
      <c r="Y195" s="188">
        <f>Vegetation!M195</f>
        <v>2484.2080176763948</v>
      </c>
      <c r="Z195" s="186">
        <f>Gesundheit!F195</f>
        <v>837.10869565217388</v>
      </c>
      <c r="AA195" s="187">
        <f>MIN(Gesundheit!F195, Gesundheit!J195)</f>
        <v>837.10869565217388</v>
      </c>
      <c r="AB195" s="189">
        <f t="shared" si="31"/>
        <v>0</v>
      </c>
      <c r="AC195" s="190">
        <f>MIN(Gesundheit!F195,Gesundheit!Q195)</f>
        <v>497.33478260869566</v>
      </c>
      <c r="AD195" s="191">
        <f t="shared" si="32"/>
        <v>339.77391304347822</v>
      </c>
      <c r="AE195" s="160">
        <f t="shared" si="33"/>
        <v>8677.2355542489422</v>
      </c>
      <c r="AF195" s="160">
        <f t="shared" si="34"/>
        <v>3903.7691622498396</v>
      </c>
      <c r="AG195" s="160">
        <f t="shared" si="35"/>
        <v>4773.4663919991017</v>
      </c>
    </row>
    <row r="196" spans="1:33" x14ac:dyDescent="0.25">
      <c r="A196" s="76">
        <v>9275</v>
      </c>
      <c r="B196" s="21" t="s">
        <v>318</v>
      </c>
      <c r="C196" s="39" t="s">
        <v>132</v>
      </c>
      <c r="D196" s="207">
        <v>1678</v>
      </c>
      <c r="E196" s="213">
        <f>Terr_Oeko!W196</f>
        <v>3194.7334601060711</v>
      </c>
      <c r="F196" s="220">
        <f t="shared" si="24"/>
        <v>2388.1721444813898</v>
      </c>
      <c r="G196" s="223">
        <f>Terr_Oeko!Z196</f>
        <v>806.56131562468136</v>
      </c>
      <c r="H196" s="227">
        <f t="shared" si="25"/>
        <v>1559.3410377579623</v>
      </c>
      <c r="I196" s="228">
        <f>Terr_Oeko!AB196</f>
        <v>1635.3924223481088</v>
      </c>
      <c r="J196" s="220">
        <f t="shared" si="26"/>
        <v>976.26325622360537</v>
      </c>
      <c r="K196" s="231">
        <f>Terr_Oeko!AD196</f>
        <v>2218.4702038824657</v>
      </c>
      <c r="L196" s="180">
        <f>Terr_Oeko!X196</f>
        <v>1068.7720503381311</v>
      </c>
      <c r="M196" s="205">
        <f t="shared" si="27"/>
        <v>730.88285830696759</v>
      </c>
      <c r="N196" s="205">
        <f>Terr_Oeko!AF196</f>
        <v>337.88919203116342</v>
      </c>
      <c r="O196" s="180">
        <f t="shared" si="28"/>
        <v>405.70150922427092</v>
      </c>
      <c r="P196" s="180">
        <f>Terr_Oeko!AH196</f>
        <v>663.07054111386014</v>
      </c>
      <c r="Q196" s="205">
        <f t="shared" si="29"/>
        <v>195.37512174209701</v>
      </c>
      <c r="R196" s="214">
        <f>Terr_Oeko!AJ196</f>
        <v>873.39692859603406</v>
      </c>
      <c r="T196" s="186">
        <f>Klima!E196</f>
        <v>270.43175525424027</v>
      </c>
      <c r="U196" s="187">
        <f>Klima!H196</f>
        <v>219.18015078128363</v>
      </c>
      <c r="V196" s="187">
        <f>Klima!J196</f>
        <v>51.251604472956643</v>
      </c>
      <c r="W196" s="186">
        <f>Vegetation!K196</f>
        <v>3194.7334601060711</v>
      </c>
      <c r="X196" s="187">
        <f t="shared" si="30"/>
        <v>841.22153748165238</v>
      </c>
      <c r="Y196" s="188">
        <f>Vegetation!M196</f>
        <v>2353.5119226244187</v>
      </c>
      <c r="Z196" s="186">
        <f>Gesundheit!F196</f>
        <v>1082.8695652173913</v>
      </c>
      <c r="AA196" s="187">
        <f>MIN(Gesundheit!F196, Gesundheit!J196)</f>
        <v>1082.8695652173913</v>
      </c>
      <c r="AB196" s="189">
        <f t="shared" si="31"/>
        <v>0</v>
      </c>
      <c r="AC196" s="190">
        <f>MIN(Gesundheit!F196,Gesundheit!Q196)</f>
        <v>590.61739130434785</v>
      </c>
      <c r="AD196" s="191">
        <f t="shared" si="32"/>
        <v>492.25217391304341</v>
      </c>
      <c r="AE196" s="160">
        <f t="shared" si="33"/>
        <v>8811.5402910219054</v>
      </c>
      <c r="AF196" s="160">
        <f t="shared" si="34"/>
        <v>4108.3138004625607</v>
      </c>
      <c r="AG196" s="160">
        <f t="shared" si="35"/>
        <v>4703.2264905593438</v>
      </c>
    </row>
    <row r="197" spans="1:33" x14ac:dyDescent="0.25">
      <c r="A197" s="76">
        <v>9276</v>
      </c>
      <c r="B197" s="21" t="s">
        <v>153</v>
      </c>
      <c r="C197" s="39" t="s">
        <v>132</v>
      </c>
      <c r="D197" s="207">
        <v>1003</v>
      </c>
      <c r="E197" s="213">
        <f>Terr_Oeko!W197</f>
        <v>874.71495813837055</v>
      </c>
      <c r="F197" s="220">
        <f t="shared" si="24"/>
        <v>653.87924328369593</v>
      </c>
      <c r="G197" s="223">
        <f>Terr_Oeko!Z197</f>
        <v>220.83571485467459</v>
      </c>
      <c r="H197" s="227">
        <f t="shared" si="25"/>
        <v>426.94608097935429</v>
      </c>
      <c r="I197" s="228">
        <f>Terr_Oeko!AB197</f>
        <v>447.76887715901626</v>
      </c>
      <c r="J197" s="220">
        <f t="shared" si="26"/>
        <v>267.29994347362776</v>
      </c>
      <c r="K197" s="231">
        <f>Terr_Oeko!AD197</f>
        <v>607.41501466474278</v>
      </c>
      <c r="L197" s="180">
        <f>Terr_Oeko!X197</f>
        <v>354.22607822441631</v>
      </c>
      <c r="M197" s="205">
        <f t="shared" si="27"/>
        <v>242.23852827889777</v>
      </c>
      <c r="N197" s="205">
        <f>Terr_Oeko!AF197</f>
        <v>111.98754994551855</v>
      </c>
      <c r="O197" s="180">
        <f t="shared" si="28"/>
        <v>134.46277388782229</v>
      </c>
      <c r="P197" s="180">
        <f>Terr_Oeko!AH197</f>
        <v>219.76330433659402</v>
      </c>
      <c r="Q197" s="205">
        <f t="shared" si="29"/>
        <v>64.753717254699609</v>
      </c>
      <c r="R197" s="214">
        <f>Terr_Oeko!AJ197</f>
        <v>289.4723609697167</v>
      </c>
      <c r="T197" s="186">
        <f>Klima!E197</f>
        <v>92.502278675721826</v>
      </c>
      <c r="U197" s="187">
        <f>Klima!H197</f>
        <v>74.226116686040598</v>
      </c>
      <c r="V197" s="187">
        <f>Klima!J197</f>
        <v>18.276161989681228</v>
      </c>
      <c r="W197" s="186">
        <f>Vegetation!K197</f>
        <v>874.71495813837055</v>
      </c>
      <c r="X197" s="187">
        <f t="shared" si="30"/>
        <v>230.32565036550136</v>
      </c>
      <c r="Y197" s="188">
        <f>Vegetation!M197</f>
        <v>644.38930777286919</v>
      </c>
      <c r="Z197" s="186">
        <f>Gesundheit!F197</f>
        <v>363.05652173913046</v>
      </c>
      <c r="AA197" s="187">
        <f>MIN(Gesundheit!F197, Gesundheit!J197)</f>
        <v>363.05652173913046</v>
      </c>
      <c r="AB197" s="189">
        <f t="shared" si="31"/>
        <v>0</v>
      </c>
      <c r="AC197" s="190">
        <f>MIN(Gesundheit!F197,Gesundheit!Q197)</f>
        <v>353.04347826086956</v>
      </c>
      <c r="AD197" s="191">
        <f t="shared" si="32"/>
        <v>10.013043478260897</v>
      </c>
      <c r="AE197" s="160">
        <f t="shared" si="33"/>
        <v>2559.2147949160099</v>
      </c>
      <c r="AF197" s="160">
        <f t="shared" si="34"/>
        <v>1229.0171436578489</v>
      </c>
      <c r="AG197" s="160">
        <f t="shared" si="35"/>
        <v>1330.1976512581607</v>
      </c>
    </row>
    <row r="198" spans="1:33" x14ac:dyDescent="0.25">
      <c r="A198" s="76">
        <v>9277</v>
      </c>
      <c r="B198" s="21" t="s">
        <v>154</v>
      </c>
      <c r="C198" s="39" t="s">
        <v>132</v>
      </c>
      <c r="D198" s="207">
        <v>1293</v>
      </c>
      <c r="E198" s="213">
        <f>Terr_Oeko!W198</f>
        <v>3127.8490649698274</v>
      </c>
      <c r="F198" s="220">
        <f t="shared" si="24"/>
        <v>2338.1737795600293</v>
      </c>
      <c r="G198" s="223">
        <f>Terr_Oeko!Z198</f>
        <v>789.67528540979811</v>
      </c>
      <c r="H198" s="227">
        <f t="shared" si="25"/>
        <v>1526.6949396017483</v>
      </c>
      <c r="I198" s="228">
        <f>Terr_Oeko!AB198</f>
        <v>1601.1541253680791</v>
      </c>
      <c r="J198" s="220">
        <f t="shared" si="26"/>
        <v>955.8243751082814</v>
      </c>
      <c r="K198" s="231">
        <f>Terr_Oeko!AD198</f>
        <v>2172.024689861546</v>
      </c>
      <c r="L198" s="180">
        <f>Terr_Oeko!X198</f>
        <v>598.26237057433934</v>
      </c>
      <c r="M198" s="205">
        <f t="shared" si="27"/>
        <v>409.12345273675339</v>
      </c>
      <c r="N198" s="205">
        <f>Terr_Oeko!AF198</f>
        <v>189.13891783758592</v>
      </c>
      <c r="O198" s="180">
        <f t="shared" si="28"/>
        <v>227.09795468295664</v>
      </c>
      <c r="P198" s="180">
        <f>Terr_Oeko!AH198</f>
        <v>371.1644158913827</v>
      </c>
      <c r="Q198" s="205">
        <f t="shared" si="29"/>
        <v>109.36437142765624</v>
      </c>
      <c r="R198" s="214">
        <f>Terr_Oeko!AJ198</f>
        <v>488.89799914668311</v>
      </c>
      <c r="T198" s="186">
        <f>Klima!E198</f>
        <v>257.84933537633316</v>
      </c>
      <c r="U198" s="187">
        <f>Klima!H198</f>
        <v>211.97001239220103</v>
      </c>
      <c r="V198" s="187">
        <f>Klima!J198</f>
        <v>45.879322984132131</v>
      </c>
      <c r="W198" s="186">
        <f>Vegetation!K198</f>
        <v>3127.8490649698274</v>
      </c>
      <c r="X198" s="187">
        <f t="shared" si="30"/>
        <v>823.60986677026449</v>
      </c>
      <c r="Y198" s="188">
        <f>Vegetation!M198</f>
        <v>2304.2391981995629</v>
      </c>
      <c r="Z198" s="186">
        <f>Gesundheit!F198</f>
        <v>606.38260869565215</v>
      </c>
      <c r="AA198" s="187">
        <f>MIN(Gesundheit!F198, Gesundheit!J198)</f>
        <v>606.38260869565215</v>
      </c>
      <c r="AB198" s="189">
        <f t="shared" si="31"/>
        <v>0</v>
      </c>
      <c r="AC198" s="190">
        <f>MIN(Gesundheit!F198,Gesundheit!Q198)</f>
        <v>455.09130434782617</v>
      </c>
      <c r="AD198" s="191">
        <f t="shared" si="32"/>
        <v>151.29130434782599</v>
      </c>
      <c r="AE198" s="160">
        <f t="shared" si="33"/>
        <v>7718.1924445859804</v>
      </c>
      <c r="AF198" s="160">
        <f t="shared" si="34"/>
        <v>3395.7553821428228</v>
      </c>
      <c r="AG198" s="160">
        <f t="shared" si="35"/>
        <v>4322.4370624431567</v>
      </c>
    </row>
    <row r="199" spans="1:33" x14ac:dyDescent="0.25">
      <c r="A199" s="76">
        <v>9278</v>
      </c>
      <c r="B199" s="21" t="s">
        <v>319</v>
      </c>
      <c r="C199" s="39" t="s">
        <v>132</v>
      </c>
      <c r="D199" s="207">
        <v>1274</v>
      </c>
      <c r="E199" s="213">
        <f>Terr_Oeko!W199</f>
        <v>1490.0127025604525</v>
      </c>
      <c r="F199" s="220">
        <f t="shared" ref="F199:F262" si="36">MAX(E199-G199, 0)</f>
        <v>1113.8352778451074</v>
      </c>
      <c r="G199" s="223">
        <f>Terr_Oeko!Z199</f>
        <v>376.17742471534513</v>
      </c>
      <c r="H199" s="227">
        <f t="shared" ref="H199:H262" si="37">MAX(E199-I199, 0)</f>
        <v>727.27129912303212</v>
      </c>
      <c r="I199" s="228">
        <f>Terr_Oeko!AB199</f>
        <v>762.74140343742033</v>
      </c>
      <c r="J199" s="220">
        <f t="shared" ref="J199:J262" si="38">MAX(E199-K199, 0)</f>
        <v>455.3258263892551</v>
      </c>
      <c r="K199" s="231">
        <f>Terr_Oeko!AD199</f>
        <v>1034.6868761711974</v>
      </c>
      <c r="L199" s="180">
        <f>Terr_Oeko!X199</f>
        <v>700.03091984257253</v>
      </c>
      <c r="M199" s="205">
        <f t="shared" ref="M199:M262" si="39">MAX(L199-N199, 0)</f>
        <v>478.71816954412839</v>
      </c>
      <c r="N199" s="205">
        <f>Terr_Oeko!AF199</f>
        <v>221.31275029844414</v>
      </c>
      <c r="O199" s="180">
        <f t="shared" ref="O199:O262" si="40">MAX(L199-P199, 0)</f>
        <v>265.72888072244695</v>
      </c>
      <c r="P199" s="180">
        <f>Terr_Oeko!AH199</f>
        <v>434.30203912012558</v>
      </c>
      <c r="Q199" s="205">
        <f t="shared" ref="Q199:Q262" si="41">MAX(L199-R199, 0)</f>
        <v>127.96800416347412</v>
      </c>
      <c r="R199" s="214">
        <f>Terr_Oeko!AJ199</f>
        <v>572.06291567909841</v>
      </c>
      <c r="T199" s="186">
        <f>Klima!E199</f>
        <v>199.90082742725104</v>
      </c>
      <c r="U199" s="187">
        <f>Klima!H199</f>
        <v>160.94850174326064</v>
      </c>
      <c r="V199" s="187">
        <f>Klima!J199</f>
        <v>38.952325683990409</v>
      </c>
      <c r="W199" s="186">
        <f>Vegetation!K199</f>
        <v>1490.0127025604525</v>
      </c>
      <c r="X199" s="187">
        <f t="shared" ref="X199:X262" si="42">W199-Y199</f>
        <v>392.34283303042116</v>
      </c>
      <c r="Y199" s="188">
        <f>Vegetation!M199</f>
        <v>1097.6698695300313</v>
      </c>
      <c r="Z199" s="186">
        <f>Gesundheit!F199</f>
        <v>717.95652173913038</v>
      </c>
      <c r="AA199" s="187">
        <f>MIN(Gesundheit!F199, Gesundheit!J199)</f>
        <v>717.95652173913038</v>
      </c>
      <c r="AB199" s="189">
        <f t="shared" ref="AB199:AB262" si="43">Z199-AA199</f>
        <v>0</v>
      </c>
      <c r="AC199" s="190">
        <f>MIN(Gesundheit!F199,Gesundheit!Q199)</f>
        <v>448.42608695652177</v>
      </c>
      <c r="AD199" s="191">
        <f t="shared" ref="AD199:AD262" si="44">Z199-AC199</f>
        <v>269.53043478260861</v>
      </c>
      <c r="AE199" s="160">
        <f t="shared" ref="AE199:AE262" si="45">E199+L199+T199+W199+Z199</f>
        <v>4597.9136741298589</v>
      </c>
      <c r="AF199" s="160">
        <f t="shared" ref="AF199:AF262" si="46">H199+O199+U199+X199+AA199</f>
        <v>2264.2480363582913</v>
      </c>
      <c r="AG199" s="160">
        <f t="shared" ref="AG199:AG262" si="47">I199+P199+V199+Y199+AB199</f>
        <v>2333.6656377715676</v>
      </c>
    </row>
    <row r="200" spans="1:33" x14ac:dyDescent="0.25">
      <c r="A200" s="76">
        <v>9279</v>
      </c>
      <c r="B200" s="21" t="s">
        <v>155</v>
      </c>
      <c r="C200" s="39" t="s">
        <v>132</v>
      </c>
      <c r="D200" s="207">
        <v>877</v>
      </c>
      <c r="E200" s="213">
        <f>Terr_Oeko!W200</f>
        <v>1682.0257215609649</v>
      </c>
      <c r="F200" s="220">
        <f t="shared" si="36"/>
        <v>1257.371553744498</v>
      </c>
      <c r="G200" s="223">
        <f>Terr_Oeko!Z200</f>
        <v>424.65416781646701</v>
      </c>
      <c r="H200" s="227">
        <f t="shared" si="37"/>
        <v>820.99235098861016</v>
      </c>
      <c r="I200" s="228">
        <f>Terr_Oeko!AB200</f>
        <v>861.03337057235478</v>
      </c>
      <c r="J200" s="220">
        <f t="shared" si="38"/>
        <v>514.00216277462027</v>
      </c>
      <c r="K200" s="231">
        <f>Terr_Oeko!AD200</f>
        <v>1168.0235587863447</v>
      </c>
      <c r="L200" s="180">
        <f>Terr_Oeko!X200</f>
        <v>490.02411240349886</v>
      </c>
      <c r="M200" s="205">
        <f t="shared" si="39"/>
        <v>335.10440678112309</v>
      </c>
      <c r="N200" s="205">
        <f>Terr_Oeko!AF200</f>
        <v>154.91970562237577</v>
      </c>
      <c r="O200" s="180">
        <f t="shared" si="40"/>
        <v>186.01115354344</v>
      </c>
      <c r="P200" s="180">
        <f>Terr_Oeko!AH200</f>
        <v>304.01295886005886</v>
      </c>
      <c r="Q200" s="205">
        <f t="shared" si="41"/>
        <v>89.578054167029791</v>
      </c>
      <c r="R200" s="214">
        <f>Terr_Oeko!AJ200</f>
        <v>400.44605823646907</v>
      </c>
      <c r="T200" s="186">
        <f>Klima!E200</f>
        <v>157.13109734013466</v>
      </c>
      <c r="U200" s="187">
        <f>Klima!H200</f>
        <v>127.60256224756624</v>
      </c>
      <c r="V200" s="187">
        <f>Klima!J200</f>
        <v>29.528535092568418</v>
      </c>
      <c r="W200" s="186">
        <f>Vegetation!K200</f>
        <v>1682.0257215609649</v>
      </c>
      <c r="X200" s="187">
        <f t="shared" si="42"/>
        <v>442.90275894509887</v>
      </c>
      <c r="Y200" s="188">
        <f>Vegetation!M200</f>
        <v>1239.1229626158661</v>
      </c>
      <c r="Z200" s="186">
        <f>Gesundheit!F200</f>
        <v>482.63478260869573</v>
      </c>
      <c r="AA200" s="187">
        <f>MIN(Gesundheit!F200, Gesundheit!J200)</f>
        <v>482.63478260869573</v>
      </c>
      <c r="AB200" s="189">
        <f t="shared" si="43"/>
        <v>0</v>
      </c>
      <c r="AC200" s="190">
        <f>MIN(Gesundheit!F200,Gesundheit!Q200)</f>
        <v>308.66956521739132</v>
      </c>
      <c r="AD200" s="191">
        <f t="shared" si="44"/>
        <v>173.96521739130441</v>
      </c>
      <c r="AE200" s="160">
        <f t="shared" si="45"/>
        <v>4493.841435474259</v>
      </c>
      <c r="AF200" s="160">
        <f t="shared" si="46"/>
        <v>2060.1436083334111</v>
      </c>
      <c r="AG200" s="160">
        <f t="shared" si="47"/>
        <v>2433.6978271408479</v>
      </c>
    </row>
    <row r="201" spans="1:33" x14ac:dyDescent="0.25">
      <c r="A201" s="76">
        <v>9371</v>
      </c>
      <c r="B201" s="21" t="s">
        <v>320</v>
      </c>
      <c r="C201" s="39" t="s">
        <v>132</v>
      </c>
      <c r="D201" s="207">
        <v>1307</v>
      </c>
      <c r="E201" s="213">
        <f>Terr_Oeko!W201</f>
        <v>1391.2964803269558</v>
      </c>
      <c r="F201" s="220">
        <f t="shared" si="36"/>
        <v>1040.0415372747614</v>
      </c>
      <c r="G201" s="223">
        <f>Terr_Oeko!Z201</f>
        <v>351.25494305219445</v>
      </c>
      <c r="H201" s="227">
        <f t="shared" si="37"/>
        <v>679.08816949943741</v>
      </c>
      <c r="I201" s="228">
        <f>Terr_Oeko!AB201</f>
        <v>712.2083108275184</v>
      </c>
      <c r="J201" s="220">
        <f t="shared" si="38"/>
        <v>425.15961009508999</v>
      </c>
      <c r="K201" s="231">
        <f>Terr_Oeko!AD201</f>
        <v>966.13687023186583</v>
      </c>
      <c r="L201" s="180">
        <f>Terr_Oeko!X201</f>
        <v>627.86932029409252</v>
      </c>
      <c r="M201" s="205">
        <f t="shared" si="39"/>
        <v>429.37025094791341</v>
      </c>
      <c r="N201" s="205">
        <f>Terr_Oeko!AF201</f>
        <v>198.49906934617908</v>
      </c>
      <c r="O201" s="180">
        <f t="shared" si="40"/>
        <v>238.3366319865321</v>
      </c>
      <c r="P201" s="180">
        <f>Terr_Oeko!AH201</f>
        <v>389.53268830756042</v>
      </c>
      <c r="Q201" s="205">
        <f t="shared" si="41"/>
        <v>114.7766213120716</v>
      </c>
      <c r="R201" s="214">
        <f>Terr_Oeko!AJ201</f>
        <v>513.09269898202092</v>
      </c>
      <c r="T201" s="186">
        <f>Klima!E201</f>
        <v>164.65593468260087</v>
      </c>
      <c r="U201" s="187">
        <f>Klima!H201</f>
        <v>131.21054738698371</v>
      </c>
      <c r="V201" s="187">
        <f>Klima!J201</f>
        <v>33.445387295617167</v>
      </c>
      <c r="W201" s="186">
        <f>Vegetation!K201</f>
        <v>1391.2964803269558</v>
      </c>
      <c r="X201" s="187">
        <f t="shared" si="42"/>
        <v>366.34936181329954</v>
      </c>
      <c r="Y201" s="188">
        <f>Vegetation!M201</f>
        <v>1024.9471185136563</v>
      </c>
      <c r="Z201" s="186">
        <f>Gesundheit!F201</f>
        <v>651.76086956521738</v>
      </c>
      <c r="AA201" s="187">
        <f>MIN(Gesundheit!F201, Gesundheit!J201)</f>
        <v>651.76086956521738</v>
      </c>
      <c r="AB201" s="189">
        <f t="shared" si="43"/>
        <v>0</v>
      </c>
      <c r="AC201" s="190">
        <f>MIN(Gesundheit!F201,Gesundheit!Q201)</f>
        <v>460.02173913043481</v>
      </c>
      <c r="AD201" s="191">
        <f t="shared" si="44"/>
        <v>191.73913043478257</v>
      </c>
      <c r="AE201" s="160">
        <f t="shared" si="45"/>
        <v>4226.879085195822</v>
      </c>
      <c r="AF201" s="160">
        <f t="shared" si="46"/>
        <v>2066.7455802514701</v>
      </c>
      <c r="AG201" s="160">
        <f t="shared" si="47"/>
        <v>2160.1335049443524</v>
      </c>
    </row>
    <row r="202" spans="1:33" x14ac:dyDescent="0.25">
      <c r="A202" s="76">
        <v>9372</v>
      </c>
      <c r="B202" s="21" t="s">
        <v>156</v>
      </c>
      <c r="C202" s="39" t="s">
        <v>132</v>
      </c>
      <c r="D202" s="207">
        <v>1567</v>
      </c>
      <c r="E202" s="213">
        <f>Terr_Oeko!W202</f>
        <v>2381.5874989383151</v>
      </c>
      <c r="F202" s="220">
        <f t="shared" si="36"/>
        <v>1780.3178248306026</v>
      </c>
      <c r="G202" s="223">
        <f>Terr_Oeko!Z202</f>
        <v>601.26967410771238</v>
      </c>
      <c r="H202" s="227">
        <f t="shared" si="37"/>
        <v>1162.4466230064027</v>
      </c>
      <c r="I202" s="228">
        <f>Terr_Oeko!AB202</f>
        <v>1219.1408759319124</v>
      </c>
      <c r="J202" s="220">
        <f t="shared" si="38"/>
        <v>727.77788686564008</v>
      </c>
      <c r="K202" s="231">
        <f>Terr_Oeko!AD202</f>
        <v>1653.809612072675</v>
      </c>
      <c r="L202" s="180">
        <f>Terr_Oeko!X202</f>
        <v>566.80774798413609</v>
      </c>
      <c r="M202" s="205">
        <f t="shared" si="39"/>
        <v>387.61311808829271</v>
      </c>
      <c r="N202" s="205">
        <f>Terr_Oeko!AF202</f>
        <v>179.19462989584335</v>
      </c>
      <c r="O202" s="180">
        <f t="shared" si="40"/>
        <v>215.15790829711784</v>
      </c>
      <c r="P202" s="180">
        <f>Terr_Oeko!AH202</f>
        <v>351.64983968701824</v>
      </c>
      <c r="Q202" s="205">
        <f t="shared" si="41"/>
        <v>103.61436073457304</v>
      </c>
      <c r="R202" s="214">
        <f>Terr_Oeko!AJ202</f>
        <v>463.19338724956305</v>
      </c>
      <c r="T202" s="186">
        <f>Klima!E202</f>
        <v>222.44282549145817</v>
      </c>
      <c r="U202" s="187">
        <f>Klima!H202</f>
        <v>182.46210972467102</v>
      </c>
      <c r="V202" s="187">
        <f>Klima!J202</f>
        <v>39.980715766787142</v>
      </c>
      <c r="W202" s="186">
        <f>Vegetation!K202</f>
        <v>2381.5874989383151</v>
      </c>
      <c r="X202" s="187">
        <f t="shared" si="42"/>
        <v>627.10793326634985</v>
      </c>
      <c r="Y202" s="188">
        <f>Vegetation!M202</f>
        <v>1754.4795656719652</v>
      </c>
      <c r="Z202" s="186">
        <f>Gesundheit!F202</f>
        <v>576.0695652173913</v>
      </c>
      <c r="AA202" s="187">
        <f>MIN(Gesundheit!F202, Gesundheit!J202)</f>
        <v>576.0695652173913</v>
      </c>
      <c r="AB202" s="189">
        <f t="shared" si="43"/>
        <v>0</v>
      </c>
      <c r="AC202" s="190">
        <f>MIN(Gesundheit!F202,Gesundheit!Q202)</f>
        <v>551.53913043478258</v>
      </c>
      <c r="AD202" s="191">
        <f t="shared" si="44"/>
        <v>24.530434782608722</v>
      </c>
      <c r="AE202" s="160">
        <f t="shared" si="45"/>
        <v>6128.4951365696161</v>
      </c>
      <c r="AF202" s="160">
        <f t="shared" si="46"/>
        <v>2763.2441395119326</v>
      </c>
      <c r="AG202" s="160">
        <f t="shared" si="47"/>
        <v>3365.250997057683</v>
      </c>
    </row>
    <row r="203" spans="1:33" x14ac:dyDescent="0.25">
      <c r="A203" s="76">
        <v>9373</v>
      </c>
      <c r="B203" s="21" t="s">
        <v>157</v>
      </c>
      <c r="C203" s="39" t="s">
        <v>132</v>
      </c>
      <c r="D203" s="207">
        <v>1340</v>
      </c>
      <c r="E203" s="213">
        <f>Terr_Oeko!W203</f>
        <v>1344.2102170859766</v>
      </c>
      <c r="F203" s="220">
        <f t="shared" si="36"/>
        <v>1004.8429507059492</v>
      </c>
      <c r="G203" s="223">
        <f>Terr_Oeko!Z203</f>
        <v>339.36726638002744</v>
      </c>
      <c r="H203" s="227">
        <f t="shared" si="37"/>
        <v>656.10548768788647</v>
      </c>
      <c r="I203" s="228">
        <f>Terr_Oeko!AB203</f>
        <v>688.10472939809017</v>
      </c>
      <c r="J203" s="220">
        <f t="shared" si="38"/>
        <v>410.77074503042388</v>
      </c>
      <c r="K203" s="231">
        <f>Terr_Oeko!AD203</f>
        <v>933.43947205555276</v>
      </c>
      <c r="L203" s="180">
        <f>Terr_Oeko!X203</f>
        <v>729.8075706418432</v>
      </c>
      <c r="M203" s="205">
        <f t="shared" si="39"/>
        <v>499.0810183294181</v>
      </c>
      <c r="N203" s="205">
        <f>Terr_Oeko!AF203</f>
        <v>230.7265523124251</v>
      </c>
      <c r="O203" s="180">
        <f t="shared" si="40"/>
        <v>277.03197586334841</v>
      </c>
      <c r="P203" s="180">
        <f>Terr_Oeko!AH203</f>
        <v>452.77559477849479</v>
      </c>
      <c r="Q203" s="205">
        <f t="shared" si="41"/>
        <v>133.41127597539969</v>
      </c>
      <c r="R203" s="214">
        <f>Terr_Oeko!AJ203</f>
        <v>596.39629466644351</v>
      </c>
      <c r="T203" s="186">
        <f>Klima!E203</f>
        <v>175.04410069689922</v>
      </c>
      <c r="U203" s="187">
        <f>Klima!H203</f>
        <v>140.02062981535443</v>
      </c>
      <c r="V203" s="187">
        <f>Klima!J203</f>
        <v>35.023470881544796</v>
      </c>
      <c r="W203" s="186">
        <f>Vegetation!K203</f>
        <v>1344.2102170859766</v>
      </c>
      <c r="X203" s="187">
        <f t="shared" si="42"/>
        <v>353.95083803894784</v>
      </c>
      <c r="Y203" s="188">
        <f>Vegetation!M203</f>
        <v>990.2593790470288</v>
      </c>
      <c r="Z203" s="186">
        <f>Gesundheit!F203</f>
        <v>751.16086956521758</v>
      </c>
      <c r="AA203" s="187">
        <f>MIN(Gesundheit!F203, Gesundheit!J203)</f>
        <v>751.16086956521758</v>
      </c>
      <c r="AB203" s="189">
        <f t="shared" si="43"/>
        <v>0</v>
      </c>
      <c r="AC203" s="190">
        <f>MIN(Gesundheit!F203,Gesundheit!Q203)</f>
        <v>471.64782608695651</v>
      </c>
      <c r="AD203" s="191">
        <f t="shared" si="44"/>
        <v>279.51304347826107</v>
      </c>
      <c r="AE203" s="160">
        <f t="shared" si="45"/>
        <v>4344.4329750759134</v>
      </c>
      <c r="AF203" s="160">
        <f t="shared" si="46"/>
        <v>2178.2698009707547</v>
      </c>
      <c r="AG203" s="160">
        <f t="shared" si="47"/>
        <v>2166.1631741051588</v>
      </c>
    </row>
    <row r="204" spans="1:33" x14ac:dyDescent="0.25">
      <c r="A204" s="76">
        <v>9374</v>
      </c>
      <c r="B204" s="21" t="s">
        <v>321</v>
      </c>
      <c r="C204" s="39" t="s">
        <v>132</v>
      </c>
      <c r="D204" s="207">
        <v>1514</v>
      </c>
      <c r="E204" s="213">
        <f>Terr_Oeko!W204</f>
        <v>1649.9196690621072</v>
      </c>
      <c r="F204" s="220">
        <f t="shared" si="36"/>
        <v>1233.3711852616502</v>
      </c>
      <c r="G204" s="223">
        <f>Terr_Oeko!Z204</f>
        <v>416.54848380045712</v>
      </c>
      <c r="H204" s="227">
        <f t="shared" si="37"/>
        <v>805.32147082065455</v>
      </c>
      <c r="I204" s="228">
        <f>Terr_Oeko!AB204</f>
        <v>844.59819824145268</v>
      </c>
      <c r="J204" s="220">
        <f t="shared" si="38"/>
        <v>504.19102837219657</v>
      </c>
      <c r="K204" s="231">
        <f>Terr_Oeko!AD204</f>
        <v>1145.7286406899107</v>
      </c>
      <c r="L204" s="180">
        <f>Terr_Oeko!X204</f>
        <v>868.26803916864162</v>
      </c>
      <c r="M204" s="205">
        <f t="shared" si="39"/>
        <v>593.76761026206816</v>
      </c>
      <c r="N204" s="205">
        <f>Terr_Oeko!AF204</f>
        <v>274.50042890657346</v>
      </c>
      <c r="O204" s="180">
        <f t="shared" si="40"/>
        <v>329.59100473339595</v>
      </c>
      <c r="P204" s="180">
        <f>Terr_Oeko!AH204</f>
        <v>538.67703443524567</v>
      </c>
      <c r="Q204" s="205">
        <f t="shared" si="41"/>
        <v>158.72231483193843</v>
      </c>
      <c r="R204" s="214">
        <f>Terr_Oeko!AJ204</f>
        <v>709.54572433670319</v>
      </c>
      <c r="T204" s="186">
        <f>Klima!E204</f>
        <v>177.55704910591265</v>
      </c>
      <c r="U204" s="187">
        <f>Klima!H204</f>
        <v>142.6760239985839</v>
      </c>
      <c r="V204" s="187">
        <f>Klima!J204</f>
        <v>34.881025107328753</v>
      </c>
      <c r="W204" s="186">
        <f>Vegetation!K204</f>
        <v>1649.9196690621072</v>
      </c>
      <c r="X204" s="187">
        <f t="shared" si="42"/>
        <v>434.44875075229697</v>
      </c>
      <c r="Y204" s="188">
        <f>Vegetation!M204</f>
        <v>1215.4709183098103</v>
      </c>
      <c r="Z204" s="186">
        <f>Gesundheit!F204</f>
        <v>872.04782608695666</v>
      </c>
      <c r="AA204" s="187">
        <f>MIN(Gesundheit!F204, Gesundheit!J204)</f>
        <v>872.04782608695666</v>
      </c>
      <c r="AB204" s="189">
        <f t="shared" si="43"/>
        <v>0</v>
      </c>
      <c r="AC204" s="190">
        <f>MIN(Gesundheit!F204,Gesundheit!Q204)</f>
        <v>532.88260869565215</v>
      </c>
      <c r="AD204" s="191">
        <f t="shared" si="44"/>
        <v>339.16521739130451</v>
      </c>
      <c r="AE204" s="160">
        <f t="shared" si="45"/>
        <v>5217.712252485725</v>
      </c>
      <c r="AF204" s="160">
        <f t="shared" si="46"/>
        <v>2584.0850763918879</v>
      </c>
      <c r="AG204" s="160">
        <f t="shared" si="47"/>
        <v>2633.6271760938371</v>
      </c>
    </row>
    <row r="205" spans="1:33" x14ac:dyDescent="0.25">
      <c r="A205" s="76">
        <v>9375</v>
      </c>
      <c r="B205" s="21" t="s">
        <v>322</v>
      </c>
      <c r="C205" s="39" t="s">
        <v>132</v>
      </c>
      <c r="D205" s="207">
        <v>1465</v>
      </c>
      <c r="E205" s="213">
        <f>Terr_Oeko!W205</f>
        <v>1507.9923438364424</v>
      </c>
      <c r="F205" s="220">
        <f t="shared" si="36"/>
        <v>1127.2756724818673</v>
      </c>
      <c r="G205" s="223">
        <f>Terr_Oeko!Z205</f>
        <v>380.71667135457517</v>
      </c>
      <c r="H205" s="227">
        <f t="shared" si="37"/>
        <v>736.04711495741083</v>
      </c>
      <c r="I205" s="228">
        <f>Terr_Oeko!AB205</f>
        <v>771.94522887903156</v>
      </c>
      <c r="J205" s="220">
        <f t="shared" si="38"/>
        <v>460.82013862438203</v>
      </c>
      <c r="K205" s="231">
        <f>Terr_Oeko!AD205</f>
        <v>1047.1722052120604</v>
      </c>
      <c r="L205" s="180">
        <f>Terr_Oeko!X205</f>
        <v>1201.0995166673986</v>
      </c>
      <c r="M205" s="205">
        <f t="shared" si="39"/>
        <v>821.37537894563491</v>
      </c>
      <c r="N205" s="205">
        <f>Terr_Oeko!AF205</f>
        <v>379.72413772176367</v>
      </c>
      <c r="O205" s="180">
        <f t="shared" si="40"/>
        <v>455.93247548562022</v>
      </c>
      <c r="P205" s="180">
        <f>Terr_Oeko!AH205</f>
        <v>745.16704118177836</v>
      </c>
      <c r="Q205" s="205">
        <f t="shared" si="41"/>
        <v>219.56502719080743</v>
      </c>
      <c r="R205" s="214">
        <f>Terr_Oeko!AJ205</f>
        <v>981.53448947659115</v>
      </c>
      <c r="T205" s="186">
        <f>Klima!E205</f>
        <v>208.00024928266535</v>
      </c>
      <c r="U205" s="187">
        <f>Klima!H205</f>
        <v>163.81082427611076</v>
      </c>
      <c r="V205" s="187">
        <f>Klima!J205</f>
        <v>44.189425006554586</v>
      </c>
      <c r="W205" s="186">
        <f>Vegetation!K205</f>
        <v>1507.9923438364424</v>
      </c>
      <c r="X205" s="187">
        <f t="shared" si="42"/>
        <v>397.07714394130858</v>
      </c>
      <c r="Y205" s="188">
        <f>Vegetation!M205</f>
        <v>1110.9151998951338</v>
      </c>
      <c r="Z205" s="186">
        <f>Gesundheit!F205</f>
        <v>1192.5565217391304</v>
      </c>
      <c r="AA205" s="187">
        <f>MIN(Gesundheit!F205, Gesundheit!J205)</f>
        <v>1192.5565217391304</v>
      </c>
      <c r="AB205" s="189">
        <f t="shared" si="43"/>
        <v>0</v>
      </c>
      <c r="AC205" s="190">
        <f>MIN(Gesundheit!F205,Gesundheit!Q205)</f>
        <v>515.65652173913043</v>
      </c>
      <c r="AD205" s="191">
        <f t="shared" si="44"/>
        <v>676.9</v>
      </c>
      <c r="AE205" s="160">
        <f t="shared" si="45"/>
        <v>5617.6409753620792</v>
      </c>
      <c r="AF205" s="160">
        <f t="shared" si="46"/>
        <v>2945.4240803995808</v>
      </c>
      <c r="AG205" s="160">
        <f t="shared" si="47"/>
        <v>2672.2168949624984</v>
      </c>
    </row>
    <row r="206" spans="1:33" x14ac:dyDescent="0.25">
      <c r="A206" s="76">
        <v>9376</v>
      </c>
      <c r="B206" s="21" t="s">
        <v>158</v>
      </c>
      <c r="C206" s="39" t="s">
        <v>132</v>
      </c>
      <c r="D206" s="207">
        <v>1469</v>
      </c>
      <c r="E206" s="213">
        <f>Terr_Oeko!W206</f>
        <v>1989.4296719339743</v>
      </c>
      <c r="F206" s="220">
        <f t="shared" si="36"/>
        <v>1487.1664836038376</v>
      </c>
      <c r="G206" s="223">
        <f>Terr_Oeko!Z206</f>
        <v>502.26318833013659</v>
      </c>
      <c r="H206" s="227">
        <f t="shared" si="37"/>
        <v>971.03541435253487</v>
      </c>
      <c r="I206" s="228">
        <f>Terr_Oeko!AB206</f>
        <v>1018.3942575814394</v>
      </c>
      <c r="J206" s="220">
        <f t="shared" si="38"/>
        <v>607.94025974412125</v>
      </c>
      <c r="K206" s="231">
        <f>Terr_Oeko!AD206</f>
        <v>1381.4894121898531</v>
      </c>
      <c r="L206" s="180">
        <f>Terr_Oeko!X206</f>
        <v>872.56754020835103</v>
      </c>
      <c r="M206" s="205">
        <f t="shared" si="39"/>
        <v>596.70783648542647</v>
      </c>
      <c r="N206" s="205">
        <f>Terr_Oeko!AF206</f>
        <v>275.85970372292456</v>
      </c>
      <c r="O206" s="180">
        <f t="shared" si="40"/>
        <v>331.22307778411766</v>
      </c>
      <c r="P206" s="180">
        <f>Terr_Oeko!AH206</f>
        <v>541.34446242423337</v>
      </c>
      <c r="Q206" s="205">
        <f t="shared" si="41"/>
        <v>159.5082780677825</v>
      </c>
      <c r="R206" s="214">
        <f>Terr_Oeko!AJ206</f>
        <v>713.05926214056853</v>
      </c>
      <c r="T206" s="186">
        <f>Klima!E206</f>
        <v>193.12074654024235</v>
      </c>
      <c r="U206" s="187">
        <f>Klima!H206</f>
        <v>155.34995892908111</v>
      </c>
      <c r="V206" s="187">
        <f>Klima!J206</f>
        <v>37.770787611161239</v>
      </c>
      <c r="W206" s="186">
        <f>Vegetation!K206</f>
        <v>1989.4296719339743</v>
      </c>
      <c r="X206" s="187">
        <f t="shared" si="42"/>
        <v>523.84685866105156</v>
      </c>
      <c r="Y206" s="188">
        <f>Vegetation!M206</f>
        <v>1465.5828132729227</v>
      </c>
      <c r="Z206" s="186">
        <f>Gesundheit!F206</f>
        <v>861.60869565217388</v>
      </c>
      <c r="AA206" s="187">
        <f>MIN(Gesundheit!F206, Gesundheit!J206)</f>
        <v>861.60869565217388</v>
      </c>
      <c r="AB206" s="189">
        <f t="shared" si="43"/>
        <v>0</v>
      </c>
      <c r="AC206" s="190">
        <f>MIN(Gesundheit!F206,Gesundheit!Q206)</f>
        <v>517.05652173913052</v>
      </c>
      <c r="AD206" s="191">
        <f t="shared" si="44"/>
        <v>344.55217391304336</v>
      </c>
      <c r="AE206" s="160">
        <f t="shared" si="45"/>
        <v>5906.1563262687159</v>
      </c>
      <c r="AF206" s="160">
        <f t="shared" si="46"/>
        <v>2843.0640053789589</v>
      </c>
      <c r="AG206" s="160">
        <f t="shared" si="47"/>
        <v>3063.0923208897566</v>
      </c>
    </row>
    <row r="207" spans="1:33" x14ac:dyDescent="0.25">
      <c r="A207" s="76">
        <v>9377</v>
      </c>
      <c r="B207" s="21" t="s">
        <v>159</v>
      </c>
      <c r="C207" s="39" t="s">
        <v>132</v>
      </c>
      <c r="D207" s="207">
        <v>1125</v>
      </c>
      <c r="E207" s="213">
        <f>Terr_Oeko!W207</f>
        <v>1414.1547389279635</v>
      </c>
      <c r="F207" s="220">
        <f t="shared" si="36"/>
        <v>1057.1288646352311</v>
      </c>
      <c r="G207" s="223">
        <f>Terr_Oeko!Z207</f>
        <v>357.0258742927324</v>
      </c>
      <c r="H207" s="227">
        <f t="shared" si="37"/>
        <v>690.24522567746726</v>
      </c>
      <c r="I207" s="228">
        <f>Terr_Oeko!AB207</f>
        <v>723.90951325049627</v>
      </c>
      <c r="J207" s="220">
        <f t="shared" si="38"/>
        <v>432.14475557031847</v>
      </c>
      <c r="K207" s="231">
        <f>Terr_Oeko!AD207</f>
        <v>982.00998335764507</v>
      </c>
      <c r="L207" s="180">
        <f>Terr_Oeko!X207</f>
        <v>599.71279973770766</v>
      </c>
      <c r="M207" s="205">
        <f t="shared" si="39"/>
        <v>410.11533291584215</v>
      </c>
      <c r="N207" s="205">
        <f>Terr_Oeko!AF207</f>
        <v>189.59746682186551</v>
      </c>
      <c r="O207" s="180">
        <f t="shared" si="40"/>
        <v>227.64853167494971</v>
      </c>
      <c r="P207" s="180">
        <f>Terr_Oeko!AH207</f>
        <v>372.06426806275795</v>
      </c>
      <c r="Q207" s="205">
        <f t="shared" si="41"/>
        <v>109.62951475198037</v>
      </c>
      <c r="R207" s="214">
        <f>Terr_Oeko!AJ207</f>
        <v>490.08328498572729</v>
      </c>
      <c r="T207" s="186">
        <f>Klima!E207</f>
        <v>138.18095624069448</v>
      </c>
      <c r="U207" s="187">
        <f>Klima!H207</f>
        <v>113.13474514606163</v>
      </c>
      <c r="V207" s="187">
        <f>Klima!J207</f>
        <v>25.046211094632852</v>
      </c>
      <c r="W207" s="186">
        <f>Vegetation!K207</f>
        <v>1414.1547389279635</v>
      </c>
      <c r="X207" s="187">
        <f t="shared" si="42"/>
        <v>372.36828629780234</v>
      </c>
      <c r="Y207" s="188">
        <f>Vegetation!M207</f>
        <v>1041.7864526301612</v>
      </c>
      <c r="Z207" s="186">
        <f>Gesundheit!F207</f>
        <v>580.26956521739135</v>
      </c>
      <c r="AA207" s="187">
        <f>MIN(Gesundheit!F207, Gesundheit!J207)</f>
        <v>580.26956521739135</v>
      </c>
      <c r="AB207" s="189">
        <f t="shared" si="43"/>
        <v>0</v>
      </c>
      <c r="AC207" s="190">
        <f>MIN(Gesundheit!F207,Gesundheit!Q207)</f>
        <v>395.9869565217391</v>
      </c>
      <c r="AD207" s="191">
        <f t="shared" si="44"/>
        <v>184.28260869565224</v>
      </c>
      <c r="AE207" s="160">
        <f t="shared" si="45"/>
        <v>4146.4727990517204</v>
      </c>
      <c r="AF207" s="160">
        <f t="shared" si="46"/>
        <v>1983.6663540136724</v>
      </c>
      <c r="AG207" s="160">
        <f t="shared" si="47"/>
        <v>2162.806445038048</v>
      </c>
    </row>
    <row r="208" spans="1:33" x14ac:dyDescent="0.25">
      <c r="A208" s="76">
        <v>9471</v>
      </c>
      <c r="B208" s="21" t="s">
        <v>323</v>
      </c>
      <c r="C208" s="39" t="s">
        <v>132</v>
      </c>
      <c r="D208" s="207">
        <v>1224</v>
      </c>
      <c r="E208" s="213">
        <f>Terr_Oeko!W208</f>
        <v>831.16840509131157</v>
      </c>
      <c r="F208" s="220">
        <f t="shared" si="36"/>
        <v>621.32671072540404</v>
      </c>
      <c r="G208" s="223">
        <f>Terr_Oeko!Z208</f>
        <v>209.84169436590753</v>
      </c>
      <c r="H208" s="227">
        <f t="shared" si="37"/>
        <v>405.69112244615366</v>
      </c>
      <c r="I208" s="228">
        <f>Terr_Oeko!AB208</f>
        <v>425.47728264515791</v>
      </c>
      <c r="J208" s="220">
        <f t="shared" si="38"/>
        <v>253.99276144861335</v>
      </c>
      <c r="K208" s="231">
        <f>Terr_Oeko!AD208</f>
        <v>577.17564364269822</v>
      </c>
      <c r="L208" s="180">
        <f>Terr_Oeko!X208</f>
        <v>893.48527003973686</v>
      </c>
      <c r="M208" s="205">
        <f t="shared" si="39"/>
        <v>611.01248654024346</v>
      </c>
      <c r="N208" s="205">
        <f>Terr_Oeko!AF208</f>
        <v>282.4727834994934</v>
      </c>
      <c r="O208" s="180">
        <f t="shared" si="40"/>
        <v>339.16336267410327</v>
      </c>
      <c r="P208" s="180">
        <f>Terr_Oeko!AH208</f>
        <v>554.32190736563359</v>
      </c>
      <c r="Q208" s="205">
        <f t="shared" si="41"/>
        <v>163.33210936191335</v>
      </c>
      <c r="R208" s="214">
        <f>Terr_Oeko!AJ208</f>
        <v>730.15316067782351</v>
      </c>
      <c r="T208" s="186">
        <f>Klima!E208</f>
        <v>152.89009266779541</v>
      </c>
      <c r="U208" s="187">
        <f>Klima!H208</f>
        <v>118.88172218851088</v>
      </c>
      <c r="V208" s="187">
        <f>Klima!J208</f>
        <v>34.008370479284537</v>
      </c>
      <c r="W208" s="186">
        <f>Vegetation!K208</f>
        <v>831.16840509131157</v>
      </c>
      <c r="X208" s="187">
        <f t="shared" si="42"/>
        <v>218.85918570930528</v>
      </c>
      <c r="Y208" s="188">
        <f>Vegetation!M208</f>
        <v>612.30921938200629</v>
      </c>
      <c r="Z208" s="186">
        <f>Gesundheit!F208</f>
        <v>918.85652173913047</v>
      </c>
      <c r="AA208" s="187">
        <f>MIN(Gesundheit!F208, Gesundheit!J208)</f>
        <v>918.85652173913047</v>
      </c>
      <c r="AB208" s="189">
        <f t="shared" si="43"/>
        <v>0</v>
      </c>
      <c r="AC208" s="190">
        <f>MIN(Gesundheit!F208,Gesundheit!Q208)</f>
        <v>430.80434782608694</v>
      </c>
      <c r="AD208" s="191">
        <f t="shared" si="44"/>
        <v>488.05217391304353</v>
      </c>
      <c r="AE208" s="160">
        <f t="shared" si="45"/>
        <v>3627.5686946292863</v>
      </c>
      <c r="AF208" s="160">
        <f t="shared" si="46"/>
        <v>2001.4519147572037</v>
      </c>
      <c r="AG208" s="160">
        <f t="shared" si="47"/>
        <v>1626.1167798720824</v>
      </c>
    </row>
    <row r="209" spans="1:33" x14ac:dyDescent="0.25">
      <c r="A209" s="76">
        <v>9472</v>
      </c>
      <c r="B209" s="21" t="s">
        <v>324</v>
      </c>
      <c r="C209" s="39" t="s">
        <v>132</v>
      </c>
      <c r="D209" s="207">
        <v>1344</v>
      </c>
      <c r="E209" s="213">
        <f>Terr_Oeko!W209</f>
        <v>1429.3404392176594</v>
      </c>
      <c r="F209" s="220">
        <f t="shared" si="36"/>
        <v>1068.4806931615117</v>
      </c>
      <c r="G209" s="223">
        <f>Terr_Oeko!Z209</f>
        <v>360.85974605614786</v>
      </c>
      <c r="H209" s="227">
        <f t="shared" si="37"/>
        <v>697.65732623124234</v>
      </c>
      <c r="I209" s="228">
        <f>Terr_Oeko!AB209</f>
        <v>731.68311298641709</v>
      </c>
      <c r="J209" s="220">
        <f t="shared" si="38"/>
        <v>436.78528079659577</v>
      </c>
      <c r="K209" s="231">
        <f>Terr_Oeko!AD209</f>
        <v>992.55515842106365</v>
      </c>
      <c r="L209" s="180">
        <f>Terr_Oeko!X209</f>
        <v>895.3918193927077</v>
      </c>
      <c r="M209" s="205">
        <f t="shared" si="39"/>
        <v>612.3162858304305</v>
      </c>
      <c r="N209" s="205">
        <f>Terr_Oeko!AF209</f>
        <v>283.0755335622772</v>
      </c>
      <c r="O209" s="180">
        <f t="shared" si="40"/>
        <v>339.88708102888825</v>
      </c>
      <c r="P209" s="180">
        <f>Terr_Oeko!AH209</f>
        <v>555.50473836381946</v>
      </c>
      <c r="Q209" s="205">
        <f t="shared" si="41"/>
        <v>163.68063298940353</v>
      </c>
      <c r="R209" s="214">
        <f>Terr_Oeko!AJ209</f>
        <v>731.71118640330417</v>
      </c>
      <c r="T209" s="186">
        <f>Klima!E209</f>
        <v>174.23722966914801</v>
      </c>
      <c r="U209" s="187">
        <f>Klima!H209</f>
        <v>138.21189363981381</v>
      </c>
      <c r="V209" s="187">
        <f>Klima!J209</f>
        <v>36.025336029334198</v>
      </c>
      <c r="W209" s="186">
        <f>Vegetation!K209</f>
        <v>1429.3404392176594</v>
      </c>
      <c r="X209" s="187">
        <f t="shared" si="42"/>
        <v>376.36691037863875</v>
      </c>
      <c r="Y209" s="188">
        <f>Vegetation!M209</f>
        <v>1052.9735288390207</v>
      </c>
      <c r="Z209" s="186">
        <f>Gesundheit!F209</f>
        <v>908.53913043478246</v>
      </c>
      <c r="AA209" s="187">
        <f>MIN(Gesundheit!F209, Gesundheit!J209)</f>
        <v>908.53913043478246</v>
      </c>
      <c r="AB209" s="189">
        <f t="shared" si="43"/>
        <v>0</v>
      </c>
      <c r="AC209" s="190">
        <f>MIN(Gesundheit!F209,Gesundheit!Q209)</f>
        <v>473.04782608695655</v>
      </c>
      <c r="AD209" s="191">
        <f t="shared" si="44"/>
        <v>435.49130434782592</v>
      </c>
      <c r="AE209" s="160">
        <f t="shared" si="45"/>
        <v>4836.8490579319568</v>
      </c>
      <c r="AF209" s="160">
        <f t="shared" si="46"/>
        <v>2460.6623417133655</v>
      </c>
      <c r="AG209" s="160">
        <f t="shared" si="47"/>
        <v>2376.1867162185913</v>
      </c>
    </row>
    <row r="210" spans="1:33" x14ac:dyDescent="0.25">
      <c r="A210" s="76">
        <v>9473</v>
      </c>
      <c r="B210" s="21" t="s">
        <v>325</v>
      </c>
      <c r="C210" s="39" t="s">
        <v>132</v>
      </c>
      <c r="D210" s="207">
        <v>635</v>
      </c>
      <c r="E210" s="213">
        <f>Terr_Oeko!W210</f>
        <v>781.90240068475578</v>
      </c>
      <c r="F210" s="220">
        <f t="shared" si="36"/>
        <v>584.49869334528512</v>
      </c>
      <c r="G210" s="223">
        <f>Terr_Oeko!Z210</f>
        <v>197.40370733947069</v>
      </c>
      <c r="H210" s="227">
        <f t="shared" si="37"/>
        <v>381.64451467845697</v>
      </c>
      <c r="I210" s="228">
        <f>Terr_Oeko!AB210</f>
        <v>400.2578860062988</v>
      </c>
      <c r="J210" s="220">
        <f t="shared" si="38"/>
        <v>238.93779974878066</v>
      </c>
      <c r="K210" s="231">
        <f>Terr_Oeko!AD210</f>
        <v>542.96460093597511</v>
      </c>
      <c r="L210" s="180">
        <f>Terr_Oeko!X210</f>
        <v>445.08215488028054</v>
      </c>
      <c r="M210" s="205">
        <f t="shared" si="39"/>
        <v>304.37071912332169</v>
      </c>
      <c r="N210" s="205">
        <f>Terr_Oeko!AF210</f>
        <v>140.71143575695888</v>
      </c>
      <c r="O210" s="180">
        <f t="shared" si="40"/>
        <v>168.9513698515907</v>
      </c>
      <c r="P210" s="180">
        <f>Terr_Oeko!AH210</f>
        <v>276.13078502868984</v>
      </c>
      <c r="Q210" s="205">
        <f t="shared" si="41"/>
        <v>81.362513332434617</v>
      </c>
      <c r="R210" s="214">
        <f>Terr_Oeko!AJ210</f>
        <v>363.71964154784592</v>
      </c>
      <c r="T210" s="186">
        <f>Klima!E210</f>
        <v>100.90333512372518</v>
      </c>
      <c r="U210" s="187">
        <f>Klima!H210</f>
        <v>78.891685178013418</v>
      </c>
      <c r="V210" s="187">
        <f>Klima!J210</f>
        <v>22.011649945711767</v>
      </c>
      <c r="W210" s="186">
        <f>Vegetation!K210</f>
        <v>781.90240068475578</v>
      </c>
      <c r="X210" s="187">
        <f t="shared" si="42"/>
        <v>205.88670318768527</v>
      </c>
      <c r="Y210" s="188">
        <f>Vegetation!M210</f>
        <v>576.01569749707051</v>
      </c>
      <c r="Z210" s="186">
        <f>Gesundheit!F210</f>
        <v>462.94347826086954</v>
      </c>
      <c r="AA210" s="187">
        <f>MIN(Gesundheit!F210, Gesundheit!J210)</f>
        <v>462.94347826086954</v>
      </c>
      <c r="AB210" s="189">
        <f t="shared" si="43"/>
        <v>0</v>
      </c>
      <c r="AC210" s="190">
        <f>MIN(Gesundheit!F210,Gesundheit!Q210)</f>
        <v>223.51304347826093</v>
      </c>
      <c r="AD210" s="191">
        <f t="shared" si="44"/>
        <v>239.43043478260861</v>
      </c>
      <c r="AE210" s="160">
        <f t="shared" si="45"/>
        <v>2572.7337696343866</v>
      </c>
      <c r="AF210" s="160">
        <f t="shared" si="46"/>
        <v>1298.3177511566159</v>
      </c>
      <c r="AG210" s="160">
        <f t="shared" si="47"/>
        <v>1274.4160184777709</v>
      </c>
    </row>
    <row r="211" spans="1:33" x14ac:dyDescent="0.25">
      <c r="A211" s="76">
        <v>9474</v>
      </c>
      <c r="B211" s="21" t="s">
        <v>160</v>
      </c>
      <c r="C211" s="39" t="s">
        <v>132</v>
      </c>
      <c r="D211" s="207">
        <v>650</v>
      </c>
      <c r="E211" s="213">
        <f>Terr_Oeko!W211</f>
        <v>477.95153117234435</v>
      </c>
      <c r="F211" s="220">
        <f t="shared" si="36"/>
        <v>357.2850591173023</v>
      </c>
      <c r="G211" s="223">
        <f>Terr_Oeko!Z211</f>
        <v>120.66647205504204</v>
      </c>
      <c r="H211" s="227">
        <f t="shared" si="37"/>
        <v>233.28689104209198</v>
      </c>
      <c r="I211" s="228">
        <f>Terr_Oeko!AB211</f>
        <v>244.66464013025237</v>
      </c>
      <c r="J211" s="220">
        <f t="shared" si="38"/>
        <v>146.0549131769755</v>
      </c>
      <c r="K211" s="231">
        <f>Terr_Oeko!AD211</f>
        <v>331.89661799536884</v>
      </c>
      <c r="L211" s="180">
        <f>Terr_Oeko!X211</f>
        <v>374.46051064602341</v>
      </c>
      <c r="M211" s="205">
        <f t="shared" si="39"/>
        <v>256.07590342343349</v>
      </c>
      <c r="N211" s="205">
        <f>Terr_Oeko!AF211</f>
        <v>118.38460722258989</v>
      </c>
      <c r="O211" s="180">
        <f t="shared" si="40"/>
        <v>142.14368186922522</v>
      </c>
      <c r="P211" s="180">
        <f>Terr_Oeko!AH211</f>
        <v>232.31682877679819</v>
      </c>
      <c r="Q211" s="205">
        <f t="shared" si="41"/>
        <v>68.452639486529108</v>
      </c>
      <c r="R211" s="214">
        <f>Terr_Oeko!AJ211</f>
        <v>306.0078711594943</v>
      </c>
      <c r="T211" s="186">
        <f>Klima!E211</f>
        <v>82.924882140125987</v>
      </c>
      <c r="U211" s="187">
        <f>Klima!H211</f>
        <v>64.88028203956145</v>
      </c>
      <c r="V211" s="187">
        <f>Klima!J211</f>
        <v>18.044600100564537</v>
      </c>
      <c r="W211" s="186">
        <f>Vegetation!K211</f>
        <v>477.95153117234435</v>
      </c>
      <c r="X211" s="187">
        <f t="shared" si="42"/>
        <v>125.8518517789463</v>
      </c>
      <c r="Y211" s="188">
        <f>Vegetation!M211</f>
        <v>352.09967939339805</v>
      </c>
      <c r="Z211" s="186">
        <f>Gesundheit!F211</f>
        <v>369.96521739130429</v>
      </c>
      <c r="AA211" s="187">
        <f>MIN(Gesundheit!F211, Gesundheit!J211)</f>
        <v>369.96521739130429</v>
      </c>
      <c r="AB211" s="189">
        <f t="shared" si="43"/>
        <v>0</v>
      </c>
      <c r="AC211" s="190">
        <f>MIN(Gesundheit!F211,Gesundheit!Q211)</f>
        <v>228.77826086956523</v>
      </c>
      <c r="AD211" s="191">
        <f t="shared" si="44"/>
        <v>141.18695652173906</v>
      </c>
      <c r="AE211" s="160">
        <f t="shared" si="45"/>
        <v>1783.2536725221423</v>
      </c>
      <c r="AF211" s="160">
        <f t="shared" si="46"/>
        <v>936.12792412112935</v>
      </c>
      <c r="AG211" s="160">
        <f t="shared" si="47"/>
        <v>847.1257484010132</v>
      </c>
    </row>
    <row r="212" spans="1:33" x14ac:dyDescent="0.25">
      <c r="A212" s="76">
        <v>9475</v>
      </c>
      <c r="B212" s="21" t="s">
        <v>326</v>
      </c>
      <c r="C212" s="39" t="s">
        <v>132</v>
      </c>
      <c r="D212" s="207">
        <v>970</v>
      </c>
      <c r="E212" s="213">
        <f>Terr_Oeko!W212</f>
        <v>1245.1154477891241</v>
      </c>
      <c r="F212" s="220">
        <f t="shared" si="36"/>
        <v>930.76623330408643</v>
      </c>
      <c r="G212" s="223">
        <f>Terr_Oeko!Z212</f>
        <v>314.34921448503775</v>
      </c>
      <c r="H212" s="227">
        <f t="shared" si="37"/>
        <v>607.73759023374032</v>
      </c>
      <c r="I212" s="228">
        <f>Terr_Oeko!AB212</f>
        <v>637.3778575553838</v>
      </c>
      <c r="J212" s="220">
        <f t="shared" si="38"/>
        <v>380.48885035703847</v>
      </c>
      <c r="K212" s="231">
        <f>Terr_Oeko!AD212</f>
        <v>864.62659743208565</v>
      </c>
      <c r="L212" s="180">
        <f>Terr_Oeko!X212</f>
        <v>765.81248939062493</v>
      </c>
      <c r="M212" s="205">
        <f t="shared" si="39"/>
        <v>523.70308616876162</v>
      </c>
      <c r="N212" s="205">
        <f>Terr_Oeko!AF212</f>
        <v>242.10940322186332</v>
      </c>
      <c r="O212" s="180">
        <f t="shared" si="40"/>
        <v>290.69929610367154</v>
      </c>
      <c r="P212" s="180">
        <f>Terr_Oeko!AH212</f>
        <v>475.11319328695339</v>
      </c>
      <c r="Q212" s="205">
        <f t="shared" si="41"/>
        <v>139.9930960946964</v>
      </c>
      <c r="R212" s="214">
        <f>Terr_Oeko!AJ212</f>
        <v>625.81939329592853</v>
      </c>
      <c r="T212" s="186">
        <f>Klima!E212</f>
        <v>148.8290806044528</v>
      </c>
      <c r="U212" s="187">
        <f>Klima!H212</f>
        <v>118.19135677485717</v>
      </c>
      <c r="V212" s="187">
        <f>Klima!J212</f>
        <v>30.637723829595629</v>
      </c>
      <c r="W212" s="186">
        <f>Vegetation!K212</f>
        <v>1245.1154477891241</v>
      </c>
      <c r="X212" s="187">
        <f t="shared" si="42"/>
        <v>327.8576896667139</v>
      </c>
      <c r="Y212" s="188">
        <f>Vegetation!M212</f>
        <v>917.25775812241022</v>
      </c>
      <c r="Z212" s="186">
        <f>Gesundheit!F212</f>
        <v>778.97826086956525</v>
      </c>
      <c r="AA212" s="187">
        <f>MIN(Gesundheit!F212, Gesundheit!J212)</f>
        <v>778.97826086956525</v>
      </c>
      <c r="AB212" s="189">
        <f t="shared" si="43"/>
        <v>0</v>
      </c>
      <c r="AC212" s="190">
        <f>MIN(Gesundheit!F212,Gesundheit!Q212)</f>
        <v>341.4173913043478</v>
      </c>
      <c r="AD212" s="191">
        <f t="shared" si="44"/>
        <v>437.56086956521744</v>
      </c>
      <c r="AE212" s="160">
        <f t="shared" si="45"/>
        <v>4183.8507264428908</v>
      </c>
      <c r="AF212" s="160">
        <f t="shared" si="46"/>
        <v>2123.4641936485477</v>
      </c>
      <c r="AG212" s="160">
        <f t="shared" si="47"/>
        <v>2060.3865327943431</v>
      </c>
    </row>
    <row r="213" spans="1:33" x14ac:dyDescent="0.25">
      <c r="A213" s="76">
        <v>9476</v>
      </c>
      <c r="B213" s="21" t="s">
        <v>161</v>
      </c>
      <c r="C213" s="39" t="s">
        <v>132</v>
      </c>
      <c r="D213" s="207">
        <v>652</v>
      </c>
      <c r="E213" s="213">
        <f>Terr_Oeko!W213</f>
        <v>319.43958007681181</v>
      </c>
      <c r="F213" s="220">
        <f t="shared" si="36"/>
        <v>238.79197326181489</v>
      </c>
      <c r="G213" s="223">
        <f>Terr_Oeko!Z213</f>
        <v>80.647606814996919</v>
      </c>
      <c r="H213" s="227">
        <f t="shared" si="37"/>
        <v>155.91762271191322</v>
      </c>
      <c r="I213" s="228">
        <f>Terr_Oeko!AB213</f>
        <v>163.52195736489858</v>
      </c>
      <c r="J213" s="220">
        <f t="shared" si="38"/>
        <v>97.616007252803854</v>
      </c>
      <c r="K213" s="231">
        <f>Terr_Oeko!AD213</f>
        <v>221.82357282400795</v>
      </c>
      <c r="L213" s="180">
        <f>Terr_Oeko!X213</f>
        <v>413.18971206149291</v>
      </c>
      <c r="M213" s="205">
        <f t="shared" si="39"/>
        <v>282.56097984504197</v>
      </c>
      <c r="N213" s="205">
        <f>Terr_Oeko!AF213</f>
        <v>130.62873221645091</v>
      </c>
      <c r="O213" s="180">
        <f t="shared" si="40"/>
        <v>156.84512869349027</v>
      </c>
      <c r="P213" s="180">
        <f>Terr_Oeko!AH213</f>
        <v>256.34458336800265</v>
      </c>
      <c r="Q213" s="205">
        <f t="shared" si="41"/>
        <v>75.532467630545057</v>
      </c>
      <c r="R213" s="214">
        <f>Terr_Oeko!AJ213</f>
        <v>337.65724443094786</v>
      </c>
      <c r="T213" s="186">
        <f>Klima!E213</f>
        <v>61.529413957114556</v>
      </c>
      <c r="U213" s="187">
        <f>Klima!H213</f>
        <v>46.357852086165927</v>
      </c>
      <c r="V213" s="187">
        <f>Klima!J213</f>
        <v>15.171561870948629</v>
      </c>
      <c r="W213" s="186">
        <f>Vegetation!K213</f>
        <v>319.43958007681181</v>
      </c>
      <c r="X213" s="187">
        <f t="shared" si="42"/>
        <v>84.113262668174855</v>
      </c>
      <c r="Y213" s="188">
        <f>Vegetation!M213</f>
        <v>235.32631740863695</v>
      </c>
      <c r="Z213" s="186">
        <f>Gesundheit!F213</f>
        <v>472.98695652173916</v>
      </c>
      <c r="AA213" s="187">
        <f>MIN(Gesundheit!F213, Gesundheit!J213)</f>
        <v>472.98695652173916</v>
      </c>
      <c r="AB213" s="189">
        <f t="shared" si="43"/>
        <v>0</v>
      </c>
      <c r="AC213" s="190">
        <f>MIN(Gesundheit!F213,Gesundheit!Q213)</f>
        <v>229.47826086956522</v>
      </c>
      <c r="AD213" s="191">
        <f t="shared" si="44"/>
        <v>243.50869565217394</v>
      </c>
      <c r="AE213" s="160">
        <f t="shared" si="45"/>
        <v>1586.58524269397</v>
      </c>
      <c r="AF213" s="160">
        <f t="shared" si="46"/>
        <v>916.22082268148347</v>
      </c>
      <c r="AG213" s="160">
        <f t="shared" si="47"/>
        <v>670.36442001248679</v>
      </c>
    </row>
    <row r="214" spans="1:33" x14ac:dyDescent="0.25">
      <c r="A214" s="76">
        <v>9477</v>
      </c>
      <c r="B214" s="21" t="s">
        <v>162</v>
      </c>
      <c r="C214" s="39" t="s">
        <v>132</v>
      </c>
      <c r="D214" s="207">
        <v>654</v>
      </c>
      <c r="E214" s="213">
        <f>Terr_Oeko!W214</f>
        <v>615.53268838070721</v>
      </c>
      <c r="F214" s="220">
        <f t="shared" si="36"/>
        <v>460.13166317785453</v>
      </c>
      <c r="G214" s="223">
        <f>Terr_Oeko!Z214</f>
        <v>155.40102520285265</v>
      </c>
      <c r="H214" s="227">
        <f t="shared" si="37"/>
        <v>300.43989367477701</v>
      </c>
      <c r="I214" s="228">
        <f>Terr_Oeko!AB214</f>
        <v>315.0927947059302</v>
      </c>
      <c r="J214" s="220">
        <f t="shared" si="38"/>
        <v>188.09767831168836</v>
      </c>
      <c r="K214" s="231">
        <f>Terr_Oeko!AD214</f>
        <v>427.43501006901886</v>
      </c>
      <c r="L214" s="180">
        <f>Terr_Oeko!X214</f>
        <v>368.46759727642251</v>
      </c>
      <c r="M214" s="205">
        <f t="shared" si="39"/>
        <v>251.97763227967167</v>
      </c>
      <c r="N214" s="205">
        <f>Terr_Oeko!AF214</f>
        <v>116.48996499675084</v>
      </c>
      <c r="O214" s="180">
        <f t="shared" si="40"/>
        <v>139.86879640798193</v>
      </c>
      <c r="P214" s="180">
        <f>Terr_Oeko!AH214</f>
        <v>228.59880086844058</v>
      </c>
      <c r="Q214" s="205">
        <f t="shared" si="41"/>
        <v>67.357114787127387</v>
      </c>
      <c r="R214" s="214">
        <f>Terr_Oeko!AJ214</f>
        <v>301.11048248929512</v>
      </c>
      <c r="T214" s="186">
        <f>Klima!E214</f>
        <v>86.061333498420055</v>
      </c>
      <c r="U214" s="187">
        <f>Klima!H214</f>
        <v>68.863421934751585</v>
      </c>
      <c r="V214" s="187">
        <f>Klima!J214</f>
        <v>17.19791156366847</v>
      </c>
      <c r="W214" s="186">
        <f>Vegetation!K214</f>
        <v>615.53268838070721</v>
      </c>
      <c r="X214" s="187">
        <f t="shared" si="42"/>
        <v>162.07904695518528</v>
      </c>
      <c r="Y214" s="188">
        <f>Vegetation!M214</f>
        <v>453.45364142552194</v>
      </c>
      <c r="Z214" s="186">
        <f>Gesundheit!F214</f>
        <v>374.31739130434789</v>
      </c>
      <c r="AA214" s="187">
        <f>MIN(Gesundheit!F214, Gesundheit!J214)</f>
        <v>374.31739130434789</v>
      </c>
      <c r="AB214" s="189">
        <f t="shared" si="43"/>
        <v>0</v>
      </c>
      <c r="AC214" s="190">
        <f>MIN(Gesundheit!F214,Gesundheit!Q214)</f>
        <v>230.17826086956521</v>
      </c>
      <c r="AD214" s="191">
        <f t="shared" si="44"/>
        <v>144.13913043478269</v>
      </c>
      <c r="AE214" s="160">
        <f t="shared" si="45"/>
        <v>2059.9116988406049</v>
      </c>
      <c r="AF214" s="160">
        <f t="shared" si="46"/>
        <v>1045.5685502770439</v>
      </c>
      <c r="AG214" s="160">
        <f t="shared" si="47"/>
        <v>1014.3431485635613</v>
      </c>
    </row>
    <row r="215" spans="1:33" x14ac:dyDescent="0.25">
      <c r="A215" s="76">
        <v>9478</v>
      </c>
      <c r="B215" s="21" t="s">
        <v>163</v>
      </c>
      <c r="C215" s="39" t="s">
        <v>132</v>
      </c>
      <c r="D215" s="207">
        <v>521</v>
      </c>
      <c r="E215" s="213">
        <f>Terr_Oeko!W215</f>
        <v>433.31986047529767</v>
      </c>
      <c r="F215" s="220">
        <f t="shared" si="36"/>
        <v>323.92136413261517</v>
      </c>
      <c r="G215" s="223">
        <f>Terr_Oeko!Z215</f>
        <v>109.39849634268251</v>
      </c>
      <c r="H215" s="227">
        <f t="shared" si="37"/>
        <v>211.50228942487485</v>
      </c>
      <c r="I215" s="228">
        <f>Terr_Oeko!AB215</f>
        <v>221.81757105042283</v>
      </c>
      <c r="J215" s="220">
        <f t="shared" si="38"/>
        <v>132.41613526028766</v>
      </c>
      <c r="K215" s="231">
        <f>Terr_Oeko!AD215</f>
        <v>300.90372521501001</v>
      </c>
      <c r="L215" s="180">
        <f>Terr_Oeko!X215</f>
        <v>265.29943542412917</v>
      </c>
      <c r="M215" s="205">
        <f t="shared" si="39"/>
        <v>181.42578635796718</v>
      </c>
      <c r="N215" s="205">
        <f>Terr_Oeko!AF215</f>
        <v>83.873649066161988</v>
      </c>
      <c r="O215" s="180">
        <f t="shared" si="40"/>
        <v>100.70658314264878</v>
      </c>
      <c r="P215" s="180">
        <f>Terr_Oeko!AH215</f>
        <v>164.59285228148039</v>
      </c>
      <c r="Q215" s="205">
        <f t="shared" si="41"/>
        <v>48.497628168420277</v>
      </c>
      <c r="R215" s="214">
        <f>Terr_Oeko!AJ215</f>
        <v>216.80180725570889</v>
      </c>
      <c r="T215" s="186">
        <f>Klima!E215</f>
        <v>65.775391522648746</v>
      </c>
      <c r="U215" s="187">
        <f>Klima!H215</f>
        <v>52.26645109122876</v>
      </c>
      <c r="V215" s="187">
        <f>Klima!J215</f>
        <v>13.508940431419987</v>
      </c>
      <c r="W215" s="186">
        <f>Vegetation!K215</f>
        <v>433.31986047529767</v>
      </c>
      <c r="X215" s="187">
        <f t="shared" si="42"/>
        <v>114.09965926805751</v>
      </c>
      <c r="Y215" s="188">
        <f>Vegetation!M215</f>
        <v>319.22020120724017</v>
      </c>
      <c r="Z215" s="186">
        <f>Gesundheit!F215</f>
        <v>271.78260869565219</v>
      </c>
      <c r="AA215" s="187">
        <f>MIN(Gesundheit!F215, Gesundheit!J215)</f>
        <v>271.78260869565219</v>
      </c>
      <c r="AB215" s="189">
        <f t="shared" si="43"/>
        <v>0</v>
      </c>
      <c r="AC215" s="190">
        <f>MIN(Gesundheit!F215,Gesundheit!Q215)</f>
        <v>183.36956521739131</v>
      </c>
      <c r="AD215" s="191">
        <f t="shared" si="44"/>
        <v>88.413043478260875</v>
      </c>
      <c r="AE215" s="160">
        <f t="shared" si="45"/>
        <v>1469.4971565930255</v>
      </c>
      <c r="AF215" s="160">
        <f t="shared" si="46"/>
        <v>750.357591622462</v>
      </c>
      <c r="AG215" s="160">
        <f t="shared" si="47"/>
        <v>719.13956497056336</v>
      </c>
    </row>
    <row r="216" spans="1:33" x14ac:dyDescent="0.25">
      <c r="A216" s="76">
        <v>9479</v>
      </c>
      <c r="B216" s="21" t="s">
        <v>164</v>
      </c>
      <c r="C216" s="39" t="s">
        <v>132</v>
      </c>
      <c r="D216" s="207">
        <v>621</v>
      </c>
      <c r="E216" s="213">
        <f>Terr_Oeko!W216</f>
        <v>557.06551620854896</v>
      </c>
      <c r="F216" s="220">
        <f t="shared" si="36"/>
        <v>416.42545929832659</v>
      </c>
      <c r="G216" s="223">
        <f>Terr_Oeko!Z216</f>
        <v>140.6400569102224</v>
      </c>
      <c r="H216" s="227">
        <f t="shared" si="37"/>
        <v>271.90222001023295</v>
      </c>
      <c r="I216" s="228">
        <f>Terr_Oeko!AB216</f>
        <v>285.163296198316</v>
      </c>
      <c r="J216" s="220">
        <f t="shared" si="38"/>
        <v>170.23097594050455</v>
      </c>
      <c r="K216" s="231">
        <f>Terr_Oeko!AD216</f>
        <v>386.83454026804441</v>
      </c>
      <c r="L216" s="180">
        <f>Terr_Oeko!X216</f>
        <v>425.05363871679077</v>
      </c>
      <c r="M216" s="205">
        <f t="shared" si="39"/>
        <v>290.67416040756234</v>
      </c>
      <c r="N216" s="205">
        <f>Terr_Oeko!AF216</f>
        <v>134.37947830922843</v>
      </c>
      <c r="O216" s="180">
        <f t="shared" si="40"/>
        <v>161.34862684153563</v>
      </c>
      <c r="P216" s="180">
        <f>Terr_Oeko!AH216</f>
        <v>263.70501187525514</v>
      </c>
      <c r="Q216" s="205">
        <f t="shared" si="41"/>
        <v>77.701233284441798</v>
      </c>
      <c r="R216" s="214">
        <f>Terr_Oeko!AJ216</f>
        <v>347.35240543234897</v>
      </c>
      <c r="T216" s="186">
        <f>Klima!E216</f>
        <v>76.707342905049231</v>
      </c>
      <c r="U216" s="187">
        <f>Klima!H216</f>
        <v>59.728277410100318</v>
      </c>
      <c r="V216" s="187">
        <f>Klima!J216</f>
        <v>16.979065494948912</v>
      </c>
      <c r="W216" s="186">
        <f>Vegetation!K216</f>
        <v>557.06551620854896</v>
      </c>
      <c r="X216" s="187">
        <f t="shared" si="42"/>
        <v>146.68375808960508</v>
      </c>
      <c r="Y216" s="188">
        <f>Vegetation!M216</f>
        <v>410.38175811894388</v>
      </c>
      <c r="Z216" s="186">
        <f>Gesundheit!F216</f>
        <v>447.20869565217396</v>
      </c>
      <c r="AA216" s="187">
        <f>MIN(Gesundheit!F216, Gesundheit!J216)</f>
        <v>447.20869565217396</v>
      </c>
      <c r="AB216" s="189">
        <f t="shared" si="43"/>
        <v>0</v>
      </c>
      <c r="AC216" s="190">
        <f>MIN(Gesundheit!F216,Gesundheit!Q216)</f>
        <v>218.58260869565217</v>
      </c>
      <c r="AD216" s="191">
        <f t="shared" si="44"/>
        <v>228.62608695652179</v>
      </c>
      <c r="AE216" s="160">
        <f t="shared" si="45"/>
        <v>2063.1007096911117</v>
      </c>
      <c r="AF216" s="160">
        <f t="shared" si="46"/>
        <v>1086.871578003648</v>
      </c>
      <c r="AG216" s="160">
        <f t="shared" si="47"/>
        <v>976.22913168746391</v>
      </c>
    </row>
    <row r="217" spans="1:33" x14ac:dyDescent="0.25">
      <c r="A217" s="76">
        <v>9571</v>
      </c>
      <c r="B217" s="21" t="s">
        <v>327</v>
      </c>
      <c r="C217" s="39" t="s">
        <v>132</v>
      </c>
      <c r="D217" s="207">
        <v>2068</v>
      </c>
      <c r="E217" s="213">
        <f>Terr_Oeko!W217</f>
        <v>4010.0376926824833</v>
      </c>
      <c r="F217" s="220">
        <f t="shared" si="36"/>
        <v>2997.6398455684521</v>
      </c>
      <c r="G217" s="223">
        <f>Terr_Oeko!Z217</f>
        <v>1012.397847114031</v>
      </c>
      <c r="H217" s="227">
        <f t="shared" si="37"/>
        <v>1957.2888991335249</v>
      </c>
      <c r="I217" s="228">
        <f>Terr_Oeko!AB217</f>
        <v>2052.7487935489585</v>
      </c>
      <c r="J217" s="220">
        <f t="shared" si="38"/>
        <v>1225.4081613768221</v>
      </c>
      <c r="K217" s="231">
        <f>Terr_Oeko!AD217</f>
        <v>2784.6295313056612</v>
      </c>
      <c r="L217" s="180">
        <f>Terr_Oeko!X217</f>
        <v>1225.7742412859373</v>
      </c>
      <c r="M217" s="205">
        <f t="shared" si="39"/>
        <v>838.24926075366807</v>
      </c>
      <c r="N217" s="205">
        <f>Terr_Oeko!AF217</f>
        <v>387.52498053226924</v>
      </c>
      <c r="O217" s="180">
        <f t="shared" si="40"/>
        <v>465.29890026653334</v>
      </c>
      <c r="P217" s="180">
        <f>Terr_Oeko!AH217</f>
        <v>760.47534101940391</v>
      </c>
      <c r="Q217" s="205">
        <f t="shared" si="41"/>
        <v>224.07564975506193</v>
      </c>
      <c r="R217" s="214">
        <f>Terr_Oeko!AJ217</f>
        <v>1001.6985915308753</v>
      </c>
      <c r="T217" s="186">
        <f>Klima!E217</f>
        <v>375.74349927325966</v>
      </c>
      <c r="U217" s="187">
        <f>Klima!H217</f>
        <v>306.08906770938921</v>
      </c>
      <c r="V217" s="187">
        <f>Klima!J217</f>
        <v>69.654431563870446</v>
      </c>
      <c r="W217" s="186">
        <f>Vegetation!K217</f>
        <v>4010.0376926824833</v>
      </c>
      <c r="X217" s="187">
        <f t="shared" si="42"/>
        <v>1055.9034471331879</v>
      </c>
      <c r="Y217" s="188">
        <f>Vegetation!M217</f>
        <v>2954.1342455492954</v>
      </c>
      <c r="Z217" s="186">
        <f>Gesundheit!F217</f>
        <v>1240.8565217391304</v>
      </c>
      <c r="AA217" s="187">
        <f>MIN(Gesundheit!F217, Gesundheit!J217)</f>
        <v>1240.8565217391304</v>
      </c>
      <c r="AB217" s="189">
        <f t="shared" si="43"/>
        <v>0</v>
      </c>
      <c r="AC217" s="190">
        <f>MIN(Gesundheit!F217,Gesundheit!Q217)</f>
        <v>727.87826086956522</v>
      </c>
      <c r="AD217" s="191">
        <f t="shared" si="44"/>
        <v>512.97826086956513</v>
      </c>
      <c r="AE217" s="160">
        <f t="shared" si="45"/>
        <v>10862.449647663294</v>
      </c>
      <c r="AF217" s="160">
        <f t="shared" si="46"/>
        <v>5025.4368359817663</v>
      </c>
      <c r="AG217" s="160">
        <f t="shared" si="47"/>
        <v>5837.0128116815285</v>
      </c>
    </row>
    <row r="218" spans="1:33" x14ac:dyDescent="0.25">
      <c r="A218" s="76">
        <v>9572</v>
      </c>
      <c r="B218" s="21" t="s">
        <v>328</v>
      </c>
      <c r="C218" s="39" t="s">
        <v>132</v>
      </c>
      <c r="D218" s="207">
        <v>636</v>
      </c>
      <c r="E218" s="213">
        <f>Terr_Oeko!W218</f>
        <v>506.02030640290673</v>
      </c>
      <c r="F218" s="220">
        <f t="shared" si="36"/>
        <v>378.26742524343058</v>
      </c>
      <c r="G218" s="223">
        <f>Terr_Oeko!Z218</f>
        <v>127.75288115947612</v>
      </c>
      <c r="H218" s="227">
        <f t="shared" si="37"/>
        <v>246.98718674537326</v>
      </c>
      <c r="I218" s="228">
        <f>Terr_Oeko!AB218</f>
        <v>259.03311965753346</v>
      </c>
      <c r="J218" s="220">
        <f t="shared" si="38"/>
        <v>154.63231540692163</v>
      </c>
      <c r="K218" s="231">
        <f>Terr_Oeko!AD218</f>
        <v>351.38799099598509</v>
      </c>
      <c r="L218" s="180">
        <f>Terr_Oeko!X218</f>
        <v>1053.4868319350969</v>
      </c>
      <c r="M218" s="205">
        <f t="shared" si="39"/>
        <v>720.4300174858389</v>
      </c>
      <c r="N218" s="205">
        <f>Terr_Oeko!AF218</f>
        <v>333.05681444925801</v>
      </c>
      <c r="O218" s="180">
        <f t="shared" si="40"/>
        <v>399.89930268923695</v>
      </c>
      <c r="P218" s="180">
        <f>Terr_Oeko!AH218</f>
        <v>653.58752924585997</v>
      </c>
      <c r="Q218" s="205">
        <f t="shared" si="41"/>
        <v>192.58093246160206</v>
      </c>
      <c r="R218" s="214">
        <f>Terr_Oeko!AJ218</f>
        <v>860.90589947349486</v>
      </c>
      <c r="T218" s="186">
        <f>Klima!E218</f>
        <v>100.81256654864242</v>
      </c>
      <c r="U218" s="187">
        <f>Klima!H218</f>
        <v>72.518699854876118</v>
      </c>
      <c r="V218" s="187">
        <f>Klima!J218</f>
        <v>28.293866693766304</v>
      </c>
      <c r="W218" s="186">
        <f>Vegetation!K218</f>
        <v>506.02030640290673</v>
      </c>
      <c r="X218" s="187">
        <f t="shared" si="42"/>
        <v>133.24278393323516</v>
      </c>
      <c r="Y218" s="188">
        <f>Vegetation!M218</f>
        <v>372.77752246967157</v>
      </c>
      <c r="Z218" s="186">
        <f>Gesundheit!F218</f>
        <v>1078.2739130434782</v>
      </c>
      <c r="AA218" s="187">
        <f>MIN(Gesundheit!F218, Gesundheit!J218)</f>
        <v>768.11304347826092</v>
      </c>
      <c r="AB218" s="189">
        <f t="shared" si="43"/>
        <v>310.16086956521724</v>
      </c>
      <c r="AC218" s="190">
        <f>MIN(Gesundheit!F218,Gesundheit!Q218)</f>
        <v>223.84782608695653</v>
      </c>
      <c r="AD218" s="191">
        <f t="shared" si="44"/>
        <v>854.42608695652166</v>
      </c>
      <c r="AE218" s="160">
        <f t="shared" si="45"/>
        <v>3244.6139243330308</v>
      </c>
      <c r="AF218" s="160">
        <f t="shared" si="46"/>
        <v>1620.7610167009825</v>
      </c>
      <c r="AG218" s="160">
        <f t="shared" si="47"/>
        <v>1623.8529076320483</v>
      </c>
    </row>
    <row r="219" spans="1:33" x14ac:dyDescent="0.25">
      <c r="A219" s="76">
        <v>9573</v>
      </c>
      <c r="B219" s="21" t="s">
        <v>329</v>
      </c>
      <c r="C219" s="39" t="s">
        <v>132</v>
      </c>
      <c r="D219" s="207">
        <v>370</v>
      </c>
      <c r="E219" s="213">
        <f>Terr_Oeko!W219</f>
        <v>492.27564571896733</v>
      </c>
      <c r="F219" s="220">
        <f t="shared" si="36"/>
        <v>367.99282293603096</v>
      </c>
      <c r="G219" s="223">
        <f>Terr_Oeko!Z219</f>
        <v>124.28282278293634</v>
      </c>
      <c r="H219" s="227">
        <f t="shared" si="37"/>
        <v>240.27845385038754</v>
      </c>
      <c r="I219" s="228">
        <f>Terr_Oeko!AB219</f>
        <v>251.99719186857979</v>
      </c>
      <c r="J219" s="220">
        <f t="shared" si="38"/>
        <v>150.43215055356148</v>
      </c>
      <c r="K219" s="231">
        <f>Terr_Oeko!AD219</f>
        <v>341.84349516540584</v>
      </c>
      <c r="L219" s="180">
        <f>Terr_Oeko!X219</f>
        <v>466.61017312655548</v>
      </c>
      <c r="M219" s="205">
        <f t="shared" si="39"/>
        <v>319.09271667606833</v>
      </c>
      <c r="N219" s="205">
        <f>Terr_Oeko!AF219</f>
        <v>147.51745645048717</v>
      </c>
      <c r="O219" s="180">
        <f t="shared" si="40"/>
        <v>177.12331773360933</v>
      </c>
      <c r="P219" s="180">
        <f>Terr_Oeko!AH219</f>
        <v>289.48685539294615</v>
      </c>
      <c r="Q219" s="205">
        <f t="shared" si="41"/>
        <v>85.297907399299845</v>
      </c>
      <c r="R219" s="214">
        <f>Terr_Oeko!AJ219</f>
        <v>381.31226572725564</v>
      </c>
      <c r="T219" s="186">
        <f>Klima!E219</f>
        <v>71.277469931739944</v>
      </c>
      <c r="U219" s="187">
        <f>Klima!H219</f>
        <v>53.60475294104711</v>
      </c>
      <c r="V219" s="187">
        <f>Klima!J219</f>
        <v>17.672716990692834</v>
      </c>
      <c r="W219" s="186">
        <f>Vegetation!K219</f>
        <v>492.27564571896733</v>
      </c>
      <c r="X219" s="187">
        <f t="shared" si="42"/>
        <v>129.62360732990027</v>
      </c>
      <c r="Y219" s="188">
        <f>Vegetation!M219</f>
        <v>362.65203838906706</v>
      </c>
      <c r="Z219" s="186">
        <f>Gesundheit!F219</f>
        <v>479.1652173913044</v>
      </c>
      <c r="AA219" s="187">
        <f>MIN(Gesundheit!F219, Gesundheit!J219)</f>
        <v>446.8739130434783</v>
      </c>
      <c r="AB219" s="189">
        <f t="shared" si="43"/>
        <v>32.291304347826099</v>
      </c>
      <c r="AC219" s="190">
        <f>MIN(Gesundheit!F219,Gesundheit!Q219)</f>
        <v>130.23043478260868</v>
      </c>
      <c r="AD219" s="191">
        <f t="shared" si="44"/>
        <v>348.93478260869574</v>
      </c>
      <c r="AE219" s="160">
        <f t="shared" si="45"/>
        <v>2001.6041518875345</v>
      </c>
      <c r="AF219" s="160">
        <f t="shared" si="46"/>
        <v>1047.5040448984225</v>
      </c>
      <c r="AG219" s="160">
        <f t="shared" si="47"/>
        <v>954.10010698911196</v>
      </c>
    </row>
    <row r="220" spans="1:33" x14ac:dyDescent="0.25">
      <c r="A220" s="76">
        <v>9574</v>
      </c>
      <c r="B220" s="21" t="s">
        <v>330</v>
      </c>
      <c r="C220" s="39" t="s">
        <v>132</v>
      </c>
      <c r="D220" s="207">
        <v>985</v>
      </c>
      <c r="E220" s="213">
        <f>Terr_Oeko!W220</f>
        <v>615.28882986526025</v>
      </c>
      <c r="F220" s="220">
        <f t="shared" si="36"/>
        <v>459.94937062636086</v>
      </c>
      <c r="G220" s="223">
        <f>Terr_Oeko!Z220</f>
        <v>155.33945923889939</v>
      </c>
      <c r="H220" s="227">
        <f t="shared" si="37"/>
        <v>300.3208669718324</v>
      </c>
      <c r="I220" s="228">
        <f>Terr_Oeko!AB220</f>
        <v>314.96796289342785</v>
      </c>
      <c r="J220" s="220">
        <f t="shared" si="38"/>
        <v>188.02315875901803</v>
      </c>
      <c r="K220" s="231">
        <f>Terr_Oeko!AD220</f>
        <v>427.26567110624222</v>
      </c>
      <c r="L220" s="180">
        <f>Terr_Oeko!X220</f>
        <v>1820.5492114768429</v>
      </c>
      <c r="M220" s="205">
        <f t="shared" si="39"/>
        <v>1244.9878446500561</v>
      </c>
      <c r="N220" s="205">
        <f>Terr_Oeko!AF220</f>
        <v>575.56136682678687</v>
      </c>
      <c r="O220" s="180">
        <f t="shared" si="40"/>
        <v>691.07305199414441</v>
      </c>
      <c r="P220" s="180">
        <f>Terr_Oeko!AH220</f>
        <v>1129.4761594826984</v>
      </c>
      <c r="Q220" s="205">
        <f t="shared" si="41"/>
        <v>332.80251267539779</v>
      </c>
      <c r="R220" s="214">
        <f>Terr_Oeko!AJ220</f>
        <v>1487.7466988014451</v>
      </c>
      <c r="T220" s="186">
        <f>Klima!E220</f>
        <v>152.99381630452004</v>
      </c>
      <c r="U220" s="187">
        <f>Klima!H220</f>
        <v>104.72523527962213</v>
      </c>
      <c r="V220" s="187">
        <f>Klima!J220</f>
        <v>48.268581024897912</v>
      </c>
      <c r="W220" s="186">
        <f>Vegetation!K220</f>
        <v>615.28882986526025</v>
      </c>
      <c r="X220" s="187">
        <f t="shared" si="42"/>
        <v>162.01483532756316</v>
      </c>
      <c r="Y220" s="188">
        <f>Vegetation!M220</f>
        <v>453.27399453769709</v>
      </c>
      <c r="Z220" s="186">
        <f>Gesundheit!F220</f>
        <v>1878.2521739130436</v>
      </c>
      <c r="AA220" s="187">
        <f>MIN(Gesundheit!F220, Gesundheit!J220)</f>
        <v>1189.604347826087</v>
      </c>
      <c r="AB220" s="189">
        <f t="shared" si="43"/>
        <v>688.64782608695668</v>
      </c>
      <c r="AC220" s="190">
        <f>MIN(Gesundheit!F220,Gesundheit!Q220)</f>
        <v>346.68260869565211</v>
      </c>
      <c r="AD220" s="191">
        <f t="shared" si="44"/>
        <v>1531.5695652173915</v>
      </c>
      <c r="AE220" s="160">
        <f t="shared" si="45"/>
        <v>5082.3728614249267</v>
      </c>
      <c r="AF220" s="160">
        <f t="shared" si="46"/>
        <v>2447.7383373992488</v>
      </c>
      <c r="AG220" s="160">
        <f t="shared" si="47"/>
        <v>2634.6345240256778</v>
      </c>
    </row>
    <row r="221" spans="1:33" x14ac:dyDescent="0.25">
      <c r="A221" s="76">
        <v>9575</v>
      </c>
      <c r="B221" s="21" t="s">
        <v>165</v>
      </c>
      <c r="C221" s="39" t="s">
        <v>132</v>
      </c>
      <c r="D221" s="207">
        <v>1267</v>
      </c>
      <c r="E221" s="213">
        <f>Terr_Oeko!W221</f>
        <v>2163.3913648897201</v>
      </c>
      <c r="F221" s="220">
        <f t="shared" si="36"/>
        <v>1617.2087780586442</v>
      </c>
      <c r="G221" s="223">
        <f>Terr_Oeko!Z221</f>
        <v>546.18258683107592</v>
      </c>
      <c r="H221" s="227">
        <f t="shared" si="37"/>
        <v>1055.9456612357719</v>
      </c>
      <c r="I221" s="228">
        <f>Terr_Oeko!AB221</f>
        <v>1107.4457036539482</v>
      </c>
      <c r="J221" s="220">
        <f t="shared" si="38"/>
        <v>661.10037809011578</v>
      </c>
      <c r="K221" s="231">
        <f>Terr_Oeko!AD221</f>
        <v>1502.2909867996043</v>
      </c>
      <c r="L221" s="180">
        <f>Terr_Oeko!X221</f>
        <v>516.62282923192856</v>
      </c>
      <c r="M221" s="205">
        <f t="shared" si="39"/>
        <v>353.29401622750584</v>
      </c>
      <c r="N221" s="205">
        <f>Terr_Oeko!AF221</f>
        <v>163.32881300442273</v>
      </c>
      <c r="O221" s="180">
        <f t="shared" si="40"/>
        <v>196.10791791645005</v>
      </c>
      <c r="P221" s="180">
        <f>Terr_Oeko!AH221</f>
        <v>320.51491131547851</v>
      </c>
      <c r="Q221" s="205">
        <f t="shared" si="41"/>
        <v>94.440388971625339</v>
      </c>
      <c r="R221" s="214">
        <f>Terr_Oeko!AJ221</f>
        <v>422.18244026030322</v>
      </c>
      <c r="T221" s="186">
        <f>Klima!E221</f>
        <v>206.05525706056847</v>
      </c>
      <c r="U221" s="187">
        <f>Klima!H221</f>
        <v>169.13328121537282</v>
      </c>
      <c r="V221" s="187">
        <f>Klima!J221</f>
        <v>36.921975845195647</v>
      </c>
      <c r="W221" s="186">
        <f>Vegetation!K221</f>
        <v>2163.3913648897201</v>
      </c>
      <c r="X221" s="187">
        <f t="shared" si="42"/>
        <v>569.65359798329996</v>
      </c>
      <c r="Y221" s="188">
        <f>Vegetation!M221</f>
        <v>1593.7377669064201</v>
      </c>
      <c r="Z221" s="186">
        <f>Gesundheit!F221</f>
        <v>520.06956521739141</v>
      </c>
      <c r="AA221" s="187">
        <f>MIN(Gesundheit!F221, Gesundheit!J221)</f>
        <v>520.06956521739141</v>
      </c>
      <c r="AB221" s="189">
        <f t="shared" si="43"/>
        <v>0</v>
      </c>
      <c r="AC221" s="190">
        <f>MIN(Gesundheit!F221,Gesundheit!Q221)</f>
        <v>445.96086956521742</v>
      </c>
      <c r="AD221" s="191">
        <f t="shared" si="44"/>
        <v>74.108695652173992</v>
      </c>
      <c r="AE221" s="160">
        <f t="shared" si="45"/>
        <v>5569.5303812893299</v>
      </c>
      <c r="AF221" s="160">
        <f t="shared" si="46"/>
        <v>2510.9100235682863</v>
      </c>
      <c r="AG221" s="160">
        <f t="shared" si="47"/>
        <v>3058.6203577210426</v>
      </c>
    </row>
    <row r="222" spans="1:33" x14ac:dyDescent="0.25">
      <c r="A222" s="76">
        <v>9576</v>
      </c>
      <c r="B222" s="21" t="s">
        <v>331</v>
      </c>
      <c r="C222" s="39" t="s">
        <v>132</v>
      </c>
      <c r="D222" s="207">
        <v>939</v>
      </c>
      <c r="E222" s="213">
        <f>Terr_Oeko!W222</f>
        <v>944.56884762942798</v>
      </c>
      <c r="F222" s="220">
        <f t="shared" si="36"/>
        <v>706.09740644172223</v>
      </c>
      <c r="G222" s="223">
        <f>Terr_Oeko!Z222</f>
        <v>238.47144118770575</v>
      </c>
      <c r="H222" s="227">
        <f t="shared" si="37"/>
        <v>461.04158155573066</v>
      </c>
      <c r="I222" s="228">
        <f>Terr_Oeko!AB222</f>
        <v>483.52726607369732</v>
      </c>
      <c r="J222" s="220">
        <f t="shared" si="38"/>
        <v>288.64625810863947</v>
      </c>
      <c r="K222" s="231">
        <f>Terr_Oeko!AD222</f>
        <v>655.92258952078851</v>
      </c>
      <c r="L222" s="180">
        <f>Terr_Oeko!X222</f>
        <v>902.03352979524925</v>
      </c>
      <c r="M222" s="205">
        <f t="shared" si="39"/>
        <v>616.85823870197214</v>
      </c>
      <c r="N222" s="205">
        <f>Terr_Oeko!AF222</f>
        <v>285.17529109327711</v>
      </c>
      <c r="O222" s="180">
        <f t="shared" si="40"/>
        <v>342.40824719644388</v>
      </c>
      <c r="P222" s="180">
        <f>Terr_Oeko!AH222</f>
        <v>559.62528259880537</v>
      </c>
      <c r="Q222" s="205">
        <f t="shared" si="41"/>
        <v>164.89475996630358</v>
      </c>
      <c r="R222" s="214">
        <f>Terr_Oeko!AJ222</f>
        <v>737.13876982894567</v>
      </c>
      <c r="T222" s="186">
        <f>Klima!E222</f>
        <v>123.51850019263919</v>
      </c>
      <c r="U222" s="187">
        <f>Klima!H222</f>
        <v>95.963974148968845</v>
      </c>
      <c r="V222" s="187">
        <f>Klima!J222</f>
        <v>27.55452604367035</v>
      </c>
      <c r="W222" s="186">
        <f>Vegetation!K222</f>
        <v>944.56884762942798</v>
      </c>
      <c r="X222" s="187">
        <f t="shared" si="42"/>
        <v>248.71923375846143</v>
      </c>
      <c r="Y222" s="188">
        <f>Vegetation!M222</f>
        <v>695.84961387096655</v>
      </c>
      <c r="Z222" s="186">
        <f>Gesundheit!F222</f>
        <v>916.11739130434785</v>
      </c>
      <c r="AA222" s="187">
        <f>MIN(Gesundheit!F222, Gesundheit!J222)</f>
        <v>916.11739130434785</v>
      </c>
      <c r="AB222" s="189">
        <f t="shared" si="43"/>
        <v>0</v>
      </c>
      <c r="AC222" s="190">
        <f>MIN(Gesundheit!F222,Gesundheit!Q222)</f>
        <v>330.49130434782614</v>
      </c>
      <c r="AD222" s="191">
        <f t="shared" si="44"/>
        <v>585.6260869565217</v>
      </c>
      <c r="AE222" s="160">
        <f t="shared" si="45"/>
        <v>3830.8071165510928</v>
      </c>
      <c r="AF222" s="160">
        <f t="shared" si="46"/>
        <v>2064.2504279639525</v>
      </c>
      <c r="AG222" s="160">
        <f t="shared" si="47"/>
        <v>1766.5566885871397</v>
      </c>
    </row>
    <row r="223" spans="1:33" x14ac:dyDescent="0.25">
      <c r="A223" s="76">
        <v>9577</v>
      </c>
      <c r="B223" s="21" t="s">
        <v>166</v>
      </c>
      <c r="C223" s="39" t="s">
        <v>132</v>
      </c>
      <c r="D223" s="207">
        <v>967</v>
      </c>
      <c r="E223" s="213">
        <f>Terr_Oeko!W223</f>
        <v>1542.4795298777613</v>
      </c>
      <c r="F223" s="220">
        <f t="shared" si="36"/>
        <v>1153.0560194416071</v>
      </c>
      <c r="G223" s="223">
        <f>Terr_Oeko!Z223</f>
        <v>389.42351043615406</v>
      </c>
      <c r="H223" s="227">
        <f t="shared" si="37"/>
        <v>752.88022017340484</v>
      </c>
      <c r="I223" s="228">
        <f>Terr_Oeko!AB223</f>
        <v>789.59930970435641</v>
      </c>
      <c r="J223" s="220">
        <f t="shared" si="38"/>
        <v>471.35891219129167</v>
      </c>
      <c r="K223" s="231">
        <f>Terr_Oeko!AD223</f>
        <v>1071.1206176864696</v>
      </c>
      <c r="L223" s="180">
        <f>Terr_Oeko!X223</f>
        <v>378.02276494911519</v>
      </c>
      <c r="M223" s="205">
        <f t="shared" si="39"/>
        <v>258.51196133329029</v>
      </c>
      <c r="N223" s="205">
        <f>Terr_Oeko!AF223</f>
        <v>119.51080361582493</v>
      </c>
      <c r="O223" s="180">
        <f t="shared" si="40"/>
        <v>143.4958990670344</v>
      </c>
      <c r="P223" s="180">
        <f>Terr_Oeko!AH223</f>
        <v>234.52686588208078</v>
      </c>
      <c r="Q223" s="205">
        <f t="shared" si="41"/>
        <v>69.103831541862746</v>
      </c>
      <c r="R223" s="214">
        <f>Terr_Oeko!AJ223</f>
        <v>308.91893340725244</v>
      </c>
      <c r="T223" s="186">
        <f>Klima!E223</f>
        <v>154.25744280947654</v>
      </c>
      <c r="U223" s="187">
        <f>Klima!H223</f>
        <v>125.65037661294321</v>
      </c>
      <c r="V223" s="187">
        <f>Klima!J223</f>
        <v>28.607066196533339</v>
      </c>
      <c r="W223" s="186">
        <f>Vegetation!K223</f>
        <v>1542.4795298777613</v>
      </c>
      <c r="X223" s="187">
        <f t="shared" si="42"/>
        <v>406.15814053378517</v>
      </c>
      <c r="Y223" s="188">
        <f>Vegetation!M223</f>
        <v>1136.3213893439761</v>
      </c>
      <c r="Z223" s="186">
        <f>Gesundheit!F223</f>
        <v>390.23478260869564</v>
      </c>
      <c r="AA223" s="187">
        <f>MIN(Gesundheit!F223, Gesundheit!J223)</f>
        <v>390.23478260869564</v>
      </c>
      <c r="AB223" s="189">
        <f t="shared" si="43"/>
        <v>0</v>
      </c>
      <c r="AC223" s="190">
        <f>MIN(Gesundheit!F223,Gesundheit!Q223)</f>
        <v>340.35217391304354</v>
      </c>
      <c r="AD223" s="191">
        <f t="shared" si="44"/>
        <v>49.882608695652095</v>
      </c>
      <c r="AE223" s="160">
        <f t="shared" si="45"/>
        <v>4007.4740501228102</v>
      </c>
      <c r="AF223" s="160">
        <f t="shared" si="46"/>
        <v>1818.4194189958635</v>
      </c>
      <c r="AG223" s="160">
        <f t="shared" si="47"/>
        <v>2189.0546311269468</v>
      </c>
    </row>
    <row r="224" spans="1:33" x14ac:dyDescent="0.25">
      <c r="A224" s="76">
        <v>9671</v>
      </c>
      <c r="B224" s="21" t="s">
        <v>332</v>
      </c>
      <c r="C224" s="39" t="s">
        <v>132</v>
      </c>
      <c r="D224" s="207">
        <v>761</v>
      </c>
      <c r="E224" s="213">
        <f>Terr_Oeko!W224</f>
        <v>320.28487145915011</v>
      </c>
      <c r="F224" s="220">
        <f t="shared" si="36"/>
        <v>239.42385737937235</v>
      </c>
      <c r="G224" s="223">
        <f>Terr_Oeko!Z224</f>
        <v>80.861014079777746</v>
      </c>
      <c r="H224" s="227">
        <f t="shared" si="37"/>
        <v>156.33020722257831</v>
      </c>
      <c r="I224" s="228">
        <f>Terr_Oeko!AB224</f>
        <v>163.9546642365718</v>
      </c>
      <c r="J224" s="220">
        <f t="shared" si="38"/>
        <v>97.87431578704755</v>
      </c>
      <c r="K224" s="231">
        <f>Terr_Oeko!AD224</f>
        <v>222.41055567210256</v>
      </c>
      <c r="L224" s="180">
        <f>Terr_Oeko!X224</f>
        <v>1177.7751563932338</v>
      </c>
      <c r="M224" s="205">
        <f t="shared" si="39"/>
        <v>805.42494770075928</v>
      </c>
      <c r="N224" s="205">
        <f>Terr_Oeko!AF224</f>
        <v>372.3502086924745</v>
      </c>
      <c r="O224" s="180">
        <f t="shared" si="40"/>
        <v>447.07864349972056</v>
      </c>
      <c r="P224" s="180">
        <f>Terr_Oeko!AH224</f>
        <v>730.69651289351327</v>
      </c>
      <c r="Q224" s="205">
        <f t="shared" si="41"/>
        <v>215.30125576575972</v>
      </c>
      <c r="R224" s="214">
        <f>Terr_Oeko!AJ224</f>
        <v>962.47390062747411</v>
      </c>
      <c r="T224" s="186">
        <f>Klima!E224</f>
        <v>92.10383418256977</v>
      </c>
      <c r="U224" s="187">
        <f>Klima!H224</f>
        <v>63.833601109511775</v>
      </c>
      <c r="V224" s="187">
        <f>Klima!J224</f>
        <v>28.270233073057994</v>
      </c>
      <c r="W224" s="186">
        <f>Vegetation!K224</f>
        <v>320.28487145915011</v>
      </c>
      <c r="X224" s="187">
        <f t="shared" si="42"/>
        <v>84.335840646948412</v>
      </c>
      <c r="Y224" s="188">
        <f>Vegetation!M224</f>
        <v>235.9490308122017</v>
      </c>
      <c r="Z224" s="186">
        <f>Gesundheit!F224</f>
        <v>1194.8695652173913</v>
      </c>
      <c r="AA224" s="187">
        <f>MIN(Gesundheit!F224, Gesundheit!J224)</f>
        <v>919.06956521739141</v>
      </c>
      <c r="AB224" s="189">
        <f t="shared" si="43"/>
        <v>275.79999999999984</v>
      </c>
      <c r="AC224" s="190">
        <f>MIN(Gesundheit!F224,Gesundheit!Q224)</f>
        <v>267.85652173913041</v>
      </c>
      <c r="AD224" s="191">
        <f t="shared" si="44"/>
        <v>927.0130434782609</v>
      </c>
      <c r="AE224" s="160">
        <f t="shared" si="45"/>
        <v>3105.3182987114951</v>
      </c>
      <c r="AF224" s="160">
        <f t="shared" si="46"/>
        <v>1670.6478576961504</v>
      </c>
      <c r="AG224" s="160">
        <f t="shared" si="47"/>
        <v>1434.6704410153447</v>
      </c>
    </row>
    <row r="225" spans="1:33" x14ac:dyDescent="0.25">
      <c r="A225" s="76">
        <v>9672</v>
      </c>
      <c r="B225" s="21" t="s">
        <v>167</v>
      </c>
      <c r="C225" s="39" t="s">
        <v>132</v>
      </c>
      <c r="D225" s="207">
        <v>1136</v>
      </c>
      <c r="E225" s="213">
        <f>Terr_Oeko!W225</f>
        <v>569.06399197787175</v>
      </c>
      <c r="F225" s="220">
        <f t="shared" si="36"/>
        <v>425.39472886849603</v>
      </c>
      <c r="G225" s="223">
        <f>Terr_Oeko!Z225</f>
        <v>143.66926310937572</v>
      </c>
      <c r="H225" s="227">
        <f t="shared" si="37"/>
        <v>277.75864462007456</v>
      </c>
      <c r="I225" s="228">
        <f>Terr_Oeko!AB225</f>
        <v>291.30534735779719</v>
      </c>
      <c r="J225" s="220">
        <f t="shared" si="38"/>
        <v>173.89753253139156</v>
      </c>
      <c r="K225" s="231">
        <f>Terr_Oeko!AD225</f>
        <v>395.16645944648019</v>
      </c>
      <c r="L225" s="180">
        <f>Terr_Oeko!X225</f>
        <v>505.65479563047802</v>
      </c>
      <c r="M225" s="205">
        <f t="shared" si="39"/>
        <v>345.7934947214477</v>
      </c>
      <c r="N225" s="205">
        <f>Terr_Oeko!AF225</f>
        <v>159.86130090903035</v>
      </c>
      <c r="O225" s="180">
        <f t="shared" si="40"/>
        <v>191.9444971159873</v>
      </c>
      <c r="P225" s="180">
        <f>Terr_Oeko!AH225</f>
        <v>313.71029851449072</v>
      </c>
      <c r="Q225" s="205">
        <f t="shared" si="41"/>
        <v>92.435395578060366</v>
      </c>
      <c r="R225" s="214">
        <f>Terr_Oeko!AJ225</f>
        <v>413.21940005241765</v>
      </c>
      <c r="T225" s="186">
        <f>Klima!E225</f>
        <v>105.3815630801672</v>
      </c>
      <c r="U225" s="187">
        <f>Klima!H225</f>
        <v>83.477570004529994</v>
      </c>
      <c r="V225" s="187">
        <f>Klima!J225</f>
        <v>21.903993075637203</v>
      </c>
      <c r="W225" s="186">
        <f>Vegetation!K225</f>
        <v>569.06399197787175</v>
      </c>
      <c r="X225" s="187">
        <f t="shared" si="42"/>
        <v>149.84313785012222</v>
      </c>
      <c r="Y225" s="188">
        <f>Vegetation!M225</f>
        <v>419.22085412774953</v>
      </c>
      <c r="Z225" s="186">
        <f>Gesundheit!F225</f>
        <v>516.7217391304348</v>
      </c>
      <c r="AA225" s="187">
        <f>MIN(Gesundheit!F225, Gesundheit!J225)</f>
        <v>516.7217391304348</v>
      </c>
      <c r="AB225" s="189">
        <f t="shared" si="43"/>
        <v>0</v>
      </c>
      <c r="AC225" s="190">
        <f>MIN(Gesundheit!F225,Gesundheit!Q225)</f>
        <v>399.8521739130436</v>
      </c>
      <c r="AD225" s="191">
        <f t="shared" si="44"/>
        <v>116.8695652173912</v>
      </c>
      <c r="AE225" s="160">
        <f t="shared" si="45"/>
        <v>2265.8860817968234</v>
      </c>
      <c r="AF225" s="160">
        <f t="shared" si="46"/>
        <v>1219.7455887211488</v>
      </c>
      <c r="AG225" s="160">
        <f t="shared" si="47"/>
        <v>1046.1404930756746</v>
      </c>
    </row>
    <row r="226" spans="1:33" x14ac:dyDescent="0.25">
      <c r="A226" s="76">
        <v>9673</v>
      </c>
      <c r="B226" s="21" t="s">
        <v>168</v>
      </c>
      <c r="C226" s="39" t="s">
        <v>132</v>
      </c>
      <c r="D226" s="207">
        <v>1020</v>
      </c>
      <c r="E226" s="213">
        <f>Terr_Oeko!W226</f>
        <v>574.47142634668865</v>
      </c>
      <c r="F226" s="220">
        <f t="shared" si="36"/>
        <v>429.43697035561252</v>
      </c>
      <c r="G226" s="223">
        <f>Terr_Oeko!Z226</f>
        <v>145.03445599107616</v>
      </c>
      <c r="H226" s="227">
        <f t="shared" si="37"/>
        <v>280.39799917831022</v>
      </c>
      <c r="I226" s="228">
        <f>Terr_Oeko!AB226</f>
        <v>294.07342716837843</v>
      </c>
      <c r="J226" s="220">
        <f t="shared" si="38"/>
        <v>175.54996443240572</v>
      </c>
      <c r="K226" s="231">
        <f>Terr_Oeko!AD226</f>
        <v>398.92146191428293</v>
      </c>
      <c r="L226" s="180">
        <f>Terr_Oeko!X226</f>
        <v>362.01837534000049</v>
      </c>
      <c r="M226" s="205">
        <f t="shared" si="39"/>
        <v>247.5673132025056</v>
      </c>
      <c r="N226" s="205">
        <f>Terr_Oeko!AF226</f>
        <v>114.45106213749487</v>
      </c>
      <c r="O226" s="180">
        <f t="shared" si="40"/>
        <v>137.42069807672326</v>
      </c>
      <c r="P226" s="180">
        <f>Terr_Oeko!AH226</f>
        <v>224.59767726327723</v>
      </c>
      <c r="Q226" s="205">
        <f t="shared" si="41"/>
        <v>66.178175348571131</v>
      </c>
      <c r="R226" s="214">
        <f>Terr_Oeko!AJ226</f>
        <v>295.84019999142936</v>
      </c>
      <c r="T226" s="186">
        <f>Klima!E226</f>
        <v>114.34375876618476</v>
      </c>
      <c r="U226" s="187">
        <f>Klima!H226</f>
        <v>92.389595893790769</v>
      </c>
      <c r="V226" s="187">
        <f>Klima!J226</f>
        <v>21.954162872393994</v>
      </c>
      <c r="W226" s="186">
        <f>Vegetation!K226</f>
        <v>574.47142634668865</v>
      </c>
      <c r="X226" s="187">
        <f t="shared" si="42"/>
        <v>151.26699693269381</v>
      </c>
      <c r="Y226" s="188">
        <f>Vegetation!M226</f>
        <v>423.20442941399483</v>
      </c>
      <c r="Z226" s="186">
        <f>Gesundheit!F226</f>
        <v>368.44347826086954</v>
      </c>
      <c r="AA226" s="187">
        <f>MIN(Gesundheit!F226, Gesundheit!J226)</f>
        <v>368.44347826086954</v>
      </c>
      <c r="AB226" s="189">
        <f t="shared" si="43"/>
        <v>0</v>
      </c>
      <c r="AC226" s="190">
        <f>MIN(Gesundheit!F226,Gesundheit!Q226)</f>
        <v>359.00869565217386</v>
      </c>
      <c r="AD226" s="191">
        <f t="shared" si="44"/>
        <v>9.4347826086956843</v>
      </c>
      <c r="AE226" s="160">
        <f t="shared" si="45"/>
        <v>1993.748465060432</v>
      </c>
      <c r="AF226" s="160">
        <f t="shared" si="46"/>
        <v>1029.9187683423877</v>
      </c>
      <c r="AG226" s="160">
        <f t="shared" si="47"/>
        <v>963.82969671804449</v>
      </c>
    </row>
    <row r="227" spans="1:33" x14ac:dyDescent="0.25">
      <c r="A227" s="76">
        <v>9674</v>
      </c>
      <c r="B227" s="21" t="s">
        <v>169</v>
      </c>
      <c r="C227" s="39" t="s">
        <v>132</v>
      </c>
      <c r="D227" s="207">
        <v>958</v>
      </c>
      <c r="E227" s="213">
        <f>Terr_Oeko!W227</f>
        <v>779.25229026996738</v>
      </c>
      <c r="F227" s="220">
        <f t="shared" si="36"/>
        <v>582.51764548904623</v>
      </c>
      <c r="G227" s="223">
        <f>Terr_Oeko!Z227</f>
        <v>196.73464478092114</v>
      </c>
      <c r="H227" s="227">
        <f t="shared" si="37"/>
        <v>380.35100272324303</v>
      </c>
      <c r="I227" s="228">
        <f>Terr_Oeko!AB227</f>
        <v>398.90128754672435</v>
      </c>
      <c r="J227" s="220">
        <f t="shared" si="38"/>
        <v>238.12796523356974</v>
      </c>
      <c r="K227" s="231">
        <f>Terr_Oeko!AD227</f>
        <v>541.12432503639764</v>
      </c>
      <c r="L227" s="180">
        <f>Terr_Oeko!X227</f>
        <v>398.28921652856633</v>
      </c>
      <c r="M227" s="205">
        <f t="shared" si="39"/>
        <v>272.37123287154088</v>
      </c>
      <c r="N227" s="205">
        <f>Terr_Oeko!AF227</f>
        <v>125.91798365702546</v>
      </c>
      <c r="O227" s="180">
        <f t="shared" si="40"/>
        <v>151.18896139010195</v>
      </c>
      <c r="P227" s="180">
        <f>Terr_Oeko!AH227</f>
        <v>247.10025513846438</v>
      </c>
      <c r="Q227" s="205">
        <f t="shared" si="41"/>
        <v>72.808606983326513</v>
      </c>
      <c r="R227" s="214">
        <f>Terr_Oeko!AJ227</f>
        <v>325.48060954523982</v>
      </c>
      <c r="T227" s="186">
        <f>Klima!E227</f>
        <v>110.73457176350027</v>
      </c>
      <c r="U227" s="187">
        <f>Klima!H227</f>
        <v>89.513542417014705</v>
      </c>
      <c r="V227" s="187">
        <f>Klima!J227</f>
        <v>21.221029346485565</v>
      </c>
      <c r="W227" s="186">
        <f>Vegetation!K227</f>
        <v>779.25229026996738</v>
      </c>
      <c r="X227" s="187">
        <f t="shared" si="42"/>
        <v>205.18888911791601</v>
      </c>
      <c r="Y227" s="188">
        <f>Vegetation!M227</f>
        <v>574.06340115205137</v>
      </c>
      <c r="Z227" s="186">
        <f>Gesundheit!F227</f>
        <v>393.85652173913047</v>
      </c>
      <c r="AA227" s="187">
        <f>MIN(Gesundheit!F227, Gesundheit!J227)</f>
        <v>393.85652173913047</v>
      </c>
      <c r="AB227" s="189">
        <f t="shared" si="43"/>
        <v>0</v>
      </c>
      <c r="AC227" s="190">
        <f>MIN(Gesundheit!F227,Gesundheit!Q227)</f>
        <v>337.18695652173921</v>
      </c>
      <c r="AD227" s="191">
        <f t="shared" si="44"/>
        <v>56.669565217391266</v>
      </c>
      <c r="AE227" s="160">
        <f t="shared" si="45"/>
        <v>2461.384890571132</v>
      </c>
      <c r="AF227" s="160">
        <f t="shared" si="46"/>
        <v>1220.0989173874061</v>
      </c>
      <c r="AG227" s="160">
        <f t="shared" si="47"/>
        <v>1241.2859731837257</v>
      </c>
    </row>
    <row r="228" spans="1:33" x14ac:dyDescent="0.25">
      <c r="A228" s="76">
        <v>9675</v>
      </c>
      <c r="B228" s="21" t="s">
        <v>170</v>
      </c>
      <c r="C228" s="39" t="s">
        <v>132</v>
      </c>
      <c r="D228" s="207">
        <v>685</v>
      </c>
      <c r="E228" s="213">
        <f>Terr_Oeko!W228</f>
        <v>745.55516861798992</v>
      </c>
      <c r="F228" s="220">
        <f t="shared" si="36"/>
        <v>557.32789858734964</v>
      </c>
      <c r="G228" s="223">
        <f>Terr_Oeko!Z228</f>
        <v>188.22727003064026</v>
      </c>
      <c r="H228" s="227">
        <f t="shared" si="37"/>
        <v>363.9035258672219</v>
      </c>
      <c r="I228" s="228">
        <f>Terr_Oeko!AB228</f>
        <v>381.65164275076802</v>
      </c>
      <c r="J228" s="220">
        <f t="shared" si="38"/>
        <v>227.83062364932675</v>
      </c>
      <c r="K228" s="231">
        <f>Terr_Oeko!AD228</f>
        <v>517.72454496866317</v>
      </c>
      <c r="L228" s="180">
        <f>Terr_Oeko!X228</f>
        <v>628.94974723086534</v>
      </c>
      <c r="M228" s="205">
        <f t="shared" si="39"/>
        <v>430.10910403402335</v>
      </c>
      <c r="N228" s="205">
        <f>Terr_Oeko!AF228</f>
        <v>198.840643196842</v>
      </c>
      <c r="O228" s="180">
        <f t="shared" si="40"/>
        <v>238.74675764308967</v>
      </c>
      <c r="P228" s="180">
        <f>Terr_Oeko!AH228</f>
        <v>390.20298958777568</v>
      </c>
      <c r="Q228" s="205">
        <f t="shared" si="41"/>
        <v>114.97412698621292</v>
      </c>
      <c r="R228" s="214">
        <f>Terr_Oeko!AJ228</f>
        <v>513.97562024465242</v>
      </c>
      <c r="T228" s="186">
        <f>Klima!E228</f>
        <v>106.2117641558312</v>
      </c>
      <c r="U228" s="187">
        <f>Klima!H228</f>
        <v>84.294301787265439</v>
      </c>
      <c r="V228" s="187">
        <f>Klima!J228</f>
        <v>21.917462368565765</v>
      </c>
      <c r="W228" s="186">
        <f>Vegetation!K228</f>
        <v>745.55516861798992</v>
      </c>
      <c r="X228" s="187">
        <f t="shared" si="42"/>
        <v>196.31592840342762</v>
      </c>
      <c r="Y228" s="188">
        <f>Vegetation!M228</f>
        <v>549.2392402145623</v>
      </c>
      <c r="Z228" s="186">
        <f>Gesundheit!F228</f>
        <v>639.95217391304334</v>
      </c>
      <c r="AA228" s="187">
        <f>MIN(Gesundheit!F228, Gesundheit!J228)</f>
        <v>639.95217391304334</v>
      </c>
      <c r="AB228" s="189">
        <f t="shared" si="43"/>
        <v>0</v>
      </c>
      <c r="AC228" s="190">
        <f>MIN(Gesundheit!F228,Gesundheit!Q228)</f>
        <v>241.10434782608698</v>
      </c>
      <c r="AD228" s="191">
        <f t="shared" si="44"/>
        <v>398.84782608695639</v>
      </c>
      <c r="AE228" s="160">
        <f t="shared" si="45"/>
        <v>2866.2240225357195</v>
      </c>
      <c r="AF228" s="160">
        <f t="shared" si="46"/>
        <v>1523.2126876140478</v>
      </c>
      <c r="AG228" s="160">
        <f t="shared" si="47"/>
        <v>1343.0113349216717</v>
      </c>
    </row>
    <row r="229" spans="1:33" x14ac:dyDescent="0.25">
      <c r="A229" s="76">
        <v>9676</v>
      </c>
      <c r="B229" s="21" t="s">
        <v>171</v>
      </c>
      <c r="C229" s="39" t="s">
        <v>132</v>
      </c>
      <c r="D229" s="207">
        <v>716</v>
      </c>
      <c r="E229" s="213">
        <f>Terr_Oeko!W229</f>
        <v>348.56794316150638</v>
      </c>
      <c r="F229" s="220">
        <f t="shared" si="36"/>
        <v>260.56641742182876</v>
      </c>
      <c r="G229" s="223">
        <f>Terr_Oeko!Z229</f>
        <v>88.001525739677618</v>
      </c>
      <c r="H229" s="227">
        <f t="shared" si="37"/>
        <v>170.13510047269338</v>
      </c>
      <c r="I229" s="228">
        <f>Terr_Oeko!AB229</f>
        <v>178.432842688813</v>
      </c>
      <c r="J229" s="220">
        <f t="shared" si="38"/>
        <v>106.51720384670787</v>
      </c>
      <c r="K229" s="231">
        <f>Terr_Oeko!AD229</f>
        <v>242.05073931479851</v>
      </c>
      <c r="L229" s="180">
        <f>Terr_Oeko!X229</f>
        <v>458.14090518974655</v>
      </c>
      <c r="M229" s="205">
        <f t="shared" si="39"/>
        <v>313.3009832980631</v>
      </c>
      <c r="N229" s="205">
        <f>Terr_Oeko!AF229</f>
        <v>144.83992189168347</v>
      </c>
      <c r="O229" s="180">
        <f t="shared" si="40"/>
        <v>173.90841818332541</v>
      </c>
      <c r="P229" s="180">
        <f>Terr_Oeko!AH229</f>
        <v>284.23248700642114</v>
      </c>
      <c r="Q229" s="205">
        <f t="shared" si="41"/>
        <v>83.749696764771159</v>
      </c>
      <c r="R229" s="214">
        <f>Terr_Oeko!AJ229</f>
        <v>374.39120842497539</v>
      </c>
      <c r="T229" s="186">
        <f>Klima!E229</f>
        <v>68.430001880700161</v>
      </c>
      <c r="U229" s="187">
        <f>Klima!H229</f>
        <v>50.616682728828479</v>
      </c>
      <c r="V229" s="187">
        <f>Klima!J229</f>
        <v>17.813319151871681</v>
      </c>
      <c r="W229" s="186">
        <f>Vegetation!K229</f>
        <v>348.56794316150638</v>
      </c>
      <c r="X229" s="187">
        <f t="shared" si="42"/>
        <v>91.783200296591929</v>
      </c>
      <c r="Y229" s="188">
        <f>Vegetation!M229</f>
        <v>256.78474286491445</v>
      </c>
      <c r="Z229" s="186">
        <f>Gesundheit!F229</f>
        <v>466.65652173913054</v>
      </c>
      <c r="AA229" s="187">
        <f>MIN(Gesundheit!F229, Gesundheit!J229)</f>
        <v>466.65652173913054</v>
      </c>
      <c r="AB229" s="189">
        <f t="shared" si="43"/>
        <v>0</v>
      </c>
      <c r="AC229" s="190">
        <f>MIN(Gesundheit!F229,Gesundheit!Q229)</f>
        <v>252</v>
      </c>
      <c r="AD229" s="191">
        <f t="shared" si="44"/>
        <v>214.65652173913054</v>
      </c>
      <c r="AE229" s="160">
        <f t="shared" si="45"/>
        <v>1690.3633151325901</v>
      </c>
      <c r="AF229" s="160">
        <f t="shared" si="46"/>
        <v>953.09992342056978</v>
      </c>
      <c r="AG229" s="160">
        <f t="shared" si="47"/>
        <v>737.26339171202028</v>
      </c>
    </row>
    <row r="230" spans="1:33" x14ac:dyDescent="0.25">
      <c r="A230" s="76">
        <v>9677</v>
      </c>
      <c r="B230" s="21" t="s">
        <v>172</v>
      </c>
      <c r="C230" s="39" t="s">
        <v>132</v>
      </c>
      <c r="D230" s="207">
        <v>1325</v>
      </c>
      <c r="E230" s="213">
        <f>Terr_Oeko!W230</f>
        <v>435.50584070097511</v>
      </c>
      <c r="F230" s="220">
        <f t="shared" si="36"/>
        <v>325.5554588539872</v>
      </c>
      <c r="G230" s="223">
        <f>Terr_Oeko!Z230</f>
        <v>109.9503818469879</v>
      </c>
      <c r="H230" s="227">
        <f t="shared" si="37"/>
        <v>212.56926064992129</v>
      </c>
      <c r="I230" s="228">
        <f>Terr_Oeko!AB230</f>
        <v>222.93658005105382</v>
      </c>
      <c r="J230" s="220">
        <f t="shared" si="38"/>
        <v>133.08413845986894</v>
      </c>
      <c r="K230" s="231">
        <f>Terr_Oeko!AD230</f>
        <v>302.42170224110617</v>
      </c>
      <c r="L230" s="180">
        <f>Terr_Oeko!X230</f>
        <v>843.4952907156221</v>
      </c>
      <c r="M230" s="205">
        <f t="shared" si="39"/>
        <v>576.82669457126758</v>
      </c>
      <c r="N230" s="205">
        <f>Terr_Oeko!AF230</f>
        <v>266.66859614435458</v>
      </c>
      <c r="O230" s="180">
        <f t="shared" si="40"/>
        <v>320.18737050489653</v>
      </c>
      <c r="P230" s="180">
        <f>Terr_Oeko!AH230</f>
        <v>523.30792021072557</v>
      </c>
      <c r="Q230" s="205">
        <f t="shared" si="41"/>
        <v>154.193773181393</v>
      </c>
      <c r="R230" s="214">
        <f>Terr_Oeko!AJ230</f>
        <v>689.30151753422911</v>
      </c>
      <c r="T230" s="186">
        <f>Klima!E230</f>
        <v>104.65668758939692</v>
      </c>
      <c r="U230" s="187">
        <f>Klima!H230</f>
        <v>82.444431782789394</v>
      </c>
      <c r="V230" s="187">
        <f>Klima!J230</f>
        <v>22.21225580660753</v>
      </c>
      <c r="W230" s="186">
        <f>Vegetation!K230</f>
        <v>435.50584070097511</v>
      </c>
      <c r="X230" s="187">
        <f t="shared" si="42"/>
        <v>114.67526085401511</v>
      </c>
      <c r="Y230" s="188">
        <f>Vegetation!M230</f>
        <v>320.83057984696001</v>
      </c>
      <c r="Z230" s="186">
        <f>Gesundheit!F230</f>
        <v>811.33043478260868</v>
      </c>
      <c r="AA230" s="187">
        <f>MIN(Gesundheit!F230, Gesundheit!J230)</f>
        <v>811.33043478260868</v>
      </c>
      <c r="AB230" s="189">
        <f t="shared" si="43"/>
        <v>0</v>
      </c>
      <c r="AC230" s="190">
        <f>MIN(Gesundheit!F230,Gesundheit!Q230)</f>
        <v>466.38260869565221</v>
      </c>
      <c r="AD230" s="191">
        <f t="shared" si="44"/>
        <v>344.94782608695647</v>
      </c>
      <c r="AE230" s="160">
        <f t="shared" si="45"/>
        <v>2630.4940944895779</v>
      </c>
      <c r="AF230" s="160">
        <f t="shared" si="46"/>
        <v>1541.2067585742311</v>
      </c>
      <c r="AG230" s="160">
        <f t="shared" si="47"/>
        <v>1089.2873359153471</v>
      </c>
    </row>
    <row r="231" spans="1:33" x14ac:dyDescent="0.25">
      <c r="A231" s="76">
        <v>9678</v>
      </c>
      <c r="B231" s="21" t="s">
        <v>333</v>
      </c>
      <c r="C231" s="39" t="s">
        <v>132</v>
      </c>
      <c r="D231" s="207">
        <v>877</v>
      </c>
      <c r="E231" s="213">
        <f>Terr_Oeko!W231</f>
        <v>670.83090362956807</v>
      </c>
      <c r="F231" s="220">
        <f t="shared" si="36"/>
        <v>501.46896375268273</v>
      </c>
      <c r="G231" s="223">
        <f>Terr_Oeko!Z231</f>
        <v>169.36193987688534</v>
      </c>
      <c r="H231" s="227">
        <f t="shared" si="37"/>
        <v>327.43080776169393</v>
      </c>
      <c r="I231" s="228">
        <f>Terr_Oeko!AB231</f>
        <v>343.40009586787414</v>
      </c>
      <c r="J231" s="220">
        <f t="shared" si="38"/>
        <v>204.99599435474704</v>
      </c>
      <c r="K231" s="231">
        <f>Terr_Oeko!AD231</f>
        <v>465.83490927482103</v>
      </c>
      <c r="L231" s="180">
        <f>Terr_Oeko!X231</f>
        <v>774.86098146421079</v>
      </c>
      <c r="M231" s="205">
        <f t="shared" si="39"/>
        <v>529.89092364824853</v>
      </c>
      <c r="N231" s="205">
        <f>Terr_Oeko!AF231</f>
        <v>244.97005781596226</v>
      </c>
      <c r="O231" s="180">
        <f t="shared" si="40"/>
        <v>294.13406677277374</v>
      </c>
      <c r="P231" s="180">
        <f>Terr_Oeko!AH231</f>
        <v>480.72691469143706</v>
      </c>
      <c r="Q231" s="205">
        <f t="shared" si="41"/>
        <v>141.64719084754847</v>
      </c>
      <c r="R231" s="214">
        <f>Terr_Oeko!AJ231</f>
        <v>633.21379061666232</v>
      </c>
      <c r="T231" s="186">
        <f>Klima!E231</f>
        <v>130.82480548162854</v>
      </c>
      <c r="U231" s="187">
        <f>Klima!H231</f>
        <v>101.59179804825744</v>
      </c>
      <c r="V231" s="187">
        <f>Klima!J231</f>
        <v>29.2330074333711</v>
      </c>
      <c r="W231" s="186">
        <f>Vegetation!K231</f>
        <v>670.83090362956807</v>
      </c>
      <c r="X231" s="187">
        <f t="shared" si="42"/>
        <v>176.63990163446533</v>
      </c>
      <c r="Y231" s="188">
        <f>Vegetation!M231</f>
        <v>494.19100199510274</v>
      </c>
      <c r="Z231" s="186">
        <f>Gesundheit!F231</f>
        <v>802.50434782608704</v>
      </c>
      <c r="AA231" s="187">
        <f>MIN(Gesundheit!F231, Gesundheit!J231)</f>
        <v>802.50434782608704</v>
      </c>
      <c r="AB231" s="189">
        <f t="shared" si="43"/>
        <v>0</v>
      </c>
      <c r="AC231" s="190">
        <f>MIN(Gesundheit!F231,Gesundheit!Q231)</f>
        <v>308.66956521739132</v>
      </c>
      <c r="AD231" s="191">
        <f t="shared" si="44"/>
        <v>493.83478260869572</v>
      </c>
      <c r="AE231" s="160">
        <f t="shared" si="45"/>
        <v>3049.8519420310622</v>
      </c>
      <c r="AF231" s="160">
        <f t="shared" si="46"/>
        <v>1702.3009220432775</v>
      </c>
      <c r="AG231" s="160">
        <f t="shared" si="47"/>
        <v>1347.5510199877849</v>
      </c>
    </row>
    <row r="232" spans="1:33" x14ac:dyDescent="0.25">
      <c r="A232" s="76">
        <v>9679</v>
      </c>
      <c r="B232" s="21" t="s">
        <v>334</v>
      </c>
      <c r="C232" s="39" t="s">
        <v>132</v>
      </c>
      <c r="D232" s="207">
        <v>1049</v>
      </c>
      <c r="E232" s="213">
        <f>Terr_Oeko!W232</f>
        <v>911.43893901563149</v>
      </c>
      <c r="F232" s="220">
        <f t="shared" si="36"/>
        <v>681.33167061784661</v>
      </c>
      <c r="G232" s="223">
        <f>Terr_Oeko!Z232</f>
        <v>230.10726839778482</v>
      </c>
      <c r="H232" s="227">
        <f t="shared" si="37"/>
        <v>444.87095989862735</v>
      </c>
      <c r="I232" s="228">
        <f>Terr_Oeko!AB232</f>
        <v>466.56797911700414</v>
      </c>
      <c r="J232" s="220">
        <f t="shared" si="38"/>
        <v>278.5222484328458</v>
      </c>
      <c r="K232" s="231">
        <f>Terr_Oeko!AD232</f>
        <v>632.91669058278569</v>
      </c>
      <c r="L232" s="180">
        <f>Terr_Oeko!X232</f>
        <v>1145.0863386579856</v>
      </c>
      <c r="M232" s="205">
        <f t="shared" si="39"/>
        <v>783.07060513214992</v>
      </c>
      <c r="N232" s="205">
        <f>Terr_Oeko!AF232</f>
        <v>362.01573352583574</v>
      </c>
      <c r="O232" s="180">
        <f t="shared" si="40"/>
        <v>434.67010167290948</v>
      </c>
      <c r="P232" s="180">
        <f>Terr_Oeko!AH232</f>
        <v>710.41623698507613</v>
      </c>
      <c r="Q232" s="205">
        <f t="shared" si="41"/>
        <v>209.32563005342115</v>
      </c>
      <c r="R232" s="214">
        <f>Terr_Oeko!AJ232</f>
        <v>935.76070860456446</v>
      </c>
      <c r="T232" s="186">
        <f>Klima!E232</f>
        <v>170.80539185214593</v>
      </c>
      <c r="U232" s="187">
        <f>Klima!H232</f>
        <v>130.76157579792908</v>
      </c>
      <c r="V232" s="187">
        <f>Klima!J232</f>
        <v>40.043816054216848</v>
      </c>
      <c r="W232" s="186">
        <f>Vegetation!K232</f>
        <v>911.43893901563149</v>
      </c>
      <c r="X232" s="187">
        <f t="shared" si="42"/>
        <v>239.99562879775237</v>
      </c>
      <c r="Y232" s="188">
        <f>Vegetation!M232</f>
        <v>671.44331021787912</v>
      </c>
      <c r="Z232" s="186">
        <f>Gesundheit!F232</f>
        <v>1164.1608695652174</v>
      </c>
      <c r="AA232" s="187">
        <f>MIN(Gesundheit!F232, Gesundheit!J232)</f>
        <v>1164.1608695652174</v>
      </c>
      <c r="AB232" s="189">
        <f t="shared" si="43"/>
        <v>0</v>
      </c>
      <c r="AC232" s="190">
        <f>MIN(Gesundheit!F232,Gesundheit!Q232)</f>
        <v>369.23478260869564</v>
      </c>
      <c r="AD232" s="191">
        <f t="shared" si="44"/>
        <v>794.92608695652166</v>
      </c>
      <c r="AE232" s="160">
        <f t="shared" si="45"/>
        <v>4302.9304781066121</v>
      </c>
      <c r="AF232" s="160">
        <f t="shared" si="46"/>
        <v>2414.4591357324352</v>
      </c>
      <c r="AG232" s="160">
        <f t="shared" si="47"/>
        <v>1888.4713423741762</v>
      </c>
    </row>
    <row r="233" spans="1:33" x14ac:dyDescent="0.25">
      <c r="A233" s="76">
        <v>9771</v>
      </c>
      <c r="B233" s="21" t="s">
        <v>173</v>
      </c>
      <c r="C233" s="39" t="s">
        <v>132</v>
      </c>
      <c r="D233" s="207">
        <v>785</v>
      </c>
      <c r="E233" s="213">
        <f>Terr_Oeko!W233</f>
        <v>1633.7102402531318</v>
      </c>
      <c r="F233" s="220">
        <f t="shared" si="36"/>
        <v>1221.254084776446</v>
      </c>
      <c r="G233" s="223">
        <f>Terr_Oeko!Z233</f>
        <v>412.45615547668586</v>
      </c>
      <c r="H233" s="227">
        <f t="shared" si="37"/>
        <v>797.40969105683905</v>
      </c>
      <c r="I233" s="228">
        <f>Terr_Oeko!AB233</f>
        <v>836.30054919629276</v>
      </c>
      <c r="J233" s="220">
        <f t="shared" si="38"/>
        <v>499.23766686389422</v>
      </c>
      <c r="K233" s="231">
        <f>Terr_Oeko!AD233</f>
        <v>1134.4725733892376</v>
      </c>
      <c r="L233" s="180">
        <f>Terr_Oeko!X233</f>
        <v>629.56282510539711</v>
      </c>
      <c r="M233" s="205">
        <f t="shared" si="39"/>
        <v>430.52835911199884</v>
      </c>
      <c r="N233" s="205">
        <f>Terr_Oeko!AF233</f>
        <v>199.03446599339827</v>
      </c>
      <c r="O233" s="180">
        <f t="shared" si="40"/>
        <v>238.97947950262073</v>
      </c>
      <c r="P233" s="180">
        <f>Terr_Oeko!AH233</f>
        <v>390.58334560277638</v>
      </c>
      <c r="Q233" s="205">
        <f t="shared" si="41"/>
        <v>115.08619968154221</v>
      </c>
      <c r="R233" s="214">
        <f>Terr_Oeko!AJ233</f>
        <v>514.4766254238549</v>
      </c>
      <c r="T233" s="186">
        <f>Klima!E233</f>
        <v>153.25591657995832</v>
      </c>
      <c r="U233" s="187">
        <f>Klima!H233</f>
        <v>122.83464468186752</v>
      </c>
      <c r="V233" s="187">
        <f>Klima!J233</f>
        <v>30.421271898090808</v>
      </c>
      <c r="W233" s="186">
        <f>Vegetation!K233</f>
        <v>1633.7102402531318</v>
      </c>
      <c r="X233" s="187">
        <f t="shared" si="42"/>
        <v>430.18056350141637</v>
      </c>
      <c r="Y233" s="188">
        <f>Vegetation!M233</f>
        <v>1203.5296767517154</v>
      </c>
      <c r="Z233" s="186">
        <f>Gesundheit!F233</f>
        <v>635.11304347826092</v>
      </c>
      <c r="AA233" s="187">
        <f>MIN(Gesundheit!F233, Gesundheit!J233)</f>
        <v>635.11304347826092</v>
      </c>
      <c r="AB233" s="189">
        <f t="shared" si="43"/>
        <v>0</v>
      </c>
      <c r="AC233" s="190">
        <f>MIN(Gesundheit!F233,Gesundheit!Q233)</f>
        <v>276.28695652173917</v>
      </c>
      <c r="AD233" s="191">
        <f t="shared" si="44"/>
        <v>358.82608695652175</v>
      </c>
      <c r="AE233" s="160">
        <f t="shared" si="45"/>
        <v>4685.3522656698806</v>
      </c>
      <c r="AF233" s="160">
        <f t="shared" si="46"/>
        <v>2224.5174222210044</v>
      </c>
      <c r="AG233" s="160">
        <f t="shared" si="47"/>
        <v>2460.8348434488753</v>
      </c>
    </row>
    <row r="234" spans="1:33" x14ac:dyDescent="0.25">
      <c r="A234" s="76">
        <v>9772</v>
      </c>
      <c r="B234" s="21" t="s">
        <v>335</v>
      </c>
      <c r="C234" s="39" t="s">
        <v>132</v>
      </c>
      <c r="D234" s="207">
        <v>1216</v>
      </c>
      <c r="E234" s="213">
        <f>Terr_Oeko!W234</f>
        <v>1775.700109131426</v>
      </c>
      <c r="F234" s="220">
        <f t="shared" si="36"/>
        <v>1327.3963510681849</v>
      </c>
      <c r="G234" s="223">
        <f>Terr_Oeko!Z234</f>
        <v>448.3037580632411</v>
      </c>
      <c r="H234" s="227">
        <f t="shared" si="37"/>
        <v>866.71457431318584</v>
      </c>
      <c r="I234" s="228">
        <f>Terr_Oeko!AB234</f>
        <v>908.98553481824013</v>
      </c>
      <c r="J234" s="220">
        <f t="shared" si="38"/>
        <v>542.62766902616659</v>
      </c>
      <c r="K234" s="231">
        <f>Terr_Oeko!AD234</f>
        <v>1233.0724401052594</v>
      </c>
      <c r="L234" s="180">
        <f>Terr_Oeko!X234</f>
        <v>1543.400093081018</v>
      </c>
      <c r="M234" s="205">
        <f t="shared" si="39"/>
        <v>1055.4586183138031</v>
      </c>
      <c r="N234" s="205">
        <f>Terr_Oeko!AF234</f>
        <v>487.9414747672148</v>
      </c>
      <c r="O234" s="180">
        <f t="shared" si="40"/>
        <v>585.86837754762485</v>
      </c>
      <c r="P234" s="180">
        <f>Terr_Oeko!AH234</f>
        <v>957.53171553339314</v>
      </c>
      <c r="Q234" s="205">
        <f t="shared" si="41"/>
        <v>282.13872264630027</v>
      </c>
      <c r="R234" s="214">
        <f>Terr_Oeko!AJ234</f>
        <v>1261.2613704347177</v>
      </c>
      <c r="T234" s="186">
        <f>Klima!E234</f>
        <v>231.67797151131458</v>
      </c>
      <c r="U234" s="187">
        <f>Klima!H234</f>
        <v>172.53921912051794</v>
      </c>
      <c r="V234" s="187">
        <f>Klima!J234</f>
        <v>59.13875239079664</v>
      </c>
      <c r="W234" s="186">
        <f>Vegetation!K234</f>
        <v>1775.700109131426</v>
      </c>
      <c r="X234" s="187">
        <f t="shared" si="42"/>
        <v>467.56863900010012</v>
      </c>
      <c r="Y234" s="188">
        <f>Vegetation!M234</f>
        <v>1308.1314701313258</v>
      </c>
      <c r="Z234" s="186">
        <f>Gesundheit!F234</f>
        <v>1592.4695652173914</v>
      </c>
      <c r="AA234" s="187">
        <f>MIN(Gesundheit!F234, Gesundheit!J234)</f>
        <v>1468.6000000000001</v>
      </c>
      <c r="AB234" s="189">
        <f t="shared" si="43"/>
        <v>123.86956521739125</v>
      </c>
      <c r="AC234" s="190">
        <f>MIN(Gesundheit!F234,Gesundheit!Q234)</f>
        <v>428.00434782608704</v>
      </c>
      <c r="AD234" s="191">
        <f t="shared" si="44"/>
        <v>1164.4652173913043</v>
      </c>
      <c r="AE234" s="160">
        <f t="shared" si="45"/>
        <v>6918.9478480725757</v>
      </c>
      <c r="AF234" s="160">
        <f t="shared" si="46"/>
        <v>3561.2908099814285</v>
      </c>
      <c r="AG234" s="160">
        <f t="shared" si="47"/>
        <v>3357.6570380911471</v>
      </c>
    </row>
    <row r="235" spans="1:33" x14ac:dyDescent="0.25">
      <c r="A235" s="76">
        <v>9773</v>
      </c>
      <c r="B235" s="21" t="s">
        <v>174</v>
      </c>
      <c r="C235" s="39" t="s">
        <v>132</v>
      </c>
      <c r="D235" s="207">
        <v>793</v>
      </c>
      <c r="E235" s="213">
        <f>Terr_Oeko!W235</f>
        <v>1636.3091632630233</v>
      </c>
      <c r="F235" s="220">
        <f t="shared" si="36"/>
        <v>1223.1968683029529</v>
      </c>
      <c r="G235" s="223">
        <f>Terr_Oeko!Z235</f>
        <v>413.11229496007041</v>
      </c>
      <c r="H235" s="227">
        <f t="shared" si="37"/>
        <v>798.67821857373633</v>
      </c>
      <c r="I235" s="228">
        <f>Terr_Oeko!AB235</f>
        <v>837.63094468928693</v>
      </c>
      <c r="J235" s="220">
        <f t="shared" si="38"/>
        <v>500.03185926585661</v>
      </c>
      <c r="K235" s="231">
        <f>Terr_Oeko!AD235</f>
        <v>1136.2773039971667</v>
      </c>
      <c r="L235" s="180">
        <f>Terr_Oeko!X235</f>
        <v>331.47663835408838</v>
      </c>
      <c r="M235" s="205">
        <f t="shared" si="39"/>
        <v>226.68125801528319</v>
      </c>
      <c r="N235" s="205">
        <f>Terr_Oeko!AF235</f>
        <v>104.79538033880519</v>
      </c>
      <c r="O235" s="180">
        <f t="shared" si="40"/>
        <v>125.82717934127808</v>
      </c>
      <c r="P235" s="180">
        <f>Terr_Oeko!AH235</f>
        <v>205.6494590128103</v>
      </c>
      <c r="Q235" s="205">
        <f t="shared" si="41"/>
        <v>60.59504321113377</v>
      </c>
      <c r="R235" s="214">
        <f>Terr_Oeko!AJ235</f>
        <v>270.88159514295461</v>
      </c>
      <c r="T235" s="186">
        <f>Klima!E235</f>
        <v>146.43130088422768</v>
      </c>
      <c r="U235" s="187">
        <f>Klima!H235</f>
        <v>119.75354738462212</v>
      </c>
      <c r="V235" s="187">
        <f>Klima!J235</f>
        <v>26.677753499605558</v>
      </c>
      <c r="W235" s="186">
        <f>Vegetation!K235</f>
        <v>1636.3091632630233</v>
      </c>
      <c r="X235" s="187">
        <f t="shared" si="42"/>
        <v>430.86489915491575</v>
      </c>
      <c r="Y235" s="188">
        <f>Vegetation!M235</f>
        <v>1205.4442641081075</v>
      </c>
      <c r="Z235" s="186">
        <f>Gesundheit!F235</f>
        <v>340.26086956521738</v>
      </c>
      <c r="AA235" s="187">
        <f>MIN(Gesundheit!F235, Gesundheit!J235)</f>
        <v>340.26086956521738</v>
      </c>
      <c r="AB235" s="189">
        <f t="shared" si="43"/>
        <v>0</v>
      </c>
      <c r="AC235" s="190">
        <f>MIN(Gesundheit!F235,Gesundheit!Q235)</f>
        <v>279.11739130434779</v>
      </c>
      <c r="AD235" s="191">
        <f t="shared" si="44"/>
        <v>61.143478260869585</v>
      </c>
      <c r="AE235" s="160">
        <f t="shared" si="45"/>
        <v>4090.78713532958</v>
      </c>
      <c r="AF235" s="160">
        <f t="shared" si="46"/>
        <v>1815.3847140197695</v>
      </c>
      <c r="AG235" s="160">
        <f t="shared" si="47"/>
        <v>2275.4024213098101</v>
      </c>
    </row>
    <row r="236" spans="1:33" x14ac:dyDescent="0.25">
      <c r="A236" s="76">
        <v>9774</v>
      </c>
      <c r="B236" s="21" t="s">
        <v>175</v>
      </c>
      <c r="C236" s="39" t="s">
        <v>132</v>
      </c>
      <c r="D236" s="207">
        <v>760</v>
      </c>
      <c r="E236" s="213">
        <f>Terr_Oeko!W236</f>
        <v>1325.3942967965165</v>
      </c>
      <c r="F236" s="220">
        <f t="shared" si="36"/>
        <v>990.77740900452068</v>
      </c>
      <c r="G236" s="223">
        <f>Terr_Oeko!Z236</f>
        <v>334.61688779199585</v>
      </c>
      <c r="H236" s="227">
        <f t="shared" si="37"/>
        <v>646.92148625649202</v>
      </c>
      <c r="I236" s="228">
        <f>Terr_Oeko!AB236</f>
        <v>678.47281054002451</v>
      </c>
      <c r="J236" s="220">
        <f t="shared" si="38"/>
        <v>405.02087830757614</v>
      </c>
      <c r="K236" s="231">
        <f>Terr_Oeko!AD236</f>
        <v>920.37341848894039</v>
      </c>
      <c r="L236" s="180">
        <f>Terr_Oeko!X236</f>
        <v>530.0832161979348</v>
      </c>
      <c r="M236" s="205">
        <f t="shared" si="39"/>
        <v>362.49894079165404</v>
      </c>
      <c r="N236" s="205">
        <f>Terr_Oeko!AF236</f>
        <v>167.58427540628077</v>
      </c>
      <c r="O236" s="180">
        <f t="shared" si="40"/>
        <v>201.21742588414412</v>
      </c>
      <c r="P236" s="180">
        <f>Terr_Oeko!AH236</f>
        <v>328.86579031379068</v>
      </c>
      <c r="Q236" s="205">
        <f t="shared" si="41"/>
        <v>96.900992934226338</v>
      </c>
      <c r="R236" s="214">
        <f>Terr_Oeko!AJ236</f>
        <v>433.18222326370847</v>
      </c>
      <c r="T236" s="186">
        <f>Klima!E236</f>
        <v>134.70107744758363</v>
      </c>
      <c r="U236" s="187">
        <f>Klima!H236</f>
        <v>107.37731228119229</v>
      </c>
      <c r="V236" s="187">
        <f>Klima!J236</f>
        <v>27.32376516639134</v>
      </c>
      <c r="W236" s="186">
        <f>Vegetation!K236</f>
        <v>1325.3942967965165</v>
      </c>
      <c r="X236" s="187">
        <f t="shared" si="42"/>
        <v>348.99632224203174</v>
      </c>
      <c r="Y236" s="188">
        <f>Vegetation!M236</f>
        <v>976.39797455448479</v>
      </c>
      <c r="Z236" s="186">
        <f>Gesundheit!F236</f>
        <v>543.23043478260865</v>
      </c>
      <c r="AA236" s="187">
        <f>MIN(Gesundheit!F236, Gesundheit!J236)</f>
        <v>543.23043478260865</v>
      </c>
      <c r="AB236" s="189">
        <f t="shared" si="43"/>
        <v>0</v>
      </c>
      <c r="AC236" s="190">
        <f>MIN(Gesundheit!F236,Gesundheit!Q236)</f>
        <v>267.49130434782609</v>
      </c>
      <c r="AD236" s="191">
        <f t="shared" si="44"/>
        <v>275.73913043478257</v>
      </c>
      <c r="AE236" s="160">
        <f t="shared" si="45"/>
        <v>3858.8033220211601</v>
      </c>
      <c r="AF236" s="160">
        <f t="shared" si="46"/>
        <v>1847.7429814464688</v>
      </c>
      <c r="AG236" s="160">
        <f t="shared" si="47"/>
        <v>2011.0603405746913</v>
      </c>
    </row>
    <row r="237" spans="1:33" x14ac:dyDescent="0.25">
      <c r="A237" s="76">
        <v>9775</v>
      </c>
      <c r="B237" s="21" t="s">
        <v>176</v>
      </c>
      <c r="C237" s="39" t="s">
        <v>132</v>
      </c>
      <c r="D237" s="207">
        <v>515</v>
      </c>
      <c r="E237" s="213">
        <f>Terr_Oeko!W237</f>
        <v>773.47186968830476</v>
      </c>
      <c r="F237" s="220">
        <f t="shared" si="36"/>
        <v>578.19658409569445</v>
      </c>
      <c r="G237" s="223">
        <f>Terr_Oeko!Z237</f>
        <v>195.27528559261032</v>
      </c>
      <c r="H237" s="227">
        <f t="shared" si="37"/>
        <v>377.52959457103117</v>
      </c>
      <c r="I237" s="228">
        <f>Terr_Oeko!AB237</f>
        <v>395.9422751172736</v>
      </c>
      <c r="J237" s="220">
        <f t="shared" si="38"/>
        <v>236.36155426693824</v>
      </c>
      <c r="K237" s="231">
        <f>Terr_Oeko!AD237</f>
        <v>537.11031542136652</v>
      </c>
      <c r="L237" s="180">
        <f>Terr_Oeko!X237</f>
        <v>743.05759716221485</v>
      </c>
      <c r="M237" s="205">
        <f t="shared" si="39"/>
        <v>508.14208729430027</v>
      </c>
      <c r="N237" s="205">
        <f>Terr_Oeko!AF237</f>
        <v>234.91550986791455</v>
      </c>
      <c r="O237" s="180">
        <f t="shared" si="40"/>
        <v>282.06163186424749</v>
      </c>
      <c r="P237" s="180">
        <f>Terr_Oeko!AH237</f>
        <v>460.99596529796736</v>
      </c>
      <c r="Q237" s="205">
        <f t="shared" si="41"/>
        <v>135.83342534175392</v>
      </c>
      <c r="R237" s="214">
        <f>Terr_Oeko!AJ237</f>
        <v>607.22417182046092</v>
      </c>
      <c r="T237" s="186">
        <f>Klima!E237</f>
        <v>100.9302547869476</v>
      </c>
      <c r="U237" s="187">
        <f>Klima!H237</f>
        <v>76.02039200796338</v>
      </c>
      <c r="V237" s="187">
        <f>Klima!J237</f>
        <v>24.90986277898422</v>
      </c>
      <c r="W237" s="186">
        <f>Vegetation!K237</f>
        <v>773.47186968830476</v>
      </c>
      <c r="X237" s="187">
        <f t="shared" si="42"/>
        <v>203.66681713610024</v>
      </c>
      <c r="Y237" s="188">
        <f>Vegetation!M237</f>
        <v>569.80505255220453</v>
      </c>
      <c r="Z237" s="186">
        <f>Gesundheit!F237</f>
        <v>790.42173913043496</v>
      </c>
      <c r="AA237" s="187">
        <f>MIN(Gesundheit!F237, Gesundheit!J237)</f>
        <v>621.99565217391296</v>
      </c>
      <c r="AB237" s="189">
        <f t="shared" si="43"/>
        <v>168.426086956522</v>
      </c>
      <c r="AC237" s="190">
        <f>MIN(Gesundheit!F237,Gesundheit!Q237)</f>
        <v>181.26956521739129</v>
      </c>
      <c r="AD237" s="191">
        <f t="shared" si="44"/>
        <v>609.15217391304373</v>
      </c>
      <c r="AE237" s="160">
        <f t="shared" si="45"/>
        <v>3181.353330456207</v>
      </c>
      <c r="AF237" s="160">
        <f t="shared" si="46"/>
        <v>1561.2740877532553</v>
      </c>
      <c r="AG237" s="160">
        <f t="shared" si="47"/>
        <v>1620.0792427029514</v>
      </c>
    </row>
    <row r="238" spans="1:33" x14ac:dyDescent="0.25">
      <c r="A238" s="76">
        <v>9776</v>
      </c>
      <c r="B238" s="21" t="s">
        <v>177</v>
      </c>
      <c r="C238" s="39" t="s">
        <v>132</v>
      </c>
      <c r="D238" s="207">
        <v>358</v>
      </c>
      <c r="E238" s="213">
        <f>Terr_Oeko!W238</f>
        <v>643.51568256547432</v>
      </c>
      <c r="F238" s="220">
        <f t="shared" si="36"/>
        <v>481.04990504865737</v>
      </c>
      <c r="G238" s="223">
        <f>Terr_Oeko!Z238</f>
        <v>162.46577751681696</v>
      </c>
      <c r="H238" s="227">
        <f t="shared" si="37"/>
        <v>314.09831987418863</v>
      </c>
      <c r="I238" s="228">
        <f>Terr_Oeko!AB238</f>
        <v>329.41736269128569</v>
      </c>
      <c r="J238" s="220">
        <f t="shared" si="38"/>
        <v>196.64886712379035</v>
      </c>
      <c r="K238" s="231">
        <f>Terr_Oeko!AD238</f>
        <v>446.86681544168397</v>
      </c>
      <c r="L238" s="180">
        <f>Terr_Oeko!X238</f>
        <v>285.19102870961564</v>
      </c>
      <c r="M238" s="205">
        <f t="shared" si="39"/>
        <v>195.02870996752119</v>
      </c>
      <c r="N238" s="205">
        <f>Terr_Oeko!AF238</f>
        <v>90.162318742094428</v>
      </c>
      <c r="O238" s="180">
        <f t="shared" si="40"/>
        <v>108.2573507869225</v>
      </c>
      <c r="P238" s="180">
        <f>Terr_Oeko!AH238</f>
        <v>176.93367792269314</v>
      </c>
      <c r="Q238" s="205">
        <f t="shared" si="41"/>
        <v>52.133878254270343</v>
      </c>
      <c r="R238" s="214">
        <f>Terr_Oeko!AJ238</f>
        <v>233.05715045534529</v>
      </c>
      <c r="T238" s="186">
        <f>Klima!E238</f>
        <v>63.808477791271841</v>
      </c>
      <c r="U238" s="187">
        <f>Klima!H238</f>
        <v>51.112255793657688</v>
      </c>
      <c r="V238" s="187">
        <f>Klima!J238</f>
        <v>12.696221997614153</v>
      </c>
      <c r="W238" s="186">
        <f>Vegetation!K238</f>
        <v>643.51568256547432</v>
      </c>
      <c r="X238" s="187">
        <f t="shared" si="42"/>
        <v>169.44739166544116</v>
      </c>
      <c r="Y238" s="188">
        <f>Vegetation!M238</f>
        <v>474.06829090003316</v>
      </c>
      <c r="Z238" s="186">
        <f>Gesundheit!F238</f>
        <v>291.65652173913043</v>
      </c>
      <c r="AA238" s="187">
        <f>MIN(Gesundheit!F238, Gesundheit!J238)</f>
        <v>291.65652173913043</v>
      </c>
      <c r="AB238" s="189">
        <f t="shared" si="43"/>
        <v>0</v>
      </c>
      <c r="AC238" s="190">
        <f>MIN(Gesundheit!F238,Gesundheit!Q238)</f>
        <v>126</v>
      </c>
      <c r="AD238" s="191">
        <f t="shared" si="44"/>
        <v>165.65652173913043</v>
      </c>
      <c r="AE238" s="160">
        <f t="shared" si="45"/>
        <v>1927.6873933709662</v>
      </c>
      <c r="AF238" s="160">
        <f t="shared" si="46"/>
        <v>934.57183985934046</v>
      </c>
      <c r="AG238" s="160">
        <f t="shared" si="47"/>
        <v>993.11555351162622</v>
      </c>
    </row>
    <row r="239" spans="1:33" x14ac:dyDescent="0.25">
      <c r="A239" s="76">
        <v>9777</v>
      </c>
      <c r="B239" s="21" t="s">
        <v>336</v>
      </c>
      <c r="C239" s="39" t="s">
        <v>132</v>
      </c>
      <c r="D239" s="207">
        <v>1458</v>
      </c>
      <c r="E239" s="213">
        <f>Terr_Oeko!W239</f>
        <v>3103.6909519897199</v>
      </c>
      <c r="F239" s="220">
        <f t="shared" si="36"/>
        <v>2320.1147667494861</v>
      </c>
      <c r="G239" s="223">
        <f>Terr_Oeko!Z239</f>
        <v>783.57618524023394</v>
      </c>
      <c r="H239" s="227">
        <f t="shared" si="37"/>
        <v>1514.9034279044238</v>
      </c>
      <c r="I239" s="228">
        <f>Terr_Oeko!AB239</f>
        <v>1588.7875240852961</v>
      </c>
      <c r="J239" s="220">
        <f t="shared" si="38"/>
        <v>948.44201337554523</v>
      </c>
      <c r="K239" s="231">
        <f>Terr_Oeko!AD239</f>
        <v>2155.2489386141747</v>
      </c>
      <c r="L239" s="180">
        <f>Terr_Oeko!X239</f>
        <v>908.87051061289822</v>
      </c>
      <c r="M239" s="205">
        <f t="shared" si="39"/>
        <v>621.53372781175221</v>
      </c>
      <c r="N239" s="205">
        <f>Terr_Oeko!AF239</f>
        <v>287.33678280114606</v>
      </c>
      <c r="O239" s="180">
        <f t="shared" si="40"/>
        <v>345.00353721678084</v>
      </c>
      <c r="P239" s="180">
        <f>Terr_Oeko!AH239</f>
        <v>563.86697339611737</v>
      </c>
      <c r="Q239" s="205">
        <f t="shared" si="41"/>
        <v>166.14458303116942</v>
      </c>
      <c r="R239" s="214">
        <f>Terr_Oeko!AJ239</f>
        <v>742.7259275817288</v>
      </c>
      <c r="T239" s="186">
        <f>Klima!E239</f>
        <v>282.18715719389189</v>
      </c>
      <c r="U239" s="187">
        <f>Klima!H239</f>
        <v>227.20215774494324</v>
      </c>
      <c r="V239" s="187">
        <f>Klima!J239</f>
        <v>54.984999448948656</v>
      </c>
      <c r="W239" s="186">
        <f>Vegetation!K239</f>
        <v>3103.6909519897199</v>
      </c>
      <c r="X239" s="187">
        <f t="shared" si="42"/>
        <v>817.2486710093176</v>
      </c>
      <c r="Y239" s="188">
        <f>Vegetation!M239</f>
        <v>2286.4422809804023</v>
      </c>
      <c r="Z239" s="186">
        <f>Gesundheit!F239</f>
        <v>948.46956521739128</v>
      </c>
      <c r="AA239" s="187">
        <f>MIN(Gesundheit!F239, Gesundheit!J239)</f>
        <v>948.46956521739128</v>
      </c>
      <c r="AB239" s="189">
        <f t="shared" si="43"/>
        <v>0</v>
      </c>
      <c r="AC239" s="190">
        <f>MIN(Gesundheit!F239,Gesundheit!Q239)</f>
        <v>513.19130434782596</v>
      </c>
      <c r="AD239" s="191">
        <f t="shared" si="44"/>
        <v>435.27826086956532</v>
      </c>
      <c r="AE239" s="160">
        <f t="shared" si="45"/>
        <v>8346.9091370036203</v>
      </c>
      <c r="AF239" s="160">
        <f t="shared" si="46"/>
        <v>3852.827359092857</v>
      </c>
      <c r="AG239" s="160">
        <f t="shared" si="47"/>
        <v>4494.0817779107638</v>
      </c>
    </row>
    <row r="240" spans="1:33" x14ac:dyDescent="0.25">
      <c r="A240" s="76">
        <v>9778</v>
      </c>
      <c r="B240" s="21" t="s">
        <v>337</v>
      </c>
      <c r="C240" s="39" t="s">
        <v>132</v>
      </c>
      <c r="D240" s="207">
        <v>1300</v>
      </c>
      <c r="E240" s="213">
        <f>Terr_Oeko!W240</f>
        <v>3517.460322280579</v>
      </c>
      <c r="F240" s="220">
        <f t="shared" si="36"/>
        <v>2629.4214731485317</v>
      </c>
      <c r="G240" s="223">
        <f>Terr_Oeko!Z240</f>
        <v>888.03884913204752</v>
      </c>
      <c r="H240" s="227">
        <f t="shared" si="37"/>
        <v>1716.86317425534</v>
      </c>
      <c r="I240" s="228">
        <f>Terr_Oeko!AB240</f>
        <v>1800.597148025239</v>
      </c>
      <c r="J240" s="220">
        <f t="shared" si="38"/>
        <v>1074.8838082263537</v>
      </c>
      <c r="K240" s="231">
        <f>Terr_Oeko!AD240</f>
        <v>2442.5765140542253</v>
      </c>
      <c r="L240" s="180">
        <f>Terr_Oeko!X240</f>
        <v>922.53137291864118</v>
      </c>
      <c r="M240" s="205">
        <f t="shared" si="39"/>
        <v>630.875748016903</v>
      </c>
      <c r="N240" s="205">
        <f>Terr_Oeko!AF240</f>
        <v>291.65562490173818</v>
      </c>
      <c r="O240" s="180">
        <f t="shared" si="40"/>
        <v>350.18914480540695</v>
      </c>
      <c r="P240" s="180">
        <f>Terr_Oeko!AH240</f>
        <v>572.34222811323423</v>
      </c>
      <c r="Q240" s="205">
        <f t="shared" si="41"/>
        <v>168.64183455944635</v>
      </c>
      <c r="R240" s="214">
        <f>Terr_Oeko!AJ240</f>
        <v>753.88953835919483</v>
      </c>
      <c r="T240" s="186">
        <f>Klima!E240</f>
        <v>293.31032452149287</v>
      </c>
      <c r="U240" s="187">
        <f>Klima!H240</f>
        <v>238.12094388149058</v>
      </c>
      <c r="V240" s="187">
        <f>Klima!J240</f>
        <v>55.189380640002298</v>
      </c>
      <c r="W240" s="186">
        <f>Vegetation!K240</f>
        <v>3517.460322280579</v>
      </c>
      <c r="X240" s="187">
        <f t="shared" si="42"/>
        <v>926.20039114040355</v>
      </c>
      <c r="Y240" s="188">
        <f>Vegetation!M240</f>
        <v>2591.2599311401755</v>
      </c>
      <c r="Z240" s="186">
        <f>Gesundheit!F240</f>
        <v>948.04347826086962</v>
      </c>
      <c r="AA240" s="187">
        <f>MIN(Gesundheit!F240, Gesundheit!J240)</f>
        <v>948.04347826086962</v>
      </c>
      <c r="AB240" s="189">
        <f t="shared" si="43"/>
        <v>0</v>
      </c>
      <c r="AC240" s="190">
        <f>MIN(Gesundheit!F240,Gesundheit!Q240)</f>
        <v>457.55652173913046</v>
      </c>
      <c r="AD240" s="191">
        <f t="shared" si="44"/>
        <v>490.48695652173916</v>
      </c>
      <c r="AE240" s="160">
        <f t="shared" si="45"/>
        <v>9198.8058202621614</v>
      </c>
      <c r="AF240" s="160">
        <f t="shared" si="46"/>
        <v>4179.4171323435112</v>
      </c>
      <c r="AG240" s="160">
        <f t="shared" si="47"/>
        <v>5019.3886879186502</v>
      </c>
    </row>
    <row r="241" spans="1:33" x14ac:dyDescent="0.25">
      <c r="A241" s="76">
        <v>9779</v>
      </c>
      <c r="B241" s="21" t="s">
        <v>178</v>
      </c>
      <c r="C241" s="39" t="s">
        <v>132</v>
      </c>
      <c r="D241" s="207">
        <v>1276</v>
      </c>
      <c r="E241" s="213">
        <f>Terr_Oeko!W241</f>
        <v>2348.5987582965026</v>
      </c>
      <c r="F241" s="220">
        <f t="shared" si="36"/>
        <v>1755.6576168770785</v>
      </c>
      <c r="G241" s="223">
        <f>Terr_Oeko!Z241</f>
        <v>592.94114141942418</v>
      </c>
      <c r="H241" s="227">
        <f t="shared" si="37"/>
        <v>1146.3449050668335</v>
      </c>
      <c r="I241" s="228">
        <f>Terr_Oeko!AB241</f>
        <v>1202.2538532296692</v>
      </c>
      <c r="J241" s="220">
        <f t="shared" si="38"/>
        <v>717.69701603248382</v>
      </c>
      <c r="K241" s="231">
        <f>Terr_Oeko!AD241</f>
        <v>1630.9017422640188</v>
      </c>
      <c r="L241" s="180">
        <f>Terr_Oeko!X241</f>
        <v>688.92536192400416</v>
      </c>
      <c r="M241" s="205">
        <f t="shared" si="39"/>
        <v>471.12360163598663</v>
      </c>
      <c r="N241" s="205">
        <f>Terr_Oeko!AF241</f>
        <v>217.80176028801753</v>
      </c>
      <c r="O241" s="180">
        <f t="shared" si="40"/>
        <v>261.51325625236905</v>
      </c>
      <c r="P241" s="180">
        <f>Terr_Oeko!AH241</f>
        <v>427.41210567163512</v>
      </c>
      <c r="Q241" s="205">
        <f t="shared" si="41"/>
        <v>125.9378708626756</v>
      </c>
      <c r="R241" s="214">
        <f>Terr_Oeko!AJ241</f>
        <v>562.98749106132857</v>
      </c>
      <c r="T241" s="186">
        <f>Klima!E241</f>
        <v>231.47338002656264</v>
      </c>
      <c r="U241" s="187">
        <f>Klima!H241</f>
        <v>187.76829018651168</v>
      </c>
      <c r="V241" s="187">
        <f>Klima!J241</f>
        <v>43.70508984005096</v>
      </c>
      <c r="W241" s="186">
        <f>Vegetation!K241</f>
        <v>2348.5987582965026</v>
      </c>
      <c r="X241" s="187">
        <f t="shared" si="42"/>
        <v>618.42149996328249</v>
      </c>
      <c r="Y241" s="188">
        <f>Vegetation!M241</f>
        <v>1730.1772583332202</v>
      </c>
      <c r="Z241" s="186">
        <f>Gesundheit!F241</f>
        <v>699.20869565217401</v>
      </c>
      <c r="AA241" s="187">
        <f>MIN(Gesundheit!F241, Gesundheit!J241)</f>
        <v>699.20869565217401</v>
      </c>
      <c r="AB241" s="189">
        <f t="shared" si="43"/>
        <v>0</v>
      </c>
      <c r="AC241" s="190">
        <f>MIN(Gesundheit!F241,Gesundheit!Q241)</f>
        <v>449.1260869565217</v>
      </c>
      <c r="AD241" s="191">
        <f t="shared" si="44"/>
        <v>250.08260869565231</v>
      </c>
      <c r="AE241" s="160">
        <f t="shared" si="45"/>
        <v>6316.8049541957462</v>
      </c>
      <c r="AF241" s="160">
        <f t="shared" si="46"/>
        <v>2913.2566471211708</v>
      </c>
      <c r="AG241" s="160">
        <f t="shared" si="47"/>
        <v>3403.5483070745754</v>
      </c>
    </row>
    <row r="242" spans="1:33" x14ac:dyDescent="0.25">
      <c r="A242" s="76">
        <v>9780</v>
      </c>
      <c r="B242" s="21" t="s">
        <v>338</v>
      </c>
      <c r="C242" s="39" t="s">
        <v>132</v>
      </c>
      <c r="D242" s="207">
        <v>1665</v>
      </c>
      <c r="E242" s="213">
        <f>Terr_Oeko!W242</f>
        <v>2010.4181731633889</v>
      </c>
      <c r="F242" s="220">
        <f t="shared" si="36"/>
        <v>1502.8561036038852</v>
      </c>
      <c r="G242" s="223">
        <f>Terr_Oeko!Z242</f>
        <v>507.56206955950364</v>
      </c>
      <c r="H242" s="227">
        <f t="shared" si="37"/>
        <v>981.27984685269507</v>
      </c>
      <c r="I242" s="228">
        <f>Terr_Oeko!AB242</f>
        <v>1029.1383263106939</v>
      </c>
      <c r="J242" s="220">
        <f t="shared" si="38"/>
        <v>614.35403504317264</v>
      </c>
      <c r="K242" s="231">
        <f>Terr_Oeko!AD242</f>
        <v>1396.0641381202163</v>
      </c>
      <c r="L242" s="180">
        <f>Terr_Oeko!X242</f>
        <v>877.10258847289629</v>
      </c>
      <c r="M242" s="205">
        <f t="shared" si="39"/>
        <v>599.80914235986643</v>
      </c>
      <c r="N242" s="205">
        <f>Terr_Oeko!AF242</f>
        <v>277.29344611302986</v>
      </c>
      <c r="O242" s="180">
        <f t="shared" si="40"/>
        <v>332.94456360024549</v>
      </c>
      <c r="P242" s="180">
        <f>Terr_Oeko!AH242</f>
        <v>544.1580248726508</v>
      </c>
      <c r="Q242" s="205">
        <f t="shared" si="41"/>
        <v>160.33730012773583</v>
      </c>
      <c r="R242" s="214">
        <f>Terr_Oeko!AJ242</f>
        <v>716.76528834516046</v>
      </c>
      <c r="T242" s="186">
        <f>Klima!E242</f>
        <v>229.77700349324584</v>
      </c>
      <c r="U242" s="187">
        <f>Klima!H242</f>
        <v>177.06236644349042</v>
      </c>
      <c r="V242" s="187">
        <f>Klima!J242</f>
        <v>52.714637049755424</v>
      </c>
      <c r="W242" s="186">
        <f>Vegetation!K242</f>
        <v>2010.4181731633889</v>
      </c>
      <c r="X242" s="187">
        <f t="shared" si="42"/>
        <v>529.37344780976196</v>
      </c>
      <c r="Y242" s="188">
        <f>Vegetation!M242</f>
        <v>1481.044725353627</v>
      </c>
      <c r="Z242" s="186">
        <f>Gesundheit!F242</f>
        <v>907.47391304347821</v>
      </c>
      <c r="AA242" s="187">
        <f>MIN(Gesundheit!F242, Gesundheit!J242)</f>
        <v>907.47391304347821</v>
      </c>
      <c r="AB242" s="189">
        <f t="shared" si="43"/>
        <v>0</v>
      </c>
      <c r="AC242" s="190">
        <f>MIN(Gesundheit!F242,Gesundheit!Q242)</f>
        <v>586.05217391304348</v>
      </c>
      <c r="AD242" s="191">
        <f t="shared" si="44"/>
        <v>321.42173913043473</v>
      </c>
      <c r="AE242" s="160">
        <f t="shared" si="45"/>
        <v>6035.1898513363985</v>
      </c>
      <c r="AF242" s="160">
        <f t="shared" si="46"/>
        <v>2928.134137749671</v>
      </c>
      <c r="AG242" s="160">
        <f t="shared" si="47"/>
        <v>3107.0557135867266</v>
      </c>
    </row>
    <row r="243" spans="1:33" x14ac:dyDescent="0.25">
      <c r="A243" s="76">
        <v>10041</v>
      </c>
      <c r="B243" s="21" t="s">
        <v>179</v>
      </c>
      <c r="C243" s="39" t="s">
        <v>180</v>
      </c>
      <c r="D243" s="207">
        <v>448</v>
      </c>
      <c r="E243" s="213">
        <f>Terr_Oeko!W243</f>
        <v>114.70617194501953</v>
      </c>
      <c r="F243" s="220">
        <f t="shared" si="36"/>
        <v>83.569412208480784</v>
      </c>
      <c r="G243" s="223">
        <f>Terr_Oeko!Z243</f>
        <v>31.136759736538753</v>
      </c>
      <c r="H243" s="227">
        <f t="shared" si="37"/>
        <v>38.833791919263319</v>
      </c>
      <c r="I243" s="228">
        <f>Terr_Oeko!AB243</f>
        <v>75.872380025756215</v>
      </c>
      <c r="J243" s="220">
        <f t="shared" si="38"/>
        <v>20.937406960991183</v>
      </c>
      <c r="K243" s="231">
        <f>Terr_Oeko!AD243</f>
        <v>93.768764984028351</v>
      </c>
      <c r="L243" s="180">
        <f>Terr_Oeko!X243</f>
        <v>972.79119777995777</v>
      </c>
      <c r="M243" s="205">
        <f t="shared" si="39"/>
        <v>620.41485359663181</v>
      </c>
      <c r="N243" s="205">
        <f>Terr_Oeko!AF243</f>
        <v>352.37634418332595</v>
      </c>
      <c r="O243" s="180">
        <f t="shared" si="40"/>
        <v>266.49373099931483</v>
      </c>
      <c r="P243" s="180">
        <f>Terr_Oeko!AH243</f>
        <v>706.29746678064294</v>
      </c>
      <c r="Q243" s="205">
        <f t="shared" si="41"/>
        <v>92.631045294695355</v>
      </c>
      <c r="R243" s="214">
        <f>Terr_Oeko!AJ243</f>
        <v>880.16015248526242</v>
      </c>
      <c r="T243" s="186">
        <f>Klima!E243</f>
        <v>59.566991135468129</v>
      </c>
      <c r="U243" s="187">
        <f>Klima!H243</f>
        <v>37.510348104225784</v>
      </c>
      <c r="V243" s="187">
        <f>Klima!J243</f>
        <v>22.056643031242345</v>
      </c>
      <c r="W243" s="186">
        <f>Vegetation!K243</f>
        <v>114.70617194501953</v>
      </c>
      <c r="X243" s="187">
        <f t="shared" si="42"/>
        <v>47.677307595250269</v>
      </c>
      <c r="Y243" s="188">
        <f>Vegetation!M243</f>
        <v>67.028864349769265</v>
      </c>
      <c r="Z243" s="186">
        <f>Gesundheit!F243</f>
        <v>977.93043478260881</v>
      </c>
      <c r="AA243" s="187">
        <f>MIN(Gesundheit!F243, Gesundheit!J243)</f>
        <v>541.0695652173913</v>
      </c>
      <c r="AB243" s="189">
        <f t="shared" si="43"/>
        <v>436.86086956521751</v>
      </c>
      <c r="AC243" s="190">
        <f>MIN(Gesundheit!F243,Gesundheit!Q243)</f>
        <v>157.68260869565219</v>
      </c>
      <c r="AD243" s="191">
        <f t="shared" si="44"/>
        <v>820.24782608695659</v>
      </c>
      <c r="AE243" s="160">
        <f t="shared" si="45"/>
        <v>2239.700967588074</v>
      </c>
      <c r="AF243" s="160">
        <f t="shared" si="46"/>
        <v>931.58474383544558</v>
      </c>
      <c r="AG243" s="160">
        <f t="shared" si="47"/>
        <v>1308.1162237526282</v>
      </c>
    </row>
    <row r="244" spans="1:33" x14ac:dyDescent="0.25">
      <c r="A244" s="76">
        <v>10042</v>
      </c>
      <c r="B244" s="21" t="s">
        <v>181</v>
      </c>
      <c r="C244" s="39" t="s">
        <v>180</v>
      </c>
      <c r="D244" s="207">
        <v>574</v>
      </c>
      <c r="E244" s="213">
        <f>Terr_Oeko!W244</f>
        <v>338.28051099136985</v>
      </c>
      <c r="F244" s="220">
        <f t="shared" si="36"/>
        <v>246.4549464581863</v>
      </c>
      <c r="G244" s="223">
        <f>Terr_Oeko!Z244</f>
        <v>91.825564533183552</v>
      </c>
      <c r="H244" s="227">
        <f t="shared" si="37"/>
        <v>114.5249183320106</v>
      </c>
      <c r="I244" s="228">
        <f>Terr_Oeko!AB244</f>
        <v>223.75559265935925</v>
      </c>
      <c r="J244" s="220">
        <f t="shared" si="38"/>
        <v>61.746605309025711</v>
      </c>
      <c r="K244" s="231">
        <f>Terr_Oeko!AD244</f>
        <v>276.53390568234414</v>
      </c>
      <c r="L244" s="180">
        <f>Terr_Oeko!X244</f>
        <v>397.74206945077805</v>
      </c>
      <c r="M244" s="205">
        <f t="shared" si="39"/>
        <v>253.66706478294358</v>
      </c>
      <c r="N244" s="205">
        <f>Terr_Oeko!AF244</f>
        <v>144.07500466783446</v>
      </c>
      <c r="O244" s="180">
        <f t="shared" si="40"/>
        <v>108.96045143626225</v>
      </c>
      <c r="P244" s="180">
        <f>Terr_Oeko!AH244</f>
        <v>288.7816180145158</v>
      </c>
      <c r="Q244" s="205">
        <f t="shared" si="41"/>
        <v>37.873763388260784</v>
      </c>
      <c r="R244" s="214">
        <f>Terr_Oeko!AJ244</f>
        <v>359.86830606251726</v>
      </c>
      <c r="T244" s="186">
        <f>Klima!E244</f>
        <v>60.860925751191374</v>
      </c>
      <c r="U244" s="187">
        <f>Klima!H244</f>
        <v>46.724201738485334</v>
      </c>
      <c r="V244" s="187">
        <f>Klima!J244</f>
        <v>14.13672401270604</v>
      </c>
      <c r="W244" s="186">
        <f>Vegetation!K244</f>
        <v>338.28051099136985</v>
      </c>
      <c r="X244" s="187">
        <f t="shared" si="42"/>
        <v>140.60537199118218</v>
      </c>
      <c r="Y244" s="188">
        <f>Vegetation!M244</f>
        <v>197.67513900018767</v>
      </c>
      <c r="Z244" s="186">
        <f>Gesundheit!F244</f>
        <v>435.64347826086959</v>
      </c>
      <c r="AA244" s="187">
        <f>MIN(Gesundheit!F244, Gesundheit!J244)</f>
        <v>435.64347826086959</v>
      </c>
      <c r="AB244" s="189">
        <f t="shared" si="43"/>
        <v>0</v>
      </c>
      <c r="AC244" s="190">
        <f>MIN(Gesundheit!F244,Gesundheit!Q244)</f>
        <v>202.02608695652171</v>
      </c>
      <c r="AD244" s="191">
        <f t="shared" si="44"/>
        <v>233.61739130434788</v>
      </c>
      <c r="AE244" s="160">
        <f t="shared" si="45"/>
        <v>1570.807495445579</v>
      </c>
      <c r="AF244" s="160">
        <f t="shared" si="46"/>
        <v>846.45842175880989</v>
      </c>
      <c r="AG244" s="160">
        <f t="shared" si="47"/>
        <v>724.34907368676875</v>
      </c>
    </row>
    <row r="245" spans="1:33" x14ac:dyDescent="0.25">
      <c r="A245" s="76">
        <v>10043</v>
      </c>
      <c r="B245" s="21" t="s">
        <v>182</v>
      </c>
      <c r="C245" s="39" t="s">
        <v>180</v>
      </c>
      <c r="D245" s="207">
        <v>248</v>
      </c>
      <c r="E245" s="213">
        <f>Terr_Oeko!W245</f>
        <v>140.44524342717975</v>
      </c>
      <c r="F245" s="220">
        <f t="shared" si="36"/>
        <v>102.32166448996401</v>
      </c>
      <c r="G245" s="223">
        <f>Terr_Oeko!Z245</f>
        <v>38.123578937215747</v>
      </c>
      <c r="H245" s="227">
        <f t="shared" si="37"/>
        <v>47.54775847559084</v>
      </c>
      <c r="I245" s="228">
        <f>Terr_Oeko!AB245</f>
        <v>92.897484951588908</v>
      </c>
      <c r="J245" s="220">
        <f t="shared" si="38"/>
        <v>25.635579738288101</v>
      </c>
      <c r="K245" s="231">
        <f>Terr_Oeko!AD245</f>
        <v>114.80966368889165</v>
      </c>
      <c r="L245" s="180">
        <f>Terr_Oeko!X245</f>
        <v>385.02787751200157</v>
      </c>
      <c r="M245" s="205">
        <f t="shared" si="39"/>
        <v>245.55836319487705</v>
      </c>
      <c r="N245" s="205">
        <f>Terr_Oeko!AF245</f>
        <v>139.46951431712452</v>
      </c>
      <c r="O245" s="180">
        <f t="shared" si="40"/>
        <v>105.47743015262148</v>
      </c>
      <c r="P245" s="180">
        <f>Terr_Oeko!AH245</f>
        <v>279.55044735938009</v>
      </c>
      <c r="Q245" s="205">
        <f t="shared" si="41"/>
        <v>36.663093624745215</v>
      </c>
      <c r="R245" s="214">
        <f>Terr_Oeko!AJ245</f>
        <v>348.36478388725635</v>
      </c>
      <c r="T245" s="186">
        <f>Klima!E245</f>
        <v>38.496003901119543</v>
      </c>
      <c r="U245" s="187">
        <f>Klima!H245</f>
        <v>26.643710075172397</v>
      </c>
      <c r="V245" s="187">
        <f>Klima!J245</f>
        <v>11.852293825947147</v>
      </c>
      <c r="W245" s="186">
        <f>Vegetation!K245</f>
        <v>140.44524342717975</v>
      </c>
      <c r="X245" s="187">
        <f t="shared" si="42"/>
        <v>58.375682473101548</v>
      </c>
      <c r="Y245" s="188">
        <f>Vegetation!M245</f>
        <v>82.069560954078199</v>
      </c>
      <c r="Z245" s="186">
        <f>Gesundheit!F245</f>
        <v>407.46086956521742</v>
      </c>
      <c r="AA245" s="187">
        <f>MIN(Gesundheit!F245, Gesundheit!J245)</f>
        <v>299.50869565217391</v>
      </c>
      <c r="AB245" s="189">
        <f t="shared" si="43"/>
        <v>107.95217391304351</v>
      </c>
      <c r="AC245" s="190">
        <f>MIN(Gesundheit!F245,Gesundheit!Q245)</f>
        <v>87.286956521739143</v>
      </c>
      <c r="AD245" s="191">
        <f t="shared" si="44"/>
        <v>320.17391304347825</v>
      </c>
      <c r="AE245" s="160">
        <f t="shared" si="45"/>
        <v>1111.8752378326981</v>
      </c>
      <c r="AF245" s="160">
        <f t="shared" si="46"/>
        <v>537.55327682866027</v>
      </c>
      <c r="AG245" s="160">
        <f t="shared" si="47"/>
        <v>574.3219610040378</v>
      </c>
    </row>
    <row r="246" spans="1:33" x14ac:dyDescent="0.25">
      <c r="A246" s="76">
        <v>10044</v>
      </c>
      <c r="B246" s="21" t="s">
        <v>183</v>
      </c>
      <c r="C246" s="39" t="s">
        <v>180</v>
      </c>
      <c r="D246" s="207">
        <v>483</v>
      </c>
      <c r="E246" s="213">
        <f>Terr_Oeko!W246</f>
        <v>244.05429430933685</v>
      </c>
      <c r="F246" s="220">
        <f t="shared" si="36"/>
        <v>177.80624683528561</v>
      </c>
      <c r="G246" s="223">
        <f>Terr_Oeko!Z246</f>
        <v>66.248047474051248</v>
      </c>
      <c r="H246" s="227">
        <f t="shared" si="37"/>
        <v>82.624618374974432</v>
      </c>
      <c r="I246" s="228">
        <f>Terr_Oeko!AB246</f>
        <v>161.42967593436242</v>
      </c>
      <c r="J246" s="220">
        <f t="shared" si="38"/>
        <v>44.547420543171256</v>
      </c>
      <c r="K246" s="231">
        <f>Terr_Oeko!AD246</f>
        <v>199.5068737661656</v>
      </c>
      <c r="L246" s="180">
        <f>Terr_Oeko!X246</f>
        <v>1471.9379558168098</v>
      </c>
      <c r="M246" s="205">
        <f t="shared" si="39"/>
        <v>938.75455847615228</v>
      </c>
      <c r="N246" s="205">
        <f>Terr_Oeko!AF246</f>
        <v>533.18339734065751</v>
      </c>
      <c r="O246" s="180">
        <f t="shared" si="40"/>
        <v>403.23374485739828</v>
      </c>
      <c r="P246" s="180">
        <f>Terr_Oeko!AH246</f>
        <v>1068.7042109594115</v>
      </c>
      <c r="Q246" s="205">
        <f t="shared" si="41"/>
        <v>140.16075779407856</v>
      </c>
      <c r="R246" s="214">
        <f>Terr_Oeko!AJ246</f>
        <v>1331.7771980227312</v>
      </c>
      <c r="T246" s="186">
        <f>Klima!E246</f>
        <v>72.450627969103365</v>
      </c>
      <c r="U246" s="187">
        <f>Klima!H246</f>
        <v>50.250742179788787</v>
      </c>
      <c r="V246" s="187">
        <f>Klima!J246</f>
        <v>22.199885789314578</v>
      </c>
      <c r="W246" s="186">
        <f>Vegetation!K246</f>
        <v>244.05429430933685</v>
      </c>
      <c r="X246" s="187">
        <f t="shared" si="42"/>
        <v>101.4405019575166</v>
      </c>
      <c r="Y246" s="188">
        <f>Vegetation!M246</f>
        <v>142.61379235182025</v>
      </c>
      <c r="Z246" s="186">
        <f>Gesundheit!F246</f>
        <v>1360.2217391304346</v>
      </c>
      <c r="AA246" s="187">
        <f>MIN(Gesundheit!F246, Gesundheit!J246)</f>
        <v>583.34347826086957</v>
      </c>
      <c r="AB246" s="189">
        <f t="shared" si="43"/>
        <v>776.878260869565</v>
      </c>
      <c r="AC246" s="190">
        <f>MIN(Gesundheit!F246,Gesundheit!Q246)</f>
        <v>170.00869565217391</v>
      </c>
      <c r="AD246" s="191">
        <f t="shared" si="44"/>
        <v>1190.2130434782607</v>
      </c>
      <c r="AE246" s="160">
        <f t="shared" si="45"/>
        <v>3392.7189115350216</v>
      </c>
      <c r="AF246" s="160">
        <f t="shared" si="46"/>
        <v>1220.8930856305478</v>
      </c>
      <c r="AG246" s="160">
        <f t="shared" si="47"/>
        <v>2171.8258259044737</v>
      </c>
    </row>
    <row r="247" spans="1:33" x14ac:dyDescent="0.25">
      <c r="A247" s="76">
        <v>10045</v>
      </c>
      <c r="B247" s="21" t="s">
        <v>184</v>
      </c>
      <c r="C247" s="39" t="s">
        <v>180</v>
      </c>
      <c r="D247" s="207">
        <v>436</v>
      </c>
      <c r="E247" s="213">
        <f>Terr_Oeko!W247</f>
        <v>191.53206660196739</v>
      </c>
      <c r="F247" s="220">
        <f t="shared" si="36"/>
        <v>139.54107223344565</v>
      </c>
      <c r="G247" s="223">
        <f>Terr_Oeko!Z247</f>
        <v>51.99099436852174</v>
      </c>
      <c r="H247" s="227">
        <f t="shared" si="37"/>
        <v>64.843210214114691</v>
      </c>
      <c r="I247" s="228">
        <f>Terr_Oeko!AB247</f>
        <v>126.6888563878527</v>
      </c>
      <c r="J247" s="220">
        <f t="shared" si="38"/>
        <v>34.960497386724768</v>
      </c>
      <c r="K247" s="231">
        <f>Terr_Oeko!AD247</f>
        <v>156.57156921524262</v>
      </c>
      <c r="L247" s="180">
        <f>Terr_Oeko!X247</f>
        <v>410.4573386411887</v>
      </c>
      <c r="M247" s="205">
        <f t="shared" si="39"/>
        <v>261.7764534073612</v>
      </c>
      <c r="N247" s="205">
        <f>Terr_Oeko!AF247</f>
        <v>148.6808852338275</v>
      </c>
      <c r="O247" s="180">
        <f t="shared" si="40"/>
        <v>112.44376783031089</v>
      </c>
      <c r="P247" s="180">
        <f>Terr_Oeko!AH247</f>
        <v>298.01357081087781</v>
      </c>
      <c r="Q247" s="205">
        <f t="shared" si="41"/>
        <v>39.084535729744857</v>
      </c>
      <c r="R247" s="214">
        <f>Terr_Oeko!AJ247</f>
        <v>371.37280291144384</v>
      </c>
      <c r="T247" s="186">
        <f>Klima!E247</f>
        <v>51.954624345184918</v>
      </c>
      <c r="U247" s="187">
        <f>Klima!H247</f>
        <v>37.515325481303535</v>
      </c>
      <c r="V247" s="187">
        <f>Klima!J247</f>
        <v>14.439298863881383</v>
      </c>
      <c r="W247" s="186">
        <f>Vegetation!K247</f>
        <v>191.53206660196739</v>
      </c>
      <c r="X247" s="187">
        <f t="shared" si="42"/>
        <v>79.609781225311409</v>
      </c>
      <c r="Y247" s="188">
        <f>Vegetation!M247</f>
        <v>111.92228537665598</v>
      </c>
      <c r="Z247" s="186">
        <f>Gesundheit!F247</f>
        <v>444.31739130434778</v>
      </c>
      <c r="AA247" s="187">
        <f>MIN(Gesundheit!F247, Gesundheit!J247)</f>
        <v>444.31739130434778</v>
      </c>
      <c r="AB247" s="189">
        <f t="shared" si="43"/>
        <v>0</v>
      </c>
      <c r="AC247" s="190">
        <f>MIN(Gesundheit!F247,Gesundheit!Q247)</f>
        <v>153.45217391304348</v>
      </c>
      <c r="AD247" s="191">
        <f t="shared" si="44"/>
        <v>290.86521739130433</v>
      </c>
      <c r="AE247" s="160">
        <f t="shared" si="45"/>
        <v>1289.7934874946561</v>
      </c>
      <c r="AF247" s="160">
        <f t="shared" si="46"/>
        <v>738.72947605538832</v>
      </c>
      <c r="AG247" s="160">
        <f t="shared" si="47"/>
        <v>551.06401143926792</v>
      </c>
    </row>
    <row r="248" spans="1:33" x14ac:dyDescent="0.25">
      <c r="A248" s="76">
        <v>10046</v>
      </c>
      <c r="B248" s="21" t="s">
        <v>185</v>
      </c>
      <c r="C248" s="39" t="s">
        <v>180</v>
      </c>
      <c r="D248" s="207">
        <v>474</v>
      </c>
      <c r="E248" s="213">
        <f>Terr_Oeko!W248</f>
        <v>271.74455412122035</v>
      </c>
      <c r="F248" s="220">
        <f t="shared" si="36"/>
        <v>197.98004129761313</v>
      </c>
      <c r="G248" s="223">
        <f>Terr_Oeko!Z248</f>
        <v>73.764512823607234</v>
      </c>
      <c r="H248" s="227">
        <f t="shared" si="37"/>
        <v>91.999160036433068</v>
      </c>
      <c r="I248" s="228">
        <f>Terr_Oeko!AB248</f>
        <v>179.74539408478728</v>
      </c>
      <c r="J248" s="220">
        <f t="shared" si="38"/>
        <v>49.601745246944603</v>
      </c>
      <c r="K248" s="231">
        <f>Terr_Oeko!AD248</f>
        <v>222.14280887427574</v>
      </c>
      <c r="L248" s="180">
        <f>Terr_Oeko!X248</f>
        <v>260.84950334461092</v>
      </c>
      <c r="M248" s="205">
        <f t="shared" si="39"/>
        <v>166.36140088194696</v>
      </c>
      <c r="N248" s="205">
        <f>Terr_Oeko!AF248</f>
        <v>94.48810246266396</v>
      </c>
      <c r="O248" s="180">
        <f t="shared" si="40"/>
        <v>71.45907316417518</v>
      </c>
      <c r="P248" s="180">
        <f>Terr_Oeko!AH248</f>
        <v>189.39043018043574</v>
      </c>
      <c r="Q248" s="205">
        <f t="shared" si="41"/>
        <v>24.838590454514986</v>
      </c>
      <c r="R248" s="214">
        <f>Terr_Oeko!AJ248</f>
        <v>236.01091289009594</v>
      </c>
      <c r="T248" s="186">
        <f>Klima!E248</f>
        <v>50.46274116251066</v>
      </c>
      <c r="U248" s="187">
        <f>Klima!H248</f>
        <v>39.297030479005961</v>
      </c>
      <c r="V248" s="187">
        <f>Klima!J248</f>
        <v>11.165710683504699</v>
      </c>
      <c r="W248" s="186">
        <f>Vegetation!K248</f>
        <v>271.74455412122035</v>
      </c>
      <c r="X248" s="187">
        <f t="shared" si="42"/>
        <v>112.94988294423766</v>
      </c>
      <c r="Y248" s="188">
        <f>Vegetation!M248</f>
        <v>158.79467117698269</v>
      </c>
      <c r="Z248" s="186">
        <f>Gesundheit!F248</f>
        <v>266.45652173913044</v>
      </c>
      <c r="AA248" s="187">
        <f>MIN(Gesundheit!F248, Gesundheit!J248)</f>
        <v>266.45652173913044</v>
      </c>
      <c r="AB248" s="189">
        <f t="shared" si="43"/>
        <v>0</v>
      </c>
      <c r="AC248" s="190">
        <f>MIN(Gesundheit!F248,Gesundheit!Q248)</f>
        <v>166.8434782608696</v>
      </c>
      <c r="AD248" s="191">
        <f t="shared" si="44"/>
        <v>99.613043478260835</v>
      </c>
      <c r="AE248" s="160">
        <f t="shared" si="45"/>
        <v>1121.2578744886928</v>
      </c>
      <c r="AF248" s="160">
        <f t="shared" si="46"/>
        <v>582.16166836298225</v>
      </c>
      <c r="AG248" s="160">
        <f t="shared" si="47"/>
        <v>539.09620612571041</v>
      </c>
    </row>
    <row r="249" spans="1:33" x14ac:dyDescent="0.25">
      <c r="A249" s="76">
        <v>11000</v>
      </c>
      <c r="B249" s="21" t="s">
        <v>186</v>
      </c>
      <c r="C249" s="39" t="s">
        <v>187</v>
      </c>
      <c r="D249" s="207">
        <v>899</v>
      </c>
      <c r="E249" s="213">
        <f>Terr_Oeko!W249</f>
        <v>444.23615336422159</v>
      </c>
      <c r="F249" s="220">
        <f t="shared" si="36"/>
        <v>68.674093722410078</v>
      </c>
      <c r="G249" s="223">
        <f>Terr_Oeko!Z249</f>
        <v>375.56205964181152</v>
      </c>
      <c r="H249" s="227">
        <f t="shared" si="37"/>
        <v>1.2862264927059073</v>
      </c>
      <c r="I249" s="228">
        <f>Terr_Oeko!AB249</f>
        <v>442.94992687151569</v>
      </c>
      <c r="J249" s="220">
        <f t="shared" si="38"/>
        <v>0</v>
      </c>
      <c r="K249" s="231">
        <f>Terr_Oeko!AD249</f>
        <v>477.04289062113355</v>
      </c>
      <c r="L249" s="180">
        <f>Terr_Oeko!X249</f>
        <v>5891.2405865017281</v>
      </c>
      <c r="M249" s="205">
        <f t="shared" si="39"/>
        <v>3871.4682869854096</v>
      </c>
      <c r="N249" s="205">
        <f>Terr_Oeko!AF249</f>
        <v>2019.7722995163183</v>
      </c>
      <c r="O249" s="180">
        <f t="shared" si="40"/>
        <v>3334.6338294368388</v>
      </c>
      <c r="P249" s="180">
        <f>Terr_Oeko!AH249</f>
        <v>2556.6067570648893</v>
      </c>
      <c r="Q249" s="205">
        <f t="shared" si="41"/>
        <v>3051.8829501247615</v>
      </c>
      <c r="R249" s="214">
        <f>Terr_Oeko!AJ249</f>
        <v>2839.3576363769666</v>
      </c>
      <c r="T249" s="186">
        <f>Klima!E249</f>
        <v>438.8047489353504</v>
      </c>
      <c r="U249" s="187">
        <f>Klima!H249</f>
        <v>254.71164929579624</v>
      </c>
      <c r="V249" s="187">
        <f>Klima!J249</f>
        <v>184.09309963955417</v>
      </c>
      <c r="W249" s="186">
        <f>Vegetation!K249</f>
        <v>444.23615336422159</v>
      </c>
      <c r="X249" s="187">
        <f t="shared" si="42"/>
        <v>188.33992104771096</v>
      </c>
      <c r="Y249" s="188">
        <f>Vegetation!M249</f>
        <v>255.89623231651063</v>
      </c>
      <c r="Z249" s="186">
        <f>Gesundheit!F249</f>
        <v>6160.0304347826095</v>
      </c>
      <c r="AA249" s="187">
        <f>MIN(Gesundheit!F249, Gesundheit!J249)</f>
        <v>1085.7608695652175</v>
      </c>
      <c r="AB249" s="189">
        <f t="shared" si="43"/>
        <v>5074.2695652173916</v>
      </c>
      <c r="AC249" s="190">
        <f>MIN(Gesundheit!F249,Gesundheit!Q249)</f>
        <v>316.4304347826087</v>
      </c>
      <c r="AD249" s="191">
        <f t="shared" si="44"/>
        <v>5843.6</v>
      </c>
      <c r="AE249" s="160">
        <f t="shared" si="45"/>
        <v>13378.548076948131</v>
      </c>
      <c r="AF249" s="160">
        <f t="shared" si="46"/>
        <v>4864.7324958382687</v>
      </c>
      <c r="AG249" s="160">
        <f t="shared" si="47"/>
        <v>8513.8155811098623</v>
      </c>
    </row>
    <row r="250" spans="1:33" x14ac:dyDescent="0.25">
      <c r="A250" s="76">
        <v>12060</v>
      </c>
      <c r="B250" s="21" t="s">
        <v>188</v>
      </c>
      <c r="C250" s="39" t="s">
        <v>189</v>
      </c>
      <c r="D250" s="207">
        <v>1493</v>
      </c>
      <c r="E250" s="213">
        <f>Terr_Oeko!W250</f>
        <v>688.73742231137692</v>
      </c>
      <c r="F250" s="220">
        <f t="shared" si="36"/>
        <v>183.60520477355487</v>
      </c>
      <c r="G250" s="223">
        <f>Terr_Oeko!Z250</f>
        <v>505.13221753782204</v>
      </c>
      <c r="H250" s="227">
        <f t="shared" si="37"/>
        <v>47.701476922350707</v>
      </c>
      <c r="I250" s="228">
        <f>Terr_Oeko!AB250</f>
        <v>641.03594538902621</v>
      </c>
      <c r="J250" s="220">
        <f t="shared" si="38"/>
        <v>0</v>
      </c>
      <c r="K250" s="231">
        <f>Terr_Oeko!AD250</f>
        <v>709.21781488824752</v>
      </c>
      <c r="L250" s="180">
        <f>Terr_Oeko!X250</f>
        <v>665.90188643704607</v>
      </c>
      <c r="M250" s="205">
        <f t="shared" si="39"/>
        <v>169.80084908251808</v>
      </c>
      <c r="N250" s="205">
        <f>Terr_Oeko!AF250</f>
        <v>496.10103735452799</v>
      </c>
      <c r="O250" s="180">
        <f t="shared" si="40"/>
        <v>8.694482357609445</v>
      </c>
      <c r="P250" s="180">
        <f>Terr_Oeko!AH250</f>
        <v>657.20740407943663</v>
      </c>
      <c r="Q250" s="205">
        <f t="shared" si="41"/>
        <v>0</v>
      </c>
      <c r="R250" s="214">
        <f>Terr_Oeko!AJ250</f>
        <v>741.81620732574515</v>
      </c>
      <c r="T250" s="186">
        <f>Klima!E250</f>
        <v>132.63129091176967</v>
      </c>
      <c r="U250" s="187">
        <f>Klima!H250</f>
        <v>104.50820965095446</v>
      </c>
      <c r="V250" s="187">
        <f>Klima!J250</f>
        <v>28.123081260815212</v>
      </c>
      <c r="W250" s="186">
        <f>Vegetation!K250</f>
        <v>688.73742231137692</v>
      </c>
      <c r="X250" s="187">
        <f t="shared" si="42"/>
        <v>282.64628247639087</v>
      </c>
      <c r="Y250" s="188">
        <f>Vegetation!M250</f>
        <v>406.09113983498605</v>
      </c>
      <c r="Z250" s="186">
        <f>Gesundheit!F250</f>
        <v>678.39130434782612</v>
      </c>
      <c r="AA250" s="187">
        <f>MIN(Gesundheit!F250, Gesundheit!J250)</f>
        <v>678.39130434782612</v>
      </c>
      <c r="AB250" s="189">
        <f t="shared" si="43"/>
        <v>0</v>
      </c>
      <c r="AC250" s="190">
        <f>MIN(Gesundheit!F250,Gesundheit!Q250)</f>
        <v>525.4869565217391</v>
      </c>
      <c r="AD250" s="191">
        <f t="shared" si="44"/>
        <v>152.90434782608702</v>
      </c>
      <c r="AE250" s="160">
        <f t="shared" si="45"/>
        <v>2854.3993263193956</v>
      </c>
      <c r="AF250" s="160">
        <f t="shared" si="46"/>
        <v>1121.9417557551315</v>
      </c>
      <c r="AG250" s="160">
        <f t="shared" si="47"/>
        <v>1732.4575705642642</v>
      </c>
    </row>
    <row r="251" spans="1:33" x14ac:dyDescent="0.25">
      <c r="A251" s="76">
        <v>12061</v>
      </c>
      <c r="B251" s="21" t="s">
        <v>190</v>
      </c>
      <c r="C251" s="39" t="s">
        <v>189</v>
      </c>
      <c r="D251" s="207">
        <v>2279</v>
      </c>
      <c r="E251" s="213">
        <f>Terr_Oeko!W251</f>
        <v>1698.1083786708671</v>
      </c>
      <c r="F251" s="220">
        <f t="shared" si="36"/>
        <v>452.68563387658924</v>
      </c>
      <c r="G251" s="223">
        <f>Terr_Oeko!Z251</f>
        <v>1245.4227447942778</v>
      </c>
      <c r="H251" s="227">
        <f t="shared" si="37"/>
        <v>117.60981037588772</v>
      </c>
      <c r="I251" s="228">
        <f>Terr_Oeko!AB251</f>
        <v>1580.4985682949793</v>
      </c>
      <c r="J251" s="220">
        <f t="shared" si="38"/>
        <v>0</v>
      </c>
      <c r="K251" s="231">
        <f>Terr_Oeko!AD251</f>
        <v>1748.6035675580038</v>
      </c>
      <c r="L251" s="180">
        <f>Terr_Oeko!X251</f>
        <v>981.73584900585763</v>
      </c>
      <c r="M251" s="205">
        <f t="shared" si="39"/>
        <v>250.33654976993535</v>
      </c>
      <c r="N251" s="205">
        <f>Terr_Oeko!AF251</f>
        <v>731.39929923592229</v>
      </c>
      <c r="O251" s="180">
        <f t="shared" si="40"/>
        <v>12.818232224397093</v>
      </c>
      <c r="P251" s="180">
        <f>Terr_Oeko!AH251</f>
        <v>968.91761678146054</v>
      </c>
      <c r="Q251" s="205">
        <f t="shared" si="41"/>
        <v>0</v>
      </c>
      <c r="R251" s="214">
        <f>Terr_Oeko!AJ251</f>
        <v>1093.6559558374154</v>
      </c>
      <c r="T251" s="186">
        <f>Klima!E251</f>
        <v>221.05192184566792</v>
      </c>
      <c r="U251" s="187">
        <f>Klima!H251</f>
        <v>177.09375162448299</v>
      </c>
      <c r="V251" s="187">
        <f>Klima!J251</f>
        <v>43.958170221184929</v>
      </c>
      <c r="W251" s="186">
        <f>Vegetation!K251</f>
        <v>1698.1083786708671</v>
      </c>
      <c r="X251" s="187">
        <f t="shared" si="42"/>
        <v>696.87518773495833</v>
      </c>
      <c r="Y251" s="188">
        <f>Vegetation!M251</f>
        <v>1001.2331909359087</v>
      </c>
      <c r="Z251" s="186">
        <f>Gesundheit!F251</f>
        <v>983.71304347826094</v>
      </c>
      <c r="AA251" s="187">
        <f>MIN(Gesundheit!F251, Gesundheit!J251)</f>
        <v>983.71304347826094</v>
      </c>
      <c r="AB251" s="189">
        <f t="shared" si="43"/>
        <v>0</v>
      </c>
      <c r="AC251" s="190">
        <f>MIN(Gesundheit!F251,Gesundheit!Q251)</f>
        <v>802.16956521739121</v>
      </c>
      <c r="AD251" s="191">
        <f t="shared" si="44"/>
        <v>181.54347826086973</v>
      </c>
      <c r="AE251" s="160">
        <f t="shared" si="45"/>
        <v>5582.717571671521</v>
      </c>
      <c r="AF251" s="160">
        <f t="shared" si="46"/>
        <v>1988.1100254379871</v>
      </c>
      <c r="AG251" s="160">
        <f t="shared" si="47"/>
        <v>3594.6075462335334</v>
      </c>
    </row>
    <row r="252" spans="1:33" x14ac:dyDescent="0.25">
      <c r="A252" s="76">
        <v>12062</v>
      </c>
      <c r="B252" s="21" t="s">
        <v>191</v>
      </c>
      <c r="C252" s="39" t="s">
        <v>189</v>
      </c>
      <c r="D252" s="207">
        <v>1910</v>
      </c>
      <c r="E252" s="213">
        <f>Terr_Oeko!W252</f>
        <v>1629.6711265421507</v>
      </c>
      <c r="F252" s="220">
        <f t="shared" si="36"/>
        <v>434.44147393380126</v>
      </c>
      <c r="G252" s="223">
        <f>Terr_Oeko!Z252</f>
        <v>1195.2296526083494</v>
      </c>
      <c r="H252" s="227">
        <f t="shared" si="37"/>
        <v>112.86989368587933</v>
      </c>
      <c r="I252" s="228">
        <f>Terr_Oeko!AB252</f>
        <v>1516.8012328562713</v>
      </c>
      <c r="J252" s="220">
        <f t="shared" si="38"/>
        <v>0</v>
      </c>
      <c r="K252" s="231">
        <f>Terr_Oeko!AD252</f>
        <v>1678.1312557024983</v>
      </c>
      <c r="L252" s="180">
        <f>Terr_Oeko!X252</f>
        <v>438.05185179456987</v>
      </c>
      <c r="M252" s="205">
        <f t="shared" si="39"/>
        <v>111.7005040710593</v>
      </c>
      <c r="N252" s="205">
        <f>Terr_Oeko!AF252</f>
        <v>326.35134772351057</v>
      </c>
      <c r="O252" s="180">
        <f t="shared" si="40"/>
        <v>5.7195124007297977</v>
      </c>
      <c r="P252" s="180">
        <f>Terr_Oeko!AH252</f>
        <v>432.33233939384007</v>
      </c>
      <c r="Q252" s="205">
        <f t="shared" si="41"/>
        <v>0</v>
      </c>
      <c r="R252" s="214">
        <f>Terr_Oeko!AJ252</f>
        <v>487.99075348615662</v>
      </c>
      <c r="T252" s="186">
        <f>Klima!E252</f>
        <v>223.87944959456618</v>
      </c>
      <c r="U252" s="187">
        <f>Klima!H252</f>
        <v>182.9744579340479</v>
      </c>
      <c r="V252" s="187">
        <f>Klima!J252</f>
        <v>40.904991660518277</v>
      </c>
      <c r="W252" s="186">
        <f>Vegetation!K252</f>
        <v>1629.6711265421507</v>
      </c>
      <c r="X252" s="187">
        <f t="shared" si="42"/>
        <v>668.78968770191955</v>
      </c>
      <c r="Y252" s="188">
        <f>Vegetation!M252</f>
        <v>960.88143884023111</v>
      </c>
      <c r="Z252" s="186">
        <f>Gesundheit!F252</f>
        <v>479.25652173913039</v>
      </c>
      <c r="AA252" s="187">
        <f>MIN(Gesundheit!F252, Gesundheit!J252)</f>
        <v>479.25652173913039</v>
      </c>
      <c r="AB252" s="189">
        <f t="shared" si="43"/>
        <v>0</v>
      </c>
      <c r="AC252" s="190">
        <f>MIN(Gesundheit!F252,Gesundheit!Q252)</f>
        <v>479.25652173913039</v>
      </c>
      <c r="AD252" s="191">
        <f t="shared" si="44"/>
        <v>0</v>
      </c>
      <c r="AE252" s="160">
        <f t="shared" si="45"/>
        <v>4400.530076212568</v>
      </c>
      <c r="AF252" s="160">
        <f t="shared" si="46"/>
        <v>1449.6100734617071</v>
      </c>
      <c r="AG252" s="160">
        <f t="shared" si="47"/>
        <v>2950.9200027508609</v>
      </c>
    </row>
    <row r="253" spans="1:33" x14ac:dyDescent="0.25">
      <c r="A253" s="76">
        <v>12063</v>
      </c>
      <c r="B253" s="21" t="s">
        <v>192</v>
      </c>
      <c r="C253" s="39" t="s">
        <v>189</v>
      </c>
      <c r="D253" s="207">
        <v>1732</v>
      </c>
      <c r="E253" s="213">
        <f>Terr_Oeko!W253</f>
        <v>1081.4435023894107</v>
      </c>
      <c r="F253" s="220">
        <f t="shared" si="36"/>
        <v>288.29369404799115</v>
      </c>
      <c r="G253" s="223">
        <f>Terr_Oeko!Z253</f>
        <v>793.14980834141954</v>
      </c>
      <c r="H253" s="227">
        <f t="shared" si="37"/>
        <v>74.90002808172153</v>
      </c>
      <c r="I253" s="228">
        <f>Terr_Oeko!AB253</f>
        <v>1006.5434743076892</v>
      </c>
      <c r="J253" s="220">
        <f t="shared" si="38"/>
        <v>0</v>
      </c>
      <c r="K253" s="231">
        <f>Terr_Oeko!AD253</f>
        <v>1113.6014580357178</v>
      </c>
      <c r="L253" s="180">
        <f>Terr_Oeko!X253</f>
        <v>671.50122380449966</v>
      </c>
      <c r="M253" s="205">
        <f t="shared" si="39"/>
        <v>171.2286453670132</v>
      </c>
      <c r="N253" s="205">
        <f>Terr_Oeko!AF253</f>
        <v>500.27257843748646</v>
      </c>
      <c r="O253" s="180">
        <f t="shared" si="40"/>
        <v>8.7675912358799906</v>
      </c>
      <c r="P253" s="180">
        <f>Terr_Oeko!AH253</f>
        <v>662.73363256861967</v>
      </c>
      <c r="Q253" s="205">
        <f t="shared" si="41"/>
        <v>0</v>
      </c>
      <c r="R253" s="214">
        <f>Terr_Oeko!AJ253</f>
        <v>748.05388181513013</v>
      </c>
      <c r="T253" s="186">
        <f>Klima!E253</f>
        <v>225.68782218484458</v>
      </c>
      <c r="U253" s="187">
        <f>Klima!H253</f>
        <v>181.60302981078564</v>
      </c>
      <c r="V253" s="187">
        <f>Klima!J253</f>
        <v>44.084792374058935</v>
      </c>
      <c r="W253" s="186">
        <f>Vegetation!K253</f>
        <v>1081.4435023894107</v>
      </c>
      <c r="X253" s="187">
        <f t="shared" si="42"/>
        <v>443.80626891567942</v>
      </c>
      <c r="Y253" s="188">
        <f>Vegetation!M253</f>
        <v>637.63723347373127</v>
      </c>
      <c r="Z253" s="186">
        <f>Gesundheit!F253</f>
        <v>691.50869565217386</v>
      </c>
      <c r="AA253" s="187">
        <f>MIN(Gesundheit!F253, Gesundheit!J253)</f>
        <v>691.50869565217386</v>
      </c>
      <c r="AB253" s="189">
        <f t="shared" si="43"/>
        <v>0</v>
      </c>
      <c r="AC253" s="190">
        <f>MIN(Gesundheit!F253,Gesundheit!Q253)</f>
        <v>609.60869565217388</v>
      </c>
      <c r="AD253" s="191">
        <f t="shared" si="44"/>
        <v>81.899999999999977</v>
      </c>
      <c r="AE253" s="160">
        <f t="shared" si="45"/>
        <v>3751.5847464203398</v>
      </c>
      <c r="AF253" s="160">
        <f t="shared" si="46"/>
        <v>1400.5856136962404</v>
      </c>
      <c r="AG253" s="160">
        <f t="shared" si="47"/>
        <v>2350.9991327240991</v>
      </c>
    </row>
    <row r="254" spans="1:33" x14ac:dyDescent="0.25">
      <c r="A254" s="76">
        <v>12064</v>
      </c>
      <c r="B254" s="21" t="s">
        <v>193</v>
      </c>
      <c r="C254" s="39" t="s">
        <v>189</v>
      </c>
      <c r="D254" s="207">
        <v>2215</v>
      </c>
      <c r="E254" s="213">
        <f>Terr_Oeko!W254</f>
        <v>1799.0094329395915</v>
      </c>
      <c r="F254" s="220">
        <f t="shared" si="36"/>
        <v>479.58406879639415</v>
      </c>
      <c r="G254" s="223">
        <f>Terr_Oeko!Z254</f>
        <v>1319.4253641431974</v>
      </c>
      <c r="H254" s="227">
        <f t="shared" si="37"/>
        <v>124.59814752110606</v>
      </c>
      <c r="I254" s="228">
        <f>Terr_Oeko!AB254</f>
        <v>1674.4112854184855</v>
      </c>
      <c r="J254" s="220">
        <f t="shared" si="38"/>
        <v>0</v>
      </c>
      <c r="K254" s="231">
        <f>Terr_Oeko!AD254</f>
        <v>1852.5050297266048</v>
      </c>
      <c r="L254" s="180">
        <f>Terr_Oeko!X254</f>
        <v>1133.0155384991083</v>
      </c>
      <c r="M254" s="205">
        <f t="shared" si="39"/>
        <v>288.91193189167097</v>
      </c>
      <c r="N254" s="205">
        <f>Terr_Oeko!AF254</f>
        <v>844.10360660743731</v>
      </c>
      <c r="O254" s="180">
        <f t="shared" si="40"/>
        <v>14.79344601813068</v>
      </c>
      <c r="P254" s="180">
        <f>Terr_Oeko!AH254</f>
        <v>1118.2220924809776</v>
      </c>
      <c r="Q254" s="205">
        <f t="shared" si="41"/>
        <v>0</v>
      </c>
      <c r="R254" s="214">
        <f>Terr_Oeko!AJ254</f>
        <v>1262.1818720286874</v>
      </c>
      <c r="T254" s="186">
        <f>Klima!E254</f>
        <v>291.33896476501258</v>
      </c>
      <c r="U254" s="187">
        <f>Klima!H254</f>
        <v>235.89591523095183</v>
      </c>
      <c r="V254" s="187">
        <f>Klima!J254</f>
        <v>55.443049534060748</v>
      </c>
      <c r="W254" s="186">
        <f>Vegetation!K254</f>
        <v>1799.0094329395915</v>
      </c>
      <c r="X254" s="187">
        <f t="shared" si="42"/>
        <v>738.2832874884084</v>
      </c>
      <c r="Y254" s="188">
        <f>Vegetation!M254</f>
        <v>1060.7261454511831</v>
      </c>
      <c r="Z254" s="186">
        <f>Gesundheit!F254</f>
        <v>1135.5521739130436</v>
      </c>
      <c r="AA254" s="187">
        <f>MIN(Gesundheit!F254, Gesundheit!J254)</f>
        <v>1135.5521739130436</v>
      </c>
      <c r="AB254" s="189">
        <f t="shared" si="43"/>
        <v>0</v>
      </c>
      <c r="AC254" s="190">
        <f>MIN(Gesundheit!F254,Gesundheit!Q254)</f>
        <v>779.61739130434785</v>
      </c>
      <c r="AD254" s="191">
        <f t="shared" si="44"/>
        <v>355.93478260869574</v>
      </c>
      <c r="AE254" s="160">
        <f t="shared" si="45"/>
        <v>6157.925543056348</v>
      </c>
      <c r="AF254" s="160">
        <f t="shared" si="46"/>
        <v>2249.1229701716406</v>
      </c>
      <c r="AG254" s="160">
        <f t="shared" si="47"/>
        <v>3908.8025728847069</v>
      </c>
    </row>
    <row r="255" spans="1:33" x14ac:dyDescent="0.25">
      <c r="A255" s="76">
        <v>12065</v>
      </c>
      <c r="B255" s="21" t="s">
        <v>194</v>
      </c>
      <c r="C255" s="39" t="s">
        <v>189</v>
      </c>
      <c r="D255" s="207">
        <v>1805</v>
      </c>
      <c r="E255" s="213">
        <f>Terr_Oeko!W255</f>
        <v>910.87180228709417</v>
      </c>
      <c r="F255" s="220">
        <f t="shared" si="36"/>
        <v>242.82229825718639</v>
      </c>
      <c r="G255" s="223">
        <f>Terr_Oeko!Z255</f>
        <v>668.04950402990778</v>
      </c>
      <c r="H255" s="227">
        <f t="shared" si="37"/>
        <v>63.08635025261367</v>
      </c>
      <c r="I255" s="228">
        <f>Terr_Oeko!AB255</f>
        <v>847.7854520344805</v>
      </c>
      <c r="J255" s="220">
        <f t="shared" si="38"/>
        <v>0</v>
      </c>
      <c r="K255" s="231">
        <f>Terr_Oeko!AD255</f>
        <v>937.95761393855901</v>
      </c>
      <c r="L255" s="180">
        <f>Terr_Oeko!X255</f>
        <v>747.32650898225006</v>
      </c>
      <c r="M255" s="205">
        <f t="shared" si="39"/>
        <v>190.56362258714955</v>
      </c>
      <c r="N255" s="205">
        <f>Terr_Oeko!AF255</f>
        <v>556.76288639510051</v>
      </c>
      <c r="O255" s="180">
        <f t="shared" si="40"/>
        <v>9.7576193731572403</v>
      </c>
      <c r="P255" s="180">
        <f>Terr_Oeko!AH255</f>
        <v>737.56888960909282</v>
      </c>
      <c r="Q255" s="205">
        <f t="shared" si="41"/>
        <v>0</v>
      </c>
      <c r="R255" s="214">
        <f>Terr_Oeko!AJ255</f>
        <v>832.52342097038456</v>
      </c>
      <c r="T255" s="186">
        <f>Klima!E255</f>
        <v>180.01836649455146</v>
      </c>
      <c r="U255" s="187">
        <f>Klima!H255</f>
        <v>144.30805039840337</v>
      </c>
      <c r="V255" s="187">
        <f>Klima!J255</f>
        <v>35.710316096148091</v>
      </c>
      <c r="W255" s="186">
        <f>Vegetation!K255</f>
        <v>910.87180228709417</v>
      </c>
      <c r="X255" s="187">
        <f t="shared" si="42"/>
        <v>373.80650504659604</v>
      </c>
      <c r="Y255" s="188">
        <f>Vegetation!M255</f>
        <v>537.06529724049813</v>
      </c>
      <c r="Z255" s="186">
        <f>Gesundheit!F255</f>
        <v>763.91304347826087</v>
      </c>
      <c r="AA255" s="187">
        <f>MIN(Gesundheit!F255, Gesundheit!J255)</f>
        <v>763.91304347826087</v>
      </c>
      <c r="AB255" s="189">
        <f t="shared" si="43"/>
        <v>0</v>
      </c>
      <c r="AC255" s="190">
        <f>MIN(Gesundheit!F255,Gesundheit!Q255)</f>
        <v>635.32608695652175</v>
      </c>
      <c r="AD255" s="191">
        <f t="shared" si="44"/>
        <v>128.58695652173913</v>
      </c>
      <c r="AE255" s="160">
        <f t="shared" si="45"/>
        <v>3513.0015235292508</v>
      </c>
      <c r="AF255" s="160">
        <f t="shared" si="46"/>
        <v>1354.8715685490311</v>
      </c>
      <c r="AG255" s="160">
        <f t="shared" si="47"/>
        <v>2158.1299549802193</v>
      </c>
    </row>
    <row r="256" spans="1:33" x14ac:dyDescent="0.25">
      <c r="A256" s="76">
        <v>12066</v>
      </c>
      <c r="B256" s="21" t="s">
        <v>195</v>
      </c>
      <c r="C256" s="39" t="s">
        <v>189</v>
      </c>
      <c r="D256" s="207">
        <v>1225</v>
      </c>
      <c r="E256" s="213">
        <f>Terr_Oeko!W256</f>
        <v>712.33719361831515</v>
      </c>
      <c r="F256" s="220">
        <f t="shared" si="36"/>
        <v>189.89648604135346</v>
      </c>
      <c r="G256" s="223">
        <f>Terr_Oeko!Z256</f>
        <v>522.4407075769617</v>
      </c>
      <c r="H256" s="227">
        <f t="shared" si="37"/>
        <v>49.335980740355467</v>
      </c>
      <c r="I256" s="228">
        <f>Terr_Oeko!AB256</f>
        <v>663.00121287795969</v>
      </c>
      <c r="J256" s="220">
        <f t="shared" si="38"/>
        <v>0</v>
      </c>
      <c r="K256" s="231">
        <f>Terr_Oeko!AD256</f>
        <v>733.5193523043489</v>
      </c>
      <c r="L256" s="180">
        <f>Terr_Oeko!X256</f>
        <v>925.50230820047364</v>
      </c>
      <c r="M256" s="205">
        <f t="shared" si="39"/>
        <v>235.99734579686879</v>
      </c>
      <c r="N256" s="205">
        <f>Terr_Oeko!AF256</f>
        <v>689.50496240360485</v>
      </c>
      <c r="O256" s="180">
        <f t="shared" si="40"/>
        <v>12.08400765108297</v>
      </c>
      <c r="P256" s="180">
        <f>Terr_Oeko!AH256</f>
        <v>913.41830054939066</v>
      </c>
      <c r="Q256" s="205">
        <f t="shared" si="41"/>
        <v>0</v>
      </c>
      <c r="R256" s="214">
        <f>Terr_Oeko!AJ256</f>
        <v>1031.011664216699</v>
      </c>
      <c r="T256" s="186">
        <f>Klima!E256</f>
        <v>131.5096312273667</v>
      </c>
      <c r="U256" s="187">
        <f>Klima!H256</f>
        <v>98.965553723325428</v>
      </c>
      <c r="V256" s="187">
        <f>Klima!J256</f>
        <v>32.544077504041269</v>
      </c>
      <c r="W256" s="186">
        <f>Vegetation!K256</f>
        <v>712.33719361831515</v>
      </c>
      <c r="X256" s="187">
        <f t="shared" si="42"/>
        <v>292.33123266366761</v>
      </c>
      <c r="Y256" s="188">
        <f>Vegetation!M256</f>
        <v>420.00596095464755</v>
      </c>
      <c r="Z256" s="186">
        <f>Gesundheit!F256</f>
        <v>928.04782608695666</v>
      </c>
      <c r="AA256" s="187">
        <f>MIN(Gesundheit!F256, Gesundheit!J256)</f>
        <v>928.04782608695666</v>
      </c>
      <c r="AB256" s="189">
        <f t="shared" si="43"/>
        <v>0</v>
      </c>
      <c r="AC256" s="190">
        <f>MIN(Gesundheit!F256,Gesundheit!Q256)</f>
        <v>431.16956521739127</v>
      </c>
      <c r="AD256" s="191">
        <f t="shared" si="44"/>
        <v>496.87826086956539</v>
      </c>
      <c r="AE256" s="160">
        <f t="shared" si="45"/>
        <v>3409.7341527514277</v>
      </c>
      <c r="AF256" s="160">
        <f t="shared" si="46"/>
        <v>1380.7646008653883</v>
      </c>
      <c r="AG256" s="160">
        <f t="shared" si="47"/>
        <v>2028.9695518860394</v>
      </c>
    </row>
    <row r="257" spans="1:33" x14ac:dyDescent="0.25">
      <c r="A257" s="76">
        <v>12067</v>
      </c>
      <c r="B257" s="21" t="s">
        <v>339</v>
      </c>
      <c r="C257" s="39" t="s">
        <v>189</v>
      </c>
      <c r="D257" s="207">
        <v>2447</v>
      </c>
      <c r="E257" s="213">
        <f>Terr_Oeko!W257</f>
        <v>1404.4450770996395</v>
      </c>
      <c r="F257" s="220">
        <f t="shared" si="36"/>
        <v>374.40019609898718</v>
      </c>
      <c r="G257" s="223">
        <f>Terr_Oeko!Z257</f>
        <v>1030.0448810006524</v>
      </c>
      <c r="H257" s="227">
        <f t="shared" si="37"/>
        <v>97.270893469310749</v>
      </c>
      <c r="I257" s="228">
        <f>Terr_Oeko!AB257</f>
        <v>1307.1741836303288</v>
      </c>
      <c r="J257" s="220">
        <f t="shared" si="38"/>
        <v>0</v>
      </c>
      <c r="K257" s="231">
        <f>Terr_Oeko!AD257</f>
        <v>1446.2078528685595</v>
      </c>
      <c r="L257" s="180">
        <f>Terr_Oeko!X257</f>
        <v>1516.1222319476772</v>
      </c>
      <c r="M257" s="205">
        <f t="shared" si="39"/>
        <v>386.6017615223202</v>
      </c>
      <c r="N257" s="205">
        <f>Terr_Oeko!AF257</f>
        <v>1129.520470425357</v>
      </c>
      <c r="O257" s="180">
        <f t="shared" si="40"/>
        <v>19.795555871119632</v>
      </c>
      <c r="P257" s="180">
        <f>Terr_Oeko!AH257</f>
        <v>1496.3266760765575</v>
      </c>
      <c r="Q257" s="205">
        <f t="shared" si="41"/>
        <v>0</v>
      </c>
      <c r="R257" s="214">
        <f>Terr_Oeko!AJ257</f>
        <v>1688.9635948673595</v>
      </c>
      <c r="T257" s="186">
        <f>Klima!E257</f>
        <v>242.05102191007143</v>
      </c>
      <c r="U257" s="187">
        <f>Klima!H257</f>
        <v>188.87133715982156</v>
      </c>
      <c r="V257" s="187">
        <f>Klima!J257</f>
        <v>53.179684750249862</v>
      </c>
      <c r="W257" s="186">
        <f>Vegetation!K257</f>
        <v>1404.4450770996395</v>
      </c>
      <c r="X257" s="187">
        <f t="shared" si="42"/>
        <v>576.36069585458915</v>
      </c>
      <c r="Y257" s="188">
        <f>Vegetation!M257</f>
        <v>828.08438124505039</v>
      </c>
      <c r="Z257" s="186">
        <f>Gesundheit!F257</f>
        <v>1600.2304347826089</v>
      </c>
      <c r="AA257" s="187">
        <f>MIN(Gesundheit!F257, Gesundheit!J257)</f>
        <v>1600.2304347826089</v>
      </c>
      <c r="AB257" s="189">
        <f t="shared" si="43"/>
        <v>0</v>
      </c>
      <c r="AC257" s="190">
        <f>MIN(Gesundheit!F257,Gesundheit!Q257)</f>
        <v>861.27391304347805</v>
      </c>
      <c r="AD257" s="191">
        <f t="shared" si="44"/>
        <v>738.95652173913084</v>
      </c>
      <c r="AE257" s="160">
        <f t="shared" si="45"/>
        <v>6167.2938428396355</v>
      </c>
      <c r="AF257" s="160">
        <f t="shared" si="46"/>
        <v>2482.5289171374498</v>
      </c>
      <c r="AG257" s="160">
        <f t="shared" si="47"/>
        <v>3684.7649257021867</v>
      </c>
    </row>
    <row r="258" spans="1:33" x14ac:dyDescent="0.25">
      <c r="A258" s="76">
        <v>12068</v>
      </c>
      <c r="B258" s="21" t="s">
        <v>196</v>
      </c>
      <c r="C258" s="39" t="s">
        <v>189</v>
      </c>
      <c r="D258" s="207">
        <v>2526</v>
      </c>
      <c r="E258" s="213">
        <f>Terr_Oeko!W258</f>
        <v>1991.6405230864716</v>
      </c>
      <c r="F258" s="220">
        <f t="shared" si="36"/>
        <v>530.93610747824346</v>
      </c>
      <c r="G258" s="223">
        <f>Terr_Oeko!Z258</f>
        <v>1460.7044156082281</v>
      </c>
      <c r="H258" s="227">
        <f t="shared" si="37"/>
        <v>137.93964342869208</v>
      </c>
      <c r="I258" s="228">
        <f>Terr_Oeko!AB258</f>
        <v>1853.7008796577795</v>
      </c>
      <c r="J258" s="220">
        <f t="shared" si="38"/>
        <v>0</v>
      </c>
      <c r="K258" s="231">
        <f>Terr_Oeko!AD258</f>
        <v>2050.8642249842524</v>
      </c>
      <c r="L258" s="180">
        <f>Terr_Oeko!X258</f>
        <v>1080.6758819274708</v>
      </c>
      <c r="M258" s="205">
        <f t="shared" si="39"/>
        <v>275.56564423643749</v>
      </c>
      <c r="N258" s="205">
        <f>Terr_Oeko!AF258</f>
        <v>805.11023769103326</v>
      </c>
      <c r="O258" s="180">
        <f t="shared" si="40"/>
        <v>14.110062730090704</v>
      </c>
      <c r="P258" s="180">
        <f>Terr_Oeko!AH258</f>
        <v>1066.5658191973801</v>
      </c>
      <c r="Q258" s="205">
        <f t="shared" si="41"/>
        <v>0</v>
      </c>
      <c r="R258" s="214">
        <f>Terr_Oeko!AJ258</f>
        <v>1203.8753762497861</v>
      </c>
      <c r="T258" s="186">
        <f>Klima!E258</f>
        <v>319.9374074191436</v>
      </c>
      <c r="U258" s="187">
        <f>Klima!H258</f>
        <v>257.4451943463564</v>
      </c>
      <c r="V258" s="187">
        <f>Klima!J258</f>
        <v>62.492213072787195</v>
      </c>
      <c r="W258" s="186">
        <f>Vegetation!K258</f>
        <v>1991.6405230864716</v>
      </c>
      <c r="X258" s="187">
        <f t="shared" si="42"/>
        <v>817.33585491921508</v>
      </c>
      <c r="Y258" s="188">
        <f>Vegetation!M258</f>
        <v>1174.3046681672565</v>
      </c>
      <c r="Z258" s="186">
        <f>Gesundheit!F258</f>
        <v>1135.1869565217391</v>
      </c>
      <c r="AA258" s="187">
        <f>MIN(Gesundheit!F258, Gesundheit!J258)</f>
        <v>1135.1869565217391</v>
      </c>
      <c r="AB258" s="189">
        <f t="shared" si="43"/>
        <v>0</v>
      </c>
      <c r="AC258" s="190">
        <f>MIN(Gesundheit!F258,Gesundheit!Q258)</f>
        <v>889.09130434782617</v>
      </c>
      <c r="AD258" s="191">
        <f t="shared" si="44"/>
        <v>246.09565217391298</v>
      </c>
      <c r="AE258" s="160">
        <f t="shared" si="45"/>
        <v>6519.0812920412964</v>
      </c>
      <c r="AF258" s="160">
        <f t="shared" si="46"/>
        <v>2362.0177119460932</v>
      </c>
      <c r="AG258" s="160">
        <f t="shared" si="47"/>
        <v>4157.0635800952032</v>
      </c>
    </row>
    <row r="259" spans="1:33" x14ac:dyDescent="0.25">
      <c r="A259" s="76">
        <v>12069</v>
      </c>
      <c r="B259" s="21" t="s">
        <v>340</v>
      </c>
      <c r="C259" s="39" t="s">
        <v>189</v>
      </c>
      <c r="D259" s="207">
        <v>3010</v>
      </c>
      <c r="E259" s="213">
        <f>Terr_Oeko!W259</f>
        <v>1655.6349368907668</v>
      </c>
      <c r="F259" s="220">
        <f t="shared" si="36"/>
        <v>441.36296616194409</v>
      </c>
      <c r="G259" s="223">
        <f>Terr_Oeko!Z259</f>
        <v>1214.2719707288227</v>
      </c>
      <c r="H259" s="227">
        <f t="shared" si="37"/>
        <v>114.66812921082646</v>
      </c>
      <c r="I259" s="228">
        <f>Terr_Oeko!AB259</f>
        <v>1540.9668076799403</v>
      </c>
      <c r="J259" s="220">
        <f t="shared" si="38"/>
        <v>0</v>
      </c>
      <c r="K259" s="231">
        <f>Terr_Oeko!AD259</f>
        <v>1704.8671295567485</v>
      </c>
      <c r="L259" s="180">
        <f>Terr_Oeko!X259</f>
        <v>2101.569718663266</v>
      </c>
      <c r="M259" s="205">
        <f t="shared" si="39"/>
        <v>535.88723789997471</v>
      </c>
      <c r="N259" s="205">
        <f>Terr_Oeko!AF259</f>
        <v>1565.6824807632913</v>
      </c>
      <c r="O259" s="180">
        <f t="shared" si="40"/>
        <v>27.439569123268484</v>
      </c>
      <c r="P259" s="180">
        <f>Terr_Oeko!AH259</f>
        <v>2074.1301495399975</v>
      </c>
      <c r="Q259" s="205">
        <f t="shared" si="41"/>
        <v>0</v>
      </c>
      <c r="R259" s="214">
        <f>Terr_Oeko!AJ259</f>
        <v>2341.1534189681292</v>
      </c>
      <c r="T259" s="186">
        <f>Klima!E259</f>
        <v>337.57085803444227</v>
      </c>
      <c r="U259" s="187">
        <f>Klima!H259</f>
        <v>260.13895352728758</v>
      </c>
      <c r="V259" s="187">
        <f>Klima!J259</f>
        <v>77.431904507154684</v>
      </c>
      <c r="W259" s="186">
        <f>Vegetation!K259</f>
        <v>1655.6349368907668</v>
      </c>
      <c r="X259" s="187">
        <f t="shared" si="42"/>
        <v>679.44479984804104</v>
      </c>
      <c r="Y259" s="188">
        <f>Vegetation!M259</f>
        <v>976.19013704272572</v>
      </c>
      <c r="Z259" s="186">
        <f>Gesundheit!F259</f>
        <v>2171.8260869565215</v>
      </c>
      <c r="AA259" s="187">
        <f>MIN(Gesundheit!F259, Gesundheit!J259)</f>
        <v>2171.8260869565215</v>
      </c>
      <c r="AB259" s="189">
        <f t="shared" si="43"/>
        <v>0</v>
      </c>
      <c r="AC259" s="190">
        <f>MIN(Gesundheit!F259,Gesundheit!Q259)</f>
        <v>1059.4347826086957</v>
      </c>
      <c r="AD259" s="191">
        <f t="shared" si="44"/>
        <v>1112.3913043478258</v>
      </c>
      <c r="AE259" s="160">
        <f t="shared" si="45"/>
        <v>7922.2365374357632</v>
      </c>
      <c r="AF259" s="160">
        <f t="shared" si="46"/>
        <v>3253.5175386659448</v>
      </c>
      <c r="AG259" s="160">
        <f t="shared" si="47"/>
        <v>4668.7189987698184</v>
      </c>
    </row>
    <row r="260" spans="1:33" x14ac:dyDescent="0.25">
      <c r="A260" s="76">
        <v>12070</v>
      </c>
      <c r="B260" s="21" t="s">
        <v>197</v>
      </c>
      <c r="C260" s="39" t="s">
        <v>189</v>
      </c>
      <c r="D260" s="207">
        <v>2145</v>
      </c>
      <c r="E260" s="213">
        <f>Terr_Oeko!W260</f>
        <v>2192.6709568578867</v>
      </c>
      <c r="F260" s="220">
        <f t="shared" si="36"/>
        <v>584.5272624853983</v>
      </c>
      <c r="G260" s="223">
        <f>Terr_Oeko!Z260</f>
        <v>1608.1436943724884</v>
      </c>
      <c r="H260" s="227">
        <f t="shared" si="37"/>
        <v>151.86287205921371</v>
      </c>
      <c r="I260" s="228">
        <f>Terr_Oeko!AB260</f>
        <v>2040.808084798673</v>
      </c>
      <c r="J260" s="220">
        <f t="shared" si="38"/>
        <v>0</v>
      </c>
      <c r="K260" s="231">
        <f>Terr_Oeko!AD260</f>
        <v>2257.8725279263595</v>
      </c>
      <c r="L260" s="180">
        <f>Terr_Oeko!X260</f>
        <v>551.02827943674652</v>
      </c>
      <c r="M260" s="205">
        <f t="shared" si="39"/>
        <v>140.50879209468076</v>
      </c>
      <c r="N260" s="205">
        <f>Terr_Oeko!AF260</f>
        <v>410.51948734206576</v>
      </c>
      <c r="O260" s="180">
        <f t="shared" si="40"/>
        <v>7.194611926601965</v>
      </c>
      <c r="P260" s="180">
        <f>Terr_Oeko!AH260</f>
        <v>543.83366751014455</v>
      </c>
      <c r="Q260" s="205">
        <f t="shared" si="41"/>
        <v>0</v>
      </c>
      <c r="R260" s="214">
        <f>Terr_Oeko!AJ260</f>
        <v>613.84674935838655</v>
      </c>
      <c r="T260" s="186">
        <f>Klima!E260</f>
        <v>319.8438472072155</v>
      </c>
      <c r="U260" s="187">
        <f>Klima!H260</f>
        <v>264.77694421967612</v>
      </c>
      <c r="V260" s="187">
        <f>Klima!J260</f>
        <v>55.066902987539379</v>
      </c>
      <c r="W260" s="186">
        <f>Vegetation!K260</f>
        <v>2192.6709568578867</v>
      </c>
      <c r="X260" s="187">
        <f t="shared" si="42"/>
        <v>899.83537204929826</v>
      </c>
      <c r="Y260" s="188">
        <f>Vegetation!M260</f>
        <v>1292.8355848085885</v>
      </c>
      <c r="Z260" s="186">
        <f>Gesundheit!F260</f>
        <v>561.85652173913047</v>
      </c>
      <c r="AA260" s="187">
        <f>MIN(Gesundheit!F260, Gesundheit!J260)</f>
        <v>561.85652173913047</v>
      </c>
      <c r="AB260" s="189">
        <f t="shared" si="43"/>
        <v>0</v>
      </c>
      <c r="AC260" s="190">
        <f>MIN(Gesundheit!F260,Gesundheit!Q260)</f>
        <v>561.85652173913047</v>
      </c>
      <c r="AD260" s="191">
        <f t="shared" si="44"/>
        <v>0</v>
      </c>
      <c r="AE260" s="160">
        <f t="shared" si="45"/>
        <v>5818.0705620988656</v>
      </c>
      <c r="AF260" s="160">
        <f t="shared" si="46"/>
        <v>1885.5263219939206</v>
      </c>
      <c r="AG260" s="160">
        <f t="shared" si="47"/>
        <v>3932.5442401049454</v>
      </c>
    </row>
    <row r="261" spans="1:33" x14ac:dyDescent="0.25">
      <c r="A261" s="76">
        <v>12071</v>
      </c>
      <c r="B261" s="21" t="s">
        <v>341</v>
      </c>
      <c r="C261" s="39" t="s">
        <v>189</v>
      </c>
      <c r="D261" s="207">
        <v>1862</v>
      </c>
      <c r="E261" s="213">
        <f>Terr_Oeko!W261</f>
        <v>1018.6967475912259</v>
      </c>
      <c r="F261" s="220">
        <f t="shared" si="36"/>
        <v>271.56651996046446</v>
      </c>
      <c r="G261" s="223">
        <f>Terr_Oeko!Z261</f>
        <v>747.1302276307614</v>
      </c>
      <c r="H261" s="227">
        <f t="shared" si="37"/>
        <v>70.55423129618714</v>
      </c>
      <c r="I261" s="228">
        <f>Terr_Oeko!AB261</f>
        <v>948.14251629503872</v>
      </c>
      <c r="J261" s="220">
        <f t="shared" si="38"/>
        <v>0</v>
      </c>
      <c r="K261" s="231">
        <f>Terr_Oeko!AD261</f>
        <v>1048.9888569373873</v>
      </c>
      <c r="L261" s="180">
        <f>Terr_Oeko!X261</f>
        <v>6588.361445223486</v>
      </c>
      <c r="M261" s="205">
        <f t="shared" si="39"/>
        <v>1679.9912873759913</v>
      </c>
      <c r="N261" s="205">
        <f>Terr_Oeko!AF261</f>
        <v>4908.3701578474947</v>
      </c>
      <c r="O261" s="180">
        <f t="shared" si="40"/>
        <v>86.022270724511145</v>
      </c>
      <c r="P261" s="180">
        <f>Terr_Oeko!AH261</f>
        <v>6502.3391744989749</v>
      </c>
      <c r="Q261" s="205">
        <f t="shared" si="41"/>
        <v>0</v>
      </c>
      <c r="R261" s="214">
        <f>Terr_Oeko!AJ261</f>
        <v>7339.4495485468169</v>
      </c>
      <c r="T261" s="186">
        <f>Klima!E261</f>
        <v>335.9720315786679</v>
      </c>
      <c r="U261" s="187">
        <f>Klima!H261</f>
        <v>225.62237859714483</v>
      </c>
      <c r="V261" s="187">
        <f>Klima!J261</f>
        <v>110.34965298152306</v>
      </c>
      <c r="W261" s="186">
        <f>Vegetation!K261</f>
        <v>1018.6967475912259</v>
      </c>
      <c r="X261" s="187">
        <f t="shared" si="42"/>
        <v>418.05605351189593</v>
      </c>
      <c r="Y261" s="188">
        <f>Vegetation!M261</f>
        <v>600.64069407932993</v>
      </c>
      <c r="Z261" s="186">
        <f>Gesundheit!F261</f>
        <v>5448.9521739130441</v>
      </c>
      <c r="AA261" s="187">
        <f>MIN(Gesundheit!F261, Gesundheit!J261)</f>
        <v>2248.7956521739129</v>
      </c>
      <c r="AB261" s="189">
        <f t="shared" si="43"/>
        <v>3200.1565217391312</v>
      </c>
      <c r="AC261" s="190">
        <f>MIN(Gesundheit!F261,Gesundheit!Q261)</f>
        <v>655.38260869565227</v>
      </c>
      <c r="AD261" s="191">
        <f t="shared" si="44"/>
        <v>4793.5695652173918</v>
      </c>
      <c r="AE261" s="160">
        <f t="shared" si="45"/>
        <v>14410.679145897651</v>
      </c>
      <c r="AF261" s="160">
        <f t="shared" si="46"/>
        <v>3049.0505863036519</v>
      </c>
      <c r="AG261" s="160">
        <f t="shared" si="47"/>
        <v>11361.628559593997</v>
      </c>
    </row>
    <row r="262" spans="1:33" x14ac:dyDescent="0.25">
      <c r="A262" s="76">
        <v>12072</v>
      </c>
      <c r="B262" s="21" t="s">
        <v>198</v>
      </c>
      <c r="C262" s="39" t="s">
        <v>189</v>
      </c>
      <c r="D262" s="207">
        <v>2105</v>
      </c>
      <c r="E262" s="213">
        <f>Terr_Oeko!W262</f>
        <v>1458.0342018973624</v>
      </c>
      <c r="F262" s="220">
        <f t="shared" si="36"/>
        <v>388.68610813655482</v>
      </c>
      <c r="G262" s="223">
        <f>Terr_Oeko!Z262</f>
        <v>1069.3480937608076</v>
      </c>
      <c r="H262" s="227">
        <f t="shared" si="37"/>
        <v>100.9824391426223</v>
      </c>
      <c r="I262" s="228">
        <f>Terr_Oeko!AB262</f>
        <v>1357.0517627547401</v>
      </c>
      <c r="J262" s="220">
        <f t="shared" si="38"/>
        <v>0</v>
      </c>
      <c r="K262" s="231">
        <f>Terr_Oeko!AD262</f>
        <v>1501.3905113964884</v>
      </c>
      <c r="L262" s="180">
        <f>Terr_Oeko!X262</f>
        <v>1106.1451906657082</v>
      </c>
      <c r="M262" s="205">
        <f t="shared" si="39"/>
        <v>282.0601599261845</v>
      </c>
      <c r="N262" s="205">
        <f>Terr_Oeko!AF262</f>
        <v>824.08503073952375</v>
      </c>
      <c r="O262" s="180">
        <f t="shared" si="40"/>
        <v>14.442607899274662</v>
      </c>
      <c r="P262" s="180">
        <f>Terr_Oeko!AH262</f>
        <v>1091.7025827664336</v>
      </c>
      <c r="Q262" s="205">
        <f t="shared" si="41"/>
        <v>0</v>
      </c>
      <c r="R262" s="214">
        <f>Terr_Oeko!AJ262</f>
        <v>1232.2482437791139</v>
      </c>
      <c r="T262" s="186">
        <f>Klima!E262</f>
        <v>248.59831428095089</v>
      </c>
      <c r="U262" s="187">
        <f>Klima!H262</f>
        <v>196.03381036351416</v>
      </c>
      <c r="V262" s="187">
        <f>Klima!J262</f>
        <v>52.564503917436724</v>
      </c>
      <c r="W262" s="186">
        <f>Vegetation!K262</f>
        <v>1458.0342018973624</v>
      </c>
      <c r="X262" s="187">
        <f t="shared" si="42"/>
        <v>598.35277355294897</v>
      </c>
      <c r="Y262" s="188">
        <f>Vegetation!M262</f>
        <v>859.68142834441346</v>
      </c>
      <c r="Z262" s="186">
        <f>Gesundheit!F262</f>
        <v>1126.9695652173912</v>
      </c>
      <c r="AA262" s="187">
        <f>MIN(Gesundheit!F262, Gesundheit!J262)</f>
        <v>1126.9695652173912</v>
      </c>
      <c r="AB262" s="189">
        <f t="shared" si="43"/>
        <v>0</v>
      </c>
      <c r="AC262" s="190">
        <f>MIN(Gesundheit!F262,Gesundheit!Q262)</f>
        <v>740.90434782608691</v>
      </c>
      <c r="AD262" s="191">
        <f t="shared" si="44"/>
        <v>386.06521739130426</v>
      </c>
      <c r="AE262" s="160">
        <f t="shared" si="45"/>
        <v>5397.7814739587757</v>
      </c>
      <c r="AF262" s="160">
        <f t="shared" si="46"/>
        <v>2036.7811961757511</v>
      </c>
      <c r="AG262" s="160">
        <f t="shared" si="47"/>
        <v>3361.0002777830241</v>
      </c>
    </row>
    <row r="263" spans="1:33" x14ac:dyDescent="0.25">
      <c r="A263" s="76">
        <v>12073</v>
      </c>
      <c r="B263" s="21" t="s">
        <v>199</v>
      </c>
      <c r="C263" s="39" t="s">
        <v>189</v>
      </c>
      <c r="D263" s="207">
        <v>3103</v>
      </c>
      <c r="E263" s="213">
        <f>Terr_Oeko!W263</f>
        <v>2074.6276011635173</v>
      </c>
      <c r="F263" s="220">
        <f t="shared" ref="F263:F307" si="48">MAX(E263-G263, 0)</f>
        <v>553.05899345815828</v>
      </c>
      <c r="G263" s="223">
        <f>Terr_Oeko!Z263</f>
        <v>1521.568607705359</v>
      </c>
      <c r="H263" s="227">
        <f t="shared" ref="H263:H306" si="49">MAX(E263-I263, 0)</f>
        <v>143.68727098820614</v>
      </c>
      <c r="I263" s="228">
        <f>Terr_Oeko!AB263</f>
        <v>1930.9403301753111</v>
      </c>
      <c r="J263" s="220">
        <f t="shared" ref="J263:J307" si="50">MAX(E263-K263, 0)</f>
        <v>0</v>
      </c>
      <c r="K263" s="231">
        <f>Terr_Oeko!AD263</f>
        <v>2136.3190184529221</v>
      </c>
      <c r="L263" s="180">
        <f>Terr_Oeko!X263</f>
        <v>1362.2038532649328</v>
      </c>
      <c r="M263" s="205">
        <f t="shared" ref="M263:M307" si="51">MAX(L263-N263, 0)</f>
        <v>347.35353003047965</v>
      </c>
      <c r="N263" s="205">
        <f>Terr_Oeko!AF263</f>
        <v>1014.8503232344532</v>
      </c>
      <c r="O263" s="180">
        <f t="shared" ref="O263:O307" si="52">MAX(L263-P263, 0)</f>
        <v>17.785889499502446</v>
      </c>
      <c r="P263" s="180">
        <f>Terr_Oeko!AH263</f>
        <v>1344.4179637654304</v>
      </c>
      <c r="Q263" s="205">
        <f t="shared" ref="Q263:Q307" si="53">MAX(L263-R263, 0)</f>
        <v>0</v>
      </c>
      <c r="R263" s="214">
        <f>Terr_Oeko!AJ263</f>
        <v>1517.4981729520011</v>
      </c>
      <c r="T263" s="186">
        <f>Klima!E263</f>
        <v>406.49259793367224</v>
      </c>
      <c r="U263" s="187">
        <f>Klima!H263</f>
        <v>333.52644041158226</v>
      </c>
      <c r="V263" s="187">
        <f>Klima!J263</f>
        <v>72.966157522089986</v>
      </c>
      <c r="W263" s="186">
        <f>Vegetation!K263</f>
        <v>2074.6276011635173</v>
      </c>
      <c r="X263" s="187">
        <f t="shared" ref="X263:X307" si="54">W263-Y263</f>
        <v>851.39235940438971</v>
      </c>
      <c r="Y263" s="188">
        <f>Vegetation!M263</f>
        <v>1223.2352417591276</v>
      </c>
      <c r="Z263" s="186">
        <f>Gesundheit!F263</f>
        <v>1315.3304347826086</v>
      </c>
      <c r="AA263" s="187">
        <f>MIN(Gesundheit!F263, Gesundheit!J263)</f>
        <v>1315.3304347826086</v>
      </c>
      <c r="AB263" s="189">
        <f t="shared" ref="AB263:AB307" si="55">Z263-AA263</f>
        <v>0</v>
      </c>
      <c r="AC263" s="190">
        <f>MIN(Gesundheit!F263,Gesundheit!Q263)</f>
        <v>1092.1826086956521</v>
      </c>
      <c r="AD263" s="191">
        <f t="shared" ref="AD263:AD307" si="56">Z263-AC263</f>
        <v>223.14782608695646</v>
      </c>
      <c r="AE263" s="160">
        <f t="shared" ref="AE263:AE307" si="57">E263+L263+T263+W263+Z263</f>
        <v>7233.2820883082486</v>
      </c>
      <c r="AF263" s="160">
        <f t="shared" ref="AF263:AF307" si="58">H263+O263+U263+X263+AA263</f>
        <v>2661.722395086289</v>
      </c>
      <c r="AG263" s="160">
        <f t="shared" ref="AG263:AG307" si="59">I263+P263+V263+Y263+AB263</f>
        <v>4571.5596932219587</v>
      </c>
    </row>
    <row r="264" spans="1:33" x14ac:dyDescent="0.25">
      <c r="A264" s="76">
        <v>13071</v>
      </c>
      <c r="B264" s="21" t="s">
        <v>200</v>
      </c>
      <c r="C264" s="39" t="s">
        <v>201</v>
      </c>
      <c r="D264" s="207">
        <v>5499</v>
      </c>
      <c r="E264" s="213">
        <f>Terr_Oeko!W264</f>
        <v>2143.1873004547519</v>
      </c>
      <c r="F264" s="220">
        <f t="shared" si="48"/>
        <v>232.23761062583662</v>
      </c>
      <c r="G264" s="223">
        <f>Terr_Oeko!Z264</f>
        <v>1910.9496898289153</v>
      </c>
      <c r="H264" s="227">
        <f t="shared" si="49"/>
        <v>0</v>
      </c>
      <c r="I264" s="228">
        <f>Terr_Oeko!AB264</f>
        <v>2557.3481043878865</v>
      </c>
      <c r="J264" s="220">
        <f t="shared" si="50"/>
        <v>0</v>
      </c>
      <c r="K264" s="231">
        <f>Terr_Oeko!AD264</f>
        <v>2984.8333837359792</v>
      </c>
      <c r="L264" s="180">
        <f>Terr_Oeko!X264</f>
        <v>1505.5608983443253</v>
      </c>
      <c r="M264" s="205">
        <f t="shared" si="51"/>
        <v>463.85300002379245</v>
      </c>
      <c r="N264" s="205">
        <f>Terr_Oeko!AF264</f>
        <v>1041.7078983205329</v>
      </c>
      <c r="O264" s="180">
        <f t="shared" si="52"/>
        <v>92.61118512164694</v>
      </c>
      <c r="P264" s="180">
        <f>Terr_Oeko!AH264</f>
        <v>1412.9497132226784</v>
      </c>
      <c r="Q264" s="205">
        <f t="shared" si="53"/>
        <v>0</v>
      </c>
      <c r="R264" s="214">
        <f>Terr_Oeko!AJ264</f>
        <v>1647.6904576195654</v>
      </c>
      <c r="T264" s="186">
        <f>Klima!E264</f>
        <v>620.87615960518281</v>
      </c>
      <c r="U264" s="187">
        <f>Klima!H264</f>
        <v>504.09920117235464</v>
      </c>
      <c r="V264" s="187">
        <f>Klima!J264</f>
        <v>116.77695843282817</v>
      </c>
      <c r="W264" s="186">
        <f>Vegetation!K264</f>
        <v>2143.1873004547519</v>
      </c>
      <c r="X264" s="187">
        <f t="shared" si="54"/>
        <v>796.91281400079424</v>
      </c>
      <c r="Y264" s="188">
        <f>Vegetation!M264</f>
        <v>1346.2744864539577</v>
      </c>
      <c r="Z264" s="186">
        <f>Gesundheit!F264</f>
        <v>1614.8391304347826</v>
      </c>
      <c r="AA264" s="187">
        <f>MIN(Gesundheit!F264, Gesundheit!J264)</f>
        <v>1614.8391304347826</v>
      </c>
      <c r="AB264" s="189">
        <f t="shared" si="55"/>
        <v>0</v>
      </c>
      <c r="AC264" s="190">
        <f>MIN(Gesundheit!F264,Gesundheit!Q264)</f>
        <v>1614.8391304347826</v>
      </c>
      <c r="AD264" s="191">
        <f t="shared" si="56"/>
        <v>0</v>
      </c>
      <c r="AE264" s="160">
        <f t="shared" si="57"/>
        <v>8027.6507892937952</v>
      </c>
      <c r="AF264" s="160">
        <f t="shared" si="58"/>
        <v>3008.4623307295788</v>
      </c>
      <c r="AG264" s="160">
        <f t="shared" si="59"/>
        <v>5433.3492624973505</v>
      </c>
    </row>
    <row r="265" spans="1:33" x14ac:dyDescent="0.25">
      <c r="A265" s="76">
        <v>13072</v>
      </c>
      <c r="B265" s="21" t="s">
        <v>342</v>
      </c>
      <c r="C265" s="39" t="s">
        <v>201</v>
      </c>
      <c r="D265" s="207">
        <v>3672</v>
      </c>
      <c r="E265" s="213">
        <f>Terr_Oeko!W265</f>
        <v>2684.6499834225442</v>
      </c>
      <c r="F265" s="220">
        <f t="shared" si="48"/>
        <v>290.91097048981737</v>
      </c>
      <c r="G265" s="223">
        <f>Terr_Oeko!Z265</f>
        <v>2393.7390129327268</v>
      </c>
      <c r="H265" s="227">
        <f t="shared" si="49"/>
        <v>0</v>
      </c>
      <c r="I265" s="228">
        <f>Terr_Oeko!AB265</f>
        <v>3203.4458885575896</v>
      </c>
      <c r="J265" s="220">
        <f t="shared" si="50"/>
        <v>0</v>
      </c>
      <c r="K265" s="231">
        <f>Terr_Oeko!AD265</f>
        <v>3738.9326133397517</v>
      </c>
      <c r="L265" s="180">
        <f>Terr_Oeko!X265</f>
        <v>1694.1354372443573</v>
      </c>
      <c r="M265" s="205">
        <f t="shared" si="51"/>
        <v>521.95152376539295</v>
      </c>
      <c r="N265" s="205">
        <f>Terr_Oeko!AF265</f>
        <v>1172.1839134789643</v>
      </c>
      <c r="O265" s="180">
        <f t="shared" si="52"/>
        <v>104.21092283435291</v>
      </c>
      <c r="P265" s="180">
        <f>Terr_Oeko!AH265</f>
        <v>1589.9245144100043</v>
      </c>
      <c r="Q265" s="205">
        <f t="shared" si="53"/>
        <v>0</v>
      </c>
      <c r="R265" s="214">
        <f>Terr_Oeko!AJ265</f>
        <v>1854.0670104626186</v>
      </c>
      <c r="T265" s="186">
        <f>Klima!E265</f>
        <v>1034.7957722050485</v>
      </c>
      <c r="U265" s="187">
        <f>Klima!H265</f>
        <v>720.44897824100804</v>
      </c>
      <c r="V265" s="187">
        <f>Klima!J265</f>
        <v>314.34679396404044</v>
      </c>
      <c r="W265" s="186">
        <f>Vegetation!K265</f>
        <v>2684.6499834225442</v>
      </c>
      <c r="X265" s="187">
        <f t="shared" si="54"/>
        <v>998.24778377628991</v>
      </c>
      <c r="Y265" s="188">
        <f>Vegetation!M265</f>
        <v>1686.4021996462543</v>
      </c>
      <c r="Z265" s="186">
        <f>Gesundheit!F265</f>
        <v>1969.5869565217392</v>
      </c>
      <c r="AA265" s="187">
        <f>MIN(Gesundheit!F265, Gesundheit!J265)</f>
        <v>1969.5869565217392</v>
      </c>
      <c r="AB265" s="189">
        <f t="shared" si="55"/>
        <v>0</v>
      </c>
      <c r="AC265" s="190">
        <f>MIN(Gesundheit!F265,Gesundheit!Q265)</f>
        <v>1292.4434782608698</v>
      </c>
      <c r="AD265" s="191">
        <f t="shared" si="56"/>
        <v>677.14347826086941</v>
      </c>
      <c r="AE265" s="160">
        <f t="shared" si="57"/>
        <v>10067.818132816234</v>
      </c>
      <c r="AF265" s="160">
        <f t="shared" si="58"/>
        <v>3792.4946413733901</v>
      </c>
      <c r="AG265" s="160">
        <f t="shared" si="59"/>
        <v>6794.1193965778884</v>
      </c>
    </row>
    <row r="266" spans="1:33" x14ac:dyDescent="0.25">
      <c r="A266" s="76">
        <v>13073</v>
      </c>
      <c r="B266" s="21" t="s">
        <v>202</v>
      </c>
      <c r="C266" s="39" t="s">
        <v>201</v>
      </c>
      <c r="D266" s="207">
        <v>3645</v>
      </c>
      <c r="E266" s="213">
        <f>Terr_Oeko!W266</f>
        <v>1966.9870673082903</v>
      </c>
      <c r="F266" s="220">
        <f t="shared" si="48"/>
        <v>213.14440251986889</v>
      </c>
      <c r="G266" s="223">
        <f>Terr_Oeko!Z266</f>
        <v>1753.8426647884214</v>
      </c>
      <c r="H266" s="227">
        <f t="shared" si="49"/>
        <v>0</v>
      </c>
      <c r="I266" s="228">
        <f>Terr_Oeko!AB266</f>
        <v>2347.0980099914723</v>
      </c>
      <c r="J266" s="220">
        <f t="shared" si="50"/>
        <v>0</v>
      </c>
      <c r="K266" s="231">
        <f>Terr_Oeko!AD266</f>
        <v>2739.4379682228191</v>
      </c>
      <c r="L266" s="180">
        <f>Terr_Oeko!X266</f>
        <v>976.45579961580574</v>
      </c>
      <c r="M266" s="205">
        <f t="shared" si="51"/>
        <v>300.83934335735921</v>
      </c>
      <c r="N266" s="205">
        <f>Terr_Oeko!AF266</f>
        <v>675.61645625844653</v>
      </c>
      <c r="O266" s="180">
        <f t="shared" si="52"/>
        <v>60.064477578271635</v>
      </c>
      <c r="P266" s="180">
        <f>Terr_Oeko!AH266</f>
        <v>916.39132203753411</v>
      </c>
      <c r="Q266" s="205">
        <f t="shared" si="53"/>
        <v>0</v>
      </c>
      <c r="R266" s="214">
        <f>Terr_Oeko!AJ266</f>
        <v>1068.6362172952017</v>
      </c>
      <c r="T266" s="186">
        <f>Klima!E266</f>
        <v>457.95526557599635</v>
      </c>
      <c r="U266" s="187">
        <f>Klima!H266</f>
        <v>377.24398537819513</v>
      </c>
      <c r="V266" s="187">
        <f>Klima!J266</f>
        <v>80.711280197801216</v>
      </c>
      <c r="W266" s="186">
        <f>Vegetation!K266</f>
        <v>1966.9870673082903</v>
      </c>
      <c r="X266" s="187">
        <f t="shared" si="54"/>
        <v>731.39533748600343</v>
      </c>
      <c r="Y266" s="188">
        <f>Vegetation!M266</f>
        <v>1235.5917298222869</v>
      </c>
      <c r="Z266" s="186">
        <f>Gesundheit!F266</f>
        <v>993.17826086956529</v>
      </c>
      <c r="AA266" s="187">
        <f>MIN(Gesundheit!F266, Gesundheit!J266)</f>
        <v>993.17826086956529</v>
      </c>
      <c r="AB266" s="189">
        <f t="shared" si="55"/>
        <v>0</v>
      </c>
      <c r="AC266" s="190">
        <f>MIN(Gesundheit!F266,Gesundheit!Q266)</f>
        <v>993.17826086956529</v>
      </c>
      <c r="AD266" s="191">
        <f t="shared" si="56"/>
        <v>0</v>
      </c>
      <c r="AE266" s="160">
        <f t="shared" si="57"/>
        <v>6361.5634606779477</v>
      </c>
      <c r="AF266" s="160">
        <f t="shared" si="58"/>
        <v>2161.8820613120356</v>
      </c>
      <c r="AG266" s="160">
        <f t="shared" si="59"/>
        <v>4579.7923420490943</v>
      </c>
    </row>
    <row r="267" spans="1:33" x14ac:dyDescent="0.25">
      <c r="A267" s="76">
        <v>13074</v>
      </c>
      <c r="B267" s="21" t="s">
        <v>203</v>
      </c>
      <c r="C267" s="39" t="s">
        <v>201</v>
      </c>
      <c r="D267" s="207">
        <v>2193</v>
      </c>
      <c r="E267" s="213">
        <f>Terr_Oeko!W267</f>
        <v>2598.0947606158834</v>
      </c>
      <c r="F267" s="220">
        <f t="shared" si="48"/>
        <v>281.53177244793824</v>
      </c>
      <c r="G267" s="223">
        <f>Terr_Oeko!Z267</f>
        <v>2316.5629881679452</v>
      </c>
      <c r="H267" s="227">
        <f t="shared" si="49"/>
        <v>0</v>
      </c>
      <c r="I267" s="228">
        <f>Terr_Oeko!AB267</f>
        <v>3100.1642785356757</v>
      </c>
      <c r="J267" s="220">
        <f t="shared" si="50"/>
        <v>0</v>
      </c>
      <c r="K267" s="231">
        <f>Terr_Oeko!AD267</f>
        <v>3618.3864909755475</v>
      </c>
      <c r="L267" s="180">
        <f>Terr_Oeko!X267</f>
        <v>1089.943978734218</v>
      </c>
      <c r="M267" s="205">
        <f t="shared" si="51"/>
        <v>335.80427397504695</v>
      </c>
      <c r="N267" s="205">
        <f>Terr_Oeko!AF267</f>
        <v>754.13970475917108</v>
      </c>
      <c r="O267" s="180">
        <f t="shared" si="52"/>
        <v>67.045447113952378</v>
      </c>
      <c r="P267" s="180">
        <f>Terr_Oeko!AH267</f>
        <v>1022.8985316202657</v>
      </c>
      <c r="Q267" s="205">
        <f t="shared" si="53"/>
        <v>0</v>
      </c>
      <c r="R267" s="214">
        <f>Terr_Oeko!AJ267</f>
        <v>1192.8380280566701</v>
      </c>
      <c r="T267" s="186">
        <f>Klima!E267</f>
        <v>418.52235586700175</v>
      </c>
      <c r="U267" s="187">
        <f>Klima!H267</f>
        <v>345.17847943279298</v>
      </c>
      <c r="V267" s="187">
        <f>Klima!J267</f>
        <v>73.343876434208767</v>
      </c>
      <c r="W267" s="186">
        <f>Vegetation!K267</f>
        <v>2598.0947606158834</v>
      </c>
      <c r="X267" s="187">
        <f t="shared" si="54"/>
        <v>966.06349164340645</v>
      </c>
      <c r="Y267" s="188">
        <f>Vegetation!M267</f>
        <v>1632.0312689724769</v>
      </c>
      <c r="Z267" s="186">
        <f>Gesundheit!F267</f>
        <v>1110.504347826087</v>
      </c>
      <c r="AA267" s="187">
        <f>MIN(Gesundheit!F267, Gesundheit!J267)</f>
        <v>1110.504347826087</v>
      </c>
      <c r="AB267" s="189">
        <f t="shared" si="55"/>
        <v>0</v>
      </c>
      <c r="AC267" s="190">
        <f>MIN(Gesundheit!F267,Gesundheit!Q267)</f>
        <v>771.88695652173908</v>
      </c>
      <c r="AD267" s="191">
        <f t="shared" si="56"/>
        <v>338.61739130434796</v>
      </c>
      <c r="AE267" s="160">
        <f t="shared" si="57"/>
        <v>7815.160203659073</v>
      </c>
      <c r="AF267" s="160">
        <f t="shared" si="58"/>
        <v>2488.7917660162389</v>
      </c>
      <c r="AG267" s="160">
        <f t="shared" si="59"/>
        <v>5828.4379555626274</v>
      </c>
    </row>
    <row r="268" spans="1:33" x14ac:dyDescent="0.25">
      <c r="A268" s="76">
        <v>13075</v>
      </c>
      <c r="B268" s="21" t="s">
        <v>204</v>
      </c>
      <c r="C268" s="39" t="s">
        <v>201</v>
      </c>
      <c r="D268" s="207">
        <v>4052</v>
      </c>
      <c r="E268" s="213">
        <f>Terr_Oeko!W268</f>
        <v>2356.8979400991625</v>
      </c>
      <c r="F268" s="220">
        <f t="shared" si="48"/>
        <v>255.39547849198425</v>
      </c>
      <c r="G268" s="223">
        <f>Terr_Oeko!Z268</f>
        <v>2101.5024616071782</v>
      </c>
      <c r="H268" s="227">
        <f t="shared" si="49"/>
        <v>0</v>
      </c>
      <c r="I268" s="228">
        <f>Terr_Oeko!AB268</f>
        <v>2812.3573138331785</v>
      </c>
      <c r="J268" s="220">
        <f t="shared" si="50"/>
        <v>0</v>
      </c>
      <c r="K268" s="231">
        <f>Terr_Oeko!AD268</f>
        <v>3282.4698299461897</v>
      </c>
      <c r="L268" s="180">
        <f>Terr_Oeko!X268</f>
        <v>1590.378238455155</v>
      </c>
      <c r="M268" s="205">
        <f t="shared" si="51"/>
        <v>489.9846415320917</v>
      </c>
      <c r="N268" s="205">
        <f>Terr_Oeko!AF268</f>
        <v>1100.3935969230633</v>
      </c>
      <c r="O268" s="180">
        <f t="shared" si="52"/>
        <v>97.828532619956832</v>
      </c>
      <c r="P268" s="180">
        <f>Terr_Oeko!AH268</f>
        <v>1492.5497058351982</v>
      </c>
      <c r="Q268" s="205">
        <f t="shared" si="53"/>
        <v>0</v>
      </c>
      <c r="R268" s="214">
        <f>Terr_Oeko!AJ268</f>
        <v>1740.5148143725696</v>
      </c>
      <c r="T268" s="186">
        <f>Klima!E268</f>
        <v>553.17785387951346</v>
      </c>
      <c r="U268" s="187">
        <f>Klima!H268</f>
        <v>441.16264583107198</v>
      </c>
      <c r="V268" s="187">
        <f>Klima!J268</f>
        <v>112.01520804844148</v>
      </c>
      <c r="W268" s="186">
        <f>Vegetation!K268</f>
        <v>2356.8979400991625</v>
      </c>
      <c r="X268" s="187">
        <f t="shared" si="54"/>
        <v>876.37798588978421</v>
      </c>
      <c r="Y268" s="188">
        <f>Vegetation!M268</f>
        <v>1480.5199542093783</v>
      </c>
      <c r="Z268" s="186">
        <f>Gesundheit!F268</f>
        <v>1709.6739130434783</v>
      </c>
      <c r="AA268" s="187">
        <f>MIN(Gesundheit!F268, Gesundheit!J268)</f>
        <v>1709.6739130434783</v>
      </c>
      <c r="AB268" s="189">
        <f t="shared" si="55"/>
        <v>0</v>
      </c>
      <c r="AC268" s="190">
        <f>MIN(Gesundheit!F268,Gesundheit!Q268)</f>
        <v>1426.2043478260869</v>
      </c>
      <c r="AD268" s="191">
        <f t="shared" si="56"/>
        <v>283.46956521739139</v>
      </c>
      <c r="AE268" s="160">
        <f t="shared" si="57"/>
        <v>8567.0258855764714</v>
      </c>
      <c r="AF268" s="160">
        <f t="shared" si="58"/>
        <v>3125.0430773842913</v>
      </c>
      <c r="AG268" s="160">
        <f t="shared" si="59"/>
        <v>5897.442181926197</v>
      </c>
    </row>
    <row r="269" spans="1:33" x14ac:dyDescent="0.25">
      <c r="A269" s="76">
        <v>13076</v>
      </c>
      <c r="B269" s="21" t="s">
        <v>343</v>
      </c>
      <c r="C269" s="39" t="s">
        <v>201</v>
      </c>
      <c r="D269" s="207">
        <v>4900</v>
      </c>
      <c r="E269" s="213">
        <f>Terr_Oeko!W269</f>
        <v>3242.8655445215604</v>
      </c>
      <c r="F269" s="220">
        <f t="shared" si="48"/>
        <v>351.39968656997007</v>
      </c>
      <c r="G269" s="223">
        <f>Terr_Oeko!Z269</f>
        <v>2891.4658579515904</v>
      </c>
      <c r="H269" s="227">
        <f t="shared" si="49"/>
        <v>0</v>
      </c>
      <c r="I269" s="228">
        <f>Terr_Oeko!AB269</f>
        <v>3869.5339652802745</v>
      </c>
      <c r="J269" s="220">
        <f t="shared" si="50"/>
        <v>0</v>
      </c>
      <c r="K269" s="231">
        <f>Terr_Oeko!AD269</f>
        <v>4516.3637047500624</v>
      </c>
      <c r="L269" s="180">
        <f>Terr_Oeko!X269</f>
        <v>1707.4260487744643</v>
      </c>
      <c r="M269" s="205">
        <f t="shared" si="51"/>
        <v>526.04627014009657</v>
      </c>
      <c r="N269" s="205">
        <f>Terr_Oeko!AF269</f>
        <v>1181.3797786343678</v>
      </c>
      <c r="O269" s="180">
        <f t="shared" si="52"/>
        <v>105.02846484553834</v>
      </c>
      <c r="P269" s="180">
        <f>Terr_Oeko!AH269</f>
        <v>1602.397583928926</v>
      </c>
      <c r="Q269" s="205">
        <f t="shared" si="53"/>
        <v>0</v>
      </c>
      <c r="R269" s="214">
        <f>Terr_Oeko!AJ269</f>
        <v>1868.6122964209403</v>
      </c>
      <c r="T269" s="186">
        <f>Klima!E269</f>
        <v>646.63145314291387</v>
      </c>
      <c r="U269" s="187">
        <f>Klima!H269</f>
        <v>524.47476370403342</v>
      </c>
      <c r="V269" s="187">
        <f>Klima!J269</f>
        <v>122.15668943888045</v>
      </c>
      <c r="W269" s="186">
        <f>Vegetation!K269</f>
        <v>3242.8655445215604</v>
      </c>
      <c r="X269" s="187">
        <f t="shared" si="54"/>
        <v>1205.8120659648132</v>
      </c>
      <c r="Y269" s="188">
        <f>Vegetation!M269</f>
        <v>2037.0534785567472</v>
      </c>
      <c r="Z269" s="186">
        <f>Gesundheit!F269</f>
        <v>1775.2913043478263</v>
      </c>
      <c r="AA269" s="187">
        <f>MIN(Gesundheit!F269, Gesundheit!J269)</f>
        <v>1775.2913043478263</v>
      </c>
      <c r="AB269" s="189">
        <f t="shared" si="55"/>
        <v>0</v>
      </c>
      <c r="AC269" s="190">
        <f>MIN(Gesundheit!F269,Gesundheit!Q269)</f>
        <v>1724.6782608695651</v>
      </c>
      <c r="AD269" s="191">
        <f t="shared" si="56"/>
        <v>50.613043478261261</v>
      </c>
      <c r="AE269" s="160">
        <f t="shared" si="57"/>
        <v>10615.079895308325</v>
      </c>
      <c r="AF269" s="160">
        <f t="shared" si="58"/>
        <v>3610.6065988622113</v>
      </c>
      <c r="AG269" s="160">
        <f t="shared" si="59"/>
        <v>7631.1417172048286</v>
      </c>
    </row>
    <row r="270" spans="1:33" x14ac:dyDescent="0.25">
      <c r="A270" s="76">
        <v>14521</v>
      </c>
      <c r="B270" s="21" t="s">
        <v>344</v>
      </c>
      <c r="C270" s="39" t="s">
        <v>205</v>
      </c>
      <c r="D270" s="207">
        <v>2113</v>
      </c>
      <c r="E270" s="213">
        <f>Terr_Oeko!W270</f>
        <v>601.84756989934783</v>
      </c>
      <c r="F270" s="220">
        <f t="shared" si="48"/>
        <v>153.6361301495615</v>
      </c>
      <c r="G270" s="223">
        <f>Terr_Oeko!Z270</f>
        <v>448.21143974978634</v>
      </c>
      <c r="H270" s="227">
        <f t="shared" si="49"/>
        <v>0</v>
      </c>
      <c r="I270" s="228">
        <f>Terr_Oeko!AB270</f>
        <v>696.0106694299019</v>
      </c>
      <c r="J270" s="220">
        <f t="shared" si="50"/>
        <v>0</v>
      </c>
      <c r="K270" s="231">
        <f>Terr_Oeko!AD270</f>
        <v>814.95975783429719</v>
      </c>
      <c r="L270" s="180">
        <f>Terr_Oeko!X270</f>
        <v>1476.7677042121632</v>
      </c>
      <c r="M270" s="205">
        <f t="shared" si="51"/>
        <v>750.56798614247293</v>
      </c>
      <c r="N270" s="205">
        <f>Terr_Oeko!AF270</f>
        <v>726.19971806969022</v>
      </c>
      <c r="O270" s="180">
        <f t="shared" si="52"/>
        <v>367.59472483169702</v>
      </c>
      <c r="P270" s="180">
        <f>Terr_Oeko!AH270</f>
        <v>1109.1729793804661</v>
      </c>
      <c r="Q270" s="205">
        <f t="shared" si="53"/>
        <v>173.20573999592693</v>
      </c>
      <c r="R270" s="214">
        <f>Terr_Oeko!AJ270</f>
        <v>1303.5619642162362</v>
      </c>
      <c r="T270" s="186">
        <f>Klima!E270</f>
        <v>196.34150082390093</v>
      </c>
      <c r="U270" s="187">
        <f>Klima!H270</f>
        <v>146.59150230647532</v>
      </c>
      <c r="V270" s="187">
        <f>Klima!J270</f>
        <v>49.74999851742561</v>
      </c>
      <c r="W270" s="186">
        <f>Vegetation!K270</f>
        <v>601.84756989934783</v>
      </c>
      <c r="X270" s="187">
        <f t="shared" si="54"/>
        <v>494.03186872629783</v>
      </c>
      <c r="Y270" s="188">
        <f>Vegetation!M270</f>
        <v>107.81570117304997</v>
      </c>
      <c r="Z270" s="186">
        <f>Gesundheit!F270</f>
        <v>1470.9739130434784</v>
      </c>
      <c r="AA270" s="187">
        <f>MIN(Gesundheit!F270, Gesundheit!J270)</f>
        <v>1470.9739130434784</v>
      </c>
      <c r="AB270" s="189">
        <f t="shared" si="55"/>
        <v>0</v>
      </c>
      <c r="AC270" s="190">
        <f>MIN(Gesundheit!F270,Gesundheit!Q270)</f>
        <v>743.7347826086957</v>
      </c>
      <c r="AD270" s="191">
        <f t="shared" si="56"/>
        <v>727.23913043478274</v>
      </c>
      <c r="AE270" s="160">
        <f t="shared" si="57"/>
        <v>4347.778257878238</v>
      </c>
      <c r="AF270" s="160">
        <f t="shared" si="58"/>
        <v>2479.1920089079485</v>
      </c>
      <c r="AG270" s="160">
        <f t="shared" si="59"/>
        <v>1962.7493485008438</v>
      </c>
    </row>
    <row r="271" spans="1:33" x14ac:dyDescent="0.25">
      <c r="A271" s="76">
        <v>14522</v>
      </c>
      <c r="B271" s="21" t="s">
        <v>206</v>
      </c>
      <c r="C271" s="39" t="s">
        <v>205</v>
      </c>
      <c r="D271" s="207">
        <v>2128</v>
      </c>
      <c r="E271" s="213">
        <f>Terr_Oeko!W271</f>
        <v>1099.2667960997057</v>
      </c>
      <c r="F271" s="220">
        <f t="shared" si="48"/>
        <v>280.61440305044403</v>
      </c>
      <c r="G271" s="223">
        <f>Terr_Oeko!Z271</f>
        <v>818.65239304926172</v>
      </c>
      <c r="H271" s="227">
        <f t="shared" si="49"/>
        <v>0</v>
      </c>
      <c r="I271" s="228">
        <f>Terr_Oeko!AB271</f>
        <v>1271.2544785440841</v>
      </c>
      <c r="J271" s="220">
        <f t="shared" si="50"/>
        <v>0</v>
      </c>
      <c r="K271" s="231">
        <f>Terr_Oeko!AD271</f>
        <v>1488.5134488364256</v>
      </c>
      <c r="L271" s="180">
        <f>Terr_Oeko!X271</f>
        <v>1223.2521756236781</v>
      </c>
      <c r="M271" s="205">
        <f t="shared" si="51"/>
        <v>621.71858132019179</v>
      </c>
      <c r="N271" s="205">
        <f>Terr_Oeko!AF271</f>
        <v>601.53359430348632</v>
      </c>
      <c r="O271" s="180">
        <f t="shared" si="52"/>
        <v>304.49003293855833</v>
      </c>
      <c r="P271" s="180">
        <f>Terr_Oeko!AH271</f>
        <v>918.76214268511978</v>
      </c>
      <c r="Q271" s="205">
        <f t="shared" si="53"/>
        <v>143.47164938412493</v>
      </c>
      <c r="R271" s="214">
        <f>Terr_Oeko!AJ271</f>
        <v>1079.7805262395532</v>
      </c>
      <c r="T271" s="186">
        <f>Klima!E271</f>
        <v>287.43105173203446</v>
      </c>
      <c r="U271" s="187">
        <f>Klima!H271</f>
        <v>225.35479251357594</v>
      </c>
      <c r="V271" s="187">
        <f>Klima!J271</f>
        <v>62.076259218458517</v>
      </c>
      <c r="W271" s="186">
        <f>Vegetation!K271</f>
        <v>1099.2667960997057</v>
      </c>
      <c r="X271" s="187">
        <f t="shared" si="54"/>
        <v>902.34281347473188</v>
      </c>
      <c r="Y271" s="188">
        <f>Vegetation!M271</f>
        <v>196.92398262497389</v>
      </c>
      <c r="Z271" s="186">
        <f>Gesundheit!F271</f>
        <v>1277.4695652173912</v>
      </c>
      <c r="AA271" s="187">
        <f>MIN(Gesundheit!F271, Gesundheit!J271)</f>
        <v>1277.4695652173912</v>
      </c>
      <c r="AB271" s="189">
        <f t="shared" si="55"/>
        <v>0</v>
      </c>
      <c r="AC271" s="190">
        <f>MIN(Gesundheit!F271,Gesundheit!Q271)</f>
        <v>749</v>
      </c>
      <c r="AD271" s="191">
        <f t="shared" si="56"/>
        <v>528.46956521739116</v>
      </c>
      <c r="AE271" s="160">
        <f t="shared" si="57"/>
        <v>4986.6863847725153</v>
      </c>
      <c r="AF271" s="160">
        <f t="shared" si="58"/>
        <v>2709.6572041442573</v>
      </c>
      <c r="AG271" s="160">
        <f t="shared" si="59"/>
        <v>2449.0168630726366</v>
      </c>
    </row>
    <row r="272" spans="1:33" x14ac:dyDescent="0.25">
      <c r="A272" s="76">
        <v>14523</v>
      </c>
      <c r="B272" s="21" t="s">
        <v>207</v>
      </c>
      <c r="C272" s="39" t="s">
        <v>205</v>
      </c>
      <c r="D272" s="207">
        <v>1459</v>
      </c>
      <c r="E272" s="213">
        <f>Terr_Oeko!W272</f>
        <v>1026.5067217309554</v>
      </c>
      <c r="F272" s="220">
        <f t="shared" si="48"/>
        <v>262.04063651138733</v>
      </c>
      <c r="G272" s="223">
        <f>Terr_Oeko!Z272</f>
        <v>764.46608521956807</v>
      </c>
      <c r="H272" s="227">
        <f t="shared" si="49"/>
        <v>0</v>
      </c>
      <c r="I272" s="228">
        <f>Terr_Oeko!AB272</f>
        <v>1187.1106012536388</v>
      </c>
      <c r="J272" s="220">
        <f t="shared" si="50"/>
        <v>0</v>
      </c>
      <c r="K272" s="231">
        <f>Terr_Oeko!AD272</f>
        <v>1389.9892783434236</v>
      </c>
      <c r="L272" s="180">
        <f>Terr_Oeko!X272</f>
        <v>721.97459743044908</v>
      </c>
      <c r="M272" s="205">
        <f t="shared" si="51"/>
        <v>366.94398048776856</v>
      </c>
      <c r="N272" s="205">
        <f>Terr_Oeko!AF272</f>
        <v>355.03061694268052</v>
      </c>
      <c r="O272" s="180">
        <f t="shared" si="52"/>
        <v>179.71279621090139</v>
      </c>
      <c r="P272" s="180">
        <f>Terr_Oeko!AH272</f>
        <v>542.26180121954769</v>
      </c>
      <c r="Q272" s="205">
        <f t="shared" si="53"/>
        <v>84.678276786202446</v>
      </c>
      <c r="R272" s="214">
        <f>Terr_Oeko!AJ272</f>
        <v>637.29632064424663</v>
      </c>
      <c r="T272" s="186">
        <f>Klima!E272</f>
        <v>159.73222149912772</v>
      </c>
      <c r="U272" s="187">
        <f>Klima!H272</f>
        <v>126.41968162169343</v>
      </c>
      <c r="V272" s="187">
        <f>Klima!J272</f>
        <v>33.31253987743429</v>
      </c>
      <c r="W272" s="186">
        <f>Vegetation!K272</f>
        <v>1026.5067217309554</v>
      </c>
      <c r="X272" s="187">
        <f t="shared" si="54"/>
        <v>842.6170667793192</v>
      </c>
      <c r="Y272" s="188">
        <f>Vegetation!M272</f>
        <v>183.88965495163626</v>
      </c>
      <c r="Z272" s="186">
        <f>Gesundheit!F272</f>
        <v>738.04347826086962</v>
      </c>
      <c r="AA272" s="187">
        <f>MIN(Gesundheit!F272, Gesundheit!J272)</f>
        <v>738.04347826086962</v>
      </c>
      <c r="AB272" s="189">
        <f t="shared" si="55"/>
        <v>0</v>
      </c>
      <c r="AC272" s="190">
        <f>MIN(Gesundheit!F272,Gesundheit!Q272)</f>
        <v>513.52608695652179</v>
      </c>
      <c r="AD272" s="191">
        <f t="shared" si="56"/>
        <v>224.51739130434783</v>
      </c>
      <c r="AE272" s="160">
        <f t="shared" si="57"/>
        <v>3672.7637406523568</v>
      </c>
      <c r="AF272" s="160">
        <f t="shared" si="58"/>
        <v>1886.7930228727837</v>
      </c>
      <c r="AG272" s="160">
        <f t="shared" si="59"/>
        <v>1946.574597302257</v>
      </c>
    </row>
    <row r="273" spans="1:33" x14ac:dyDescent="0.25">
      <c r="A273" s="76">
        <v>14524</v>
      </c>
      <c r="B273" s="21" t="s">
        <v>208</v>
      </c>
      <c r="C273" s="39" t="s">
        <v>205</v>
      </c>
      <c r="D273" s="207">
        <v>951</v>
      </c>
      <c r="E273" s="213">
        <f>Terr_Oeko!W273</f>
        <v>570.6281716935207</v>
      </c>
      <c r="F273" s="220">
        <f t="shared" si="48"/>
        <v>145.66662463715477</v>
      </c>
      <c r="G273" s="223">
        <f>Terr_Oeko!Z273</f>
        <v>424.96154705636593</v>
      </c>
      <c r="H273" s="227">
        <f t="shared" si="49"/>
        <v>0</v>
      </c>
      <c r="I273" s="228">
        <f>Terr_Oeko!AB273</f>
        <v>659.9067864349596</v>
      </c>
      <c r="J273" s="220">
        <f t="shared" si="50"/>
        <v>0</v>
      </c>
      <c r="K273" s="231">
        <f>Terr_Oeko!AD273</f>
        <v>772.68567636578121</v>
      </c>
      <c r="L273" s="180">
        <f>Terr_Oeko!X273</f>
        <v>874.24432496388681</v>
      </c>
      <c r="M273" s="205">
        <f t="shared" si="51"/>
        <v>444.33515204389835</v>
      </c>
      <c r="N273" s="205">
        <f>Terr_Oeko!AF273</f>
        <v>429.90917291998846</v>
      </c>
      <c r="O273" s="180">
        <f t="shared" si="52"/>
        <v>217.61554044968648</v>
      </c>
      <c r="P273" s="180">
        <f>Terr_Oeko!AH273</f>
        <v>656.62878451420033</v>
      </c>
      <c r="Q273" s="205">
        <f t="shared" si="53"/>
        <v>102.53754521493443</v>
      </c>
      <c r="R273" s="214">
        <f>Terr_Oeko!AJ273</f>
        <v>771.70677974895239</v>
      </c>
      <c r="T273" s="186">
        <f>Klima!E273</f>
        <v>138.25646084129855</v>
      </c>
      <c r="U273" s="187">
        <f>Klima!H273</f>
        <v>104.17993477330897</v>
      </c>
      <c r="V273" s="187">
        <f>Klima!J273</f>
        <v>34.076526067989576</v>
      </c>
      <c r="W273" s="186">
        <f>Vegetation!K273</f>
        <v>570.6281716935207</v>
      </c>
      <c r="X273" s="187">
        <f t="shared" si="54"/>
        <v>468.40515125244548</v>
      </c>
      <c r="Y273" s="188">
        <f>Vegetation!M273</f>
        <v>102.22302044107522</v>
      </c>
      <c r="Z273" s="186">
        <f>Gesundheit!F273</f>
        <v>936.14347826086941</v>
      </c>
      <c r="AA273" s="187">
        <f>MIN(Gesundheit!F273, Gesundheit!J273)</f>
        <v>936.14347826086941</v>
      </c>
      <c r="AB273" s="189">
        <f t="shared" si="55"/>
        <v>0</v>
      </c>
      <c r="AC273" s="190">
        <f>MIN(Gesundheit!F273,Gesundheit!Q273)</f>
        <v>334.72173913043486</v>
      </c>
      <c r="AD273" s="191">
        <f t="shared" si="56"/>
        <v>601.42173913043462</v>
      </c>
      <c r="AE273" s="160">
        <f t="shared" si="57"/>
        <v>3089.9006074530962</v>
      </c>
      <c r="AF273" s="160">
        <f t="shared" si="58"/>
        <v>1726.3441047363103</v>
      </c>
      <c r="AG273" s="160">
        <f t="shared" si="59"/>
        <v>1452.8351174582249</v>
      </c>
    </row>
    <row r="274" spans="1:33" x14ac:dyDescent="0.25">
      <c r="A274" s="76">
        <v>14625</v>
      </c>
      <c r="B274" s="21" t="s">
        <v>209</v>
      </c>
      <c r="C274" s="39" t="s">
        <v>205</v>
      </c>
      <c r="D274" s="207">
        <v>2418</v>
      </c>
      <c r="E274" s="213">
        <f>Terr_Oeko!W274</f>
        <v>871.92074259309766</v>
      </c>
      <c r="F274" s="220">
        <f t="shared" si="48"/>
        <v>222.57883123385955</v>
      </c>
      <c r="G274" s="223">
        <f>Terr_Oeko!Z274</f>
        <v>649.34191135923811</v>
      </c>
      <c r="H274" s="227">
        <f t="shared" si="49"/>
        <v>0</v>
      </c>
      <c r="I274" s="228">
        <f>Terr_Oeko!AB274</f>
        <v>1008.3386061416358</v>
      </c>
      <c r="J274" s="220">
        <f t="shared" si="50"/>
        <v>0</v>
      </c>
      <c r="K274" s="231">
        <f>Terr_Oeko!AD274</f>
        <v>1180.6649270897744</v>
      </c>
      <c r="L274" s="180">
        <f>Terr_Oeko!X274</f>
        <v>1187.0736233881507</v>
      </c>
      <c r="M274" s="205">
        <f t="shared" si="51"/>
        <v>603.33081253603041</v>
      </c>
      <c r="N274" s="205">
        <f>Terr_Oeko!AF274</f>
        <v>583.74281085212033</v>
      </c>
      <c r="O274" s="180">
        <f t="shared" si="52"/>
        <v>295.48452386905797</v>
      </c>
      <c r="P274" s="180">
        <f>Terr_Oeko!AH274</f>
        <v>891.58909951909277</v>
      </c>
      <c r="Q274" s="205">
        <f t="shared" si="53"/>
        <v>139.22837341454465</v>
      </c>
      <c r="R274" s="214">
        <f>Terr_Oeko!AJ274</f>
        <v>1047.8452499736061</v>
      </c>
      <c r="T274" s="186">
        <f>Klima!E274</f>
        <v>234.28944026563238</v>
      </c>
      <c r="U274" s="187">
        <f>Klima!H274</f>
        <v>182.56089758439032</v>
      </c>
      <c r="V274" s="187">
        <f>Klima!J274</f>
        <v>51.728542681242061</v>
      </c>
      <c r="W274" s="186">
        <f>Vegetation!K274</f>
        <v>871.92074259309766</v>
      </c>
      <c r="X274" s="187">
        <f t="shared" si="54"/>
        <v>715.72380680465074</v>
      </c>
      <c r="Y274" s="188">
        <f>Vegetation!M274</f>
        <v>156.19693578844689</v>
      </c>
      <c r="Z274" s="186">
        <f>Gesundheit!F274</f>
        <v>1212.2478260869566</v>
      </c>
      <c r="AA274" s="187">
        <f>MIN(Gesundheit!F274, Gesundheit!J274)</f>
        <v>1212.2478260869566</v>
      </c>
      <c r="AB274" s="189">
        <f t="shared" si="55"/>
        <v>0</v>
      </c>
      <c r="AC274" s="190">
        <f>MIN(Gesundheit!F274,Gesundheit!Q274)</f>
        <v>851.07826086956516</v>
      </c>
      <c r="AD274" s="191">
        <f t="shared" si="56"/>
        <v>361.16956521739144</v>
      </c>
      <c r="AE274" s="160">
        <f t="shared" si="57"/>
        <v>4377.4523749269356</v>
      </c>
      <c r="AF274" s="160">
        <f t="shared" si="58"/>
        <v>2406.0170543450558</v>
      </c>
      <c r="AG274" s="160">
        <f t="shared" si="59"/>
        <v>2107.8531841304175</v>
      </c>
    </row>
    <row r="275" spans="1:33" x14ac:dyDescent="0.25">
      <c r="A275" s="76">
        <v>14626</v>
      </c>
      <c r="B275" s="21" t="s">
        <v>210</v>
      </c>
      <c r="C275" s="39" t="s">
        <v>205</v>
      </c>
      <c r="D275" s="207">
        <v>2227</v>
      </c>
      <c r="E275" s="213">
        <f>Terr_Oeko!W275</f>
        <v>834.91793101593885</v>
      </c>
      <c r="F275" s="220">
        <f t="shared" si="48"/>
        <v>213.1329697571424</v>
      </c>
      <c r="G275" s="223">
        <f>Terr_Oeko!Z275</f>
        <v>621.78496125879644</v>
      </c>
      <c r="H275" s="227">
        <f t="shared" si="49"/>
        <v>0</v>
      </c>
      <c r="I275" s="228">
        <f>Terr_Oeko!AB275</f>
        <v>965.54645586193294</v>
      </c>
      <c r="J275" s="220">
        <f t="shared" si="50"/>
        <v>0</v>
      </c>
      <c r="K275" s="231">
        <f>Terr_Oeko!AD275</f>
        <v>1130.5595451453848</v>
      </c>
      <c r="L275" s="180">
        <f>Terr_Oeko!X275</f>
        <v>4580.1301115750275</v>
      </c>
      <c r="M275" s="205">
        <f t="shared" si="51"/>
        <v>2327.8536118511183</v>
      </c>
      <c r="N275" s="205">
        <f>Terr_Oeko!AF275</f>
        <v>2252.2764997239092</v>
      </c>
      <c r="O275" s="180">
        <f t="shared" si="52"/>
        <v>1140.078878523409</v>
      </c>
      <c r="P275" s="180">
        <f>Terr_Oeko!AH275</f>
        <v>3440.0512330516185</v>
      </c>
      <c r="Q275" s="205">
        <f t="shared" si="53"/>
        <v>537.18998796509959</v>
      </c>
      <c r="R275" s="214">
        <f>Terr_Oeko!AJ275</f>
        <v>4042.9401236099279</v>
      </c>
      <c r="T275" s="186">
        <f>Klima!E275</f>
        <v>299.3729513698807</v>
      </c>
      <c r="U275" s="187">
        <f>Klima!H275</f>
        <v>213.84861550276938</v>
      </c>
      <c r="V275" s="187">
        <f>Klima!J275</f>
        <v>85.524335867111319</v>
      </c>
      <c r="W275" s="186">
        <f>Vegetation!K275</f>
        <v>834.91793101593885</v>
      </c>
      <c r="X275" s="187">
        <f t="shared" si="54"/>
        <v>685.34972362168128</v>
      </c>
      <c r="Y275" s="188">
        <f>Vegetation!M275</f>
        <v>149.5682073942576</v>
      </c>
      <c r="Z275" s="186">
        <f>Gesundheit!F275</f>
        <v>3889.3217391304347</v>
      </c>
      <c r="AA275" s="187">
        <f>MIN(Gesundheit!F275, Gesundheit!J275)</f>
        <v>2689.6130434782613</v>
      </c>
      <c r="AB275" s="189">
        <f t="shared" si="55"/>
        <v>1199.7086956521734</v>
      </c>
      <c r="AC275" s="190">
        <f>MIN(Gesundheit!F275,Gesundheit!Q275)</f>
        <v>783.8478260869565</v>
      </c>
      <c r="AD275" s="191">
        <f t="shared" si="56"/>
        <v>3105.4739130434782</v>
      </c>
      <c r="AE275" s="160">
        <f t="shared" si="57"/>
        <v>10438.660664107221</v>
      </c>
      <c r="AF275" s="160">
        <f t="shared" si="58"/>
        <v>4728.890261126121</v>
      </c>
      <c r="AG275" s="160">
        <f t="shared" si="59"/>
        <v>5840.3989278270947</v>
      </c>
    </row>
    <row r="276" spans="1:33" x14ac:dyDescent="0.25">
      <c r="A276" s="76">
        <v>14627</v>
      </c>
      <c r="B276" s="21" t="s">
        <v>211</v>
      </c>
      <c r="C276" s="39" t="s">
        <v>205</v>
      </c>
      <c r="D276" s="207">
        <v>1461</v>
      </c>
      <c r="E276" s="213">
        <f>Terr_Oeko!W276</f>
        <v>883.4872276733588</v>
      </c>
      <c r="F276" s="220">
        <f t="shared" si="48"/>
        <v>225.53145594489922</v>
      </c>
      <c r="G276" s="223">
        <f>Terr_Oeko!Z276</f>
        <v>657.95577172845958</v>
      </c>
      <c r="H276" s="227">
        <f t="shared" si="49"/>
        <v>0</v>
      </c>
      <c r="I276" s="228">
        <f>Terr_Oeko!AB276</f>
        <v>1021.7147455933741</v>
      </c>
      <c r="J276" s="220">
        <f t="shared" si="50"/>
        <v>0</v>
      </c>
      <c r="K276" s="231">
        <f>Terr_Oeko!AD276</f>
        <v>1196.3270653976188</v>
      </c>
      <c r="L276" s="180">
        <f>Terr_Oeko!X276</f>
        <v>1061.3617931087986</v>
      </c>
      <c r="M276" s="205">
        <f t="shared" si="51"/>
        <v>539.43770665490263</v>
      </c>
      <c r="N276" s="205">
        <f>Terr_Oeko!AF276</f>
        <v>521.92408645389594</v>
      </c>
      <c r="O276" s="180">
        <f t="shared" si="52"/>
        <v>264.19253019407404</v>
      </c>
      <c r="P276" s="180">
        <f>Terr_Oeko!AH276</f>
        <v>797.16926291472453</v>
      </c>
      <c r="Q276" s="205">
        <f t="shared" si="53"/>
        <v>124.4840026325511</v>
      </c>
      <c r="R276" s="214">
        <f>Terr_Oeko!AJ276</f>
        <v>936.87779047624747</v>
      </c>
      <c r="T276" s="186">
        <f>Klima!E276</f>
        <v>199.75156307260409</v>
      </c>
      <c r="U276" s="187">
        <f>Klima!H276</f>
        <v>157.5546073766582</v>
      </c>
      <c r="V276" s="187">
        <f>Klima!J276</f>
        <v>42.196955695945888</v>
      </c>
      <c r="W276" s="186">
        <f>Vegetation!K276</f>
        <v>883.4872276733588</v>
      </c>
      <c r="X276" s="187">
        <f t="shared" si="54"/>
        <v>725.21825776629862</v>
      </c>
      <c r="Y276" s="188">
        <f>Vegetation!M276</f>
        <v>158.26896990706024</v>
      </c>
      <c r="Z276" s="186">
        <f>Gesundheit!F276</f>
        <v>1072.917391304348</v>
      </c>
      <c r="AA276" s="187">
        <f>MIN(Gesundheit!F276, Gesundheit!J276)</f>
        <v>1072.917391304348</v>
      </c>
      <c r="AB276" s="189">
        <f t="shared" si="55"/>
        <v>0</v>
      </c>
      <c r="AC276" s="190">
        <f>MIN(Gesundheit!F276,Gesundheit!Q276)</f>
        <v>514.22608695652173</v>
      </c>
      <c r="AD276" s="191">
        <f t="shared" si="56"/>
        <v>558.6913043478263</v>
      </c>
      <c r="AE276" s="160">
        <f t="shared" si="57"/>
        <v>4101.0052028324681</v>
      </c>
      <c r="AF276" s="160">
        <f t="shared" si="58"/>
        <v>2219.8827866413785</v>
      </c>
      <c r="AG276" s="160">
        <f t="shared" si="59"/>
        <v>2019.3499341111049</v>
      </c>
    </row>
    <row r="277" spans="1:33" x14ac:dyDescent="0.25">
      <c r="A277" s="76">
        <v>14628</v>
      </c>
      <c r="B277" s="21" t="s">
        <v>345</v>
      </c>
      <c r="C277" s="39" t="s">
        <v>205</v>
      </c>
      <c r="D277" s="207">
        <v>2046</v>
      </c>
      <c r="E277" s="213">
        <f>Terr_Oeko!W277</f>
        <v>720.15698008174775</v>
      </c>
      <c r="F277" s="220">
        <f t="shared" si="48"/>
        <v>183.83746492231944</v>
      </c>
      <c r="G277" s="223">
        <f>Terr_Oeko!Z277</f>
        <v>536.31951515942831</v>
      </c>
      <c r="H277" s="227">
        <f t="shared" si="49"/>
        <v>0</v>
      </c>
      <c r="I277" s="228">
        <f>Terr_Oeko!AB277</f>
        <v>832.83038242580255</v>
      </c>
      <c r="J277" s="220">
        <f t="shared" si="50"/>
        <v>0</v>
      </c>
      <c r="K277" s="231">
        <f>Terr_Oeko!AD277</f>
        <v>975.16212982010063</v>
      </c>
      <c r="L277" s="180">
        <f>Terr_Oeko!X277</f>
        <v>1886.8651324502346</v>
      </c>
      <c r="M277" s="205">
        <f t="shared" si="51"/>
        <v>959.00022633631386</v>
      </c>
      <c r="N277" s="205">
        <f>Terr_Oeko!AF277</f>
        <v>927.86490611392071</v>
      </c>
      <c r="O277" s="180">
        <f t="shared" si="52"/>
        <v>469.67554015382211</v>
      </c>
      <c r="P277" s="180">
        <f>Terr_Oeko!AH277</f>
        <v>1417.1895922964125</v>
      </c>
      <c r="Q277" s="205">
        <f t="shared" si="53"/>
        <v>221.30486101936231</v>
      </c>
      <c r="R277" s="214">
        <f>Terr_Oeko!AJ277</f>
        <v>1665.5602714308723</v>
      </c>
      <c r="T277" s="186">
        <f>Klima!E277</f>
        <v>261.56560248318112</v>
      </c>
      <c r="U277" s="187">
        <f>Klima!H277</f>
        <v>189.44655967821782</v>
      </c>
      <c r="V277" s="187">
        <f>Klima!J277</f>
        <v>72.1190428049633</v>
      </c>
      <c r="W277" s="186">
        <f>Vegetation!K277</f>
        <v>720.15698008174775</v>
      </c>
      <c r="X277" s="187">
        <f t="shared" si="54"/>
        <v>591.14718815857873</v>
      </c>
      <c r="Y277" s="188">
        <f>Vegetation!M277</f>
        <v>129.00979192316908</v>
      </c>
      <c r="Z277" s="186">
        <f>Gesundheit!F277</f>
        <v>1982.2173913043478</v>
      </c>
      <c r="AA277" s="187">
        <f>MIN(Gesundheit!F277, Gesundheit!J277)</f>
        <v>1982.2173913043478</v>
      </c>
      <c r="AB277" s="189">
        <f t="shared" si="55"/>
        <v>0</v>
      </c>
      <c r="AC277" s="190">
        <f>MIN(Gesundheit!F277,Gesundheit!Q277)</f>
        <v>720.14782608695657</v>
      </c>
      <c r="AD277" s="191">
        <f t="shared" si="56"/>
        <v>1262.0695652173913</v>
      </c>
      <c r="AE277" s="160">
        <f t="shared" si="57"/>
        <v>5570.9620864012586</v>
      </c>
      <c r="AF277" s="160">
        <f t="shared" si="58"/>
        <v>3232.4866792949661</v>
      </c>
      <c r="AG277" s="160">
        <f t="shared" si="59"/>
        <v>2451.148809450347</v>
      </c>
    </row>
    <row r="278" spans="1:33" x14ac:dyDescent="0.25">
      <c r="A278" s="76">
        <v>14729</v>
      </c>
      <c r="B278" s="21" t="s">
        <v>346</v>
      </c>
      <c r="C278" s="39" t="s">
        <v>205</v>
      </c>
      <c r="D278" s="207">
        <v>1957</v>
      </c>
      <c r="E278" s="213">
        <f>Terr_Oeko!W278</f>
        <v>1049.1864469618072</v>
      </c>
      <c r="F278" s="220">
        <f t="shared" si="48"/>
        <v>267.83018421680742</v>
      </c>
      <c r="G278" s="223">
        <f>Terr_Oeko!Z278</f>
        <v>781.35626274499975</v>
      </c>
      <c r="H278" s="227">
        <f t="shared" si="49"/>
        <v>0</v>
      </c>
      <c r="I278" s="228">
        <f>Terr_Oeko!AB278</f>
        <v>1213.3387220102804</v>
      </c>
      <c r="J278" s="220">
        <f t="shared" si="50"/>
        <v>0</v>
      </c>
      <c r="K278" s="231">
        <f>Terr_Oeko!AD278</f>
        <v>1420.6998175335618</v>
      </c>
      <c r="L278" s="180">
        <f>Terr_Oeko!X278</f>
        <v>3695.3443461264601</v>
      </c>
      <c r="M278" s="205">
        <f t="shared" si="51"/>
        <v>1878.1607669669313</v>
      </c>
      <c r="N278" s="205">
        <f>Terr_Oeko!AF278</f>
        <v>1817.1835791595288</v>
      </c>
      <c r="O278" s="180">
        <f t="shared" si="52"/>
        <v>919.83937906971414</v>
      </c>
      <c r="P278" s="180">
        <f>Terr_Oeko!AH278</f>
        <v>2775.504967056746</v>
      </c>
      <c r="Q278" s="205">
        <f t="shared" si="53"/>
        <v>433.41606820421293</v>
      </c>
      <c r="R278" s="214">
        <f>Terr_Oeko!AJ278</f>
        <v>3261.9282779222472</v>
      </c>
      <c r="T278" s="186">
        <f>Klima!E278</f>
        <v>380.79773653008073</v>
      </c>
      <c r="U278" s="187">
        <f>Klima!H278</f>
        <v>267.84472621357276</v>
      </c>
      <c r="V278" s="187">
        <f>Klima!J278</f>
        <v>112.95301031650797</v>
      </c>
      <c r="W278" s="186">
        <f>Vegetation!K278</f>
        <v>1049.1864469618072</v>
      </c>
      <c r="X278" s="187">
        <f t="shared" si="54"/>
        <v>861.23391861751884</v>
      </c>
      <c r="Y278" s="188">
        <f>Vegetation!M278</f>
        <v>187.95252834428837</v>
      </c>
      <c r="Z278" s="186">
        <f>Gesundheit!F278</f>
        <v>3509.6173913043472</v>
      </c>
      <c r="AA278" s="187">
        <f>MIN(Gesundheit!F278, Gesundheit!J278)</f>
        <v>2363.5347826086959</v>
      </c>
      <c r="AB278" s="189">
        <f t="shared" si="55"/>
        <v>1146.0826086956513</v>
      </c>
      <c r="AC278" s="190">
        <f>MIN(Gesundheit!F278,Gesundheit!Q278)</f>
        <v>688.83043478260879</v>
      </c>
      <c r="AD278" s="191">
        <f t="shared" si="56"/>
        <v>2820.7869565217384</v>
      </c>
      <c r="AE278" s="160">
        <f t="shared" si="57"/>
        <v>9684.1323678845019</v>
      </c>
      <c r="AF278" s="160">
        <f t="shared" si="58"/>
        <v>4412.4528065095019</v>
      </c>
      <c r="AG278" s="160">
        <f t="shared" si="59"/>
        <v>5435.8318364234738</v>
      </c>
    </row>
    <row r="279" spans="1:33" x14ac:dyDescent="0.25">
      <c r="A279" s="76">
        <v>14730</v>
      </c>
      <c r="B279" s="21" t="s">
        <v>212</v>
      </c>
      <c r="C279" s="39" t="s">
        <v>205</v>
      </c>
      <c r="D279" s="207">
        <v>2029</v>
      </c>
      <c r="E279" s="267">
        <f>Terr_Oeko!W279</f>
        <v>1401.1749949407904</v>
      </c>
      <c r="F279" s="220">
        <f t="shared" si="48"/>
        <v>357.68376355002329</v>
      </c>
      <c r="G279" s="223">
        <f>Terr_Oeko!Z279</f>
        <v>1043.4912313907671</v>
      </c>
      <c r="H279" s="227">
        <f t="shared" si="49"/>
        <v>0</v>
      </c>
      <c r="I279" s="228">
        <f>Terr_Oeko!AB279</f>
        <v>1620.3982453236049</v>
      </c>
      <c r="J279" s="220">
        <f t="shared" si="50"/>
        <v>0</v>
      </c>
      <c r="K279" s="231">
        <f>Terr_Oeko!AD279</f>
        <v>1897.326319272817</v>
      </c>
      <c r="L279" s="180">
        <f>Terr_Oeko!X279</f>
        <v>1129.1539933900369</v>
      </c>
      <c r="M279" s="205">
        <f t="shared" si="51"/>
        <v>573.89312919436122</v>
      </c>
      <c r="N279" s="205">
        <f>Terr_Oeko!AF279</f>
        <v>555.26086419567571</v>
      </c>
      <c r="O279" s="180">
        <f t="shared" si="52"/>
        <v>281.06725946736333</v>
      </c>
      <c r="P279" s="180">
        <f>Terr_Oeko!AH279</f>
        <v>848.0867339226736</v>
      </c>
      <c r="Q279" s="205">
        <f t="shared" si="53"/>
        <v>132.43515038732141</v>
      </c>
      <c r="R279" s="214">
        <f>Terr_Oeko!AJ279</f>
        <v>996.71884300271552</v>
      </c>
      <c r="T279" s="186">
        <f>Klima!E279</f>
        <v>270.57949883008962</v>
      </c>
      <c r="U279" s="187">
        <f>Klima!H279</f>
        <v>214.55742650266856</v>
      </c>
      <c r="V279" s="187">
        <f>Klima!J279</f>
        <v>56.022072327421057</v>
      </c>
      <c r="W279" s="186">
        <f>Vegetation!K279</f>
        <v>1401.1749949407904</v>
      </c>
      <c r="X279" s="187">
        <f t="shared" si="54"/>
        <v>1150.1668126348445</v>
      </c>
      <c r="Y279" s="188">
        <f>Vegetation!M279</f>
        <v>251.00818230594598</v>
      </c>
      <c r="Z279" s="186">
        <f>Gesundheit!F279</f>
        <v>1190.3652173913042</v>
      </c>
      <c r="AA279" s="187">
        <f>MIN(Gesundheit!F279, Gesundheit!J279)</f>
        <v>1190.3652173913042</v>
      </c>
      <c r="AB279" s="189">
        <f t="shared" si="55"/>
        <v>0</v>
      </c>
      <c r="AC279" s="190">
        <f>MIN(Gesundheit!F279,Gesundheit!Q279)</f>
        <v>714.1521739130435</v>
      </c>
      <c r="AD279" s="191">
        <f t="shared" si="56"/>
        <v>476.21304347826072</v>
      </c>
      <c r="AE279" s="160">
        <f t="shared" si="57"/>
        <v>5392.4486994930112</v>
      </c>
      <c r="AF279" s="160">
        <f t="shared" si="58"/>
        <v>2836.1567159961805</v>
      </c>
      <c r="AG279" s="160">
        <f t="shared" si="59"/>
        <v>2775.5152338796452</v>
      </c>
    </row>
    <row r="280" spans="1:33" x14ac:dyDescent="0.25">
      <c r="A280" s="76">
        <v>15081</v>
      </c>
      <c r="B280" s="21" t="s">
        <v>213</v>
      </c>
      <c r="C280" s="39" t="s">
        <v>214</v>
      </c>
      <c r="D280" s="207">
        <v>2299</v>
      </c>
      <c r="E280" s="267">
        <f>Terr_Oeko!W280</f>
        <v>2346.9635797074598</v>
      </c>
      <c r="F280" s="220">
        <f t="shared" si="48"/>
        <v>1040.6333604165641</v>
      </c>
      <c r="G280" s="223">
        <f>Terr_Oeko!Z280</f>
        <v>1306.3302192908957</v>
      </c>
      <c r="H280" s="227">
        <f t="shared" si="49"/>
        <v>503.6396333632631</v>
      </c>
      <c r="I280" s="228">
        <f>Terr_Oeko!AB280</f>
        <v>1843.3239463441967</v>
      </c>
      <c r="J280" s="220">
        <f t="shared" si="50"/>
        <v>196.08629500112738</v>
      </c>
      <c r="K280" s="231">
        <f>Terr_Oeko!AD280</f>
        <v>2150.8772847063324</v>
      </c>
      <c r="L280" s="180">
        <f>Terr_Oeko!X280</f>
        <v>677.65180348024819</v>
      </c>
      <c r="M280" s="205">
        <f t="shared" si="51"/>
        <v>257.90810232312271</v>
      </c>
      <c r="N280" s="205">
        <f>Terr_Oeko!AF280</f>
        <v>419.74370115712549</v>
      </c>
      <c r="O280" s="180">
        <f t="shared" si="52"/>
        <v>67.61009886521208</v>
      </c>
      <c r="P280" s="180">
        <f>Terr_Oeko!AH280</f>
        <v>610.04170461503611</v>
      </c>
      <c r="Q280" s="205">
        <f t="shared" si="53"/>
        <v>0</v>
      </c>
      <c r="R280" s="214">
        <f>Terr_Oeko!AJ280</f>
        <v>716.01568329440443</v>
      </c>
      <c r="T280" s="186">
        <f>Klima!E280</f>
        <v>334.76514085714473</v>
      </c>
      <c r="U280" s="187">
        <f>Klima!H280</f>
        <v>274.15685204363706</v>
      </c>
      <c r="V280" s="187">
        <f>Klima!J280</f>
        <v>60.60828881350767</v>
      </c>
      <c r="W280" s="186">
        <f>Vegetation!K280</f>
        <v>2346.9635797074598</v>
      </c>
      <c r="X280" s="187">
        <f t="shared" si="54"/>
        <v>1048.5930755871752</v>
      </c>
      <c r="Y280" s="188">
        <f>Vegetation!M280</f>
        <v>1298.3705041202845</v>
      </c>
      <c r="Z280" s="186">
        <f>Gesundheit!F280</f>
        <v>710.95652173913038</v>
      </c>
      <c r="AA280" s="187">
        <f>MIN(Gesundheit!F280, Gesundheit!J280)</f>
        <v>710.95652173913038</v>
      </c>
      <c r="AB280" s="189">
        <f t="shared" si="55"/>
        <v>0</v>
      </c>
      <c r="AC280" s="190">
        <f>MIN(Gesundheit!F280,Gesundheit!Q280)</f>
        <v>710.95652173913038</v>
      </c>
      <c r="AD280" s="191">
        <f t="shared" si="56"/>
        <v>0</v>
      </c>
      <c r="AE280" s="160">
        <f t="shared" si="57"/>
        <v>6417.3006254914426</v>
      </c>
      <c r="AF280" s="160">
        <f t="shared" si="58"/>
        <v>2604.956181598418</v>
      </c>
      <c r="AG280" s="160">
        <f t="shared" si="59"/>
        <v>3812.3444438930255</v>
      </c>
    </row>
    <row r="281" spans="1:33" x14ac:dyDescent="0.25">
      <c r="A281" s="76">
        <v>15083</v>
      </c>
      <c r="B281" s="21" t="s">
        <v>347</v>
      </c>
      <c r="C281" s="39" t="s">
        <v>214</v>
      </c>
      <c r="D281" s="207">
        <v>2580</v>
      </c>
      <c r="E281" s="267">
        <f>Terr_Oeko!W281</f>
        <v>3130.1053932959289</v>
      </c>
      <c r="F281" s="220">
        <f t="shared" si="48"/>
        <v>1387.875006688243</v>
      </c>
      <c r="G281" s="223">
        <f>Terr_Oeko!Z281</f>
        <v>1742.2303866076859</v>
      </c>
      <c r="H281" s="227">
        <f t="shared" si="49"/>
        <v>671.69560972242789</v>
      </c>
      <c r="I281" s="228">
        <f>Terr_Oeko!AB281</f>
        <v>2458.409783573501</v>
      </c>
      <c r="J281" s="220">
        <f t="shared" si="50"/>
        <v>261.51695528694563</v>
      </c>
      <c r="K281" s="231">
        <f>Terr_Oeko!AD281</f>
        <v>2868.5884380089833</v>
      </c>
      <c r="L281" s="180">
        <f>Terr_Oeko!X281</f>
        <v>2061.3004255751462</v>
      </c>
      <c r="M281" s="205">
        <f t="shared" si="51"/>
        <v>784.51216147826108</v>
      </c>
      <c r="N281" s="205">
        <f>Terr_Oeko!AF281</f>
        <v>1276.7882640968851</v>
      </c>
      <c r="O281" s="180">
        <f t="shared" si="52"/>
        <v>205.6583113160732</v>
      </c>
      <c r="P281" s="180">
        <f>Terr_Oeko!AH281</f>
        <v>1855.642114259073</v>
      </c>
      <c r="Q281" s="205">
        <f t="shared" si="53"/>
        <v>0</v>
      </c>
      <c r="R281" s="214">
        <f>Terr_Oeko!AJ281</f>
        <v>2177.9967604502276</v>
      </c>
      <c r="T281" s="186">
        <f>Klima!E281</f>
        <v>455.29954963882273</v>
      </c>
      <c r="U281" s="187">
        <f>Klima!H281</f>
        <v>359.63347366284717</v>
      </c>
      <c r="V281" s="187">
        <f>Klima!J281</f>
        <v>95.666075975975531</v>
      </c>
      <c r="W281" s="186">
        <f>Vegetation!K281</f>
        <v>3130.1053932959289</v>
      </c>
      <c r="X281" s="187">
        <f t="shared" si="54"/>
        <v>1397.0998278491031</v>
      </c>
      <c r="Y281" s="188">
        <f>Vegetation!M281</f>
        <v>1733.0055654468258</v>
      </c>
      <c r="Z281" s="186">
        <f>Gesundheit!F281</f>
        <v>2148.0879228260869</v>
      </c>
      <c r="AA281" s="187">
        <f>MIN(Gesundheit!F281, Gesundheit!J281)</f>
        <v>2148.0879228260869</v>
      </c>
      <c r="AB281" s="189">
        <f t="shared" si="55"/>
        <v>0</v>
      </c>
      <c r="AC281" s="190">
        <f>MIN(Gesundheit!F281,Gesundheit!Q281)</f>
        <v>908.09199021739141</v>
      </c>
      <c r="AD281" s="191">
        <f t="shared" si="56"/>
        <v>1239.9959326086955</v>
      </c>
      <c r="AE281" s="160">
        <f t="shared" si="57"/>
        <v>10924.898684631915</v>
      </c>
      <c r="AF281" s="160">
        <f t="shared" si="58"/>
        <v>4782.1751453765382</v>
      </c>
      <c r="AG281" s="160">
        <f t="shared" si="59"/>
        <v>6142.7235392553757</v>
      </c>
    </row>
    <row r="282" spans="1:33" x14ac:dyDescent="0.25">
      <c r="A282" s="76">
        <v>15084</v>
      </c>
      <c r="B282" s="21" t="s">
        <v>215</v>
      </c>
      <c r="C282" s="39" t="s">
        <v>214</v>
      </c>
      <c r="D282" s="207">
        <v>1417</v>
      </c>
      <c r="E282" s="267">
        <f>Terr_Oeko!W282</f>
        <v>1512.4829620147964</v>
      </c>
      <c r="F282" s="220">
        <f t="shared" si="48"/>
        <v>670.62831351240732</v>
      </c>
      <c r="G282" s="223">
        <f>Terr_Oeko!Z282</f>
        <v>841.85464850238907</v>
      </c>
      <c r="H282" s="227">
        <f t="shared" si="49"/>
        <v>324.56675980982345</v>
      </c>
      <c r="I282" s="228">
        <f>Terr_Oeko!AB282</f>
        <v>1187.9162022049729</v>
      </c>
      <c r="J282" s="220">
        <f t="shared" si="50"/>
        <v>126.36633258313259</v>
      </c>
      <c r="K282" s="231">
        <f>Terr_Oeko!AD282</f>
        <v>1386.1166294316638</v>
      </c>
      <c r="L282" s="180">
        <f>Terr_Oeko!X282</f>
        <v>1583.9853207994649</v>
      </c>
      <c r="M282" s="205">
        <f t="shared" si="51"/>
        <v>602.85038141565303</v>
      </c>
      <c r="N282" s="205">
        <f>Terr_Oeko!AF282</f>
        <v>981.13493938381191</v>
      </c>
      <c r="O282" s="180">
        <f t="shared" si="52"/>
        <v>158.03603501133171</v>
      </c>
      <c r="P282" s="180">
        <f>Terr_Oeko!AH282</f>
        <v>1425.9492857881332</v>
      </c>
      <c r="Q282" s="205">
        <f t="shared" si="53"/>
        <v>0</v>
      </c>
      <c r="R282" s="214">
        <f>Terr_Oeko!AJ282</f>
        <v>1673.6594309581778</v>
      </c>
      <c r="T282" s="186">
        <f>Klima!E282</f>
        <v>326.19086817730641</v>
      </c>
      <c r="U282" s="187">
        <f>Klima!H282</f>
        <v>242.45108130983715</v>
      </c>
      <c r="V282" s="187">
        <f>Klima!J282</f>
        <v>83.739786867469263</v>
      </c>
      <c r="W282" s="186">
        <f>Vegetation!K282</f>
        <v>1512.4829620147964</v>
      </c>
      <c r="X282" s="187">
        <f t="shared" si="54"/>
        <v>675.75789186723648</v>
      </c>
      <c r="Y282" s="188">
        <f>Vegetation!M282</f>
        <v>836.7250701475599</v>
      </c>
      <c r="Z282" s="186">
        <f>Gesundheit!F282</f>
        <v>1596.9130434782608</v>
      </c>
      <c r="AA282" s="187">
        <f>MIN(Gesundheit!F282, Gesundheit!J282)</f>
        <v>1596.9130434782608</v>
      </c>
      <c r="AB282" s="189">
        <f t="shared" si="55"/>
        <v>0</v>
      </c>
      <c r="AC282" s="190">
        <f>MIN(Gesundheit!F282,Gesundheit!Q282)</f>
        <v>498.76521739130436</v>
      </c>
      <c r="AD282" s="191">
        <f t="shared" si="56"/>
        <v>1098.1478260869565</v>
      </c>
      <c r="AE282" s="160">
        <f t="shared" si="57"/>
        <v>6532.0551564846255</v>
      </c>
      <c r="AF282" s="160">
        <f t="shared" si="58"/>
        <v>2997.7248114764898</v>
      </c>
      <c r="AG282" s="160">
        <f t="shared" si="59"/>
        <v>3534.3303450081357</v>
      </c>
    </row>
    <row r="283" spans="1:33" x14ac:dyDescent="0.25">
      <c r="A283" s="76">
        <v>15085</v>
      </c>
      <c r="B283" s="21" t="s">
        <v>216</v>
      </c>
      <c r="C283" s="39" t="s">
        <v>214</v>
      </c>
      <c r="D283" s="207">
        <v>2103</v>
      </c>
      <c r="E283" s="267">
        <f>Terr_Oeko!W283</f>
        <v>1331.9185972578871</v>
      </c>
      <c r="F283" s="220">
        <f t="shared" si="48"/>
        <v>590.56686590703555</v>
      </c>
      <c r="G283" s="223">
        <f>Terr_Oeko!Z283</f>
        <v>741.35173135085154</v>
      </c>
      <c r="H283" s="227">
        <f t="shared" si="49"/>
        <v>285.81908973478312</v>
      </c>
      <c r="I283" s="228">
        <f>Terr_Oeko!AB283</f>
        <v>1046.099507523104</v>
      </c>
      <c r="J283" s="220">
        <f t="shared" si="50"/>
        <v>111.28037317560415</v>
      </c>
      <c r="K283" s="231">
        <f>Terr_Oeko!AD283</f>
        <v>1220.6382240822829</v>
      </c>
      <c r="L283" s="180">
        <f>Terr_Oeko!X283</f>
        <v>917.43925217283277</v>
      </c>
      <c r="M283" s="205">
        <f t="shared" si="51"/>
        <v>349.16902059353379</v>
      </c>
      <c r="N283" s="205">
        <f>Terr_Oeko!AF283</f>
        <v>568.27023157929898</v>
      </c>
      <c r="O283" s="180">
        <f t="shared" si="52"/>
        <v>91.533968069841421</v>
      </c>
      <c r="P283" s="180">
        <f>Terr_Oeko!AH283</f>
        <v>825.90528410299135</v>
      </c>
      <c r="Q283" s="205">
        <f t="shared" si="53"/>
        <v>0</v>
      </c>
      <c r="R283" s="214">
        <f>Terr_Oeko!AJ283</f>
        <v>969.37821112843119</v>
      </c>
      <c r="T283" s="186">
        <f>Klima!E283</f>
        <v>266.01277264721813</v>
      </c>
      <c r="U283" s="187">
        <f>Klima!H283</f>
        <v>212.24944225771517</v>
      </c>
      <c r="V283" s="187">
        <f>Klima!J283</f>
        <v>53.763330389502954</v>
      </c>
      <c r="W283" s="186">
        <f>Vegetation!K283</f>
        <v>1331.9185972578871</v>
      </c>
      <c r="X283" s="187">
        <f t="shared" si="54"/>
        <v>595.0840611273951</v>
      </c>
      <c r="Y283" s="188">
        <f>Vegetation!M283</f>
        <v>736.83453613049198</v>
      </c>
      <c r="Z283" s="186">
        <f>Gesundheit!F283</f>
        <v>952.03043478260872</v>
      </c>
      <c r="AA283" s="187">
        <f>MIN(Gesundheit!F283, Gesundheit!J283)</f>
        <v>952.03043478260872</v>
      </c>
      <c r="AB283" s="189">
        <f t="shared" si="55"/>
        <v>0</v>
      </c>
      <c r="AC283" s="190">
        <f>MIN(Gesundheit!F283,Gesundheit!Q283)</f>
        <v>740.2043478260872</v>
      </c>
      <c r="AD283" s="191">
        <f t="shared" si="56"/>
        <v>211.82608695652152</v>
      </c>
      <c r="AE283" s="160">
        <f t="shared" si="57"/>
        <v>4799.3196541184343</v>
      </c>
      <c r="AF283" s="160">
        <f t="shared" si="58"/>
        <v>2136.7169959723433</v>
      </c>
      <c r="AG283" s="160">
        <f t="shared" si="59"/>
        <v>2662.6026581460901</v>
      </c>
    </row>
    <row r="284" spans="1:33" x14ac:dyDescent="0.25">
      <c r="A284" s="76">
        <v>15086</v>
      </c>
      <c r="B284" s="21" t="s">
        <v>369</v>
      </c>
      <c r="C284" s="39" t="s">
        <v>214</v>
      </c>
      <c r="D284" s="268">
        <v>1586</v>
      </c>
      <c r="E284" s="267">
        <f>Terr_Oeko!W284</f>
        <v>1924.1487596675756</v>
      </c>
      <c r="F284" s="220">
        <f t="shared" si="48"/>
        <v>853.15912314404841</v>
      </c>
      <c r="G284" s="223">
        <f>Terr_Oeko!Z284</f>
        <v>1070.9896365235272</v>
      </c>
      <c r="H284" s="227">
        <f t="shared" si="49"/>
        <v>412.90695102143309</v>
      </c>
      <c r="I284" s="228">
        <f>Terr_Oeko!AB284</f>
        <v>1511.2418086461425</v>
      </c>
      <c r="J284" s="220">
        <f t="shared" si="50"/>
        <v>160.76056934861276</v>
      </c>
      <c r="K284" s="231">
        <f>Terr_Oeko!AD284</f>
        <v>1763.3881903189629</v>
      </c>
      <c r="L284" s="180">
        <f>Terr_Oeko!X284</f>
        <v>1267.1294281871751</v>
      </c>
      <c r="M284" s="205">
        <f t="shared" si="51"/>
        <v>482.25791555952594</v>
      </c>
      <c r="N284" s="205">
        <f>Terr_Oeko!AF284</f>
        <v>784.87151262764917</v>
      </c>
      <c r="O284" s="180">
        <f t="shared" si="52"/>
        <v>126.42295862679225</v>
      </c>
      <c r="P284" s="180">
        <f>Terr_Oeko!AH284</f>
        <v>1140.7064695603829</v>
      </c>
      <c r="Q284" s="205">
        <f t="shared" si="53"/>
        <v>0</v>
      </c>
      <c r="R284" s="214">
        <f>Terr_Oeko!AJ284</f>
        <v>1338.8653858608568</v>
      </c>
      <c r="T284" s="186">
        <f>Klima!E284</f>
        <v>279.8832478903438</v>
      </c>
      <c r="U284" s="187">
        <f>Klima!H284</f>
        <v>221.07508065556263</v>
      </c>
      <c r="V284" s="187">
        <f>Klima!J284</f>
        <v>58.808167234781131</v>
      </c>
      <c r="W284" s="186">
        <f>Vegetation!K284</f>
        <v>1924.1487596675756</v>
      </c>
      <c r="X284" s="187">
        <f t="shared" si="54"/>
        <v>860.2863409659451</v>
      </c>
      <c r="Y284" s="188">
        <f>Vegetation!M284</f>
        <v>1063.8624187016305</v>
      </c>
      <c r="Z284" s="186">
        <f>Gesundheit!F284</f>
        <v>1320.4797260869566</v>
      </c>
      <c r="AA284" s="187">
        <f>MIN(Gesundheit!F284, Gesundheit!J284)</f>
        <v>1320.4797260869566</v>
      </c>
      <c r="AB284" s="189">
        <f t="shared" si="55"/>
        <v>0</v>
      </c>
      <c r="AC284" s="190">
        <f>MIN(Gesundheit!F284,Gesundheit!Q284)</f>
        <v>558.22531739130432</v>
      </c>
      <c r="AD284" s="191">
        <f t="shared" si="56"/>
        <v>762.25440869565227</v>
      </c>
      <c r="AE284" s="160">
        <f t="shared" si="57"/>
        <v>6715.7899214996269</v>
      </c>
      <c r="AF284" s="160">
        <f t="shared" si="58"/>
        <v>2941.1710573566897</v>
      </c>
      <c r="AG284" s="160">
        <f t="shared" si="59"/>
        <v>3774.6188641429371</v>
      </c>
    </row>
    <row r="285" spans="1:33" x14ac:dyDescent="0.25">
      <c r="A285" s="76">
        <v>15087</v>
      </c>
      <c r="B285" s="21" t="s">
        <v>217</v>
      </c>
      <c r="C285" s="39" t="s">
        <v>214</v>
      </c>
      <c r="D285" s="207">
        <v>1459</v>
      </c>
      <c r="E285" s="267">
        <f>Terr_Oeko!W285</f>
        <v>879.35074686537644</v>
      </c>
      <c r="F285" s="220">
        <f t="shared" si="48"/>
        <v>389.90026543547543</v>
      </c>
      <c r="G285" s="223">
        <f>Terr_Oeko!Z285</f>
        <v>489.450481429901</v>
      </c>
      <c r="H285" s="227">
        <f t="shared" si="49"/>
        <v>188.7016447882811</v>
      </c>
      <c r="I285" s="228">
        <f>Terr_Oeko!AB285</f>
        <v>690.64910207709534</v>
      </c>
      <c r="J285" s="220">
        <f t="shared" si="50"/>
        <v>73.468813683422582</v>
      </c>
      <c r="K285" s="231">
        <f>Terr_Oeko!AD285</f>
        <v>805.88193318195385</v>
      </c>
      <c r="L285" s="180">
        <f>Terr_Oeko!X285</f>
        <v>745.17806802192047</v>
      </c>
      <c r="M285" s="205">
        <f t="shared" si="51"/>
        <v>283.60798337629763</v>
      </c>
      <c r="N285" s="205">
        <f>Terr_Oeko!AF285</f>
        <v>461.57008464562284</v>
      </c>
      <c r="O285" s="180">
        <f t="shared" si="52"/>
        <v>74.347271847286152</v>
      </c>
      <c r="P285" s="180">
        <f>Terr_Oeko!AH285</f>
        <v>670.83079617463432</v>
      </c>
      <c r="Q285" s="205">
        <f t="shared" si="53"/>
        <v>0</v>
      </c>
      <c r="R285" s="214">
        <f>Terr_Oeko!AJ285</f>
        <v>787.36481008461067</v>
      </c>
      <c r="T285" s="186">
        <f>Klima!E285</f>
        <v>201.72767683757905</v>
      </c>
      <c r="U285" s="187">
        <f>Klima!H285</f>
        <v>162.10818923668049</v>
      </c>
      <c r="V285" s="187">
        <f>Klima!J285</f>
        <v>39.619487600898566</v>
      </c>
      <c r="W285" s="186">
        <f>Vegetation!K285</f>
        <v>879.35074686537644</v>
      </c>
      <c r="X285" s="187">
        <f t="shared" si="54"/>
        <v>392.88257906855915</v>
      </c>
      <c r="Y285" s="188">
        <f>Vegetation!M285</f>
        <v>486.46816779681728</v>
      </c>
      <c r="Z285" s="186">
        <f>Gesundheit!F285</f>
        <v>760.86956521739125</v>
      </c>
      <c r="AA285" s="187">
        <f>MIN(Gesundheit!F285, Gesundheit!J285)</f>
        <v>760.86956521739125</v>
      </c>
      <c r="AB285" s="189">
        <f t="shared" si="55"/>
        <v>0</v>
      </c>
      <c r="AC285" s="190">
        <f>MIN(Gesundheit!F285,Gesundheit!Q285)</f>
        <v>513.52608695652179</v>
      </c>
      <c r="AD285" s="191">
        <f t="shared" si="56"/>
        <v>247.34347826086946</v>
      </c>
      <c r="AE285" s="160">
        <f t="shared" si="57"/>
        <v>3466.4768038076436</v>
      </c>
      <c r="AF285" s="160">
        <f t="shared" si="58"/>
        <v>1578.9092501581981</v>
      </c>
      <c r="AG285" s="160">
        <f t="shared" si="59"/>
        <v>1887.5675536494455</v>
      </c>
    </row>
    <row r="286" spans="1:33" x14ac:dyDescent="0.25">
      <c r="A286" s="76">
        <v>15088</v>
      </c>
      <c r="B286" s="21" t="s">
        <v>348</v>
      </c>
      <c r="C286" s="39" t="s">
        <v>214</v>
      </c>
      <c r="D286" s="207">
        <v>1575</v>
      </c>
      <c r="E286" s="267">
        <f>Terr_Oeko!W286</f>
        <v>1750.1072330841419</v>
      </c>
      <c r="F286" s="220">
        <f t="shared" si="48"/>
        <v>775.98987338384427</v>
      </c>
      <c r="G286" s="223">
        <f>Terr_Oeko!Z286</f>
        <v>974.11735970029758</v>
      </c>
      <c r="H286" s="227">
        <f t="shared" si="49"/>
        <v>375.55902990482628</v>
      </c>
      <c r="I286" s="228">
        <f>Terr_Oeko!AB286</f>
        <v>1374.5482031793156</v>
      </c>
      <c r="J286" s="220">
        <f t="shared" si="50"/>
        <v>146.21958608872774</v>
      </c>
      <c r="K286" s="231">
        <f>Terr_Oeko!AD286</f>
        <v>1603.8876469954141</v>
      </c>
      <c r="L286" s="180">
        <f>Terr_Oeko!X286</f>
        <v>2373.1638920764567</v>
      </c>
      <c r="M286" s="205">
        <f t="shared" si="51"/>
        <v>903.20455544251331</v>
      </c>
      <c r="N286" s="205">
        <f>Terr_Oeko!AF286</f>
        <v>1469.9593366339434</v>
      </c>
      <c r="O286" s="180">
        <f t="shared" si="52"/>
        <v>236.77328761262197</v>
      </c>
      <c r="P286" s="180">
        <f>Terr_Oeko!AH286</f>
        <v>2136.3906044638347</v>
      </c>
      <c r="Q286" s="205">
        <f t="shared" si="53"/>
        <v>0</v>
      </c>
      <c r="R286" s="214">
        <f>Terr_Oeko!AJ286</f>
        <v>2507.5157433772847</v>
      </c>
      <c r="T286" s="186">
        <f>Klima!E286</f>
        <v>331.55359214786188</v>
      </c>
      <c r="U286" s="187">
        <f>Klima!H286</f>
        <v>251.02618416280251</v>
      </c>
      <c r="V286" s="187">
        <f>Klima!J286</f>
        <v>80.527407985059369</v>
      </c>
      <c r="W286" s="186">
        <f>Vegetation!K286</f>
        <v>1750.1072330841419</v>
      </c>
      <c r="X286" s="187">
        <f t="shared" si="54"/>
        <v>781.92535325827521</v>
      </c>
      <c r="Y286" s="188">
        <f>Vegetation!M286</f>
        <v>968.18187982586664</v>
      </c>
      <c r="Z286" s="186">
        <f>Gesundheit!F286</f>
        <v>2205.4565217391305</v>
      </c>
      <c r="AA286" s="187">
        <f>MIN(Gesundheit!F286, Gesundheit!J286)</f>
        <v>1902.1739130434783</v>
      </c>
      <c r="AB286" s="189">
        <f t="shared" si="55"/>
        <v>303.28260869565224</v>
      </c>
      <c r="AC286" s="190">
        <f>MIN(Gesundheit!F286,Gesundheit!Q286)</f>
        <v>554.36956521739125</v>
      </c>
      <c r="AD286" s="191">
        <f t="shared" si="56"/>
        <v>1651.0869565217392</v>
      </c>
      <c r="AE286" s="160">
        <f t="shared" si="57"/>
        <v>8410.3884721317336</v>
      </c>
      <c r="AF286" s="160">
        <f t="shared" si="58"/>
        <v>3547.457767982004</v>
      </c>
      <c r="AG286" s="160">
        <f t="shared" si="59"/>
        <v>4862.9307041497286</v>
      </c>
    </row>
    <row r="287" spans="1:33" x14ac:dyDescent="0.25">
      <c r="A287" s="76">
        <v>15089</v>
      </c>
      <c r="B287" s="21" t="s">
        <v>370</v>
      </c>
      <c r="C287" s="39" t="s">
        <v>214</v>
      </c>
      <c r="D287" s="268">
        <v>1435</v>
      </c>
      <c r="E287" s="267">
        <f>Terr_Oeko!W287</f>
        <v>1741.0162230344311</v>
      </c>
      <c r="F287" s="220">
        <f t="shared" si="48"/>
        <v>771.95895938952037</v>
      </c>
      <c r="G287" s="223">
        <f>Terr_Oeko!Z287</f>
        <v>969.05726364491068</v>
      </c>
      <c r="H287" s="227">
        <f t="shared" si="49"/>
        <v>373.60817177991726</v>
      </c>
      <c r="I287" s="228">
        <f>Terr_Oeko!AB287</f>
        <v>1367.4080512545138</v>
      </c>
      <c r="J287" s="220">
        <f t="shared" si="50"/>
        <v>145.46004192967962</v>
      </c>
      <c r="K287" s="231">
        <f>Terr_Oeko!AD287</f>
        <v>1595.5561811047514</v>
      </c>
      <c r="L287" s="180">
        <f>Terr_Oeko!X287</f>
        <v>1146.5292795445546</v>
      </c>
      <c r="M287" s="205">
        <f t="shared" si="51"/>
        <v>436.3585977733652</v>
      </c>
      <c r="N287" s="205">
        <f>Terr_Oeko!AF287</f>
        <v>710.17068177118938</v>
      </c>
      <c r="O287" s="180">
        <f t="shared" si="52"/>
        <v>114.39054326094947</v>
      </c>
      <c r="P287" s="180">
        <f>Terr_Oeko!AH287</f>
        <v>1032.1387362836051</v>
      </c>
      <c r="Q287" s="205">
        <f t="shared" si="53"/>
        <v>0</v>
      </c>
      <c r="R287" s="214">
        <f>Terr_Oeko!AJ287</f>
        <v>1211.4377048714864</v>
      </c>
      <c r="T287" s="186">
        <f>Klima!E287</f>
        <v>253.24511563068572</v>
      </c>
      <c r="U287" s="187">
        <f>Klima!H287</f>
        <v>200.03406701074198</v>
      </c>
      <c r="V287" s="187">
        <f>Klima!J287</f>
        <v>53.211048619943753</v>
      </c>
      <c r="W287" s="186">
        <f>Vegetation!K287</f>
        <v>1741.0162230344311</v>
      </c>
      <c r="X287" s="187">
        <f t="shared" si="54"/>
        <v>778.65304569302668</v>
      </c>
      <c r="Y287" s="188">
        <f>Vegetation!M287</f>
        <v>962.36317734140437</v>
      </c>
      <c r="Z287" s="186">
        <f>Gesundheit!F287</f>
        <v>1194.8019163043477</v>
      </c>
      <c r="AA287" s="187">
        <f>MIN(Gesundheit!F287, Gesundheit!J287)</f>
        <v>1194.8019163043477</v>
      </c>
      <c r="AB287" s="189">
        <f t="shared" si="55"/>
        <v>0</v>
      </c>
      <c r="AC287" s="190">
        <f>MIN(Gesundheit!F287,Gesundheit!Q287)</f>
        <v>505.0957358695652</v>
      </c>
      <c r="AD287" s="191">
        <f t="shared" si="56"/>
        <v>689.70618043478248</v>
      </c>
      <c r="AE287" s="160">
        <f t="shared" si="57"/>
        <v>6076.6087575484507</v>
      </c>
      <c r="AF287" s="160">
        <f t="shared" si="58"/>
        <v>2661.4877440489831</v>
      </c>
      <c r="AG287" s="160">
        <f t="shared" si="59"/>
        <v>3415.1210134994672</v>
      </c>
    </row>
    <row r="288" spans="1:33" x14ac:dyDescent="0.25">
      <c r="A288" s="76">
        <v>15090</v>
      </c>
      <c r="B288" s="21" t="s">
        <v>218</v>
      </c>
      <c r="C288" s="39" t="s">
        <v>214</v>
      </c>
      <c r="D288" s="207">
        <v>2428</v>
      </c>
      <c r="E288" s="267">
        <f>Terr_Oeko!W288</f>
        <v>2403.5084343511294</v>
      </c>
      <c r="F288" s="220">
        <f t="shared" si="48"/>
        <v>1065.7051010310661</v>
      </c>
      <c r="G288" s="223">
        <f>Terr_Oeko!Z288</f>
        <v>1337.8033333200633</v>
      </c>
      <c r="H288" s="227">
        <f t="shared" si="49"/>
        <v>515.77370741006484</v>
      </c>
      <c r="I288" s="228">
        <f>Terr_Oeko!AB288</f>
        <v>1887.7347269410645</v>
      </c>
      <c r="J288" s="220">
        <f t="shared" si="50"/>
        <v>200.81055708355643</v>
      </c>
      <c r="K288" s="231">
        <f>Terr_Oeko!AD288</f>
        <v>2202.6978772675729</v>
      </c>
      <c r="L288" s="180">
        <f>Terr_Oeko!X288</f>
        <v>966.11239050800248</v>
      </c>
      <c r="M288" s="205">
        <f t="shared" si="51"/>
        <v>367.69357358323214</v>
      </c>
      <c r="N288" s="205">
        <f>Terr_Oeko!AF288</f>
        <v>598.41881692477034</v>
      </c>
      <c r="O288" s="180">
        <f t="shared" si="52"/>
        <v>96.390142993334962</v>
      </c>
      <c r="P288" s="180">
        <f>Terr_Oeko!AH288</f>
        <v>869.72224751466752</v>
      </c>
      <c r="Q288" s="205">
        <f t="shared" si="53"/>
        <v>0</v>
      </c>
      <c r="R288" s="214">
        <f>Terr_Oeko!AJ288</f>
        <v>1020.8068802829366</v>
      </c>
      <c r="T288" s="186">
        <f>Klima!E288</f>
        <v>370.2824816914856</v>
      </c>
      <c r="U288" s="187">
        <f>Klima!H288</f>
        <v>304.8703294079591</v>
      </c>
      <c r="V288" s="187">
        <f>Klima!J288</f>
        <v>65.412152283526495</v>
      </c>
      <c r="W288" s="186">
        <f>Vegetation!K288</f>
        <v>2403.5084343511294</v>
      </c>
      <c r="X288" s="187">
        <f t="shared" si="54"/>
        <v>1073.8565877916662</v>
      </c>
      <c r="Y288" s="188">
        <f>Vegetation!M288</f>
        <v>1329.6518465594631</v>
      </c>
      <c r="Z288" s="186">
        <f>Gesundheit!F288</f>
        <v>978.90434782608691</v>
      </c>
      <c r="AA288" s="187">
        <f>MIN(Gesundheit!F288, Gesundheit!J288)</f>
        <v>978.90434782608691</v>
      </c>
      <c r="AB288" s="189">
        <f t="shared" si="55"/>
        <v>0</v>
      </c>
      <c r="AC288" s="190">
        <f>MIN(Gesundheit!F288,Gesundheit!Q288)</f>
        <v>854.60869565217388</v>
      </c>
      <c r="AD288" s="191">
        <f t="shared" si="56"/>
        <v>124.29565217391303</v>
      </c>
      <c r="AE288" s="160">
        <f t="shared" si="57"/>
        <v>7122.3160887278336</v>
      </c>
      <c r="AF288" s="160">
        <f t="shared" si="58"/>
        <v>2969.7951154291122</v>
      </c>
      <c r="AG288" s="160">
        <f t="shared" si="59"/>
        <v>4152.5209732987223</v>
      </c>
    </row>
    <row r="289" spans="1:33" x14ac:dyDescent="0.25">
      <c r="A289" s="76">
        <v>15091</v>
      </c>
      <c r="B289" s="21" t="s">
        <v>349</v>
      </c>
      <c r="C289" s="39" t="s">
        <v>214</v>
      </c>
      <c r="D289" s="207">
        <v>3650</v>
      </c>
      <c r="E289" s="267">
        <f>Terr_Oeko!W289</f>
        <v>3595.1792060937601</v>
      </c>
      <c r="F289" s="220">
        <f t="shared" si="48"/>
        <v>1594.0866960549254</v>
      </c>
      <c r="G289" s="223">
        <f>Terr_Oeko!Z289</f>
        <v>2001.0925100388347</v>
      </c>
      <c r="H289" s="227">
        <f t="shared" si="49"/>
        <v>771.49673428591632</v>
      </c>
      <c r="I289" s="228">
        <f>Terr_Oeko!AB289</f>
        <v>2823.6824718078437</v>
      </c>
      <c r="J289" s="220">
        <f t="shared" si="50"/>
        <v>300.37337455227635</v>
      </c>
      <c r="K289" s="231">
        <f>Terr_Oeko!AD289</f>
        <v>3294.8058315414837</v>
      </c>
      <c r="L289" s="180">
        <f>Terr_Oeko!X289</f>
        <v>2187.3595313062224</v>
      </c>
      <c r="M289" s="205">
        <f t="shared" si="51"/>
        <v>832.4891085957629</v>
      </c>
      <c r="N289" s="205">
        <f>Terr_Oeko!AF289</f>
        <v>1354.8704227104595</v>
      </c>
      <c r="O289" s="180">
        <f t="shared" si="52"/>
        <v>218.23537310144297</v>
      </c>
      <c r="P289" s="180">
        <f>Terr_Oeko!AH289</f>
        <v>1969.1241582047794</v>
      </c>
      <c r="Q289" s="205">
        <f t="shared" si="53"/>
        <v>0</v>
      </c>
      <c r="R289" s="214">
        <f>Terr_Oeko!AJ289</f>
        <v>2311.1924462906018</v>
      </c>
      <c r="T289" s="186">
        <f>Klima!E289</f>
        <v>568.48915506004073</v>
      </c>
      <c r="U289" s="187">
        <f>Klima!H289</f>
        <v>436.50856173580473</v>
      </c>
      <c r="V289" s="187">
        <f>Klima!J289</f>
        <v>131.980593324236</v>
      </c>
      <c r="W289" s="186">
        <f>Vegetation!K289</f>
        <v>3595.1792060937601</v>
      </c>
      <c r="X289" s="187">
        <f t="shared" si="54"/>
        <v>1606.2797282413799</v>
      </c>
      <c r="Y289" s="188">
        <f>Vegetation!M289</f>
        <v>1988.8994778523802</v>
      </c>
      <c r="Z289" s="186">
        <f>Gesundheit!F289</f>
        <v>2191.8217391304347</v>
      </c>
      <c r="AA289" s="187">
        <f>MIN(Gesundheit!F289, Gesundheit!J289)</f>
        <v>2191.8217391304347</v>
      </c>
      <c r="AB289" s="189">
        <f t="shared" si="55"/>
        <v>0</v>
      </c>
      <c r="AC289" s="190">
        <f>MIN(Gesundheit!F289,Gesundheit!Q289)</f>
        <v>1284.7130434782607</v>
      </c>
      <c r="AD289" s="191">
        <f t="shared" si="56"/>
        <v>907.10869565217399</v>
      </c>
      <c r="AE289" s="160">
        <f t="shared" si="57"/>
        <v>12138.028837684218</v>
      </c>
      <c r="AF289" s="160">
        <f t="shared" si="58"/>
        <v>5224.3421364949791</v>
      </c>
      <c r="AG289" s="160">
        <f t="shared" si="59"/>
        <v>6913.6867011892391</v>
      </c>
    </row>
    <row r="290" spans="1:33" x14ac:dyDescent="0.25">
      <c r="A290" s="76">
        <v>16051</v>
      </c>
      <c r="B290" s="21" t="s">
        <v>219</v>
      </c>
      <c r="C290" s="39" t="s">
        <v>220</v>
      </c>
      <c r="D290" s="207">
        <v>272</v>
      </c>
      <c r="E290" s="213">
        <f>Terr_Oeko!W290</f>
        <v>114.88995945224001</v>
      </c>
      <c r="F290" s="220">
        <f t="shared" si="48"/>
        <v>73.938474463884262</v>
      </c>
      <c r="G290" s="223">
        <f>Terr_Oeko!Z290</f>
        <v>40.951484988355737</v>
      </c>
      <c r="H290" s="227">
        <f t="shared" si="49"/>
        <v>25.787758871071432</v>
      </c>
      <c r="I290" s="228">
        <f>Terr_Oeko!AB290</f>
        <v>89.102200581168574</v>
      </c>
      <c r="J290" s="220">
        <f t="shared" si="50"/>
        <v>2.7274901606663207</v>
      </c>
      <c r="K290" s="231">
        <f>Terr_Oeko!AD290</f>
        <v>112.16246929157369</v>
      </c>
      <c r="L290" s="180">
        <f>Terr_Oeko!X290</f>
        <v>481.16991565484255</v>
      </c>
      <c r="M290" s="205">
        <f t="shared" si="51"/>
        <v>279.86468209183317</v>
      </c>
      <c r="N290" s="205">
        <f>Terr_Oeko!AF290</f>
        <v>201.30523356300941</v>
      </c>
      <c r="O290" s="180">
        <f t="shared" si="52"/>
        <v>99.324245496143817</v>
      </c>
      <c r="P290" s="180">
        <f>Terr_Oeko!AH290</f>
        <v>381.84567015869874</v>
      </c>
      <c r="Q290" s="205">
        <f t="shared" si="53"/>
        <v>8.8882656952308139</v>
      </c>
      <c r="R290" s="214">
        <f>Terr_Oeko!AJ290</f>
        <v>472.28164995961174</v>
      </c>
      <c r="T290" s="186">
        <f>Klima!E290</f>
        <v>51.188219070276283</v>
      </c>
      <c r="U290" s="187">
        <f>Klima!H290</f>
        <v>36.345530771354724</v>
      </c>
      <c r="V290" s="187">
        <f>Klima!J290</f>
        <v>14.842688298921558</v>
      </c>
      <c r="W290" s="186">
        <f>Vegetation!K290</f>
        <v>114.88995945224001</v>
      </c>
      <c r="X290" s="187">
        <f t="shared" si="54"/>
        <v>71.897117112862276</v>
      </c>
      <c r="Y290" s="188">
        <f>Vegetation!M290</f>
        <v>42.992842339377738</v>
      </c>
      <c r="Z290" s="186">
        <f>Gesundheit!F290</f>
        <v>500.5</v>
      </c>
      <c r="AA290" s="187">
        <f>MIN(Gesundheit!F290, Gesundheit!J290)</f>
        <v>328.51304347826084</v>
      </c>
      <c r="AB290" s="189">
        <f t="shared" si="55"/>
        <v>171.98695652173916</v>
      </c>
      <c r="AC290" s="190">
        <f>MIN(Gesundheit!F290,Gesundheit!Q290)</f>
        <v>95.747826086956508</v>
      </c>
      <c r="AD290" s="191">
        <f t="shared" si="56"/>
        <v>404.75217391304352</v>
      </c>
      <c r="AE290" s="160">
        <f t="shared" si="57"/>
        <v>1262.6380536295987</v>
      </c>
      <c r="AF290" s="160">
        <f t="shared" si="58"/>
        <v>561.86769572969308</v>
      </c>
      <c r="AG290" s="160">
        <f t="shared" si="59"/>
        <v>700.77035789990578</v>
      </c>
    </row>
    <row r="291" spans="1:33" x14ac:dyDescent="0.25">
      <c r="A291" s="76">
        <v>16061</v>
      </c>
      <c r="B291" s="21" t="s">
        <v>221</v>
      </c>
      <c r="C291" s="39" t="s">
        <v>220</v>
      </c>
      <c r="D291" s="207">
        <v>937</v>
      </c>
      <c r="E291" s="213">
        <f>Terr_Oeko!W291</f>
        <v>718.92148704258079</v>
      </c>
      <c r="F291" s="220">
        <f t="shared" si="48"/>
        <v>462.66843738710349</v>
      </c>
      <c r="G291" s="223">
        <f>Terr_Oeko!Z291</f>
        <v>256.2530496554773</v>
      </c>
      <c r="H291" s="227">
        <f t="shared" si="49"/>
        <v>161.36635475785886</v>
      </c>
      <c r="I291" s="228">
        <f>Terr_Oeko!AB291</f>
        <v>557.55513228472194</v>
      </c>
      <c r="J291" s="220">
        <f t="shared" si="50"/>
        <v>17.067211891700254</v>
      </c>
      <c r="K291" s="231">
        <f>Terr_Oeko!AD291</f>
        <v>701.85427515088054</v>
      </c>
      <c r="L291" s="180">
        <f>Terr_Oeko!X291</f>
        <v>709.24272805449152</v>
      </c>
      <c r="M291" s="205">
        <f t="shared" si="51"/>
        <v>412.51953656075818</v>
      </c>
      <c r="N291" s="205">
        <f>Terr_Oeko!AF291</f>
        <v>296.72319149373334</v>
      </c>
      <c r="O291" s="180">
        <f t="shared" si="52"/>
        <v>146.40358124170712</v>
      </c>
      <c r="P291" s="180">
        <f>Terr_Oeko!AH291</f>
        <v>562.83914681278441</v>
      </c>
      <c r="Q291" s="205">
        <f t="shared" si="53"/>
        <v>13.101271721818648</v>
      </c>
      <c r="R291" s="214">
        <f>Terr_Oeko!AJ291</f>
        <v>696.14145633267287</v>
      </c>
      <c r="T291" s="186">
        <f>Klima!E291</f>
        <v>129.07279036412345</v>
      </c>
      <c r="U291" s="187">
        <f>Klima!H291</f>
        <v>102.43174754427275</v>
      </c>
      <c r="V291" s="187">
        <f>Klima!J291</f>
        <v>26.641042819850696</v>
      </c>
      <c r="W291" s="186">
        <f>Vegetation!K291</f>
        <v>718.92148704258079</v>
      </c>
      <c r="X291" s="187">
        <f t="shared" si="54"/>
        <v>449.89468701432082</v>
      </c>
      <c r="Y291" s="188">
        <f>Vegetation!M291</f>
        <v>269.02680002825997</v>
      </c>
      <c r="Z291" s="186">
        <f>Gesundheit!F291</f>
        <v>650.29999999999995</v>
      </c>
      <c r="AA291" s="187">
        <f>MIN(Gesundheit!F291, Gesundheit!J291)</f>
        <v>650.29999999999995</v>
      </c>
      <c r="AB291" s="189">
        <f t="shared" si="55"/>
        <v>0</v>
      </c>
      <c r="AC291" s="190">
        <f>MIN(Gesundheit!F291,Gesundheit!Q291)</f>
        <v>329.79130434782604</v>
      </c>
      <c r="AD291" s="191">
        <f t="shared" si="56"/>
        <v>320.50869565217391</v>
      </c>
      <c r="AE291" s="160">
        <f t="shared" si="57"/>
        <v>2926.4584925037771</v>
      </c>
      <c r="AF291" s="160">
        <f t="shared" si="58"/>
        <v>1510.3963705581596</v>
      </c>
      <c r="AG291" s="160">
        <f t="shared" si="59"/>
        <v>1416.062121945617</v>
      </c>
    </row>
    <row r="292" spans="1:33" x14ac:dyDescent="0.25">
      <c r="A292" s="76">
        <v>16062</v>
      </c>
      <c r="B292" s="21" t="s">
        <v>222</v>
      </c>
      <c r="C292" s="39" t="s">
        <v>220</v>
      </c>
      <c r="D292" s="207">
        <v>717</v>
      </c>
      <c r="E292" s="213">
        <f>Terr_Oeko!W292</f>
        <v>564.1823366702979</v>
      </c>
      <c r="F292" s="220">
        <f t="shared" si="48"/>
        <v>363.08465501906892</v>
      </c>
      <c r="G292" s="223">
        <f>Terr_Oeko!Z292</f>
        <v>201.09768165122898</v>
      </c>
      <c r="H292" s="227">
        <f t="shared" si="49"/>
        <v>126.63419960052585</v>
      </c>
      <c r="I292" s="228">
        <f>Terr_Oeko!AB292</f>
        <v>437.54813706977205</v>
      </c>
      <c r="J292" s="220">
        <f t="shared" si="50"/>
        <v>13.393701063404478</v>
      </c>
      <c r="K292" s="231">
        <f>Terr_Oeko!AD292</f>
        <v>550.78863560689342</v>
      </c>
      <c r="L292" s="180">
        <f>Terr_Oeko!X292</f>
        <v>310.35541854947201</v>
      </c>
      <c r="M292" s="205">
        <f t="shared" si="51"/>
        <v>180.51319860598116</v>
      </c>
      <c r="N292" s="205">
        <f>Terr_Oeko!AF292</f>
        <v>129.84221994349085</v>
      </c>
      <c r="O292" s="180">
        <f t="shared" si="52"/>
        <v>64.064308220754413</v>
      </c>
      <c r="P292" s="180">
        <f>Terr_Oeko!AH292</f>
        <v>246.29111032871759</v>
      </c>
      <c r="Q292" s="205">
        <f t="shared" si="53"/>
        <v>5.7329465751575412</v>
      </c>
      <c r="R292" s="214">
        <f>Terr_Oeko!AJ292</f>
        <v>304.62247197431446</v>
      </c>
      <c r="T292" s="186">
        <f>Klima!E292</f>
        <v>91.019379701659176</v>
      </c>
      <c r="U292" s="187">
        <f>Klima!H292</f>
        <v>73.281209820929035</v>
      </c>
      <c r="V292" s="187">
        <f>Klima!J292</f>
        <v>17.73816988073014</v>
      </c>
      <c r="W292" s="186">
        <f>Vegetation!K292</f>
        <v>564.1823366702979</v>
      </c>
      <c r="X292" s="187">
        <f t="shared" si="54"/>
        <v>353.06029983807991</v>
      </c>
      <c r="Y292" s="188">
        <f>Vegetation!M292</f>
        <v>211.12203683221801</v>
      </c>
      <c r="Z292" s="186">
        <f>Gesundheit!F292</f>
        <v>317.58695652173913</v>
      </c>
      <c r="AA292" s="187">
        <f>MIN(Gesundheit!F292, Gesundheit!J292)</f>
        <v>317.58695652173913</v>
      </c>
      <c r="AB292" s="189">
        <f t="shared" si="55"/>
        <v>0</v>
      </c>
      <c r="AC292" s="190">
        <f>MIN(Gesundheit!F292,Gesundheit!Q292)</f>
        <v>252.36521739130438</v>
      </c>
      <c r="AD292" s="191">
        <f t="shared" si="56"/>
        <v>65.221739130434742</v>
      </c>
      <c r="AE292" s="160">
        <f t="shared" si="57"/>
        <v>1847.3264281134661</v>
      </c>
      <c r="AF292" s="160">
        <f t="shared" si="58"/>
        <v>934.62697400202831</v>
      </c>
      <c r="AG292" s="160">
        <f t="shared" si="59"/>
        <v>912.69945411143783</v>
      </c>
    </row>
    <row r="293" spans="1:33" x14ac:dyDescent="0.25">
      <c r="A293" s="76">
        <v>16063</v>
      </c>
      <c r="B293" s="21" t="s">
        <v>223</v>
      </c>
      <c r="C293" s="39" t="s">
        <v>220</v>
      </c>
      <c r="D293" s="207">
        <v>1374</v>
      </c>
      <c r="E293" s="213">
        <f>Terr_Oeko!W293</f>
        <v>868.12149919302703</v>
      </c>
      <c r="F293" s="220">
        <f t="shared" si="48"/>
        <v>558.68745716039234</v>
      </c>
      <c r="G293" s="223">
        <f>Terr_Oeko!Z293</f>
        <v>309.43404203263464</v>
      </c>
      <c r="H293" s="227">
        <f t="shared" si="49"/>
        <v>194.85521623226873</v>
      </c>
      <c r="I293" s="228">
        <f>Terr_Oeko!AB293</f>
        <v>673.2662829607583</v>
      </c>
      <c r="J293" s="220">
        <f t="shared" si="50"/>
        <v>20.609223456956329</v>
      </c>
      <c r="K293" s="231">
        <f>Terr_Oeko!AD293</f>
        <v>847.51227573607071</v>
      </c>
      <c r="L293" s="180">
        <f>Terr_Oeko!X293</f>
        <v>838.32827647978331</v>
      </c>
      <c r="M293" s="205">
        <f t="shared" si="51"/>
        <v>487.60005343706433</v>
      </c>
      <c r="N293" s="205">
        <f>Terr_Oeko!AF293</f>
        <v>350.72822304271898</v>
      </c>
      <c r="O293" s="180">
        <f t="shared" si="52"/>
        <v>173.04972906736452</v>
      </c>
      <c r="P293" s="180">
        <f>Terr_Oeko!AH293</f>
        <v>665.27854741241879</v>
      </c>
      <c r="Q293" s="205">
        <f t="shared" si="53"/>
        <v>15.485765461950223</v>
      </c>
      <c r="R293" s="214">
        <f>Terr_Oeko!AJ293</f>
        <v>822.84251101783309</v>
      </c>
      <c r="T293" s="186">
        <f>Klima!E293</f>
        <v>178.22058163063244</v>
      </c>
      <c r="U293" s="187">
        <f>Klima!H293</f>
        <v>137.0917447956997</v>
      </c>
      <c r="V293" s="187">
        <f>Klima!J293</f>
        <v>41.128836834932741</v>
      </c>
      <c r="W293" s="186">
        <f>Vegetation!K293</f>
        <v>868.12149919302703</v>
      </c>
      <c r="X293" s="187">
        <f t="shared" si="54"/>
        <v>543.26273064462919</v>
      </c>
      <c r="Y293" s="188">
        <f>Vegetation!M293</f>
        <v>324.85876854839785</v>
      </c>
      <c r="Z293" s="186">
        <f>Gesundheit!F293</f>
        <v>888.11739130434785</v>
      </c>
      <c r="AA293" s="187">
        <f>MIN(Gesundheit!F293, Gesundheit!J293)</f>
        <v>888.11739130434785</v>
      </c>
      <c r="AB293" s="189">
        <f t="shared" si="55"/>
        <v>0</v>
      </c>
      <c r="AC293" s="190">
        <f>MIN(Gesundheit!F293,Gesundheit!Q293)</f>
        <v>483.60869565217394</v>
      </c>
      <c r="AD293" s="191">
        <f t="shared" si="56"/>
        <v>404.50869565217391</v>
      </c>
      <c r="AE293" s="160">
        <f t="shared" si="57"/>
        <v>3640.9092478008179</v>
      </c>
      <c r="AF293" s="160">
        <f t="shared" si="58"/>
        <v>1936.3768120443099</v>
      </c>
      <c r="AG293" s="160">
        <f t="shared" si="59"/>
        <v>1704.5324357565078</v>
      </c>
    </row>
    <row r="294" spans="1:33" x14ac:dyDescent="0.25">
      <c r="A294" s="76">
        <v>16064</v>
      </c>
      <c r="B294" s="21" t="s">
        <v>224</v>
      </c>
      <c r="C294" s="39" t="s">
        <v>220</v>
      </c>
      <c r="D294" s="207">
        <v>977</v>
      </c>
      <c r="E294" s="213">
        <f>Terr_Oeko!W294</f>
        <v>732.9331801507924</v>
      </c>
      <c r="F294" s="220">
        <f t="shared" si="48"/>
        <v>471.68578945178024</v>
      </c>
      <c r="G294" s="223">
        <f>Terr_Oeko!Z294</f>
        <v>261.24739069901216</v>
      </c>
      <c r="H294" s="227">
        <f t="shared" si="49"/>
        <v>164.51136555752078</v>
      </c>
      <c r="I294" s="228">
        <f>Terr_Oeko!AB294</f>
        <v>568.42181459327162</v>
      </c>
      <c r="J294" s="220">
        <f t="shared" si="50"/>
        <v>17.399849793820977</v>
      </c>
      <c r="K294" s="231">
        <f>Terr_Oeko!AD294</f>
        <v>715.53333035697142</v>
      </c>
      <c r="L294" s="180">
        <f>Terr_Oeko!X294</f>
        <v>395.5177611945104</v>
      </c>
      <c r="M294" s="205">
        <f t="shared" si="51"/>
        <v>230.04649479743762</v>
      </c>
      <c r="N294" s="205">
        <f>Terr_Oeko!AF294</f>
        <v>165.47126639707278</v>
      </c>
      <c r="O294" s="180">
        <f t="shared" si="52"/>
        <v>81.643722794898679</v>
      </c>
      <c r="P294" s="180">
        <f>Terr_Oeko!AH294</f>
        <v>313.87403839961172</v>
      </c>
      <c r="Q294" s="205">
        <f t="shared" si="53"/>
        <v>7.3060821849082913</v>
      </c>
      <c r="R294" s="214">
        <f>Terr_Oeko!AJ294</f>
        <v>388.21167900960211</v>
      </c>
      <c r="T294" s="186">
        <f>Klima!E294</f>
        <v>145.93659488135279</v>
      </c>
      <c r="U294" s="187">
        <f>Klima!H294</f>
        <v>117.42959318592135</v>
      </c>
      <c r="V294" s="187">
        <f>Klima!J294</f>
        <v>28.507001695431441</v>
      </c>
      <c r="W294" s="186">
        <f>Vegetation!K294</f>
        <v>732.9331801507924</v>
      </c>
      <c r="X294" s="187">
        <f t="shared" si="54"/>
        <v>458.66308022425443</v>
      </c>
      <c r="Y294" s="188">
        <f>Vegetation!M294</f>
        <v>274.27009992653797</v>
      </c>
      <c r="Z294" s="186">
        <f>Gesundheit!F294</f>
        <v>413.1521739130435</v>
      </c>
      <c r="AA294" s="187">
        <f>MIN(Gesundheit!F294, Gesundheit!J294)</f>
        <v>413.1521739130435</v>
      </c>
      <c r="AB294" s="189">
        <f t="shared" si="55"/>
        <v>0</v>
      </c>
      <c r="AC294" s="190">
        <f>MIN(Gesundheit!F294,Gesundheit!Q294)</f>
        <v>343.88260869565215</v>
      </c>
      <c r="AD294" s="191">
        <f t="shared" si="56"/>
        <v>69.269565217391346</v>
      </c>
      <c r="AE294" s="160">
        <f t="shared" si="57"/>
        <v>2420.4728902904917</v>
      </c>
      <c r="AF294" s="160">
        <f t="shared" si="58"/>
        <v>1235.3999356756387</v>
      </c>
      <c r="AG294" s="160">
        <f t="shared" si="59"/>
        <v>1185.0729546148527</v>
      </c>
    </row>
    <row r="295" spans="1:33" x14ac:dyDescent="0.25">
      <c r="A295" s="76">
        <v>16065</v>
      </c>
      <c r="B295" s="21" t="s">
        <v>225</v>
      </c>
      <c r="C295" s="39" t="s">
        <v>220</v>
      </c>
      <c r="D295" s="207">
        <v>1038</v>
      </c>
      <c r="E295" s="213">
        <f>Terr_Oeko!W295</f>
        <v>603.35067634796951</v>
      </c>
      <c r="F295" s="220">
        <f t="shared" si="48"/>
        <v>388.29179493675827</v>
      </c>
      <c r="G295" s="223">
        <f>Terr_Oeko!Z295</f>
        <v>215.05888141121127</v>
      </c>
      <c r="H295" s="227">
        <f t="shared" si="49"/>
        <v>135.42577463287586</v>
      </c>
      <c r="I295" s="228">
        <f>Terr_Oeko!AB295</f>
        <v>467.92490171509365</v>
      </c>
      <c r="J295" s="220">
        <f t="shared" si="50"/>
        <v>14.323558307586836</v>
      </c>
      <c r="K295" s="231">
        <f>Terr_Oeko!AD295</f>
        <v>589.02711804038267</v>
      </c>
      <c r="L295" s="180">
        <f>Terr_Oeko!X295</f>
        <v>271.26689936216809</v>
      </c>
      <c r="M295" s="205">
        <f t="shared" si="51"/>
        <v>157.77799501182596</v>
      </c>
      <c r="N295" s="205">
        <f>Terr_Oeko!AF295</f>
        <v>113.48890435034212</v>
      </c>
      <c r="O295" s="180">
        <f t="shared" si="52"/>
        <v>55.995562545836748</v>
      </c>
      <c r="P295" s="180">
        <f>Terr_Oeko!AH295</f>
        <v>215.27133681633134</v>
      </c>
      <c r="Q295" s="205">
        <f t="shared" si="53"/>
        <v>5.0108957301934538</v>
      </c>
      <c r="R295" s="214">
        <f>Terr_Oeko!AJ295</f>
        <v>266.25600363197464</v>
      </c>
      <c r="T295" s="186">
        <f>Klima!E295</f>
        <v>132.84665773368584</v>
      </c>
      <c r="U295" s="187">
        <f>Klima!H295</f>
        <v>109.05181601850035</v>
      </c>
      <c r="V295" s="187">
        <f>Klima!J295</f>
        <v>23.794841715185498</v>
      </c>
      <c r="W295" s="186">
        <f>Vegetation!K295</f>
        <v>603.35067634796951</v>
      </c>
      <c r="X295" s="187">
        <f t="shared" si="54"/>
        <v>377.57149923573115</v>
      </c>
      <c r="Y295" s="188">
        <f>Vegetation!M295</f>
        <v>225.77917711223833</v>
      </c>
      <c r="Z295" s="186">
        <f>Gesundheit!F295</f>
        <v>275.64782608695651</v>
      </c>
      <c r="AA295" s="187">
        <f>MIN(Gesundheit!F295, Gesundheit!J295)</f>
        <v>275.64782608695651</v>
      </c>
      <c r="AB295" s="189">
        <f t="shared" si="55"/>
        <v>0</v>
      </c>
      <c r="AC295" s="190">
        <f>MIN(Gesundheit!F295,Gesundheit!Q295)</f>
        <v>275.64782608695651</v>
      </c>
      <c r="AD295" s="191">
        <f t="shared" si="56"/>
        <v>0</v>
      </c>
      <c r="AE295" s="160">
        <f t="shared" si="57"/>
        <v>1886.4627358787493</v>
      </c>
      <c r="AF295" s="160">
        <f t="shared" si="58"/>
        <v>953.69247851990053</v>
      </c>
      <c r="AG295" s="160">
        <f t="shared" si="59"/>
        <v>932.77025735884888</v>
      </c>
    </row>
    <row r="296" spans="1:33" x14ac:dyDescent="0.25">
      <c r="A296" s="76">
        <v>16066</v>
      </c>
      <c r="B296" s="21" t="s">
        <v>226</v>
      </c>
      <c r="C296" s="39" t="s">
        <v>220</v>
      </c>
      <c r="D296" s="207">
        <v>1251</v>
      </c>
      <c r="E296" s="213">
        <f>Terr_Oeko!W296</f>
        <v>775.66638779447078</v>
      </c>
      <c r="F296" s="220">
        <f t="shared" si="48"/>
        <v>499.1871324515177</v>
      </c>
      <c r="G296" s="223">
        <f>Terr_Oeko!Z296</f>
        <v>276.47925534295308</v>
      </c>
      <c r="H296" s="227">
        <f t="shared" si="49"/>
        <v>174.10309715666631</v>
      </c>
      <c r="I296" s="228">
        <f>Terr_Oeko!AB296</f>
        <v>601.56329063780447</v>
      </c>
      <c r="J296" s="220">
        <f t="shared" si="50"/>
        <v>18.414337081809776</v>
      </c>
      <c r="K296" s="231">
        <f>Terr_Oeko!AD296</f>
        <v>757.252050712661</v>
      </c>
      <c r="L296" s="180">
        <f>Terr_Oeko!X296</f>
        <v>395.7500580369761</v>
      </c>
      <c r="M296" s="205">
        <f t="shared" si="51"/>
        <v>230.18160649052658</v>
      </c>
      <c r="N296" s="205">
        <f>Terr_Oeko!AF296</f>
        <v>165.56845154644952</v>
      </c>
      <c r="O296" s="180">
        <f t="shared" si="52"/>
        <v>81.691674065039194</v>
      </c>
      <c r="P296" s="180">
        <f>Terr_Oeko!AH296</f>
        <v>314.05838397193691</v>
      </c>
      <c r="Q296" s="205">
        <f t="shared" si="53"/>
        <v>7.310373218052348</v>
      </c>
      <c r="R296" s="214">
        <f>Terr_Oeko!AJ296</f>
        <v>388.43968481892375</v>
      </c>
      <c r="T296" s="186">
        <f>Klima!E296</f>
        <v>122.73630203702064</v>
      </c>
      <c r="U296" s="187">
        <f>Klima!H296</f>
        <v>98.491408089822343</v>
      </c>
      <c r="V296" s="187">
        <f>Klima!J296</f>
        <v>24.244893947198292</v>
      </c>
      <c r="W296" s="186">
        <f>Vegetation!K296</f>
        <v>775.66638779447078</v>
      </c>
      <c r="X296" s="187">
        <f t="shared" si="54"/>
        <v>485.40514236105071</v>
      </c>
      <c r="Y296" s="188">
        <f>Vegetation!M296</f>
        <v>290.26124543342007</v>
      </c>
      <c r="Z296" s="186">
        <f>Gesundheit!F296</f>
        <v>410.41304347826087</v>
      </c>
      <c r="AA296" s="187">
        <f>MIN(Gesundheit!F296, Gesundheit!J296)</f>
        <v>410.41304347826087</v>
      </c>
      <c r="AB296" s="189">
        <f t="shared" si="55"/>
        <v>0</v>
      </c>
      <c r="AC296" s="190">
        <f>MIN(Gesundheit!F296,Gesundheit!Q296)</f>
        <v>410.41304347826087</v>
      </c>
      <c r="AD296" s="191">
        <f t="shared" si="56"/>
        <v>0</v>
      </c>
      <c r="AE296" s="160">
        <f t="shared" si="57"/>
        <v>2480.2321791411991</v>
      </c>
      <c r="AF296" s="160">
        <f t="shared" si="58"/>
        <v>1250.1043651508394</v>
      </c>
      <c r="AG296" s="160">
        <f t="shared" si="59"/>
        <v>1230.1278139903598</v>
      </c>
    </row>
    <row r="297" spans="1:33" x14ac:dyDescent="0.25">
      <c r="A297" s="76">
        <v>16067</v>
      </c>
      <c r="B297" s="21" t="s">
        <v>227</v>
      </c>
      <c r="C297" s="39" t="s">
        <v>220</v>
      </c>
      <c r="D297" s="207">
        <v>932</v>
      </c>
      <c r="E297" s="213">
        <f>Terr_Oeko!W297</f>
        <v>832.3644398366871</v>
      </c>
      <c r="F297" s="220">
        <f t="shared" si="48"/>
        <v>535.6756776043087</v>
      </c>
      <c r="G297" s="223">
        <f>Terr_Oeko!Z297</f>
        <v>296.68876223237834</v>
      </c>
      <c r="H297" s="227">
        <f t="shared" si="49"/>
        <v>186.82932407410146</v>
      </c>
      <c r="I297" s="228">
        <f>Terr_Oeko!AB297</f>
        <v>645.53511576258563</v>
      </c>
      <c r="J297" s="220">
        <f t="shared" si="50"/>
        <v>19.760350082522677</v>
      </c>
      <c r="K297" s="231">
        <f>Terr_Oeko!AD297</f>
        <v>812.60408975416442</v>
      </c>
      <c r="L297" s="180">
        <f>Terr_Oeko!X297</f>
        <v>466.98955118806907</v>
      </c>
      <c r="M297" s="205">
        <f t="shared" si="51"/>
        <v>271.61690295119655</v>
      </c>
      <c r="N297" s="205">
        <f>Terr_Oeko!AF297</f>
        <v>195.37264823687252</v>
      </c>
      <c r="O297" s="180">
        <f t="shared" si="52"/>
        <v>96.397100727323902</v>
      </c>
      <c r="P297" s="180">
        <f>Terr_Oeko!AH297</f>
        <v>370.59245046074517</v>
      </c>
      <c r="Q297" s="205">
        <f t="shared" si="53"/>
        <v>8.6263232027033041</v>
      </c>
      <c r="R297" s="214">
        <f>Terr_Oeko!AJ297</f>
        <v>458.36322798536577</v>
      </c>
      <c r="T297" s="186">
        <f>Klima!E297</f>
        <v>120.25783377669687</v>
      </c>
      <c r="U297" s="187">
        <f>Klima!H297</f>
        <v>96.493652204404739</v>
      </c>
      <c r="V297" s="187">
        <f>Klima!J297</f>
        <v>23.764181572292131</v>
      </c>
      <c r="W297" s="186">
        <f>Vegetation!K297</f>
        <v>832.3644398366871</v>
      </c>
      <c r="X297" s="187">
        <f t="shared" si="54"/>
        <v>520.88628020099372</v>
      </c>
      <c r="Y297" s="188">
        <f>Vegetation!M297</f>
        <v>311.47815963569337</v>
      </c>
      <c r="Z297" s="186">
        <f>Gesundheit!F297</f>
        <v>474.11304347826098</v>
      </c>
      <c r="AA297" s="187">
        <f>MIN(Gesundheit!F297, Gesundheit!J297)</f>
        <v>474.11304347826098</v>
      </c>
      <c r="AB297" s="189">
        <f t="shared" si="55"/>
        <v>0</v>
      </c>
      <c r="AC297" s="190">
        <f>MIN(Gesundheit!F297,Gesundheit!Q297)</f>
        <v>328.05652173913046</v>
      </c>
      <c r="AD297" s="191">
        <f t="shared" si="56"/>
        <v>146.05652173913052</v>
      </c>
      <c r="AE297" s="160">
        <f t="shared" si="57"/>
        <v>2726.0893081164008</v>
      </c>
      <c r="AF297" s="160">
        <f t="shared" si="58"/>
        <v>1374.7194006850848</v>
      </c>
      <c r="AG297" s="160">
        <f t="shared" si="59"/>
        <v>1351.3699074313163</v>
      </c>
    </row>
    <row r="298" spans="1:33" x14ac:dyDescent="0.25">
      <c r="A298" s="76">
        <v>16068</v>
      </c>
      <c r="B298" s="21" t="s">
        <v>228</v>
      </c>
      <c r="C298" s="39" t="s">
        <v>220</v>
      </c>
      <c r="D298" s="207">
        <v>808</v>
      </c>
      <c r="E298" s="213">
        <f>Terr_Oeko!W298</f>
        <v>584.84789982305324</v>
      </c>
      <c r="F298" s="220">
        <f t="shared" si="48"/>
        <v>376.38416544397228</v>
      </c>
      <c r="G298" s="223">
        <f>Terr_Oeko!Z298</f>
        <v>208.46373437908099</v>
      </c>
      <c r="H298" s="227">
        <f t="shared" si="49"/>
        <v>131.27271250503856</v>
      </c>
      <c r="I298" s="228">
        <f>Terr_Oeko!AB298</f>
        <v>453.57518731801468</v>
      </c>
      <c r="J298" s="220">
        <f t="shared" si="50"/>
        <v>13.884301986518267</v>
      </c>
      <c r="K298" s="231">
        <f>Terr_Oeko!AD298</f>
        <v>570.96359783653497</v>
      </c>
      <c r="L298" s="180">
        <f>Terr_Oeko!X298</f>
        <v>320.89901153361103</v>
      </c>
      <c r="M298" s="205">
        <f t="shared" si="51"/>
        <v>186.64570856266855</v>
      </c>
      <c r="N298" s="205">
        <f>Terr_Oeko!AF298</f>
        <v>134.25330297094249</v>
      </c>
      <c r="O298" s="180">
        <f t="shared" si="52"/>
        <v>66.240741916827915</v>
      </c>
      <c r="P298" s="180">
        <f>Terr_Oeko!AH298</f>
        <v>254.65826961678312</v>
      </c>
      <c r="Q298" s="205">
        <f t="shared" si="53"/>
        <v>5.9277099067300583</v>
      </c>
      <c r="R298" s="214">
        <f>Terr_Oeko!AJ298</f>
        <v>314.97130162688097</v>
      </c>
      <c r="T298" s="186">
        <f>Klima!E298</f>
        <v>129.81150088363006</v>
      </c>
      <c r="U298" s="187">
        <f>Klima!H298</f>
        <v>105.4498217090148</v>
      </c>
      <c r="V298" s="187">
        <f>Klima!J298</f>
        <v>24.361679174615261</v>
      </c>
      <c r="W298" s="186">
        <f>Vegetation!K298</f>
        <v>584.84789982305324</v>
      </c>
      <c r="X298" s="187">
        <f t="shared" si="54"/>
        <v>365.99262587667118</v>
      </c>
      <c r="Y298" s="188">
        <f>Vegetation!M298</f>
        <v>218.85527394638206</v>
      </c>
      <c r="Z298" s="186">
        <f>Gesundheit!F298</f>
        <v>331.70869565217396</v>
      </c>
      <c r="AA298" s="187">
        <f>MIN(Gesundheit!F298, Gesundheit!J298)</f>
        <v>331.70869565217396</v>
      </c>
      <c r="AB298" s="189">
        <f t="shared" si="55"/>
        <v>0</v>
      </c>
      <c r="AC298" s="190">
        <f>MIN(Gesundheit!F298,Gesundheit!Q298)</f>
        <v>284.38260869565221</v>
      </c>
      <c r="AD298" s="191">
        <f t="shared" si="56"/>
        <v>47.326086956521749</v>
      </c>
      <c r="AE298" s="160">
        <f t="shared" si="57"/>
        <v>1952.1150077155214</v>
      </c>
      <c r="AF298" s="160">
        <f t="shared" si="58"/>
        <v>1000.6645976597263</v>
      </c>
      <c r="AG298" s="160">
        <f t="shared" si="59"/>
        <v>951.45041005579515</v>
      </c>
    </row>
    <row r="299" spans="1:33" x14ac:dyDescent="0.25">
      <c r="A299" s="76">
        <v>16069</v>
      </c>
      <c r="B299" s="21" t="s">
        <v>350</v>
      </c>
      <c r="C299" s="39" t="s">
        <v>220</v>
      </c>
      <c r="D299" s="207">
        <v>1080</v>
      </c>
      <c r="E299" s="213">
        <f>Terr_Oeko!W299</f>
        <v>621.59156268617744</v>
      </c>
      <c r="F299" s="220">
        <f t="shared" si="48"/>
        <v>400.03088262680882</v>
      </c>
      <c r="G299" s="223">
        <f>Terr_Oeko!Z299</f>
        <v>221.56068005936862</v>
      </c>
      <c r="H299" s="227">
        <f t="shared" si="49"/>
        <v>139.52005389563305</v>
      </c>
      <c r="I299" s="228">
        <f>Terr_Oeko!AB299</f>
        <v>482.07150879054439</v>
      </c>
      <c r="J299" s="220">
        <f t="shared" si="50"/>
        <v>14.756597349871299</v>
      </c>
      <c r="K299" s="231">
        <f>Terr_Oeko!AD299</f>
        <v>606.83496533630614</v>
      </c>
      <c r="L299" s="180">
        <f>Terr_Oeko!X299</f>
        <v>397.27741498150971</v>
      </c>
      <c r="M299" s="205">
        <f t="shared" si="51"/>
        <v>231.06996890017749</v>
      </c>
      <c r="N299" s="205">
        <f>Terr_Oeko!AF299</f>
        <v>166.20744608133222</v>
      </c>
      <c r="O299" s="180">
        <f t="shared" si="52"/>
        <v>82.00695474070784</v>
      </c>
      <c r="P299" s="180">
        <f>Terr_Oeko!AH299</f>
        <v>315.27046024080187</v>
      </c>
      <c r="Q299" s="205">
        <f t="shared" si="53"/>
        <v>7.3385868571282344</v>
      </c>
      <c r="R299" s="214">
        <f>Terr_Oeko!AJ299</f>
        <v>389.93882812438147</v>
      </c>
      <c r="T299" s="186">
        <f>Klima!E299</f>
        <v>106.28435042261643</v>
      </c>
      <c r="U299" s="187">
        <f>Klima!H299</f>
        <v>83.991040425028885</v>
      </c>
      <c r="V299" s="187">
        <f>Klima!J299</f>
        <v>22.293309997587542</v>
      </c>
      <c r="W299" s="186">
        <f>Vegetation!K299</f>
        <v>621.59156268617744</v>
      </c>
      <c r="X299" s="187">
        <f t="shared" si="54"/>
        <v>388.98648403991439</v>
      </c>
      <c r="Y299" s="188">
        <f>Vegetation!M299</f>
        <v>232.60507864626305</v>
      </c>
      <c r="Z299" s="186">
        <f>Gesundheit!F299</f>
        <v>417.50434782608698</v>
      </c>
      <c r="AA299" s="187">
        <f>MIN(Gesundheit!F299, Gesundheit!J299)</f>
        <v>417.50434782608698</v>
      </c>
      <c r="AB299" s="189">
        <f t="shared" si="55"/>
        <v>0</v>
      </c>
      <c r="AC299" s="190">
        <f>MIN(Gesundheit!F299,Gesundheit!Q299)</f>
        <v>380.13043478260869</v>
      </c>
      <c r="AD299" s="191">
        <f t="shared" si="56"/>
        <v>37.373913043478296</v>
      </c>
      <c r="AE299" s="160">
        <f t="shared" si="57"/>
        <v>2164.2492386025679</v>
      </c>
      <c r="AF299" s="160">
        <f t="shared" si="58"/>
        <v>1112.0088809273711</v>
      </c>
      <c r="AG299" s="160">
        <f t="shared" si="59"/>
        <v>1052.2403576751969</v>
      </c>
    </row>
    <row r="300" spans="1:33" x14ac:dyDescent="0.25">
      <c r="A300" s="76">
        <v>16070</v>
      </c>
      <c r="B300" s="21" t="s">
        <v>229</v>
      </c>
      <c r="C300" s="39" t="s">
        <v>220</v>
      </c>
      <c r="D300" s="207">
        <v>810</v>
      </c>
      <c r="E300" s="213">
        <f>Terr_Oeko!W300</f>
        <v>441.94409786377531</v>
      </c>
      <c r="F300" s="220">
        <f t="shared" si="48"/>
        <v>284.41712879138822</v>
      </c>
      <c r="G300" s="223">
        <f>Terr_Oeko!Z300</f>
        <v>157.52696907238706</v>
      </c>
      <c r="H300" s="227">
        <f t="shared" si="49"/>
        <v>99.197074178983257</v>
      </c>
      <c r="I300" s="228">
        <f>Terr_Oeko!AB300</f>
        <v>342.74702368479205</v>
      </c>
      <c r="J300" s="220">
        <f t="shared" si="50"/>
        <v>10.49176258948097</v>
      </c>
      <c r="K300" s="231">
        <f>Terr_Oeko!AD300</f>
        <v>431.45233527429434</v>
      </c>
      <c r="L300" s="180">
        <f>Terr_Oeko!X300</f>
        <v>463.85418333216245</v>
      </c>
      <c r="M300" s="205">
        <f t="shared" si="51"/>
        <v>269.79326705941378</v>
      </c>
      <c r="N300" s="205">
        <f>Terr_Oeko!AF300</f>
        <v>194.06091627274867</v>
      </c>
      <c r="O300" s="180">
        <f t="shared" si="52"/>
        <v>95.749890591135397</v>
      </c>
      <c r="P300" s="180">
        <f>Terr_Oeko!AH300</f>
        <v>368.10429274102705</v>
      </c>
      <c r="Q300" s="205">
        <f t="shared" si="53"/>
        <v>8.568406068549848</v>
      </c>
      <c r="R300" s="214">
        <f>Terr_Oeko!AJ300</f>
        <v>455.2857772636126</v>
      </c>
      <c r="T300" s="186">
        <f>Klima!E300</f>
        <v>87.409916605295507</v>
      </c>
      <c r="U300" s="187">
        <f>Klima!H300</f>
        <v>68.589117662965492</v>
      </c>
      <c r="V300" s="187">
        <f>Klima!J300</f>
        <v>18.820798942330015</v>
      </c>
      <c r="W300" s="186">
        <f>Vegetation!K300</f>
        <v>441.94409786377531</v>
      </c>
      <c r="X300" s="187">
        <f t="shared" si="54"/>
        <v>276.56469471258578</v>
      </c>
      <c r="Y300" s="188">
        <f>Vegetation!M300</f>
        <v>165.37940315118954</v>
      </c>
      <c r="Z300" s="186">
        <f>Gesundheit!F300</f>
        <v>474.14347826086959</v>
      </c>
      <c r="AA300" s="187">
        <f>MIN(Gesundheit!F300, Gesundheit!J300)</f>
        <v>474.14347826086959</v>
      </c>
      <c r="AB300" s="189">
        <f t="shared" si="55"/>
        <v>0</v>
      </c>
      <c r="AC300" s="190">
        <f>MIN(Gesundheit!F300,Gesundheit!Q300)</f>
        <v>285.11304347826086</v>
      </c>
      <c r="AD300" s="191">
        <f t="shared" si="56"/>
        <v>189.03043478260872</v>
      </c>
      <c r="AE300" s="160">
        <f t="shared" si="57"/>
        <v>1909.2957739258782</v>
      </c>
      <c r="AF300" s="160">
        <f t="shared" si="58"/>
        <v>1014.2442554065397</v>
      </c>
      <c r="AG300" s="160">
        <f t="shared" si="59"/>
        <v>895.05151851933863</v>
      </c>
    </row>
    <row r="301" spans="1:33" x14ac:dyDescent="0.25">
      <c r="A301" s="76">
        <v>16071</v>
      </c>
      <c r="B301" s="21" t="s">
        <v>351</v>
      </c>
      <c r="C301" s="39" t="s">
        <v>220</v>
      </c>
      <c r="D301" s="207">
        <v>888</v>
      </c>
      <c r="E301" s="213">
        <f>Terr_Oeko!W301</f>
        <v>856.97928329791841</v>
      </c>
      <c r="F301" s="220">
        <f t="shared" si="48"/>
        <v>551.51678315755191</v>
      </c>
      <c r="G301" s="223">
        <f>Terr_Oeko!Z301</f>
        <v>305.4625001403665</v>
      </c>
      <c r="H301" s="227">
        <f t="shared" si="49"/>
        <v>192.35427726282012</v>
      </c>
      <c r="I301" s="228">
        <f>Terr_Oeko!AB301</f>
        <v>664.62500603509829</v>
      </c>
      <c r="J301" s="220">
        <f t="shared" si="50"/>
        <v>20.344707006895646</v>
      </c>
      <c r="K301" s="231">
        <f>Terr_Oeko!AD301</f>
        <v>836.63457629102277</v>
      </c>
      <c r="L301" s="180">
        <f>Terr_Oeko!X301</f>
        <v>593.1521438059259</v>
      </c>
      <c r="M301" s="205">
        <f t="shared" si="51"/>
        <v>344.99732996069758</v>
      </c>
      <c r="N301" s="205">
        <f>Terr_Oeko!AF301</f>
        <v>248.15481384522829</v>
      </c>
      <c r="O301" s="180">
        <f t="shared" si="52"/>
        <v>122.43988502016998</v>
      </c>
      <c r="P301" s="180">
        <f>Terr_Oeko!AH301</f>
        <v>470.71225878575592</v>
      </c>
      <c r="Q301" s="205">
        <f t="shared" si="53"/>
        <v>10.956823525984191</v>
      </c>
      <c r="R301" s="214">
        <f>Terr_Oeko!AJ301</f>
        <v>582.19532027994171</v>
      </c>
      <c r="T301" s="186">
        <f>Klima!E301</f>
        <v>143.36190205586914</v>
      </c>
      <c r="U301" s="187">
        <f>Klima!H301</f>
        <v>113.57356761492291</v>
      </c>
      <c r="V301" s="187">
        <f>Klima!J301</f>
        <v>29.78833444094623</v>
      </c>
      <c r="W301" s="186">
        <f>Vegetation!K301</f>
        <v>856.97928329791841</v>
      </c>
      <c r="X301" s="187">
        <f t="shared" si="54"/>
        <v>536.29003081144288</v>
      </c>
      <c r="Y301" s="188">
        <f>Vegetation!M301</f>
        <v>320.6892524864756</v>
      </c>
      <c r="Z301" s="186">
        <f>Gesundheit!F301</f>
        <v>609.36521739130444</v>
      </c>
      <c r="AA301" s="187">
        <f>MIN(Gesundheit!F301, Gesundheit!J301)</f>
        <v>609.36521739130444</v>
      </c>
      <c r="AB301" s="189">
        <f t="shared" si="55"/>
        <v>0</v>
      </c>
      <c r="AC301" s="190">
        <f>MIN(Gesundheit!F301,Gesundheit!Q301)</f>
        <v>312.56521739130437</v>
      </c>
      <c r="AD301" s="191">
        <f t="shared" si="56"/>
        <v>296.80000000000007</v>
      </c>
      <c r="AE301" s="160">
        <f t="shared" si="57"/>
        <v>3059.8378298489361</v>
      </c>
      <c r="AF301" s="160">
        <f t="shared" si="58"/>
        <v>1574.0229781006603</v>
      </c>
      <c r="AG301" s="160">
        <f t="shared" si="59"/>
        <v>1485.8148517482762</v>
      </c>
    </row>
    <row r="302" spans="1:33" x14ac:dyDescent="0.25">
      <c r="A302" s="76">
        <v>16072</v>
      </c>
      <c r="B302" s="21" t="s">
        <v>230</v>
      </c>
      <c r="C302" s="39" t="s">
        <v>220</v>
      </c>
      <c r="D302" s="207">
        <v>462</v>
      </c>
      <c r="E302" s="213">
        <f>Terr_Oeko!W302</f>
        <v>183.32965363857284</v>
      </c>
      <c r="F302" s="220">
        <f t="shared" si="48"/>
        <v>117.98345981367723</v>
      </c>
      <c r="G302" s="223">
        <f>Terr_Oeko!Z302</f>
        <v>65.346193824895607</v>
      </c>
      <c r="H302" s="227">
        <f t="shared" si="49"/>
        <v>41.149469670705713</v>
      </c>
      <c r="I302" s="228">
        <f>Terr_Oeko!AB302</f>
        <v>142.18018396786712</v>
      </c>
      <c r="J302" s="220">
        <f t="shared" si="50"/>
        <v>4.3522500037562963</v>
      </c>
      <c r="K302" s="231">
        <f>Terr_Oeko!AD302</f>
        <v>178.97740363481654</v>
      </c>
      <c r="L302" s="180">
        <f>Terr_Oeko!X302</f>
        <v>245.97426922570094</v>
      </c>
      <c r="M302" s="205">
        <f t="shared" si="51"/>
        <v>143.06694666464227</v>
      </c>
      <c r="N302" s="205">
        <f>Terr_Oeko!AF302</f>
        <v>102.90732256105868</v>
      </c>
      <c r="O302" s="180">
        <f t="shared" si="52"/>
        <v>50.774597304278132</v>
      </c>
      <c r="P302" s="180">
        <f>Terr_Oeko!AH302</f>
        <v>195.19967192142281</v>
      </c>
      <c r="Q302" s="205">
        <f t="shared" si="53"/>
        <v>4.5436852719540184</v>
      </c>
      <c r="R302" s="214">
        <f>Terr_Oeko!AJ302</f>
        <v>241.43058395374692</v>
      </c>
      <c r="T302" s="186">
        <f>Klima!E302</f>
        <v>33.743579079423149</v>
      </c>
      <c r="U302" s="187">
        <f>Klima!H302</f>
        <v>26.014739679022391</v>
      </c>
      <c r="V302" s="187">
        <f>Klima!J302</f>
        <v>7.7288394004007586</v>
      </c>
      <c r="W302" s="186">
        <f>Vegetation!K302</f>
        <v>183.32965363857284</v>
      </c>
      <c r="X302" s="187">
        <f t="shared" si="54"/>
        <v>114.72607041342253</v>
      </c>
      <c r="Y302" s="188">
        <f>Vegetation!M302</f>
        <v>68.603583225150302</v>
      </c>
      <c r="Z302" s="186">
        <f>Gesundheit!F302</f>
        <v>247.52608695652177</v>
      </c>
      <c r="AA302" s="187">
        <f>MIN(Gesundheit!F302, Gesundheit!J302)</f>
        <v>247.52608695652177</v>
      </c>
      <c r="AB302" s="189">
        <f t="shared" si="55"/>
        <v>0</v>
      </c>
      <c r="AC302" s="190">
        <f>MIN(Gesundheit!F302,Gesundheit!Q302)</f>
        <v>162.61304347826083</v>
      </c>
      <c r="AD302" s="191">
        <f t="shared" si="56"/>
        <v>84.913043478260931</v>
      </c>
      <c r="AE302" s="160">
        <f t="shared" si="57"/>
        <v>893.90324253879157</v>
      </c>
      <c r="AF302" s="160">
        <f t="shared" si="58"/>
        <v>480.19096402395053</v>
      </c>
      <c r="AG302" s="160">
        <f t="shared" si="59"/>
        <v>413.71227851484105</v>
      </c>
    </row>
    <row r="303" spans="1:33" x14ac:dyDescent="0.25">
      <c r="A303" s="76">
        <v>16073</v>
      </c>
      <c r="B303" s="21" t="s">
        <v>231</v>
      </c>
      <c r="C303" s="39" t="s">
        <v>220</v>
      </c>
      <c r="D303" s="207">
        <v>1004</v>
      </c>
      <c r="E303" s="213">
        <f>Terr_Oeko!W303</f>
        <v>561.73860663498033</v>
      </c>
      <c r="F303" s="220">
        <f t="shared" si="48"/>
        <v>361.51197041134157</v>
      </c>
      <c r="G303" s="223">
        <f>Terr_Oeko!Z303</f>
        <v>200.22663622363876</v>
      </c>
      <c r="H303" s="227">
        <f t="shared" si="49"/>
        <v>126.08568934604222</v>
      </c>
      <c r="I303" s="228">
        <f>Terr_Oeko!AB303</f>
        <v>435.65291728893811</v>
      </c>
      <c r="J303" s="220">
        <f t="shared" si="50"/>
        <v>13.335686858695681</v>
      </c>
      <c r="K303" s="231">
        <f>Terr_Oeko!AD303</f>
        <v>548.40291977628465</v>
      </c>
      <c r="L303" s="180">
        <f>Terr_Oeko!X303</f>
        <v>306.67925306023147</v>
      </c>
      <c r="M303" s="205">
        <f t="shared" si="51"/>
        <v>178.37501653663236</v>
      </c>
      <c r="N303" s="205">
        <f>Terr_Oeko!AF303</f>
        <v>128.30423652359912</v>
      </c>
      <c r="O303" s="180">
        <f t="shared" si="52"/>
        <v>63.305465342889477</v>
      </c>
      <c r="P303" s="180">
        <f>Terr_Oeko!AH303</f>
        <v>243.373787717342</v>
      </c>
      <c r="Q303" s="205">
        <f t="shared" si="53"/>
        <v>5.6650397203336524</v>
      </c>
      <c r="R303" s="214">
        <f>Terr_Oeko!AJ303</f>
        <v>301.01421333989782</v>
      </c>
      <c r="T303" s="186">
        <f>Klima!E303</f>
        <v>91.479203997310279</v>
      </c>
      <c r="U303" s="187">
        <f>Klima!H303</f>
        <v>72.820820426857409</v>
      </c>
      <c r="V303" s="187">
        <f>Klima!J303</f>
        <v>18.65838357045287</v>
      </c>
      <c r="W303" s="186">
        <f>Vegetation!K303</f>
        <v>561.73860663498033</v>
      </c>
      <c r="X303" s="187">
        <f t="shared" si="54"/>
        <v>351.5310352671886</v>
      </c>
      <c r="Y303" s="188">
        <f>Vegetation!M303</f>
        <v>210.20757136779173</v>
      </c>
      <c r="Z303" s="186">
        <f>Gesundheit!F303</f>
        <v>333.47391304347821</v>
      </c>
      <c r="AA303" s="187">
        <f>MIN(Gesundheit!F303, Gesundheit!J303)</f>
        <v>333.47391304347821</v>
      </c>
      <c r="AB303" s="189">
        <f t="shared" si="55"/>
        <v>0</v>
      </c>
      <c r="AC303" s="190">
        <f>MIN(Gesundheit!F303,Gesundheit!Q303)</f>
        <v>333.47391304347821</v>
      </c>
      <c r="AD303" s="191">
        <f t="shared" si="56"/>
        <v>0</v>
      </c>
      <c r="AE303" s="160">
        <f t="shared" si="57"/>
        <v>1855.1095833709805</v>
      </c>
      <c r="AF303" s="160">
        <f t="shared" si="58"/>
        <v>947.21692342645588</v>
      </c>
      <c r="AG303" s="160">
        <f t="shared" si="59"/>
        <v>907.89265994452467</v>
      </c>
    </row>
    <row r="304" spans="1:33" x14ac:dyDescent="0.25">
      <c r="A304" s="76">
        <v>16074</v>
      </c>
      <c r="B304" s="21" t="s">
        <v>352</v>
      </c>
      <c r="C304" s="39" t="s">
        <v>220</v>
      </c>
      <c r="D304" s="207">
        <v>935</v>
      </c>
      <c r="E304" s="213">
        <f>Terr_Oeko!W304</f>
        <v>946.93104037707485</v>
      </c>
      <c r="F304" s="220">
        <f t="shared" si="48"/>
        <v>609.40605151040154</v>
      </c>
      <c r="G304" s="223">
        <f>Terr_Oeko!Z304</f>
        <v>337.52498886667337</v>
      </c>
      <c r="H304" s="227">
        <f t="shared" si="49"/>
        <v>212.54450304622083</v>
      </c>
      <c r="I304" s="228">
        <f>Terr_Oeko!AB304</f>
        <v>734.38653733085403</v>
      </c>
      <c r="J304" s="220">
        <f t="shared" si="50"/>
        <v>22.480163695519764</v>
      </c>
      <c r="K304" s="231">
        <f>Terr_Oeko!AD304</f>
        <v>924.45087668155509</v>
      </c>
      <c r="L304" s="180">
        <f>Terr_Oeko!X304</f>
        <v>941.322156305573</v>
      </c>
      <c r="M304" s="205">
        <f t="shared" si="51"/>
        <v>547.50477419588594</v>
      </c>
      <c r="N304" s="205">
        <f>Terr_Oeko!AF304</f>
        <v>393.81738210968706</v>
      </c>
      <c r="O304" s="180">
        <f t="shared" si="52"/>
        <v>194.30997221971325</v>
      </c>
      <c r="P304" s="180">
        <f>Terr_Oeko!AH304</f>
        <v>747.01218408585976</v>
      </c>
      <c r="Q304" s="205">
        <f t="shared" si="53"/>
        <v>17.388288747572574</v>
      </c>
      <c r="R304" s="214">
        <f>Terr_Oeko!AJ304</f>
        <v>923.93386755800043</v>
      </c>
      <c r="T304" s="186">
        <f>Klima!E304</f>
        <v>138.69717688546174</v>
      </c>
      <c r="U304" s="187">
        <f>Klima!H304</f>
        <v>105.74490469658588</v>
      </c>
      <c r="V304" s="187">
        <f>Klima!J304</f>
        <v>32.952272188875867</v>
      </c>
      <c r="W304" s="186">
        <f>Vegetation!K304</f>
        <v>946.93104037707485</v>
      </c>
      <c r="X304" s="187">
        <f t="shared" si="54"/>
        <v>592.58104217624623</v>
      </c>
      <c r="Y304" s="188">
        <f>Vegetation!M304</f>
        <v>354.34999820082857</v>
      </c>
      <c r="Z304" s="186">
        <f>Gesundheit!F304</f>
        <v>974.64347826086953</v>
      </c>
      <c r="AA304" s="187">
        <f>MIN(Gesundheit!F304, Gesundheit!J304)</f>
        <v>974.64347826086953</v>
      </c>
      <c r="AB304" s="189">
        <f t="shared" si="55"/>
        <v>0</v>
      </c>
      <c r="AC304" s="190">
        <f>MIN(Gesundheit!F304,Gesundheit!Q304)</f>
        <v>329.09130434782605</v>
      </c>
      <c r="AD304" s="191">
        <f t="shared" si="56"/>
        <v>645.55217391304348</v>
      </c>
      <c r="AE304" s="160">
        <f t="shared" si="57"/>
        <v>3948.5248922060537</v>
      </c>
      <c r="AF304" s="160">
        <f t="shared" si="58"/>
        <v>2079.8239003996355</v>
      </c>
      <c r="AG304" s="160">
        <f t="shared" si="59"/>
        <v>1868.7009918064182</v>
      </c>
    </row>
    <row r="305" spans="1:33" x14ac:dyDescent="0.25">
      <c r="A305" s="76">
        <v>16075</v>
      </c>
      <c r="B305" s="21" t="s">
        <v>232</v>
      </c>
      <c r="C305" s="39" t="s">
        <v>220</v>
      </c>
      <c r="D305" s="207">
        <v>1154</v>
      </c>
      <c r="E305" s="213">
        <f>Terr_Oeko!W305</f>
        <v>1062.2741162756472</v>
      </c>
      <c r="F305" s="220">
        <f t="shared" si="48"/>
        <v>683.63613316917076</v>
      </c>
      <c r="G305" s="223">
        <f>Terr_Oeko!Z305</f>
        <v>378.6379831064765</v>
      </c>
      <c r="H305" s="227">
        <f t="shared" si="49"/>
        <v>238.43396669388233</v>
      </c>
      <c r="I305" s="228">
        <f>Terr_Oeko!AB305</f>
        <v>823.84014958176488</v>
      </c>
      <c r="J305" s="220">
        <f t="shared" si="50"/>
        <v>25.218410850573719</v>
      </c>
      <c r="K305" s="231">
        <f>Terr_Oeko!AD305</f>
        <v>1037.0557054250735</v>
      </c>
      <c r="L305" s="180">
        <f>Terr_Oeko!X305</f>
        <v>727.88263928982508</v>
      </c>
      <c r="M305" s="205">
        <f t="shared" si="51"/>
        <v>423.36113879392576</v>
      </c>
      <c r="N305" s="205">
        <f>Terr_Oeko!AF305</f>
        <v>304.52150049589932</v>
      </c>
      <c r="O305" s="180">
        <f t="shared" si="52"/>
        <v>150.25127632681017</v>
      </c>
      <c r="P305" s="180">
        <f>Terr_Oeko!AH305</f>
        <v>577.63136296301491</v>
      </c>
      <c r="Q305" s="205">
        <f t="shared" si="53"/>
        <v>13.44559184285049</v>
      </c>
      <c r="R305" s="214">
        <f>Terr_Oeko!AJ305</f>
        <v>714.43704744697459</v>
      </c>
      <c r="T305" s="186">
        <f>Klima!E305</f>
        <v>142.7258139810645</v>
      </c>
      <c r="U305" s="187">
        <f>Klima!H305</f>
        <v>114.74041004066879</v>
      </c>
      <c r="V305" s="187">
        <f>Klima!J305</f>
        <v>27.985403940395713</v>
      </c>
      <c r="W305" s="186">
        <f>Vegetation!K305</f>
        <v>1062.2741162756472</v>
      </c>
      <c r="X305" s="187">
        <f t="shared" si="54"/>
        <v>664.76171554035136</v>
      </c>
      <c r="Y305" s="188">
        <f>Vegetation!M305</f>
        <v>397.51240073529578</v>
      </c>
      <c r="Z305" s="186">
        <f>Gesundheit!F305</f>
        <v>711.01739130434771</v>
      </c>
      <c r="AA305" s="187">
        <f>MIN(Gesundheit!F305, Gesundheit!J305)</f>
        <v>711.01739130434771</v>
      </c>
      <c r="AB305" s="189">
        <f t="shared" si="55"/>
        <v>0</v>
      </c>
      <c r="AC305" s="190">
        <f>MIN(Gesundheit!F305,Gesundheit!Q305)</f>
        <v>406.18260869565211</v>
      </c>
      <c r="AD305" s="191">
        <f t="shared" si="56"/>
        <v>304.8347826086956</v>
      </c>
      <c r="AE305" s="160">
        <f t="shared" si="57"/>
        <v>3706.1740771265318</v>
      </c>
      <c r="AF305" s="160">
        <f t="shared" si="58"/>
        <v>1879.2047599060604</v>
      </c>
      <c r="AG305" s="160">
        <f t="shared" si="59"/>
        <v>1826.9693172204713</v>
      </c>
    </row>
    <row r="306" spans="1:33" x14ac:dyDescent="0.25">
      <c r="A306" s="76">
        <v>16076</v>
      </c>
      <c r="B306" s="21" t="s">
        <v>353</v>
      </c>
      <c r="C306" s="39" t="s">
        <v>220</v>
      </c>
      <c r="D306" s="207">
        <v>992</v>
      </c>
      <c r="E306" s="213">
        <f>Terr_Oeko!W306</f>
        <v>1079.0950612468891</v>
      </c>
      <c r="F306" s="220">
        <f t="shared" si="48"/>
        <v>694.4614047259214</v>
      </c>
      <c r="G306" s="223">
        <f>Terr_Oeko!Z306</f>
        <v>384.63365652096775</v>
      </c>
      <c r="H306" s="227">
        <f t="shared" si="49"/>
        <v>242.20953137307663</v>
      </c>
      <c r="I306" s="228">
        <f>Terr_Oeko!AB306</f>
        <v>836.88552987381252</v>
      </c>
      <c r="J306" s="220">
        <f t="shared" si="50"/>
        <v>25.617740453620854</v>
      </c>
      <c r="K306" s="231">
        <f>Terr_Oeko!AD306</f>
        <v>1053.4773207932683</v>
      </c>
      <c r="L306" s="180">
        <f>Terr_Oeko!X306</f>
        <v>561.28357476391943</v>
      </c>
      <c r="M306" s="205">
        <f t="shared" si="51"/>
        <v>326.4614933393978</v>
      </c>
      <c r="N306" s="205">
        <f>Terr_Oeko!AF306</f>
        <v>234.82208142452163</v>
      </c>
      <c r="O306" s="180">
        <f t="shared" si="52"/>
        <v>115.8614987325916</v>
      </c>
      <c r="P306" s="180">
        <f>Terr_Oeko!AH306</f>
        <v>445.42207603132783</v>
      </c>
      <c r="Q306" s="205">
        <f t="shared" si="53"/>
        <v>10.368141025777049</v>
      </c>
      <c r="R306" s="214">
        <f>Terr_Oeko!AJ306</f>
        <v>550.91543373814238</v>
      </c>
      <c r="T306" s="186">
        <f>Klima!E306</f>
        <v>150.65490963485524</v>
      </c>
      <c r="U306" s="187">
        <f>Klima!H306</f>
        <v>120.27840627515523</v>
      </c>
      <c r="V306" s="187">
        <f>Klima!J306</f>
        <v>30.37650335970001</v>
      </c>
      <c r="W306" s="186">
        <f>Vegetation!K306</f>
        <v>1079.0950612468891</v>
      </c>
      <c r="X306" s="187">
        <f t="shared" si="54"/>
        <v>675.28811363738555</v>
      </c>
      <c r="Y306" s="188">
        <f>Vegetation!M306</f>
        <v>403.80694760950354</v>
      </c>
      <c r="Z306" s="186">
        <f>Gesundheit!F306</f>
        <v>573.54347826086962</v>
      </c>
      <c r="AA306" s="187">
        <f>MIN(Gesundheit!F306, Gesundheit!J306)</f>
        <v>573.54347826086962</v>
      </c>
      <c r="AB306" s="189">
        <f t="shared" si="55"/>
        <v>0</v>
      </c>
      <c r="AC306" s="190">
        <f>MIN(Gesundheit!F306,Gesundheit!Q306)</f>
        <v>349.14782608695657</v>
      </c>
      <c r="AD306" s="191">
        <f t="shared" si="56"/>
        <v>224.39565217391305</v>
      </c>
      <c r="AE306" s="160">
        <f t="shared" si="57"/>
        <v>3443.6720851534224</v>
      </c>
      <c r="AF306" s="160">
        <f t="shared" si="58"/>
        <v>1727.1810282790784</v>
      </c>
      <c r="AG306" s="160">
        <f t="shared" si="59"/>
        <v>1716.4910568743442</v>
      </c>
    </row>
    <row r="307" spans="1:33" ht="15.75" thickBot="1" x14ac:dyDescent="0.3">
      <c r="A307" s="77">
        <v>16077</v>
      </c>
      <c r="B307" s="78" t="s">
        <v>233</v>
      </c>
      <c r="C307" s="79" t="s">
        <v>220</v>
      </c>
      <c r="D307" s="208">
        <v>570</v>
      </c>
      <c r="E307" s="215">
        <f>Terr_Oeko!W307</f>
        <v>570.26615667779481</v>
      </c>
      <c r="F307" s="221">
        <f t="shared" si="48"/>
        <v>366.99995251252983</v>
      </c>
      <c r="G307" s="224">
        <f>Terr_Oeko!Z307</f>
        <v>203.26620416526501</v>
      </c>
      <c r="H307" s="229">
        <f>MAX(E307-I307, 0)</f>
        <v>127.99975046429432</v>
      </c>
      <c r="I307" s="230">
        <f>Terr_Oeko!AB307</f>
        <v>442.26640621350049</v>
      </c>
      <c r="J307" s="221">
        <f t="shared" si="50"/>
        <v>13.538131083998337</v>
      </c>
      <c r="K307" s="232">
        <f>Terr_Oeko!AD307</f>
        <v>556.72802559379647</v>
      </c>
      <c r="L307" s="217">
        <f>Terr_Oeko!X307</f>
        <v>308.36990049144276</v>
      </c>
      <c r="M307" s="216">
        <f t="shared" si="51"/>
        <v>179.35835421106154</v>
      </c>
      <c r="N307" s="216">
        <f>Terr_Oeko!AF307</f>
        <v>129.01154628038122</v>
      </c>
      <c r="O307" s="217">
        <f t="shared" si="52"/>
        <v>63.654452831594568</v>
      </c>
      <c r="P307" s="217">
        <f>Terr_Oeko!AH307</f>
        <v>244.71544765984819</v>
      </c>
      <c r="Q307" s="216">
        <f t="shared" si="53"/>
        <v>5.6962696935232771</v>
      </c>
      <c r="R307" s="218">
        <f>Terr_Oeko!AJ307</f>
        <v>302.67363079791949</v>
      </c>
      <c r="T307" s="192">
        <f>Klima!E307</f>
        <v>92.528355304514207</v>
      </c>
      <c r="U307" s="193">
        <f>Klima!H307</f>
        <v>74.657321215255251</v>
      </c>
      <c r="V307" s="193">
        <f>Klima!J307</f>
        <v>17.871034089258956</v>
      </c>
      <c r="W307" s="192">
        <f>Vegetation!K307</f>
        <v>570.26615667779481</v>
      </c>
      <c r="X307" s="193">
        <f t="shared" si="54"/>
        <v>356.86750041207267</v>
      </c>
      <c r="Y307" s="194">
        <f>Vegetation!M307</f>
        <v>213.39865626572211</v>
      </c>
      <c r="Z307" s="192">
        <f>Gesundheit!F307</f>
        <v>315.4869565217391</v>
      </c>
      <c r="AA307" s="193">
        <f>MIN(Gesundheit!F307, Gesundheit!J307)</f>
        <v>315.4869565217391</v>
      </c>
      <c r="AB307" s="195">
        <f t="shared" si="55"/>
        <v>0</v>
      </c>
      <c r="AC307" s="196">
        <f>MIN(Gesundheit!F307,Gesundheit!Q307)</f>
        <v>200.62608695652176</v>
      </c>
      <c r="AD307" s="197">
        <f t="shared" si="56"/>
        <v>114.86086956521734</v>
      </c>
      <c r="AE307" s="160">
        <f t="shared" si="57"/>
        <v>1856.9175256732856</v>
      </c>
      <c r="AF307" s="160">
        <f t="shared" si="58"/>
        <v>938.66598144495595</v>
      </c>
      <c r="AG307" s="160">
        <f t="shared" si="59"/>
        <v>918.25154422832975</v>
      </c>
    </row>
    <row r="309" spans="1:33" s="168" customFormat="1" x14ac:dyDescent="0.25">
      <c r="C309" s="233" t="s">
        <v>383</v>
      </c>
      <c r="D309" s="234">
        <f t="shared" ref="D309:R309" si="60">SUM(D6:D307)</f>
        <v>361469</v>
      </c>
      <c r="E309" s="498">
        <f t="shared" si="60"/>
        <v>469619.59456191765</v>
      </c>
      <c r="F309" s="198">
        <f t="shared" si="60"/>
        <v>255010.19760892758</v>
      </c>
      <c r="G309" s="198">
        <f t="shared" si="60"/>
        <v>214609.39695298957</v>
      </c>
      <c r="H309" s="498">
        <f>SUM(H6:H307)</f>
        <v>147740.23820382339</v>
      </c>
      <c r="I309" s="498">
        <f t="shared" si="60"/>
        <v>326193.97743258666</v>
      </c>
      <c r="J309" s="198">
        <f t="shared" si="60"/>
        <v>90090.886880259757</v>
      </c>
      <c r="K309" s="198">
        <f t="shared" si="60"/>
        <v>389261.16750734241</v>
      </c>
      <c r="L309" s="498">
        <f t="shared" si="60"/>
        <v>343127.98118587502</v>
      </c>
      <c r="M309" s="198">
        <f t="shared" si="60"/>
        <v>180469.01974595868</v>
      </c>
      <c r="N309" s="198">
        <f t="shared" si="60"/>
        <v>162658.96143991657</v>
      </c>
      <c r="O309" s="498">
        <f t="shared" si="60"/>
        <v>85374.988211581222</v>
      </c>
      <c r="P309" s="498">
        <f>SUM(P6:P307)</f>
        <v>257752.99297429391</v>
      </c>
      <c r="Q309" s="198">
        <f t="shared" si="60"/>
        <v>37178.65817266181</v>
      </c>
      <c r="R309" s="198">
        <f t="shared" si="60"/>
        <v>311154.50413223798</v>
      </c>
      <c r="S309" s="198"/>
      <c r="T309" s="198">
        <f>SUM(T6:T307)</f>
        <v>62423.509836253063</v>
      </c>
      <c r="U309" s="198">
        <f t="shared" ref="U309:AG309" si="61">SUM(U6:U307)</f>
        <v>48260.217374792621</v>
      </c>
      <c r="V309" s="198">
        <f t="shared" si="61"/>
        <v>14163.292461460434</v>
      </c>
      <c r="W309" s="198">
        <f t="shared" si="61"/>
        <v>469619.59456191765</v>
      </c>
      <c r="X309" s="198">
        <f t="shared" si="61"/>
        <v>115929.3885425316</v>
      </c>
      <c r="Y309" s="198">
        <f t="shared" si="61"/>
        <v>353690.20601938595</v>
      </c>
      <c r="Z309" s="198">
        <f t="shared" si="61"/>
        <v>343381.07391304325</v>
      </c>
      <c r="AA309" s="198">
        <f t="shared" si="61"/>
        <v>262743.47826086963</v>
      </c>
      <c r="AB309" s="198">
        <f t="shared" si="61"/>
        <v>80637.595652173899</v>
      </c>
      <c r="AC309" s="198">
        <f t="shared" si="61"/>
        <v>125767.38695652182</v>
      </c>
      <c r="AD309" s="198">
        <f t="shared" si="61"/>
        <v>217613.68695652162</v>
      </c>
      <c r="AE309" s="198">
        <f t="shared" si="61"/>
        <v>1688171.7540590062</v>
      </c>
      <c r="AF309" s="198">
        <f t="shared" si="61"/>
        <v>660048.31059359876</v>
      </c>
      <c r="AG309" s="198">
        <f t="shared" si="61"/>
        <v>1032438.0645399006</v>
      </c>
    </row>
    <row r="311" spans="1:33" x14ac:dyDescent="0.25">
      <c r="W311" s="200"/>
      <c r="X311" s="200"/>
      <c r="AC311" s="202"/>
    </row>
  </sheetData>
  <mergeCells count="16">
    <mergeCell ref="AC2:AD2"/>
    <mergeCell ref="Z1:AD1"/>
    <mergeCell ref="AE2:AG2"/>
    <mergeCell ref="F2:G2"/>
    <mergeCell ref="H2:I2"/>
    <mergeCell ref="J2:K2"/>
    <mergeCell ref="M2:N2"/>
    <mergeCell ref="O2:P2"/>
    <mergeCell ref="Q2:R2"/>
    <mergeCell ref="L2:L3"/>
    <mergeCell ref="Z2:Z3"/>
    <mergeCell ref="E1:R1"/>
    <mergeCell ref="E2:E3"/>
    <mergeCell ref="T1:V1"/>
    <mergeCell ref="W1:Y1"/>
    <mergeCell ref="AA2:AB2"/>
  </mergeCells>
  <pageMargins left="0.7" right="0.7" top="0.78740157499999996" bottom="0.78740157499999996"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6"/>
  <dimension ref="A1:R406"/>
  <sheetViews>
    <sheetView workbookViewId="0">
      <pane ySplit="5" topLeftCell="A294" activePane="bottomLeft" state="frozen"/>
      <selection activeCell="C1" sqref="C1"/>
      <selection pane="bottomLeft" activeCell="K311" sqref="K311"/>
    </sheetView>
  </sheetViews>
  <sheetFormatPr baseColWidth="10" defaultRowHeight="15" x14ac:dyDescent="0.25"/>
  <cols>
    <col min="1" max="1" width="11.42578125" style="352"/>
    <col min="2" max="2" width="20.42578125" style="20" customWidth="1"/>
    <col min="3" max="3" width="10.42578125" style="389" customWidth="1"/>
    <col min="4" max="4" width="13.7109375" style="391" customWidth="1"/>
    <col min="5" max="6" width="11.85546875" style="391" customWidth="1"/>
    <col min="7" max="7" width="15" style="176" customWidth="1"/>
    <col min="8" max="8" width="15" style="372" customWidth="1"/>
    <col min="9" max="9" width="15" style="306" customWidth="1"/>
    <col min="10" max="10" width="15" style="118" customWidth="1"/>
    <col min="11" max="12" width="15" customWidth="1"/>
  </cols>
  <sheetData>
    <row r="1" spans="1:18" ht="39" customHeight="1" x14ac:dyDescent="0.25">
      <c r="A1" s="312" t="s">
        <v>414</v>
      </c>
      <c r="M1" s="510" t="s">
        <v>490</v>
      </c>
      <c r="N1" s="258"/>
    </row>
    <row r="2" spans="1:18" ht="30.75" customHeight="1" x14ac:dyDescent="0.25">
      <c r="A2" s="322" t="s">
        <v>407</v>
      </c>
      <c r="B2" s="323" t="s">
        <v>406</v>
      </c>
      <c r="C2" s="129" t="s">
        <v>458</v>
      </c>
      <c r="D2" s="791" t="s">
        <v>463</v>
      </c>
      <c r="E2" s="792"/>
      <c r="F2" s="793"/>
      <c r="G2" s="790" t="s">
        <v>452</v>
      </c>
      <c r="H2" s="790"/>
      <c r="I2" s="790"/>
      <c r="J2" s="790"/>
      <c r="K2" s="790"/>
      <c r="L2" s="790"/>
      <c r="N2" s="513" t="s">
        <v>486</v>
      </c>
    </row>
    <row r="3" spans="1:18" ht="63" customHeight="1" x14ac:dyDescent="0.25">
      <c r="C3" s="129" t="s">
        <v>459</v>
      </c>
      <c r="D3" s="392" t="s">
        <v>455</v>
      </c>
      <c r="E3" s="393" t="s">
        <v>415</v>
      </c>
      <c r="F3" s="393" t="s">
        <v>416</v>
      </c>
      <c r="G3" s="438" t="s">
        <v>460</v>
      </c>
      <c r="H3" s="390" t="s">
        <v>461</v>
      </c>
      <c r="I3" s="453" t="s">
        <v>453</v>
      </c>
      <c r="J3" s="321" t="s">
        <v>415</v>
      </c>
      <c r="K3" s="453" t="s">
        <v>462</v>
      </c>
      <c r="L3" s="311" t="s">
        <v>416</v>
      </c>
      <c r="N3" s="524" t="s">
        <v>242</v>
      </c>
      <c r="O3" s="524" t="s">
        <v>497</v>
      </c>
      <c r="P3" s="150"/>
      <c r="Q3" s="505"/>
      <c r="R3" s="506"/>
    </row>
    <row r="4" spans="1:18" s="258" customFormat="1" x14ac:dyDescent="0.25">
      <c r="A4" s="260"/>
      <c r="B4" s="509"/>
      <c r="C4" s="450"/>
      <c r="D4" s="507"/>
      <c r="E4" s="508"/>
      <c r="F4" s="508"/>
      <c r="G4" s="455"/>
      <c r="H4" s="398"/>
      <c r="I4" s="456"/>
      <c r="J4" s="398"/>
      <c r="K4" s="456"/>
      <c r="L4" s="305"/>
      <c r="N4" s="174"/>
    </row>
    <row r="5" spans="1:18" x14ac:dyDescent="0.25">
      <c r="A5" s="353"/>
      <c r="B5" s="78"/>
      <c r="C5" s="316" t="s">
        <v>418</v>
      </c>
      <c r="D5" s="320" t="s">
        <v>367</v>
      </c>
      <c r="E5" s="318" t="s">
        <v>367</v>
      </c>
      <c r="F5" s="318" t="s">
        <v>367</v>
      </c>
      <c r="G5" s="439" t="s">
        <v>367</v>
      </c>
      <c r="H5" s="400" t="s">
        <v>367</v>
      </c>
      <c r="I5" s="454" t="s">
        <v>367</v>
      </c>
      <c r="J5" s="318" t="s">
        <v>367</v>
      </c>
      <c r="K5" s="454" t="s">
        <v>367</v>
      </c>
      <c r="L5" s="317" t="s">
        <v>367</v>
      </c>
      <c r="N5" s="174" t="s">
        <v>247</v>
      </c>
      <c r="O5" s="337"/>
    </row>
    <row r="6" spans="1:18" x14ac:dyDescent="0.25">
      <c r="A6" s="352">
        <v>1051</v>
      </c>
      <c r="B6" s="20" t="s">
        <v>0</v>
      </c>
      <c r="C6" s="19">
        <v>0</v>
      </c>
      <c r="D6" s="394">
        <v>3272.0528489643652</v>
      </c>
      <c r="E6" s="396">
        <v>1754.1264043479337</v>
      </c>
      <c r="F6" s="396">
        <v>1517.9264446164252</v>
      </c>
      <c r="G6" s="440">
        <f t="shared" ref="G6:G69" si="0">IF($C6 = 0, D6, "")</f>
        <v>3272.0528489643652</v>
      </c>
      <c r="H6" s="399">
        <f t="shared" ref="H6:H69" si="1">IF($C6 = 1, "", D6)</f>
        <v>3272.0528489643652</v>
      </c>
      <c r="I6" s="426">
        <f t="shared" ref="I6:I69" si="2">IF($C6 = 0, E6, "")</f>
        <v>1754.1264043479337</v>
      </c>
      <c r="J6" s="315">
        <f t="shared" ref="J6:J69" si="3">IF($C6 = 1, "", E6)</f>
        <v>1754.1264043479337</v>
      </c>
      <c r="K6" s="426">
        <f>IF($C6 = 0, F6, "")</f>
        <v>1517.9264446164252</v>
      </c>
      <c r="L6" s="149">
        <f>IF($C6 = 1, "", F6)</f>
        <v>1517.9264446164252</v>
      </c>
      <c r="N6">
        <v>1499</v>
      </c>
      <c r="O6">
        <f>IF(G6 &lt;&gt;"", N6, "")</f>
        <v>1499</v>
      </c>
    </row>
    <row r="7" spans="1:18" x14ac:dyDescent="0.25">
      <c r="A7" s="352">
        <v>1053</v>
      </c>
      <c r="B7" s="20" t="s">
        <v>2</v>
      </c>
      <c r="C7" s="19">
        <v>0</v>
      </c>
      <c r="D7" s="394">
        <v>1512.5707974404702</v>
      </c>
      <c r="E7" s="396">
        <v>1173.830242622101</v>
      </c>
      <c r="F7" s="396">
        <v>338.74055481838485</v>
      </c>
      <c r="G7" s="440">
        <f t="shared" si="0"/>
        <v>1512.5707974404702</v>
      </c>
      <c r="H7" s="399">
        <f t="shared" si="1"/>
        <v>1512.5707974404702</v>
      </c>
      <c r="I7" s="426">
        <f t="shared" si="2"/>
        <v>1173.830242622101</v>
      </c>
      <c r="J7" s="315">
        <f t="shared" si="3"/>
        <v>1173.830242622101</v>
      </c>
      <c r="K7" s="426">
        <f t="shared" ref="K7:K70" si="4">IF($C7 = 0, F7, "")</f>
        <v>338.74055481838485</v>
      </c>
      <c r="L7" s="149">
        <f t="shared" ref="L7:L70" si="5">IF($C7 = 1, "", F7)</f>
        <v>338.74055481838485</v>
      </c>
      <c r="N7">
        <v>1263</v>
      </c>
      <c r="O7">
        <f t="shared" ref="O7:O70" si="6">IF(G7 &lt;&gt;"", N7, "")</f>
        <v>1263</v>
      </c>
    </row>
    <row r="8" spans="1:18" x14ac:dyDescent="0.25">
      <c r="A8" s="352">
        <v>1054</v>
      </c>
      <c r="B8" s="20" t="s">
        <v>3</v>
      </c>
      <c r="C8" s="19">
        <v>0</v>
      </c>
      <c r="D8" s="394">
        <v>5260.3832590896545</v>
      </c>
      <c r="E8" s="396">
        <v>3058.7444026970688</v>
      </c>
      <c r="F8" s="396">
        <v>2201.6388563925793</v>
      </c>
      <c r="G8" s="440">
        <f t="shared" si="0"/>
        <v>5260.3832590896545</v>
      </c>
      <c r="H8" s="399">
        <f t="shared" si="1"/>
        <v>5260.3832590896545</v>
      </c>
      <c r="I8" s="426">
        <f t="shared" si="2"/>
        <v>3058.7444026970688</v>
      </c>
      <c r="J8" s="315">
        <f t="shared" si="3"/>
        <v>3058.7444026970688</v>
      </c>
      <c r="K8" s="426">
        <f t="shared" si="4"/>
        <v>2201.6388563925793</v>
      </c>
      <c r="L8" s="149">
        <f t="shared" si="5"/>
        <v>2201.6388563925793</v>
      </c>
      <c r="N8">
        <v>2403</v>
      </c>
      <c r="O8">
        <f t="shared" si="6"/>
        <v>2403</v>
      </c>
    </row>
    <row r="9" spans="1:18" x14ac:dyDescent="0.25">
      <c r="A9" s="352">
        <v>1055</v>
      </c>
      <c r="B9" s="20" t="s">
        <v>272</v>
      </c>
      <c r="C9" s="19">
        <v>0</v>
      </c>
      <c r="D9" s="394">
        <v>1957.2381713179775</v>
      </c>
      <c r="E9" s="396">
        <v>1522.724211901213</v>
      </c>
      <c r="F9" s="396">
        <v>434.51395941676213</v>
      </c>
      <c r="G9" s="440">
        <f t="shared" si="0"/>
        <v>1957.2381713179775</v>
      </c>
      <c r="H9" s="399">
        <f t="shared" si="1"/>
        <v>1957.2381713179775</v>
      </c>
      <c r="I9" s="426">
        <f t="shared" si="2"/>
        <v>1522.724211901213</v>
      </c>
      <c r="J9" s="315">
        <f t="shared" si="3"/>
        <v>1522.724211901213</v>
      </c>
      <c r="K9" s="426">
        <f t="shared" si="4"/>
        <v>434.51395941676213</v>
      </c>
      <c r="L9" s="149">
        <f t="shared" si="5"/>
        <v>434.51395941676213</v>
      </c>
      <c r="N9">
        <v>1711</v>
      </c>
      <c r="O9">
        <f t="shared" si="6"/>
        <v>1711</v>
      </c>
    </row>
    <row r="10" spans="1:18" x14ac:dyDescent="0.25">
      <c r="A10" s="352">
        <v>1056</v>
      </c>
      <c r="B10" s="20" t="s">
        <v>4</v>
      </c>
      <c r="C10" s="19">
        <v>0</v>
      </c>
      <c r="D10" s="394">
        <v>1653.9221088739914</v>
      </c>
      <c r="E10" s="396">
        <v>858.98239465220217</v>
      </c>
      <c r="F10" s="396">
        <v>794.93971422177572</v>
      </c>
      <c r="G10" s="440">
        <f t="shared" si="0"/>
        <v>1653.9221088739914</v>
      </c>
      <c r="H10" s="399">
        <f t="shared" si="1"/>
        <v>1653.9221088739914</v>
      </c>
      <c r="I10" s="426">
        <f t="shared" si="2"/>
        <v>858.98239465220217</v>
      </c>
      <c r="J10" s="315">
        <f t="shared" si="3"/>
        <v>858.98239465220217</v>
      </c>
      <c r="K10" s="426">
        <f t="shared" si="4"/>
        <v>794.93971422177572</v>
      </c>
      <c r="L10" s="149">
        <f t="shared" si="5"/>
        <v>794.93971422177572</v>
      </c>
      <c r="N10">
        <v>671</v>
      </c>
      <c r="O10">
        <f t="shared" si="6"/>
        <v>671</v>
      </c>
    </row>
    <row r="11" spans="1:18" x14ac:dyDescent="0.25">
      <c r="A11" s="352">
        <v>1057</v>
      </c>
      <c r="B11" s="20" t="s">
        <v>5</v>
      </c>
      <c r="C11" s="19">
        <v>0</v>
      </c>
      <c r="D11" s="394">
        <v>1443.6893690489237</v>
      </c>
      <c r="E11" s="396">
        <v>1255.9530384470527</v>
      </c>
      <c r="F11" s="396">
        <v>187.73633060187348</v>
      </c>
      <c r="G11" s="440">
        <f t="shared" si="0"/>
        <v>1443.6893690489237</v>
      </c>
      <c r="H11" s="399">
        <f t="shared" si="1"/>
        <v>1443.6893690489237</v>
      </c>
      <c r="I11" s="426">
        <f t="shared" si="2"/>
        <v>1255.9530384470527</v>
      </c>
      <c r="J11" s="315">
        <f t="shared" si="3"/>
        <v>1255.9530384470527</v>
      </c>
      <c r="K11" s="426">
        <f t="shared" si="4"/>
        <v>187.73633060187348</v>
      </c>
      <c r="L11" s="149">
        <f t="shared" si="5"/>
        <v>187.73633060187348</v>
      </c>
      <c r="N11">
        <v>1118</v>
      </c>
      <c r="O11">
        <f t="shared" si="6"/>
        <v>1118</v>
      </c>
    </row>
    <row r="12" spans="1:18" x14ac:dyDescent="0.25">
      <c r="A12" s="352">
        <v>1058</v>
      </c>
      <c r="B12" s="20" t="s">
        <v>273</v>
      </c>
      <c r="C12" s="19">
        <v>0</v>
      </c>
      <c r="D12" s="394">
        <v>4741.0100291695471</v>
      </c>
      <c r="E12" s="396">
        <v>3313.3093579858555</v>
      </c>
      <c r="F12" s="396">
        <v>1427.7006711836577</v>
      </c>
      <c r="G12" s="440">
        <f t="shared" si="0"/>
        <v>4741.0100291695471</v>
      </c>
      <c r="H12" s="399">
        <f t="shared" si="1"/>
        <v>4741.0100291695471</v>
      </c>
      <c r="I12" s="426">
        <f t="shared" si="2"/>
        <v>3313.3093579858555</v>
      </c>
      <c r="J12" s="315">
        <f t="shared" si="3"/>
        <v>3313.3093579858555</v>
      </c>
      <c r="K12" s="426">
        <f t="shared" si="4"/>
        <v>1427.7006711836577</v>
      </c>
      <c r="L12" s="149">
        <f t="shared" si="5"/>
        <v>1427.7006711836577</v>
      </c>
      <c r="N12">
        <v>2418</v>
      </c>
      <c r="O12">
        <f t="shared" si="6"/>
        <v>2418</v>
      </c>
    </row>
    <row r="13" spans="1:18" x14ac:dyDescent="0.25">
      <c r="A13" s="352">
        <v>1059</v>
      </c>
      <c r="B13" s="20" t="s">
        <v>274</v>
      </c>
      <c r="C13" s="19">
        <v>0</v>
      </c>
      <c r="D13" s="394">
        <v>4579.5221920990034</v>
      </c>
      <c r="E13" s="396">
        <v>2804.7587900856802</v>
      </c>
      <c r="F13" s="396">
        <v>1774.7634020133075</v>
      </c>
      <c r="G13" s="440">
        <f t="shared" si="0"/>
        <v>4579.5221920990034</v>
      </c>
      <c r="H13" s="399">
        <f t="shared" si="1"/>
        <v>4579.5221920990034</v>
      </c>
      <c r="I13" s="426">
        <f t="shared" si="2"/>
        <v>2804.7587900856802</v>
      </c>
      <c r="J13" s="315">
        <f t="shared" si="3"/>
        <v>2804.7587900856802</v>
      </c>
      <c r="K13" s="426">
        <f t="shared" si="4"/>
        <v>1774.7634020133075</v>
      </c>
      <c r="L13" s="149">
        <f t="shared" si="5"/>
        <v>1774.7634020133075</v>
      </c>
      <c r="N13">
        <v>2193</v>
      </c>
      <c r="O13">
        <f t="shared" si="6"/>
        <v>2193</v>
      </c>
    </row>
    <row r="14" spans="1:18" x14ac:dyDescent="0.25">
      <c r="A14" s="352">
        <v>1060</v>
      </c>
      <c r="B14" s="20" t="s">
        <v>6</v>
      </c>
      <c r="C14" s="19">
        <v>0</v>
      </c>
      <c r="D14" s="394">
        <v>2236.1866060291723</v>
      </c>
      <c r="E14" s="396">
        <v>1389.4199709123611</v>
      </c>
      <c r="F14" s="396">
        <v>846.76663511680931</v>
      </c>
      <c r="G14" s="440">
        <f t="shared" si="0"/>
        <v>2236.1866060291723</v>
      </c>
      <c r="H14" s="399">
        <f t="shared" si="1"/>
        <v>2236.1866060291723</v>
      </c>
      <c r="I14" s="426">
        <f t="shared" si="2"/>
        <v>1389.4199709123611</v>
      </c>
      <c r="J14" s="315">
        <f t="shared" si="3"/>
        <v>1389.4199709123611</v>
      </c>
      <c r="K14" s="426">
        <f t="shared" si="4"/>
        <v>846.76663511680931</v>
      </c>
      <c r="L14" s="149">
        <f t="shared" si="5"/>
        <v>846.76663511680931</v>
      </c>
      <c r="N14">
        <v>1347</v>
      </c>
      <c r="O14">
        <f t="shared" si="6"/>
        <v>1347</v>
      </c>
    </row>
    <row r="15" spans="1:18" x14ac:dyDescent="0.25">
      <c r="A15" s="352">
        <v>1061</v>
      </c>
      <c r="B15" s="20" t="s">
        <v>7</v>
      </c>
      <c r="C15" s="19">
        <v>0</v>
      </c>
      <c r="D15" s="394">
        <v>2177.4145942057562</v>
      </c>
      <c r="E15" s="396">
        <v>1126.9846580116168</v>
      </c>
      <c r="F15" s="396">
        <v>1050.4299361941426</v>
      </c>
      <c r="G15" s="440">
        <f t="shared" si="0"/>
        <v>2177.4145942057562</v>
      </c>
      <c r="H15" s="399">
        <f t="shared" si="1"/>
        <v>2177.4145942057562</v>
      </c>
      <c r="I15" s="426">
        <f t="shared" si="2"/>
        <v>1126.9846580116168</v>
      </c>
      <c r="J15" s="315">
        <f t="shared" si="3"/>
        <v>1126.9846580116168</v>
      </c>
      <c r="K15" s="426">
        <f t="shared" si="4"/>
        <v>1050.4299361941426</v>
      </c>
      <c r="L15" s="149">
        <f t="shared" si="5"/>
        <v>1050.4299361941426</v>
      </c>
      <c r="N15">
        <v>1053</v>
      </c>
      <c r="O15">
        <f t="shared" si="6"/>
        <v>1053</v>
      </c>
    </row>
    <row r="16" spans="1:18" x14ac:dyDescent="0.25">
      <c r="A16" s="352">
        <v>1062</v>
      </c>
      <c r="B16" s="20" t="s">
        <v>8</v>
      </c>
      <c r="C16" s="19">
        <v>0</v>
      </c>
      <c r="D16" s="394">
        <v>984.84105956336555</v>
      </c>
      <c r="E16" s="396">
        <v>744.46222481187317</v>
      </c>
      <c r="F16" s="396">
        <v>240.37883475149476</v>
      </c>
      <c r="G16" s="440">
        <f t="shared" si="0"/>
        <v>984.84105956336555</v>
      </c>
      <c r="H16" s="399">
        <f t="shared" si="1"/>
        <v>984.84105956336555</v>
      </c>
      <c r="I16" s="426">
        <f t="shared" si="2"/>
        <v>744.46222481187317</v>
      </c>
      <c r="J16" s="315">
        <f t="shared" si="3"/>
        <v>744.46222481187317</v>
      </c>
      <c r="K16" s="426">
        <f t="shared" si="4"/>
        <v>240.37883475149476</v>
      </c>
      <c r="L16" s="149">
        <f t="shared" si="5"/>
        <v>240.37883475149476</v>
      </c>
      <c r="N16">
        <v>765</v>
      </c>
      <c r="O16">
        <f t="shared" si="6"/>
        <v>765</v>
      </c>
    </row>
    <row r="17" spans="1:15" x14ac:dyDescent="0.25">
      <c r="A17" s="352">
        <v>2000</v>
      </c>
      <c r="B17" s="20" t="s">
        <v>9</v>
      </c>
      <c r="C17" s="19">
        <v>0</v>
      </c>
      <c r="D17" s="394">
        <v>3152.6370769295067</v>
      </c>
      <c r="E17" s="396">
        <v>1159.0963559789827</v>
      </c>
      <c r="F17" s="396">
        <v>1993.5407209505281</v>
      </c>
      <c r="G17" s="440">
        <f t="shared" si="0"/>
        <v>3152.6370769295067</v>
      </c>
      <c r="H17" s="399">
        <f t="shared" si="1"/>
        <v>3152.6370769295067</v>
      </c>
      <c r="I17" s="426">
        <f t="shared" si="2"/>
        <v>1159.0963559789827</v>
      </c>
      <c r="J17" s="315">
        <f t="shared" si="3"/>
        <v>1159.0963559789827</v>
      </c>
      <c r="K17" s="426">
        <f t="shared" si="4"/>
        <v>1993.5407209505281</v>
      </c>
      <c r="L17" s="149">
        <f t="shared" si="5"/>
        <v>1993.5407209505281</v>
      </c>
      <c r="N17">
        <v>771</v>
      </c>
      <c r="O17">
        <f t="shared" si="6"/>
        <v>771</v>
      </c>
    </row>
    <row r="18" spans="1:15" x14ac:dyDescent="0.25">
      <c r="A18" s="352">
        <v>3151</v>
      </c>
      <c r="B18" s="20" t="s">
        <v>11</v>
      </c>
      <c r="C18" s="19">
        <v>0</v>
      </c>
      <c r="D18" s="394">
        <v>1776.9716886111632</v>
      </c>
      <c r="E18" s="396">
        <v>1142.813387206211</v>
      </c>
      <c r="F18" s="396">
        <v>634.15830140498178</v>
      </c>
      <c r="G18" s="440">
        <f t="shared" si="0"/>
        <v>1776.9716886111632</v>
      </c>
      <c r="H18" s="399">
        <f t="shared" si="1"/>
        <v>1776.9716886111632</v>
      </c>
      <c r="I18" s="426">
        <f t="shared" si="2"/>
        <v>1142.813387206211</v>
      </c>
      <c r="J18" s="315">
        <f t="shared" si="3"/>
        <v>1142.813387206211</v>
      </c>
      <c r="K18" s="426">
        <f t="shared" si="4"/>
        <v>634.15830140498178</v>
      </c>
      <c r="L18" s="149">
        <f t="shared" si="5"/>
        <v>634.15830140498178</v>
      </c>
      <c r="N18">
        <v>1568</v>
      </c>
      <c r="O18">
        <f t="shared" si="6"/>
        <v>1568</v>
      </c>
    </row>
    <row r="19" spans="1:15" x14ac:dyDescent="0.25">
      <c r="A19" s="352">
        <v>3153</v>
      </c>
      <c r="B19" s="20" t="s">
        <v>13</v>
      </c>
      <c r="C19" s="19">
        <v>0</v>
      </c>
      <c r="D19" s="394">
        <v>1477.1089179244113</v>
      </c>
      <c r="E19" s="396">
        <v>1136.6327216926786</v>
      </c>
      <c r="F19" s="396">
        <v>340.47619623173733</v>
      </c>
      <c r="G19" s="440">
        <f t="shared" si="0"/>
        <v>1477.1089179244113</v>
      </c>
      <c r="H19" s="399">
        <f t="shared" si="1"/>
        <v>1477.1089179244113</v>
      </c>
      <c r="I19" s="426">
        <f t="shared" si="2"/>
        <v>1136.6327216926786</v>
      </c>
      <c r="J19" s="315">
        <f t="shared" si="3"/>
        <v>1136.6327216926786</v>
      </c>
      <c r="K19" s="426">
        <f t="shared" si="4"/>
        <v>340.47619623173733</v>
      </c>
      <c r="L19" s="149">
        <f t="shared" si="5"/>
        <v>340.47619623173733</v>
      </c>
      <c r="N19">
        <v>970</v>
      </c>
      <c r="O19">
        <f t="shared" si="6"/>
        <v>970</v>
      </c>
    </row>
    <row r="20" spans="1:15" x14ac:dyDescent="0.25">
      <c r="A20" s="352">
        <v>3154</v>
      </c>
      <c r="B20" s="20" t="s">
        <v>275</v>
      </c>
      <c r="C20" s="19">
        <v>0</v>
      </c>
      <c r="D20" s="394">
        <v>955.75268450240526</v>
      </c>
      <c r="E20" s="396">
        <v>468.54107127741082</v>
      </c>
      <c r="F20" s="396">
        <v>487.21161322499285</v>
      </c>
      <c r="G20" s="440">
        <f t="shared" si="0"/>
        <v>955.75268450240526</v>
      </c>
      <c r="H20" s="399">
        <f t="shared" si="1"/>
        <v>955.75268450240526</v>
      </c>
      <c r="I20" s="426">
        <f t="shared" si="2"/>
        <v>468.54107127741082</v>
      </c>
      <c r="J20" s="315">
        <f t="shared" si="3"/>
        <v>468.54107127741082</v>
      </c>
      <c r="K20" s="426">
        <f t="shared" si="4"/>
        <v>487.21161322499285</v>
      </c>
      <c r="L20" s="149">
        <f t="shared" si="5"/>
        <v>487.21161322499285</v>
      </c>
      <c r="N20">
        <v>886</v>
      </c>
      <c r="O20">
        <f t="shared" si="6"/>
        <v>886</v>
      </c>
    </row>
    <row r="21" spans="1:15" x14ac:dyDescent="0.25">
      <c r="A21" s="352">
        <v>3155</v>
      </c>
      <c r="B21" s="20" t="s">
        <v>14</v>
      </c>
      <c r="C21" s="19">
        <v>0</v>
      </c>
      <c r="D21" s="394">
        <v>1380.0368425193792</v>
      </c>
      <c r="E21" s="396">
        <v>995.02910649333296</v>
      </c>
      <c r="F21" s="396">
        <v>385.00773602605523</v>
      </c>
      <c r="G21" s="440">
        <f t="shared" si="0"/>
        <v>1380.0368425193792</v>
      </c>
      <c r="H21" s="399">
        <f t="shared" si="1"/>
        <v>1380.0368425193792</v>
      </c>
      <c r="I21" s="426">
        <f t="shared" si="2"/>
        <v>995.02910649333296</v>
      </c>
      <c r="J21" s="315">
        <f t="shared" si="3"/>
        <v>995.02910649333296</v>
      </c>
      <c r="K21" s="426">
        <f t="shared" si="4"/>
        <v>385.00773602605523</v>
      </c>
      <c r="L21" s="149">
        <f t="shared" si="5"/>
        <v>385.00773602605523</v>
      </c>
      <c r="N21">
        <v>1266</v>
      </c>
      <c r="O21">
        <f t="shared" si="6"/>
        <v>1266</v>
      </c>
    </row>
    <row r="22" spans="1:15" x14ac:dyDescent="0.25">
      <c r="A22" s="352">
        <v>3157</v>
      </c>
      <c r="B22" s="20" t="s">
        <v>15</v>
      </c>
      <c r="C22" s="19">
        <v>0</v>
      </c>
      <c r="D22" s="394">
        <v>578.666031791161</v>
      </c>
      <c r="E22" s="396">
        <v>257.58346001639154</v>
      </c>
      <c r="F22" s="396">
        <v>321.08257177476429</v>
      </c>
      <c r="G22" s="440">
        <f t="shared" si="0"/>
        <v>578.666031791161</v>
      </c>
      <c r="H22" s="399">
        <f t="shared" si="1"/>
        <v>578.666031791161</v>
      </c>
      <c r="I22" s="426">
        <f t="shared" si="2"/>
        <v>257.58346001639154</v>
      </c>
      <c r="J22" s="315">
        <f t="shared" si="3"/>
        <v>257.58346001639154</v>
      </c>
      <c r="K22" s="426">
        <f t="shared" si="4"/>
        <v>321.08257177476429</v>
      </c>
      <c r="L22" s="149">
        <f t="shared" si="5"/>
        <v>321.08257177476429</v>
      </c>
      <c r="N22">
        <v>539</v>
      </c>
      <c r="O22">
        <f t="shared" si="6"/>
        <v>539</v>
      </c>
    </row>
    <row r="23" spans="1:15" x14ac:dyDescent="0.25">
      <c r="A23" s="352">
        <v>3158</v>
      </c>
      <c r="B23" s="20" t="s">
        <v>276</v>
      </c>
      <c r="C23" s="19">
        <v>0</v>
      </c>
      <c r="D23" s="394">
        <v>1381.9820045637978</v>
      </c>
      <c r="E23" s="396">
        <v>657.62741132853307</v>
      </c>
      <c r="F23" s="396">
        <v>724.35459323525276</v>
      </c>
      <c r="G23" s="440">
        <f t="shared" si="0"/>
        <v>1381.9820045637978</v>
      </c>
      <c r="H23" s="399">
        <f t="shared" si="1"/>
        <v>1381.9820045637978</v>
      </c>
      <c r="I23" s="426">
        <f t="shared" si="2"/>
        <v>657.62741132853307</v>
      </c>
      <c r="J23" s="315">
        <f t="shared" si="3"/>
        <v>657.62741132853307</v>
      </c>
      <c r="K23" s="426">
        <f t="shared" si="4"/>
        <v>724.35459323525276</v>
      </c>
      <c r="L23" s="149">
        <f t="shared" si="5"/>
        <v>724.35459323525276</v>
      </c>
      <c r="N23">
        <v>1139</v>
      </c>
      <c r="O23">
        <f t="shared" si="6"/>
        <v>1139</v>
      </c>
    </row>
    <row r="24" spans="1:15" x14ac:dyDescent="0.25">
      <c r="A24" s="352">
        <v>3159</v>
      </c>
      <c r="B24" s="20" t="s">
        <v>16</v>
      </c>
      <c r="C24" s="19">
        <v>0</v>
      </c>
      <c r="D24" s="394">
        <v>1844.4592396443904</v>
      </c>
      <c r="E24" s="396">
        <v>1438.3379154220245</v>
      </c>
      <c r="F24" s="396">
        <v>406.12132422236152</v>
      </c>
      <c r="G24" s="440">
        <f t="shared" si="0"/>
        <v>1844.4592396443904</v>
      </c>
      <c r="H24" s="399">
        <f t="shared" si="1"/>
        <v>1844.4592396443904</v>
      </c>
      <c r="I24" s="426">
        <f t="shared" si="2"/>
        <v>1438.3379154220245</v>
      </c>
      <c r="J24" s="315">
        <f t="shared" si="3"/>
        <v>1438.3379154220245</v>
      </c>
      <c r="K24" s="426">
        <f t="shared" si="4"/>
        <v>406.12132422236152</v>
      </c>
      <c r="L24" s="149">
        <f t="shared" si="5"/>
        <v>406.12132422236152</v>
      </c>
      <c r="N24">
        <v>1756</v>
      </c>
      <c r="O24">
        <f t="shared" si="6"/>
        <v>1756</v>
      </c>
    </row>
    <row r="25" spans="1:15" x14ac:dyDescent="0.25">
      <c r="A25" s="352">
        <v>3241</v>
      </c>
      <c r="B25" s="20" t="s">
        <v>17</v>
      </c>
      <c r="C25" s="19">
        <v>0</v>
      </c>
      <c r="D25" s="394">
        <v>3203.1590741604928</v>
      </c>
      <c r="E25" s="396">
        <v>1921.3127657695445</v>
      </c>
      <c r="F25" s="396">
        <v>1281.8463083908659</v>
      </c>
      <c r="G25" s="440">
        <f t="shared" si="0"/>
        <v>3203.1590741604928</v>
      </c>
      <c r="H25" s="399">
        <f t="shared" si="1"/>
        <v>3203.1590741604928</v>
      </c>
      <c r="I25" s="426">
        <f t="shared" si="2"/>
        <v>1921.3127657695445</v>
      </c>
      <c r="J25" s="315">
        <f t="shared" si="3"/>
        <v>1921.3127657695445</v>
      </c>
      <c r="K25" s="426">
        <f t="shared" si="4"/>
        <v>1281.8463083908659</v>
      </c>
      <c r="L25" s="149">
        <f t="shared" si="5"/>
        <v>1281.8463083908659</v>
      </c>
      <c r="N25">
        <v>2301</v>
      </c>
      <c r="O25">
        <f t="shared" si="6"/>
        <v>2301</v>
      </c>
    </row>
    <row r="26" spans="1:15" x14ac:dyDescent="0.25">
      <c r="A26" s="352">
        <v>3251</v>
      </c>
      <c r="B26" s="20" t="s">
        <v>18</v>
      </c>
      <c r="C26" s="19">
        <v>0</v>
      </c>
      <c r="D26" s="394">
        <v>2832.3417476507198</v>
      </c>
      <c r="E26" s="396">
        <v>1414.1400510478909</v>
      </c>
      <c r="F26" s="396">
        <v>1418.2016966028357</v>
      </c>
      <c r="G26" s="440">
        <f t="shared" si="0"/>
        <v>2832.3417476507198</v>
      </c>
      <c r="H26" s="399">
        <f t="shared" si="1"/>
        <v>2832.3417476507198</v>
      </c>
      <c r="I26" s="426">
        <f t="shared" si="2"/>
        <v>1414.1400510478909</v>
      </c>
      <c r="J26" s="315">
        <f t="shared" si="3"/>
        <v>1414.1400510478909</v>
      </c>
      <c r="K26" s="426">
        <f t="shared" si="4"/>
        <v>1418.2016966028357</v>
      </c>
      <c r="L26" s="149">
        <f t="shared" si="5"/>
        <v>1418.2016966028357</v>
      </c>
      <c r="N26">
        <v>1998</v>
      </c>
      <c r="O26">
        <f t="shared" si="6"/>
        <v>1998</v>
      </c>
    </row>
    <row r="27" spans="1:15" x14ac:dyDescent="0.25">
      <c r="A27" s="352">
        <v>3252</v>
      </c>
      <c r="B27" s="20" t="s">
        <v>19</v>
      </c>
      <c r="C27" s="19">
        <v>0</v>
      </c>
      <c r="D27" s="394">
        <v>1256.9426073341078</v>
      </c>
      <c r="E27" s="396">
        <v>835.90507520682741</v>
      </c>
      <c r="F27" s="396">
        <v>421.03753212727969</v>
      </c>
      <c r="G27" s="440">
        <f t="shared" si="0"/>
        <v>1256.9426073341078</v>
      </c>
      <c r="H27" s="399">
        <f t="shared" si="1"/>
        <v>1256.9426073341078</v>
      </c>
      <c r="I27" s="426">
        <f t="shared" si="2"/>
        <v>835.90507520682741</v>
      </c>
      <c r="J27" s="315">
        <f t="shared" si="3"/>
        <v>835.90507520682741</v>
      </c>
      <c r="K27" s="426">
        <f t="shared" si="4"/>
        <v>421.03753212727969</v>
      </c>
      <c r="L27" s="149">
        <f t="shared" si="5"/>
        <v>421.03753212727969</v>
      </c>
      <c r="N27">
        <v>801</v>
      </c>
      <c r="O27">
        <f t="shared" si="6"/>
        <v>801</v>
      </c>
    </row>
    <row r="28" spans="1:15" x14ac:dyDescent="0.25">
      <c r="A28" s="352">
        <v>3254</v>
      </c>
      <c r="B28" s="20" t="s">
        <v>20</v>
      </c>
      <c r="C28" s="19">
        <v>0</v>
      </c>
      <c r="D28" s="394">
        <v>1845.1765577646709</v>
      </c>
      <c r="E28" s="396">
        <v>1119.5074486110136</v>
      </c>
      <c r="F28" s="396">
        <v>725.66910915364838</v>
      </c>
      <c r="G28" s="440">
        <f t="shared" si="0"/>
        <v>1845.1765577646709</v>
      </c>
      <c r="H28" s="399">
        <f t="shared" si="1"/>
        <v>1845.1765577646709</v>
      </c>
      <c r="I28" s="426">
        <f t="shared" si="2"/>
        <v>1119.5074486110136</v>
      </c>
      <c r="J28" s="315">
        <f t="shared" si="3"/>
        <v>1119.5074486110136</v>
      </c>
      <c r="K28" s="426">
        <f t="shared" si="4"/>
        <v>725.66910915364838</v>
      </c>
      <c r="L28" s="149">
        <f t="shared" si="5"/>
        <v>725.66910915364838</v>
      </c>
      <c r="N28">
        <v>1200</v>
      </c>
      <c r="O28">
        <f t="shared" si="6"/>
        <v>1200</v>
      </c>
    </row>
    <row r="29" spans="1:15" x14ac:dyDescent="0.25">
      <c r="A29" s="352">
        <v>3255</v>
      </c>
      <c r="B29" s="20" t="s">
        <v>21</v>
      </c>
      <c r="C29" s="19">
        <v>0</v>
      </c>
      <c r="D29" s="394">
        <v>799.98602665418582</v>
      </c>
      <c r="E29" s="396">
        <v>679.89151140136084</v>
      </c>
      <c r="F29" s="396">
        <v>120.09451525282978</v>
      </c>
      <c r="G29" s="440">
        <f t="shared" si="0"/>
        <v>799.98602665418582</v>
      </c>
      <c r="H29" s="399">
        <f t="shared" si="1"/>
        <v>799.98602665418582</v>
      </c>
      <c r="I29" s="426">
        <f t="shared" si="2"/>
        <v>679.89151140136084</v>
      </c>
      <c r="J29" s="315">
        <f t="shared" si="3"/>
        <v>679.89151140136084</v>
      </c>
      <c r="K29" s="426">
        <f t="shared" si="4"/>
        <v>120.09451525282978</v>
      </c>
      <c r="L29" s="149">
        <f t="shared" si="5"/>
        <v>120.09451525282978</v>
      </c>
      <c r="N29">
        <v>693</v>
      </c>
      <c r="O29">
        <f t="shared" si="6"/>
        <v>693</v>
      </c>
    </row>
    <row r="30" spans="1:15" x14ac:dyDescent="0.25">
      <c r="A30" s="352">
        <v>3256</v>
      </c>
      <c r="B30" s="20" t="s">
        <v>22</v>
      </c>
      <c r="C30" s="19">
        <v>0</v>
      </c>
      <c r="D30" s="394">
        <v>1487.4994841956004</v>
      </c>
      <c r="E30" s="396">
        <v>979.3547636844005</v>
      </c>
      <c r="F30" s="396">
        <v>508.14472051121152</v>
      </c>
      <c r="G30" s="440">
        <f t="shared" si="0"/>
        <v>1487.4994841956004</v>
      </c>
      <c r="H30" s="399">
        <f t="shared" si="1"/>
        <v>1487.4994841956004</v>
      </c>
      <c r="I30" s="426">
        <f t="shared" si="2"/>
        <v>979.3547636844005</v>
      </c>
      <c r="J30" s="315">
        <f t="shared" si="3"/>
        <v>979.3547636844005</v>
      </c>
      <c r="K30" s="426">
        <f t="shared" si="4"/>
        <v>508.14472051121152</v>
      </c>
      <c r="L30" s="149">
        <f t="shared" si="5"/>
        <v>508.14472051121152</v>
      </c>
      <c r="N30">
        <v>1399</v>
      </c>
      <c r="O30">
        <f t="shared" si="6"/>
        <v>1399</v>
      </c>
    </row>
    <row r="31" spans="1:15" x14ac:dyDescent="0.25">
      <c r="A31" s="352">
        <v>3257</v>
      </c>
      <c r="B31" s="20" t="s">
        <v>23</v>
      </c>
      <c r="C31" s="19">
        <v>0</v>
      </c>
      <c r="D31" s="394">
        <v>1032.9801745059203</v>
      </c>
      <c r="E31" s="396">
        <v>616.51272459034851</v>
      </c>
      <c r="F31" s="396">
        <v>416.46744991556221</v>
      </c>
      <c r="G31" s="440">
        <f t="shared" si="0"/>
        <v>1032.9801745059203</v>
      </c>
      <c r="H31" s="399">
        <f t="shared" si="1"/>
        <v>1032.9801745059203</v>
      </c>
      <c r="I31" s="426">
        <f t="shared" si="2"/>
        <v>616.51272459034851</v>
      </c>
      <c r="J31" s="315">
        <f t="shared" si="3"/>
        <v>616.51272459034851</v>
      </c>
      <c r="K31" s="426">
        <f t="shared" si="4"/>
        <v>416.46744991556221</v>
      </c>
      <c r="L31" s="149">
        <f t="shared" si="5"/>
        <v>416.46744991556221</v>
      </c>
      <c r="N31">
        <v>678</v>
      </c>
      <c r="O31">
        <f t="shared" si="6"/>
        <v>678</v>
      </c>
    </row>
    <row r="32" spans="1:15" x14ac:dyDescent="0.25">
      <c r="A32" s="352">
        <v>3351</v>
      </c>
      <c r="B32" s="20" t="s">
        <v>24</v>
      </c>
      <c r="C32" s="19">
        <v>0</v>
      </c>
      <c r="D32" s="394">
        <v>1802.8437014717231</v>
      </c>
      <c r="E32" s="396">
        <v>1326.478463849129</v>
      </c>
      <c r="F32" s="396">
        <v>476.36523762260106</v>
      </c>
      <c r="G32" s="440">
        <f t="shared" si="0"/>
        <v>1802.8437014717231</v>
      </c>
      <c r="H32" s="399">
        <f t="shared" si="1"/>
        <v>1802.8437014717231</v>
      </c>
      <c r="I32" s="426">
        <f t="shared" si="2"/>
        <v>1326.478463849129</v>
      </c>
      <c r="J32" s="315">
        <f t="shared" si="3"/>
        <v>1326.478463849129</v>
      </c>
      <c r="K32" s="426">
        <f t="shared" si="4"/>
        <v>476.36523762260106</v>
      </c>
      <c r="L32" s="149">
        <f t="shared" si="5"/>
        <v>476.36523762260106</v>
      </c>
      <c r="N32">
        <v>1547</v>
      </c>
      <c r="O32">
        <f t="shared" si="6"/>
        <v>1547</v>
      </c>
    </row>
    <row r="33" spans="1:15" x14ac:dyDescent="0.25">
      <c r="A33" s="352">
        <v>3352</v>
      </c>
      <c r="B33" s="20" t="s">
        <v>277</v>
      </c>
      <c r="C33" s="19">
        <v>0</v>
      </c>
      <c r="D33" s="394">
        <v>2899.2709680019234</v>
      </c>
      <c r="E33" s="396">
        <v>2374.9065419834337</v>
      </c>
      <c r="F33" s="396">
        <v>524.36442601848228</v>
      </c>
      <c r="G33" s="440">
        <f t="shared" si="0"/>
        <v>2899.2709680019234</v>
      </c>
      <c r="H33" s="399">
        <f t="shared" si="1"/>
        <v>2899.2709680019234</v>
      </c>
      <c r="I33" s="426">
        <f t="shared" si="2"/>
        <v>2374.9065419834337</v>
      </c>
      <c r="J33" s="315">
        <f t="shared" si="3"/>
        <v>2374.9065419834337</v>
      </c>
      <c r="K33" s="426">
        <f t="shared" si="4"/>
        <v>524.36442601848228</v>
      </c>
      <c r="L33" s="149">
        <f t="shared" si="5"/>
        <v>524.36442601848228</v>
      </c>
      <c r="N33">
        <v>2184</v>
      </c>
      <c r="O33">
        <f t="shared" si="6"/>
        <v>2184</v>
      </c>
    </row>
    <row r="34" spans="1:15" x14ac:dyDescent="0.25">
      <c r="A34" s="352">
        <v>3353</v>
      </c>
      <c r="B34" s="20" t="s">
        <v>25</v>
      </c>
      <c r="C34" s="19">
        <v>0</v>
      </c>
      <c r="D34" s="394">
        <v>1875.08827622121</v>
      </c>
      <c r="E34" s="396">
        <v>1003.0774979519581</v>
      </c>
      <c r="F34" s="396">
        <v>872.01077826921892</v>
      </c>
      <c r="G34" s="440">
        <f t="shared" si="0"/>
        <v>1875.08827622121</v>
      </c>
      <c r="H34" s="399">
        <f t="shared" si="1"/>
        <v>1875.08827622121</v>
      </c>
      <c r="I34" s="426">
        <f t="shared" si="2"/>
        <v>1003.0774979519581</v>
      </c>
      <c r="J34" s="315">
        <f t="shared" si="3"/>
        <v>1003.0774979519581</v>
      </c>
      <c r="K34" s="426">
        <f t="shared" si="4"/>
        <v>872.01077826921892</v>
      </c>
      <c r="L34" s="149">
        <f t="shared" si="5"/>
        <v>872.01077826921892</v>
      </c>
      <c r="N34">
        <v>1240</v>
      </c>
      <c r="O34">
        <f t="shared" si="6"/>
        <v>1240</v>
      </c>
    </row>
    <row r="35" spans="1:15" x14ac:dyDescent="0.25">
      <c r="A35" s="352">
        <v>3354</v>
      </c>
      <c r="B35" s="20" t="s">
        <v>26</v>
      </c>
      <c r="C35" s="19">
        <v>0</v>
      </c>
      <c r="D35" s="394">
        <v>821.00270115812214</v>
      </c>
      <c r="E35" s="396">
        <v>532.39509728451435</v>
      </c>
      <c r="F35" s="396">
        <v>288.60760387360671</v>
      </c>
      <c r="G35" s="440">
        <f t="shared" si="0"/>
        <v>821.00270115812214</v>
      </c>
      <c r="H35" s="399">
        <f t="shared" si="1"/>
        <v>821.00270115812214</v>
      </c>
      <c r="I35" s="426">
        <f t="shared" si="2"/>
        <v>532.39509728451435</v>
      </c>
      <c r="J35" s="315">
        <f t="shared" si="3"/>
        <v>532.39509728451435</v>
      </c>
      <c r="K35" s="426">
        <f t="shared" si="4"/>
        <v>288.60760387360671</v>
      </c>
      <c r="L35" s="149">
        <f t="shared" si="5"/>
        <v>288.60760387360671</v>
      </c>
      <c r="N35">
        <v>1231</v>
      </c>
      <c r="O35">
        <f t="shared" si="6"/>
        <v>1231</v>
      </c>
    </row>
    <row r="36" spans="1:15" x14ac:dyDescent="0.25">
      <c r="A36" s="352">
        <v>3355</v>
      </c>
      <c r="B36" s="20" t="s">
        <v>27</v>
      </c>
      <c r="C36" s="19">
        <v>0</v>
      </c>
      <c r="D36" s="394">
        <v>1384.2569344022806</v>
      </c>
      <c r="E36" s="396">
        <v>847.31858492638014</v>
      </c>
      <c r="F36" s="396">
        <v>536.93834947590381</v>
      </c>
      <c r="G36" s="440">
        <f t="shared" si="0"/>
        <v>1384.2569344022806</v>
      </c>
      <c r="H36" s="399">
        <f t="shared" si="1"/>
        <v>1384.2569344022806</v>
      </c>
      <c r="I36" s="426">
        <f t="shared" si="2"/>
        <v>847.31858492638014</v>
      </c>
      <c r="J36" s="315">
        <f t="shared" si="3"/>
        <v>847.31858492638014</v>
      </c>
      <c r="K36" s="426">
        <f t="shared" si="4"/>
        <v>536.93834947590381</v>
      </c>
      <c r="L36" s="149">
        <f t="shared" si="5"/>
        <v>536.93834947590381</v>
      </c>
      <c r="N36">
        <v>1323</v>
      </c>
      <c r="O36">
        <f t="shared" si="6"/>
        <v>1323</v>
      </c>
    </row>
    <row r="37" spans="1:15" x14ac:dyDescent="0.25">
      <c r="A37" s="352">
        <v>3356</v>
      </c>
      <c r="B37" s="20" t="s">
        <v>28</v>
      </c>
      <c r="C37" s="19">
        <v>0</v>
      </c>
      <c r="D37" s="394">
        <v>740.46587675272815</v>
      </c>
      <c r="E37" s="396">
        <v>537.35473037067675</v>
      </c>
      <c r="F37" s="396">
        <v>203.11114638205106</v>
      </c>
      <c r="G37" s="440">
        <f t="shared" si="0"/>
        <v>740.46587675272815</v>
      </c>
      <c r="H37" s="399">
        <f t="shared" si="1"/>
        <v>740.46587675272815</v>
      </c>
      <c r="I37" s="426">
        <f t="shared" si="2"/>
        <v>537.35473037067675</v>
      </c>
      <c r="J37" s="315">
        <f t="shared" si="3"/>
        <v>537.35473037067675</v>
      </c>
      <c r="K37" s="426">
        <f t="shared" si="4"/>
        <v>203.11114638205106</v>
      </c>
      <c r="L37" s="149">
        <f t="shared" si="5"/>
        <v>203.11114638205106</v>
      </c>
      <c r="N37">
        <v>659</v>
      </c>
      <c r="O37">
        <f t="shared" si="6"/>
        <v>659</v>
      </c>
    </row>
    <row r="38" spans="1:15" x14ac:dyDescent="0.25">
      <c r="A38" s="352">
        <v>3357</v>
      </c>
      <c r="B38" s="20" t="s">
        <v>29</v>
      </c>
      <c r="C38" s="19">
        <v>0</v>
      </c>
      <c r="D38" s="394">
        <v>3098.5009766200283</v>
      </c>
      <c r="E38" s="396">
        <v>1694.6175708516448</v>
      </c>
      <c r="F38" s="396">
        <v>1403.883405768473</v>
      </c>
      <c r="G38" s="440">
        <f t="shared" si="0"/>
        <v>3098.5009766200283</v>
      </c>
      <c r="H38" s="399">
        <f t="shared" si="1"/>
        <v>3098.5009766200283</v>
      </c>
      <c r="I38" s="426">
        <f t="shared" si="2"/>
        <v>1694.6175708516448</v>
      </c>
      <c r="J38" s="315">
        <f t="shared" si="3"/>
        <v>1694.6175708516448</v>
      </c>
      <c r="K38" s="426">
        <f t="shared" si="4"/>
        <v>1403.883405768473</v>
      </c>
      <c r="L38" s="149">
        <f t="shared" si="5"/>
        <v>1403.883405768473</v>
      </c>
      <c r="N38">
        <v>2064</v>
      </c>
      <c r="O38">
        <f t="shared" si="6"/>
        <v>2064</v>
      </c>
    </row>
    <row r="39" spans="1:15" x14ac:dyDescent="0.25">
      <c r="A39" s="352">
        <v>3358</v>
      </c>
      <c r="B39" s="20" t="s">
        <v>30</v>
      </c>
      <c r="C39" s="19">
        <v>0</v>
      </c>
      <c r="D39" s="394">
        <v>2439.1671047831001</v>
      </c>
      <c r="E39" s="396">
        <v>1630.1498275114291</v>
      </c>
      <c r="F39" s="396">
        <v>809.01727727164416</v>
      </c>
      <c r="G39" s="440">
        <f t="shared" si="0"/>
        <v>2439.1671047831001</v>
      </c>
      <c r="H39" s="399">
        <f t="shared" si="1"/>
        <v>2439.1671047831001</v>
      </c>
      <c r="I39" s="426">
        <f t="shared" si="2"/>
        <v>1630.1498275114291</v>
      </c>
      <c r="J39" s="315">
        <f t="shared" si="3"/>
        <v>1630.1498275114291</v>
      </c>
      <c r="K39" s="426">
        <f t="shared" si="4"/>
        <v>809.01727727164416</v>
      </c>
      <c r="L39" s="149">
        <f t="shared" si="5"/>
        <v>809.01727727164416</v>
      </c>
      <c r="N39">
        <v>1895</v>
      </c>
      <c r="O39">
        <f t="shared" si="6"/>
        <v>1895</v>
      </c>
    </row>
    <row r="40" spans="1:15" x14ac:dyDescent="0.25">
      <c r="A40" s="352">
        <v>3359</v>
      </c>
      <c r="B40" s="20" t="s">
        <v>31</v>
      </c>
      <c r="C40" s="19">
        <v>0</v>
      </c>
      <c r="D40" s="394">
        <v>2057.666863372855</v>
      </c>
      <c r="E40" s="396">
        <v>1226.9272808848827</v>
      </c>
      <c r="F40" s="396">
        <v>830.73958248795634</v>
      </c>
      <c r="G40" s="440">
        <f t="shared" si="0"/>
        <v>2057.666863372855</v>
      </c>
      <c r="H40" s="399">
        <f t="shared" si="1"/>
        <v>2057.666863372855</v>
      </c>
      <c r="I40" s="426">
        <f t="shared" si="2"/>
        <v>1226.9272808848827</v>
      </c>
      <c r="J40" s="315">
        <f t="shared" si="3"/>
        <v>1226.9272808848827</v>
      </c>
      <c r="K40" s="426">
        <f t="shared" si="4"/>
        <v>830.73958248795634</v>
      </c>
      <c r="L40" s="149">
        <f t="shared" si="5"/>
        <v>830.73958248795634</v>
      </c>
      <c r="N40">
        <v>1277</v>
      </c>
      <c r="O40">
        <f t="shared" si="6"/>
        <v>1277</v>
      </c>
    </row>
    <row r="41" spans="1:15" x14ac:dyDescent="0.25">
      <c r="A41" s="352">
        <v>3360</v>
      </c>
      <c r="B41" s="20" t="s">
        <v>32</v>
      </c>
      <c r="C41" s="19">
        <v>0</v>
      </c>
      <c r="D41" s="394">
        <v>1890.640737952511</v>
      </c>
      <c r="E41" s="396">
        <v>974.92316543394838</v>
      </c>
      <c r="F41" s="396">
        <v>915.7175725185283</v>
      </c>
      <c r="G41" s="440">
        <f t="shared" si="0"/>
        <v>1890.640737952511</v>
      </c>
      <c r="H41" s="399">
        <f t="shared" si="1"/>
        <v>1890.640737952511</v>
      </c>
      <c r="I41" s="426">
        <f t="shared" si="2"/>
        <v>974.92316543394838</v>
      </c>
      <c r="J41" s="315">
        <f t="shared" si="3"/>
        <v>974.92316543394838</v>
      </c>
      <c r="K41" s="426">
        <f t="shared" si="4"/>
        <v>915.7175725185283</v>
      </c>
      <c r="L41" s="149">
        <f t="shared" si="5"/>
        <v>915.7175725185283</v>
      </c>
      <c r="N41">
        <v>1464</v>
      </c>
      <c r="O41">
        <f t="shared" si="6"/>
        <v>1464</v>
      </c>
    </row>
    <row r="42" spans="1:15" x14ac:dyDescent="0.25">
      <c r="A42" s="352">
        <v>3361</v>
      </c>
      <c r="B42" s="20" t="s">
        <v>33</v>
      </c>
      <c r="C42" s="19">
        <v>0</v>
      </c>
      <c r="D42" s="394">
        <v>1006.1437233549672</v>
      </c>
      <c r="E42" s="396">
        <v>587.83052894034631</v>
      </c>
      <c r="F42" s="396">
        <v>418.3131944146258</v>
      </c>
      <c r="G42" s="440">
        <f t="shared" si="0"/>
        <v>1006.1437233549672</v>
      </c>
      <c r="H42" s="399">
        <f t="shared" si="1"/>
        <v>1006.1437233549672</v>
      </c>
      <c r="I42" s="426">
        <f t="shared" si="2"/>
        <v>587.83052894034631</v>
      </c>
      <c r="J42" s="315">
        <f t="shared" si="3"/>
        <v>587.83052894034631</v>
      </c>
      <c r="K42" s="426">
        <f t="shared" si="4"/>
        <v>418.3131944146258</v>
      </c>
      <c r="L42" s="149">
        <f t="shared" si="5"/>
        <v>418.3131944146258</v>
      </c>
      <c r="N42">
        <v>788</v>
      </c>
      <c r="O42">
        <f t="shared" si="6"/>
        <v>788</v>
      </c>
    </row>
    <row r="43" spans="1:15" x14ac:dyDescent="0.25">
      <c r="A43" s="352">
        <v>3451</v>
      </c>
      <c r="B43" s="20" t="s">
        <v>34</v>
      </c>
      <c r="C43" s="19">
        <v>0</v>
      </c>
      <c r="D43" s="394">
        <v>931.94930293773507</v>
      </c>
      <c r="E43" s="396">
        <v>740.86514391626758</v>
      </c>
      <c r="F43" s="396">
        <v>191.08415902146803</v>
      </c>
      <c r="G43" s="440">
        <f t="shared" si="0"/>
        <v>931.94930293773507</v>
      </c>
      <c r="H43" s="399">
        <f t="shared" si="1"/>
        <v>931.94930293773507</v>
      </c>
      <c r="I43" s="426">
        <f t="shared" si="2"/>
        <v>740.86514391626758</v>
      </c>
      <c r="J43" s="315">
        <f t="shared" si="3"/>
        <v>740.86514391626758</v>
      </c>
      <c r="K43" s="426">
        <f t="shared" si="4"/>
        <v>191.08415902146803</v>
      </c>
      <c r="L43" s="149">
        <f t="shared" si="5"/>
        <v>191.08415902146803</v>
      </c>
      <c r="N43">
        <v>734</v>
      </c>
      <c r="O43">
        <f t="shared" si="6"/>
        <v>734</v>
      </c>
    </row>
    <row r="44" spans="1:15" x14ac:dyDescent="0.25">
      <c r="A44" s="352">
        <v>3452</v>
      </c>
      <c r="B44" s="20" t="s">
        <v>278</v>
      </c>
      <c r="C44" s="19">
        <v>0</v>
      </c>
      <c r="D44" s="394">
        <v>1992.5686896551722</v>
      </c>
      <c r="E44" s="396">
        <v>1600.3165596106412</v>
      </c>
      <c r="F44" s="396">
        <v>392.25213004455344</v>
      </c>
      <c r="G44" s="440">
        <f t="shared" si="0"/>
        <v>1992.5686896551722</v>
      </c>
      <c r="H44" s="399">
        <f t="shared" si="1"/>
        <v>1992.5686896551722</v>
      </c>
      <c r="I44" s="426">
        <f t="shared" si="2"/>
        <v>1600.3165596106412</v>
      </c>
      <c r="J44" s="315">
        <f t="shared" si="3"/>
        <v>1600.3165596106412</v>
      </c>
      <c r="K44" s="426">
        <f t="shared" si="4"/>
        <v>392.25213004455344</v>
      </c>
      <c r="L44" s="149">
        <f t="shared" si="5"/>
        <v>392.25213004455344</v>
      </c>
      <c r="N44">
        <v>1523</v>
      </c>
      <c r="O44">
        <f t="shared" si="6"/>
        <v>1523</v>
      </c>
    </row>
    <row r="45" spans="1:15" x14ac:dyDescent="0.25">
      <c r="A45" s="352">
        <v>3453</v>
      </c>
      <c r="B45" s="20" t="s">
        <v>35</v>
      </c>
      <c r="C45" s="19">
        <v>0</v>
      </c>
      <c r="D45" s="394">
        <v>2204.7517576664595</v>
      </c>
      <c r="E45" s="396">
        <v>1075.8218878957625</v>
      </c>
      <c r="F45" s="396">
        <v>1128.9298697707229</v>
      </c>
      <c r="G45" s="440">
        <f t="shared" si="0"/>
        <v>2204.7517576664595</v>
      </c>
      <c r="H45" s="399">
        <f t="shared" si="1"/>
        <v>2204.7517576664595</v>
      </c>
      <c r="I45" s="426">
        <f t="shared" si="2"/>
        <v>1075.8218878957625</v>
      </c>
      <c r="J45" s="315">
        <f t="shared" si="3"/>
        <v>1075.8218878957625</v>
      </c>
      <c r="K45" s="426">
        <f t="shared" si="4"/>
        <v>1128.9298697707229</v>
      </c>
      <c r="L45" s="149">
        <f t="shared" si="5"/>
        <v>1128.9298697707229</v>
      </c>
      <c r="N45">
        <v>1420</v>
      </c>
      <c r="O45">
        <f t="shared" si="6"/>
        <v>1420</v>
      </c>
    </row>
    <row r="46" spans="1:15" x14ac:dyDescent="0.25">
      <c r="A46" s="352">
        <v>3454</v>
      </c>
      <c r="B46" s="20" t="s">
        <v>36</v>
      </c>
      <c r="C46" s="19">
        <v>0</v>
      </c>
      <c r="D46" s="394">
        <v>3573.4895157489404</v>
      </c>
      <c r="E46" s="396">
        <v>2141.7845540739117</v>
      </c>
      <c r="F46" s="396">
        <v>1431.7049616750433</v>
      </c>
      <c r="G46" s="440">
        <f t="shared" si="0"/>
        <v>3573.4895157489404</v>
      </c>
      <c r="H46" s="399">
        <f t="shared" si="1"/>
        <v>3573.4895157489404</v>
      </c>
      <c r="I46" s="426">
        <f t="shared" si="2"/>
        <v>2141.7845540739117</v>
      </c>
      <c r="J46" s="315">
        <f t="shared" si="3"/>
        <v>2141.7845540739117</v>
      </c>
      <c r="K46" s="426">
        <f t="shared" si="4"/>
        <v>1431.7049616750433</v>
      </c>
      <c r="L46" s="149">
        <f t="shared" si="5"/>
        <v>1431.7049616750433</v>
      </c>
      <c r="N46">
        <v>2916</v>
      </c>
      <c r="O46">
        <f t="shared" si="6"/>
        <v>2916</v>
      </c>
    </row>
    <row r="47" spans="1:15" x14ac:dyDescent="0.25">
      <c r="A47" s="352">
        <v>3455</v>
      </c>
      <c r="B47" s="20" t="s">
        <v>279</v>
      </c>
      <c r="C47" s="19">
        <v>0</v>
      </c>
      <c r="D47" s="394">
        <v>1262.5815849655125</v>
      </c>
      <c r="E47" s="396">
        <v>981.91918372128146</v>
      </c>
      <c r="F47" s="396">
        <v>280.66240124422467</v>
      </c>
      <c r="G47" s="440">
        <f t="shared" si="0"/>
        <v>1262.5815849655125</v>
      </c>
      <c r="H47" s="399">
        <f t="shared" si="1"/>
        <v>1262.5815849655125</v>
      </c>
      <c r="I47" s="426">
        <f t="shared" si="2"/>
        <v>981.91918372128146</v>
      </c>
      <c r="J47" s="315">
        <f t="shared" si="3"/>
        <v>981.91918372128146</v>
      </c>
      <c r="K47" s="426">
        <f t="shared" si="4"/>
        <v>280.66240124422467</v>
      </c>
      <c r="L47" s="149">
        <f t="shared" si="5"/>
        <v>280.66240124422467</v>
      </c>
      <c r="N47">
        <v>781</v>
      </c>
      <c r="O47">
        <f t="shared" si="6"/>
        <v>781</v>
      </c>
    </row>
    <row r="48" spans="1:15" x14ac:dyDescent="0.25">
      <c r="A48" s="352">
        <v>3456</v>
      </c>
      <c r="B48" s="20" t="s">
        <v>37</v>
      </c>
      <c r="C48" s="19">
        <v>2</v>
      </c>
      <c r="D48" s="394">
        <v>1486.3255811237677</v>
      </c>
      <c r="E48" s="396">
        <v>755.09215422750322</v>
      </c>
      <c r="F48" s="396">
        <v>731.23342689624383</v>
      </c>
      <c r="G48" s="440" t="str">
        <f t="shared" si="0"/>
        <v/>
      </c>
      <c r="H48" s="399">
        <f t="shared" si="1"/>
        <v>1486.3255811237677</v>
      </c>
      <c r="I48" s="426" t="str">
        <f t="shared" si="2"/>
        <v/>
      </c>
      <c r="J48" s="315">
        <f t="shared" si="3"/>
        <v>755.09215422750322</v>
      </c>
      <c r="K48" s="426" t="str">
        <f t="shared" si="4"/>
        <v/>
      </c>
      <c r="L48" s="149">
        <f t="shared" si="5"/>
        <v>731.23342689624383</v>
      </c>
      <c r="N48">
        <v>1040</v>
      </c>
      <c r="O48" t="str">
        <f t="shared" si="6"/>
        <v/>
      </c>
    </row>
    <row r="49" spans="1:15" x14ac:dyDescent="0.25">
      <c r="A49" s="352">
        <v>3457</v>
      </c>
      <c r="B49" s="20" t="s">
        <v>38</v>
      </c>
      <c r="C49" s="19">
        <v>0</v>
      </c>
      <c r="D49" s="394">
        <v>1279.9908118818967</v>
      </c>
      <c r="E49" s="396">
        <v>866.08214967988249</v>
      </c>
      <c r="F49" s="396">
        <v>413.90866220202389</v>
      </c>
      <c r="G49" s="440">
        <f t="shared" si="0"/>
        <v>1279.9908118818967</v>
      </c>
      <c r="H49" s="399">
        <f t="shared" si="1"/>
        <v>1279.9908118818967</v>
      </c>
      <c r="I49" s="426">
        <f t="shared" si="2"/>
        <v>866.08214967988249</v>
      </c>
      <c r="J49" s="315">
        <f t="shared" si="3"/>
        <v>866.08214967988249</v>
      </c>
      <c r="K49" s="426">
        <f t="shared" si="4"/>
        <v>413.90866220202389</v>
      </c>
      <c r="L49" s="149">
        <f t="shared" si="5"/>
        <v>413.90866220202389</v>
      </c>
      <c r="N49">
        <v>1115</v>
      </c>
      <c r="O49">
        <f t="shared" si="6"/>
        <v>1115</v>
      </c>
    </row>
    <row r="50" spans="1:15" x14ac:dyDescent="0.25">
      <c r="A50" s="352">
        <v>3458</v>
      </c>
      <c r="B50" s="20" t="s">
        <v>280</v>
      </c>
      <c r="C50" s="19">
        <v>0</v>
      </c>
      <c r="D50" s="394">
        <v>1818.350462038085</v>
      </c>
      <c r="E50" s="396">
        <v>989.108387380267</v>
      </c>
      <c r="F50" s="396">
        <v>829.24207465781296</v>
      </c>
      <c r="G50" s="440">
        <f t="shared" si="0"/>
        <v>1818.350462038085</v>
      </c>
      <c r="H50" s="399">
        <f t="shared" si="1"/>
        <v>1818.350462038085</v>
      </c>
      <c r="I50" s="426">
        <f t="shared" si="2"/>
        <v>989.108387380267</v>
      </c>
      <c r="J50" s="315">
        <f t="shared" si="3"/>
        <v>989.108387380267</v>
      </c>
      <c r="K50" s="426">
        <f t="shared" si="4"/>
        <v>829.24207465781296</v>
      </c>
      <c r="L50" s="149">
        <f t="shared" si="5"/>
        <v>829.24207465781296</v>
      </c>
      <c r="N50">
        <v>1236</v>
      </c>
      <c r="O50">
        <f t="shared" si="6"/>
        <v>1236</v>
      </c>
    </row>
    <row r="51" spans="1:15" x14ac:dyDescent="0.25">
      <c r="A51" s="352">
        <v>3459</v>
      </c>
      <c r="B51" s="20" t="s">
        <v>281</v>
      </c>
      <c r="C51" s="19">
        <v>0</v>
      </c>
      <c r="D51" s="394">
        <v>3354.651592586215</v>
      </c>
      <c r="E51" s="396">
        <v>2163.4726577033098</v>
      </c>
      <c r="F51" s="396">
        <v>1191.17893488293</v>
      </c>
      <c r="G51" s="440">
        <f t="shared" si="0"/>
        <v>3354.651592586215</v>
      </c>
      <c r="H51" s="399">
        <f t="shared" si="1"/>
        <v>3354.651592586215</v>
      </c>
      <c r="I51" s="426">
        <f t="shared" si="2"/>
        <v>2163.4726577033098</v>
      </c>
      <c r="J51" s="315">
        <f t="shared" si="3"/>
        <v>2163.4726577033098</v>
      </c>
      <c r="K51" s="426">
        <f t="shared" si="4"/>
        <v>1191.17893488293</v>
      </c>
      <c r="L51" s="149">
        <f t="shared" si="5"/>
        <v>1191.17893488293</v>
      </c>
      <c r="N51">
        <v>2232</v>
      </c>
      <c r="O51">
        <f t="shared" si="6"/>
        <v>2232</v>
      </c>
    </row>
    <row r="52" spans="1:15" x14ac:dyDescent="0.25">
      <c r="A52" s="352">
        <v>3460</v>
      </c>
      <c r="B52" s="20" t="s">
        <v>39</v>
      </c>
      <c r="C52" s="19">
        <v>0</v>
      </c>
      <c r="D52" s="394">
        <v>1287.7251527464919</v>
      </c>
      <c r="E52" s="396">
        <v>658.75677410895139</v>
      </c>
      <c r="F52" s="396">
        <v>628.96837863754865</v>
      </c>
      <c r="G52" s="440">
        <f t="shared" si="0"/>
        <v>1287.7251527464919</v>
      </c>
      <c r="H52" s="399">
        <f t="shared" si="1"/>
        <v>1287.7251527464919</v>
      </c>
      <c r="I52" s="426">
        <f t="shared" si="2"/>
        <v>658.75677410895139</v>
      </c>
      <c r="J52" s="315">
        <f t="shared" si="3"/>
        <v>658.75677410895139</v>
      </c>
      <c r="K52" s="426">
        <f t="shared" si="4"/>
        <v>628.96837863754865</v>
      </c>
      <c r="L52" s="149">
        <f t="shared" si="5"/>
        <v>628.96837863754865</v>
      </c>
      <c r="N52">
        <v>805</v>
      </c>
      <c r="O52">
        <f t="shared" si="6"/>
        <v>805</v>
      </c>
    </row>
    <row r="53" spans="1:15" x14ac:dyDescent="0.25">
      <c r="A53" s="352">
        <v>3461</v>
      </c>
      <c r="B53" s="20" t="s">
        <v>40</v>
      </c>
      <c r="C53" s="19">
        <v>0</v>
      </c>
      <c r="D53" s="394">
        <v>1029.2853441485281</v>
      </c>
      <c r="E53" s="396">
        <v>837.50508229474428</v>
      </c>
      <c r="F53" s="396">
        <v>191.78026185378741</v>
      </c>
      <c r="G53" s="440">
        <f t="shared" si="0"/>
        <v>1029.2853441485281</v>
      </c>
      <c r="H53" s="399">
        <f t="shared" si="1"/>
        <v>1029.2853441485281</v>
      </c>
      <c r="I53" s="426">
        <f t="shared" si="2"/>
        <v>837.50508229474428</v>
      </c>
      <c r="J53" s="315">
        <f t="shared" si="3"/>
        <v>837.50508229474428</v>
      </c>
      <c r="K53" s="426">
        <f t="shared" si="4"/>
        <v>191.78026185378741</v>
      </c>
      <c r="L53" s="149">
        <f t="shared" si="5"/>
        <v>191.78026185378741</v>
      </c>
      <c r="N53">
        <v>863</v>
      </c>
      <c r="O53">
        <f t="shared" si="6"/>
        <v>863</v>
      </c>
    </row>
    <row r="54" spans="1:15" x14ac:dyDescent="0.25">
      <c r="A54" s="352">
        <v>3462</v>
      </c>
      <c r="B54" s="20" t="s">
        <v>41</v>
      </c>
      <c r="C54" s="19">
        <v>0</v>
      </c>
      <c r="D54" s="394">
        <v>937.78040388748661</v>
      </c>
      <c r="E54" s="396">
        <v>775.65119024469641</v>
      </c>
      <c r="F54" s="396">
        <v>162.12921364278586</v>
      </c>
      <c r="G54" s="440">
        <f t="shared" si="0"/>
        <v>937.78040388748661</v>
      </c>
      <c r="H54" s="399">
        <f t="shared" si="1"/>
        <v>937.78040388748661</v>
      </c>
      <c r="I54" s="426">
        <f t="shared" si="2"/>
        <v>775.65119024469641</v>
      </c>
      <c r="J54" s="315">
        <f t="shared" si="3"/>
        <v>775.65119024469641</v>
      </c>
      <c r="K54" s="426">
        <f t="shared" si="4"/>
        <v>162.12921364278586</v>
      </c>
      <c r="L54" s="149">
        <f t="shared" si="5"/>
        <v>162.12921364278586</v>
      </c>
      <c r="N54">
        <v>701</v>
      </c>
      <c r="O54">
        <f t="shared" si="6"/>
        <v>701</v>
      </c>
    </row>
    <row r="55" spans="1:15" x14ac:dyDescent="0.25">
      <c r="A55" s="352">
        <v>4011</v>
      </c>
      <c r="B55" s="20" t="s">
        <v>42</v>
      </c>
      <c r="C55" s="19">
        <v>0</v>
      </c>
      <c r="D55" s="394">
        <v>1239.9547429084707</v>
      </c>
      <c r="E55" s="396">
        <v>480.44587217040373</v>
      </c>
      <c r="F55" s="396">
        <v>759.50887073806416</v>
      </c>
      <c r="G55" s="440">
        <f t="shared" si="0"/>
        <v>1239.9547429084707</v>
      </c>
      <c r="H55" s="399">
        <f t="shared" si="1"/>
        <v>1239.9547429084707</v>
      </c>
      <c r="I55" s="426">
        <f t="shared" si="2"/>
        <v>480.44587217040373</v>
      </c>
      <c r="J55" s="315">
        <f t="shared" si="3"/>
        <v>480.44587217040373</v>
      </c>
      <c r="K55" s="426">
        <f t="shared" si="4"/>
        <v>759.50887073806416</v>
      </c>
      <c r="L55" s="149">
        <f t="shared" si="5"/>
        <v>759.50887073806416</v>
      </c>
      <c r="N55">
        <v>323</v>
      </c>
      <c r="O55">
        <f t="shared" si="6"/>
        <v>323</v>
      </c>
    </row>
    <row r="56" spans="1:15" x14ac:dyDescent="0.25">
      <c r="A56" s="352">
        <v>5112</v>
      </c>
      <c r="B56" s="20" t="s">
        <v>282</v>
      </c>
      <c r="C56" s="19">
        <v>2</v>
      </c>
      <c r="D56" s="394">
        <v>2063.2305302777254</v>
      </c>
      <c r="E56" s="396">
        <v>900.29384460731922</v>
      </c>
      <c r="F56" s="396">
        <v>1162.9366856703982</v>
      </c>
      <c r="G56" s="440" t="str">
        <f t="shared" si="0"/>
        <v/>
      </c>
      <c r="H56" s="399">
        <f t="shared" si="1"/>
        <v>2063.2305302777254</v>
      </c>
      <c r="I56" s="426" t="str">
        <f t="shared" si="2"/>
        <v/>
      </c>
      <c r="J56" s="315">
        <f t="shared" si="3"/>
        <v>900.29384460731922</v>
      </c>
      <c r="K56" s="426" t="str">
        <f t="shared" si="4"/>
        <v/>
      </c>
      <c r="L56" s="149">
        <f t="shared" si="5"/>
        <v>1162.9366856703982</v>
      </c>
      <c r="N56">
        <v>611</v>
      </c>
      <c r="O56" t="str">
        <f t="shared" si="6"/>
        <v/>
      </c>
    </row>
    <row r="57" spans="1:15" x14ac:dyDescent="0.25">
      <c r="A57" s="352">
        <v>5124</v>
      </c>
      <c r="B57" s="20" t="s">
        <v>283</v>
      </c>
      <c r="C57" s="19">
        <v>2</v>
      </c>
      <c r="D57" s="394">
        <v>689.56344491929656</v>
      </c>
      <c r="E57" s="396">
        <v>478.94117733847878</v>
      </c>
      <c r="F57" s="396">
        <v>210.62226758082286</v>
      </c>
      <c r="G57" s="440" t="str">
        <f t="shared" si="0"/>
        <v/>
      </c>
      <c r="H57" s="399">
        <f t="shared" si="1"/>
        <v>689.56344491929656</v>
      </c>
      <c r="I57" s="426" t="str">
        <f t="shared" si="2"/>
        <v/>
      </c>
      <c r="J57" s="315">
        <f t="shared" si="3"/>
        <v>478.94117733847878</v>
      </c>
      <c r="K57" s="426" t="str">
        <f t="shared" si="4"/>
        <v/>
      </c>
      <c r="L57" s="149">
        <f t="shared" si="5"/>
        <v>210.62226758082286</v>
      </c>
      <c r="N57">
        <v>330</v>
      </c>
      <c r="O57" t="str">
        <f t="shared" si="6"/>
        <v/>
      </c>
    </row>
    <row r="58" spans="1:15" x14ac:dyDescent="0.25">
      <c r="A58" s="352">
        <v>5154</v>
      </c>
      <c r="B58" s="20" t="s">
        <v>45</v>
      </c>
      <c r="C58" s="19">
        <v>2</v>
      </c>
      <c r="D58" s="394">
        <v>2517.8047200472647</v>
      </c>
      <c r="E58" s="396">
        <v>992.42947875825428</v>
      </c>
      <c r="F58" s="396">
        <v>1525.3752412889996</v>
      </c>
      <c r="G58" s="440" t="str">
        <f t="shared" si="0"/>
        <v/>
      </c>
      <c r="H58" s="399">
        <f t="shared" si="1"/>
        <v>2517.8047200472647</v>
      </c>
      <c r="I58" s="426" t="str">
        <f t="shared" si="2"/>
        <v/>
      </c>
      <c r="J58" s="315">
        <f t="shared" si="3"/>
        <v>992.42947875825428</v>
      </c>
      <c r="K58" s="426" t="str">
        <f t="shared" si="4"/>
        <v/>
      </c>
      <c r="L58" s="149">
        <f t="shared" si="5"/>
        <v>1525.3752412889996</v>
      </c>
      <c r="N58">
        <v>1319</v>
      </c>
      <c r="O58" t="str">
        <f t="shared" si="6"/>
        <v/>
      </c>
    </row>
    <row r="59" spans="1:15" x14ac:dyDescent="0.25">
      <c r="A59" s="352">
        <v>5158</v>
      </c>
      <c r="B59" s="20" t="s">
        <v>284</v>
      </c>
      <c r="C59" s="19">
        <v>2</v>
      </c>
      <c r="D59" s="394">
        <v>1407.0818933030912</v>
      </c>
      <c r="E59" s="396">
        <v>624.94284360977531</v>
      </c>
      <c r="F59" s="396">
        <v>782.13904969330952</v>
      </c>
      <c r="G59" s="440" t="str">
        <f t="shared" si="0"/>
        <v/>
      </c>
      <c r="H59" s="399">
        <f t="shared" si="1"/>
        <v>1407.0818933030912</v>
      </c>
      <c r="I59" s="426" t="str">
        <f t="shared" si="2"/>
        <v/>
      </c>
      <c r="J59" s="315">
        <f t="shared" si="3"/>
        <v>624.94284360977531</v>
      </c>
      <c r="K59" s="426" t="str">
        <f t="shared" si="4"/>
        <v/>
      </c>
      <c r="L59" s="149">
        <f t="shared" si="5"/>
        <v>782.13904969330952</v>
      </c>
      <c r="N59">
        <v>621</v>
      </c>
      <c r="O59" t="str">
        <f t="shared" si="6"/>
        <v/>
      </c>
    </row>
    <row r="60" spans="1:15" x14ac:dyDescent="0.25">
      <c r="A60" s="352">
        <v>5162</v>
      </c>
      <c r="B60" s="20" t="s">
        <v>285</v>
      </c>
      <c r="C60" s="19">
        <v>2</v>
      </c>
      <c r="D60" s="394">
        <v>1198.0409370314885</v>
      </c>
      <c r="E60" s="396">
        <v>441.77890078531749</v>
      </c>
      <c r="F60" s="396">
        <v>756.26203624617017</v>
      </c>
      <c r="G60" s="440" t="str">
        <f t="shared" si="0"/>
        <v/>
      </c>
      <c r="H60" s="399">
        <f t="shared" si="1"/>
        <v>1198.0409370314885</v>
      </c>
      <c r="I60" s="426" t="str">
        <f t="shared" si="2"/>
        <v/>
      </c>
      <c r="J60" s="315">
        <f t="shared" si="3"/>
        <v>441.77890078531749</v>
      </c>
      <c r="K60" s="426" t="str">
        <f t="shared" si="4"/>
        <v/>
      </c>
      <c r="L60" s="149">
        <f t="shared" si="5"/>
        <v>756.26203624617017</v>
      </c>
      <c r="N60">
        <v>748</v>
      </c>
      <c r="O60" t="str">
        <f t="shared" si="6"/>
        <v/>
      </c>
    </row>
    <row r="61" spans="1:15" x14ac:dyDescent="0.25">
      <c r="A61" s="352">
        <v>5166</v>
      </c>
      <c r="B61" s="20" t="s">
        <v>286</v>
      </c>
      <c r="C61" s="19">
        <v>2</v>
      </c>
      <c r="D61" s="394">
        <v>1078.1764609309341</v>
      </c>
      <c r="E61" s="396">
        <v>448.57315934719628</v>
      </c>
      <c r="F61" s="396">
        <v>629.60330158373665</v>
      </c>
      <c r="G61" s="440" t="str">
        <f t="shared" si="0"/>
        <v/>
      </c>
      <c r="H61" s="399">
        <f t="shared" si="1"/>
        <v>1078.1764609309341</v>
      </c>
      <c r="I61" s="426" t="str">
        <f t="shared" si="2"/>
        <v/>
      </c>
      <c r="J61" s="315">
        <f t="shared" si="3"/>
        <v>448.57315934719628</v>
      </c>
      <c r="K61" s="426" t="str">
        <f t="shared" si="4"/>
        <v/>
      </c>
      <c r="L61" s="149">
        <f t="shared" si="5"/>
        <v>629.60330158373665</v>
      </c>
      <c r="N61">
        <v>722</v>
      </c>
      <c r="O61" t="str">
        <f t="shared" si="6"/>
        <v/>
      </c>
    </row>
    <row r="62" spans="1:15" x14ac:dyDescent="0.25">
      <c r="A62" s="352">
        <v>5170</v>
      </c>
      <c r="B62" s="20" t="s">
        <v>46</v>
      </c>
      <c r="C62" s="19">
        <v>2</v>
      </c>
      <c r="D62" s="394">
        <v>1972.2683172536676</v>
      </c>
      <c r="E62" s="396">
        <v>765.35165253317655</v>
      </c>
      <c r="F62" s="396">
        <v>1206.9166647204661</v>
      </c>
      <c r="G62" s="440" t="str">
        <f t="shared" si="0"/>
        <v/>
      </c>
      <c r="H62" s="399">
        <f t="shared" si="1"/>
        <v>1972.2683172536676</v>
      </c>
      <c r="I62" s="426" t="str">
        <f t="shared" si="2"/>
        <v/>
      </c>
      <c r="J62" s="315">
        <f t="shared" si="3"/>
        <v>765.35165253317655</v>
      </c>
      <c r="K62" s="426" t="str">
        <f t="shared" si="4"/>
        <v/>
      </c>
      <c r="L62" s="149">
        <f t="shared" si="5"/>
        <v>1206.9166647204661</v>
      </c>
      <c r="N62">
        <v>1045</v>
      </c>
      <c r="O62" t="str">
        <f t="shared" si="6"/>
        <v/>
      </c>
    </row>
    <row r="63" spans="1:15" x14ac:dyDescent="0.25">
      <c r="A63" s="352">
        <v>5334</v>
      </c>
      <c r="B63" s="20" t="s">
        <v>47</v>
      </c>
      <c r="C63" s="19">
        <v>2</v>
      </c>
      <c r="D63" s="394">
        <v>975.50026244401136</v>
      </c>
      <c r="E63" s="396">
        <v>585.70989131385363</v>
      </c>
      <c r="F63" s="396">
        <v>389.79037113016039</v>
      </c>
      <c r="G63" s="440" t="str">
        <f t="shared" si="0"/>
        <v/>
      </c>
      <c r="H63" s="399">
        <f t="shared" si="1"/>
        <v>975.50026244401136</v>
      </c>
      <c r="I63" s="426" t="str">
        <f t="shared" si="2"/>
        <v/>
      </c>
      <c r="J63" s="315">
        <f t="shared" si="3"/>
        <v>585.70989131385363</v>
      </c>
      <c r="K63" s="426" t="str">
        <f t="shared" si="4"/>
        <v/>
      </c>
      <c r="L63" s="149">
        <f t="shared" si="5"/>
        <v>389.79037113016039</v>
      </c>
      <c r="N63">
        <v>768</v>
      </c>
      <c r="O63" t="str">
        <f t="shared" si="6"/>
        <v/>
      </c>
    </row>
    <row r="64" spans="1:15" x14ac:dyDescent="0.25">
      <c r="A64" s="352">
        <v>5358</v>
      </c>
      <c r="B64" s="20" t="s">
        <v>48</v>
      </c>
      <c r="C64" s="19">
        <v>2</v>
      </c>
      <c r="D64" s="394">
        <v>1346.7657336701518</v>
      </c>
      <c r="E64" s="396">
        <v>511.60373599889124</v>
      </c>
      <c r="F64" s="396">
        <v>835.16199767125306</v>
      </c>
      <c r="G64" s="440" t="str">
        <f t="shared" si="0"/>
        <v/>
      </c>
      <c r="H64" s="399">
        <f t="shared" si="1"/>
        <v>1346.7657336701518</v>
      </c>
      <c r="I64" s="426" t="str">
        <f t="shared" si="2"/>
        <v/>
      </c>
      <c r="J64" s="315">
        <f t="shared" si="3"/>
        <v>511.60373599889124</v>
      </c>
      <c r="K64" s="426" t="str">
        <f t="shared" si="4"/>
        <v/>
      </c>
      <c r="L64" s="149">
        <f t="shared" si="5"/>
        <v>835.16199767125306</v>
      </c>
      <c r="N64">
        <v>945</v>
      </c>
      <c r="O64" t="str">
        <f t="shared" si="6"/>
        <v/>
      </c>
    </row>
    <row r="65" spans="1:15" x14ac:dyDescent="0.25">
      <c r="A65" s="352">
        <v>5362</v>
      </c>
      <c r="B65" s="20" t="s">
        <v>287</v>
      </c>
      <c r="C65" s="19">
        <v>2</v>
      </c>
      <c r="D65" s="394">
        <v>2550.7606654307228</v>
      </c>
      <c r="E65" s="396">
        <v>728.71903172898863</v>
      </c>
      <c r="F65" s="396">
        <v>1822.0416337017527</v>
      </c>
      <c r="G65" s="440" t="str">
        <f t="shared" si="0"/>
        <v/>
      </c>
      <c r="H65" s="399">
        <f t="shared" si="1"/>
        <v>2550.7606654307228</v>
      </c>
      <c r="I65" s="426" t="str">
        <f t="shared" si="2"/>
        <v/>
      </c>
      <c r="J65" s="315">
        <f t="shared" si="3"/>
        <v>728.71903172898863</v>
      </c>
      <c r="K65" s="426" t="str">
        <f t="shared" si="4"/>
        <v/>
      </c>
      <c r="L65" s="149">
        <f t="shared" si="5"/>
        <v>1822.0416337017527</v>
      </c>
      <c r="N65">
        <v>1102</v>
      </c>
      <c r="O65" t="str">
        <f t="shared" si="6"/>
        <v/>
      </c>
    </row>
    <row r="66" spans="1:15" x14ac:dyDescent="0.25">
      <c r="A66" s="352">
        <v>5366</v>
      </c>
      <c r="B66" s="20" t="s">
        <v>49</v>
      </c>
      <c r="C66" s="19">
        <v>2</v>
      </c>
      <c r="D66" s="394">
        <v>1104.199426295326</v>
      </c>
      <c r="E66" s="396">
        <v>752.15559459045699</v>
      </c>
      <c r="F66" s="396">
        <v>352.04383170486511</v>
      </c>
      <c r="G66" s="440" t="str">
        <f t="shared" si="0"/>
        <v/>
      </c>
      <c r="H66" s="399">
        <f t="shared" si="1"/>
        <v>1104.199426295326</v>
      </c>
      <c r="I66" s="426" t="str">
        <f t="shared" si="2"/>
        <v/>
      </c>
      <c r="J66" s="315">
        <f t="shared" si="3"/>
        <v>752.15559459045699</v>
      </c>
      <c r="K66" s="426" t="str">
        <f t="shared" si="4"/>
        <v/>
      </c>
      <c r="L66" s="149">
        <f t="shared" si="5"/>
        <v>352.04383170486511</v>
      </c>
      <c r="N66">
        <v>1262</v>
      </c>
      <c r="O66" t="str">
        <f t="shared" si="6"/>
        <v/>
      </c>
    </row>
    <row r="67" spans="1:15" x14ac:dyDescent="0.25">
      <c r="A67" s="352">
        <v>5370</v>
      </c>
      <c r="B67" s="20" t="s">
        <v>50</v>
      </c>
      <c r="C67" s="19">
        <v>2</v>
      </c>
      <c r="D67" s="394">
        <v>970.51532813740448</v>
      </c>
      <c r="E67" s="396">
        <v>346.62631942925611</v>
      </c>
      <c r="F67" s="396">
        <v>623.88900870815382</v>
      </c>
      <c r="G67" s="440" t="str">
        <f t="shared" si="0"/>
        <v/>
      </c>
      <c r="H67" s="399">
        <f t="shared" si="1"/>
        <v>970.51532813740448</v>
      </c>
      <c r="I67" s="426" t="str">
        <f t="shared" si="2"/>
        <v/>
      </c>
      <c r="J67" s="315">
        <f t="shared" si="3"/>
        <v>346.62631942925611</v>
      </c>
      <c r="K67" s="426" t="str">
        <f t="shared" si="4"/>
        <v/>
      </c>
      <c r="L67" s="149">
        <f t="shared" si="5"/>
        <v>623.88900870815382</v>
      </c>
      <c r="N67">
        <v>667</v>
      </c>
      <c r="O67" t="str">
        <f t="shared" si="6"/>
        <v/>
      </c>
    </row>
    <row r="68" spans="1:15" x14ac:dyDescent="0.25">
      <c r="A68" s="352">
        <v>5374</v>
      </c>
      <c r="B68" s="20" t="s">
        <v>51</v>
      </c>
      <c r="C68" s="19">
        <v>2</v>
      </c>
      <c r="D68" s="394">
        <v>1654.0984822642156</v>
      </c>
      <c r="E68" s="396">
        <v>1451.4596878381408</v>
      </c>
      <c r="F68" s="396">
        <v>202.63879442607168</v>
      </c>
      <c r="G68" s="440" t="str">
        <f t="shared" si="0"/>
        <v/>
      </c>
      <c r="H68" s="399">
        <f t="shared" si="1"/>
        <v>1654.0984822642156</v>
      </c>
      <c r="I68" s="426" t="str">
        <f t="shared" si="2"/>
        <v/>
      </c>
      <c r="J68" s="315">
        <f t="shared" si="3"/>
        <v>1451.4596878381408</v>
      </c>
      <c r="K68" s="426" t="str">
        <f t="shared" si="4"/>
        <v/>
      </c>
      <c r="L68" s="149">
        <f t="shared" si="5"/>
        <v>202.63879442607168</v>
      </c>
      <c r="N68">
        <v>918</v>
      </c>
      <c r="O68" t="str">
        <f t="shared" si="6"/>
        <v/>
      </c>
    </row>
    <row r="69" spans="1:15" x14ac:dyDescent="0.25">
      <c r="A69" s="352">
        <v>5378</v>
      </c>
      <c r="B69" s="20" t="s">
        <v>288</v>
      </c>
      <c r="C69" s="19">
        <v>2</v>
      </c>
      <c r="D69" s="394">
        <v>1538.5988327032942</v>
      </c>
      <c r="E69" s="396">
        <v>713.99769060518599</v>
      </c>
      <c r="F69" s="396">
        <v>824.60114209810718</v>
      </c>
      <c r="G69" s="440" t="str">
        <f t="shared" si="0"/>
        <v/>
      </c>
      <c r="H69" s="399">
        <f t="shared" si="1"/>
        <v>1538.5988327032942</v>
      </c>
      <c r="I69" s="426" t="str">
        <f t="shared" si="2"/>
        <v/>
      </c>
      <c r="J69" s="315">
        <f t="shared" si="3"/>
        <v>713.99769060518599</v>
      </c>
      <c r="K69" s="426" t="str">
        <f t="shared" si="4"/>
        <v/>
      </c>
      <c r="L69" s="149">
        <f t="shared" si="5"/>
        <v>824.60114209810718</v>
      </c>
      <c r="N69">
        <v>520</v>
      </c>
      <c r="O69" t="str">
        <f t="shared" si="6"/>
        <v/>
      </c>
    </row>
    <row r="70" spans="1:15" x14ac:dyDescent="0.25">
      <c r="A70" s="352">
        <v>5382</v>
      </c>
      <c r="B70" s="20" t="s">
        <v>289</v>
      </c>
      <c r="C70" s="19">
        <v>2</v>
      </c>
      <c r="D70" s="394">
        <v>1860.6704747249385</v>
      </c>
      <c r="E70" s="396">
        <v>1171.6358412622658</v>
      </c>
      <c r="F70" s="396">
        <v>689.03463346266631</v>
      </c>
      <c r="G70" s="440" t="str">
        <f t="shared" ref="G70:G133" si="7">IF($C70 = 0, D70, "")</f>
        <v/>
      </c>
      <c r="H70" s="399">
        <f t="shared" ref="H70:H133" si="8">IF($C70 = 1, "", D70)</f>
        <v>1860.6704747249385</v>
      </c>
      <c r="I70" s="426" t="str">
        <f t="shared" ref="I70:I133" si="9">IF($C70 = 0, E70, "")</f>
        <v/>
      </c>
      <c r="J70" s="315">
        <f t="shared" ref="J70:J133" si="10">IF($C70 = 1, "", E70)</f>
        <v>1171.6358412622658</v>
      </c>
      <c r="K70" s="426" t="str">
        <f t="shared" si="4"/>
        <v/>
      </c>
      <c r="L70" s="149">
        <f t="shared" si="5"/>
        <v>689.03463346266631</v>
      </c>
      <c r="N70">
        <v>1293</v>
      </c>
      <c r="O70" t="str">
        <f t="shared" si="6"/>
        <v/>
      </c>
    </row>
    <row r="71" spans="1:15" x14ac:dyDescent="0.25">
      <c r="A71" s="352">
        <v>5515</v>
      </c>
      <c r="B71" s="20" t="s">
        <v>52</v>
      </c>
      <c r="C71" s="19">
        <v>0</v>
      </c>
      <c r="D71" s="394">
        <v>442.60292899341863</v>
      </c>
      <c r="E71" s="396">
        <v>229.9397422283852</v>
      </c>
      <c r="F71" s="396">
        <v>212.66318676503232</v>
      </c>
      <c r="G71" s="440">
        <f t="shared" si="7"/>
        <v>442.60292899341863</v>
      </c>
      <c r="H71" s="399">
        <f t="shared" si="8"/>
        <v>442.60292899341863</v>
      </c>
      <c r="I71" s="426">
        <f t="shared" si="9"/>
        <v>229.9397422283852</v>
      </c>
      <c r="J71" s="315">
        <f t="shared" si="10"/>
        <v>229.9397422283852</v>
      </c>
      <c r="K71" s="426">
        <f t="shared" ref="K71:K134" si="11">IF($C71 = 0, F71, "")</f>
        <v>212.66318676503232</v>
      </c>
      <c r="L71" s="149">
        <f t="shared" ref="L71:L134" si="12">IF($C71 = 1, "", F71)</f>
        <v>212.66318676503232</v>
      </c>
      <c r="N71">
        <v>304</v>
      </c>
      <c r="O71">
        <f t="shared" ref="O71:O134" si="13">IF(G71 &lt;&gt;"", N71, "")</f>
        <v>304</v>
      </c>
    </row>
    <row r="72" spans="1:15" x14ac:dyDescent="0.25">
      <c r="A72" s="352">
        <v>5554</v>
      </c>
      <c r="B72" s="20" t="s">
        <v>53</v>
      </c>
      <c r="C72" s="19">
        <v>2</v>
      </c>
      <c r="D72" s="394">
        <v>2587.1905152255995</v>
      </c>
      <c r="E72" s="396">
        <v>1202.2892398931326</v>
      </c>
      <c r="F72" s="396">
        <v>1384.9012753324953</v>
      </c>
      <c r="G72" s="440" t="str">
        <f t="shared" si="7"/>
        <v/>
      </c>
      <c r="H72" s="399">
        <f t="shared" si="8"/>
        <v>2587.1905152255995</v>
      </c>
      <c r="I72" s="426" t="str">
        <f t="shared" si="9"/>
        <v/>
      </c>
      <c r="J72" s="315">
        <f t="shared" si="10"/>
        <v>1202.2892398931326</v>
      </c>
      <c r="K72" s="426" t="str">
        <f t="shared" si="11"/>
        <v/>
      </c>
      <c r="L72" s="149">
        <f t="shared" si="12"/>
        <v>1384.9012753324953</v>
      </c>
      <c r="N72">
        <v>1484</v>
      </c>
      <c r="O72" t="str">
        <f t="shared" si="13"/>
        <v/>
      </c>
    </row>
    <row r="73" spans="1:15" x14ac:dyDescent="0.25">
      <c r="A73" s="352">
        <v>5558</v>
      </c>
      <c r="B73" s="20" t="s">
        <v>54</v>
      </c>
      <c r="C73" s="19">
        <v>2</v>
      </c>
      <c r="D73" s="394">
        <v>1880.9294895888052</v>
      </c>
      <c r="E73" s="396">
        <v>847.47492388882131</v>
      </c>
      <c r="F73" s="396">
        <v>1033.4545656999921</v>
      </c>
      <c r="G73" s="440" t="str">
        <f t="shared" si="7"/>
        <v/>
      </c>
      <c r="H73" s="399">
        <f t="shared" si="8"/>
        <v>1880.9294895888052</v>
      </c>
      <c r="I73" s="426" t="str">
        <f t="shared" si="9"/>
        <v/>
      </c>
      <c r="J73" s="315">
        <f t="shared" si="10"/>
        <v>847.47492388882131</v>
      </c>
      <c r="K73" s="426" t="str">
        <f t="shared" si="11"/>
        <v/>
      </c>
      <c r="L73" s="149">
        <f t="shared" si="12"/>
        <v>1033.4545656999921</v>
      </c>
      <c r="N73">
        <v>1111</v>
      </c>
      <c r="O73" t="str">
        <f t="shared" si="13"/>
        <v/>
      </c>
    </row>
    <row r="74" spans="1:15" x14ac:dyDescent="0.25">
      <c r="A74" s="352">
        <v>5562</v>
      </c>
      <c r="B74" s="20" t="s">
        <v>290</v>
      </c>
      <c r="C74" s="19">
        <v>2</v>
      </c>
      <c r="D74" s="394">
        <v>2934.9193180928924</v>
      </c>
      <c r="E74" s="396">
        <v>1127.9595802545123</v>
      </c>
      <c r="F74" s="396">
        <v>1806.9597378384326</v>
      </c>
      <c r="G74" s="440" t="str">
        <f t="shared" si="7"/>
        <v/>
      </c>
      <c r="H74" s="399">
        <f t="shared" si="8"/>
        <v>2934.9193180928924</v>
      </c>
      <c r="I74" s="426" t="str">
        <f t="shared" si="9"/>
        <v/>
      </c>
      <c r="J74" s="315">
        <f t="shared" si="10"/>
        <v>1127.9595802545123</v>
      </c>
      <c r="K74" s="426" t="str">
        <f t="shared" si="11"/>
        <v/>
      </c>
      <c r="L74" s="149">
        <f t="shared" si="12"/>
        <v>1806.9597378384326</v>
      </c>
      <c r="N74">
        <v>967</v>
      </c>
      <c r="O74" t="str">
        <f t="shared" si="13"/>
        <v/>
      </c>
    </row>
    <row r="75" spans="1:15" x14ac:dyDescent="0.25">
      <c r="A75" s="352">
        <v>5566</v>
      </c>
      <c r="B75" s="20" t="s">
        <v>55</v>
      </c>
      <c r="C75" s="19">
        <v>0</v>
      </c>
      <c r="D75" s="394">
        <v>2637.9522093174469</v>
      </c>
      <c r="E75" s="396">
        <v>1521.2126423162131</v>
      </c>
      <c r="F75" s="396">
        <v>1116.7395670012634</v>
      </c>
      <c r="G75" s="440">
        <f t="shared" si="7"/>
        <v>2637.9522093174469</v>
      </c>
      <c r="H75" s="399">
        <f t="shared" si="8"/>
        <v>2637.9522093174469</v>
      </c>
      <c r="I75" s="426">
        <f t="shared" si="9"/>
        <v>1521.2126423162131</v>
      </c>
      <c r="J75" s="315">
        <f t="shared" si="10"/>
        <v>1521.2126423162131</v>
      </c>
      <c r="K75" s="426">
        <f t="shared" si="11"/>
        <v>1116.7395670012634</v>
      </c>
      <c r="L75" s="149">
        <f t="shared" si="12"/>
        <v>1116.7395670012634</v>
      </c>
      <c r="N75">
        <v>1801</v>
      </c>
      <c r="O75">
        <f t="shared" si="13"/>
        <v>1801</v>
      </c>
    </row>
    <row r="76" spans="1:15" x14ac:dyDescent="0.25">
      <c r="A76" s="352">
        <v>5570</v>
      </c>
      <c r="B76" s="20" t="s">
        <v>56</v>
      </c>
      <c r="C76" s="19">
        <v>0</v>
      </c>
      <c r="D76" s="394">
        <v>1938.5062632602387</v>
      </c>
      <c r="E76" s="396">
        <v>993.03700719972676</v>
      </c>
      <c r="F76" s="396">
        <v>945.4692560604957</v>
      </c>
      <c r="G76" s="440">
        <f t="shared" si="7"/>
        <v>1938.5062632602387</v>
      </c>
      <c r="H76" s="399">
        <f t="shared" si="8"/>
        <v>1938.5062632602387</v>
      </c>
      <c r="I76" s="426">
        <f t="shared" si="9"/>
        <v>993.03700719972676</v>
      </c>
      <c r="J76" s="315">
        <f t="shared" si="10"/>
        <v>993.03700719972676</v>
      </c>
      <c r="K76" s="426">
        <f t="shared" si="11"/>
        <v>945.4692560604957</v>
      </c>
      <c r="L76" s="149">
        <f t="shared" si="12"/>
        <v>945.4692560604957</v>
      </c>
      <c r="N76">
        <v>1317</v>
      </c>
      <c r="O76">
        <f t="shared" si="13"/>
        <v>1317</v>
      </c>
    </row>
    <row r="77" spans="1:15" x14ac:dyDescent="0.25">
      <c r="A77" s="352">
        <v>5711</v>
      </c>
      <c r="B77" s="20" t="s">
        <v>57</v>
      </c>
      <c r="C77" s="19">
        <v>0</v>
      </c>
      <c r="D77" s="394">
        <v>555.45445343646202</v>
      </c>
      <c r="E77" s="396">
        <v>340.72679941659476</v>
      </c>
      <c r="F77" s="396">
        <v>214.72765401986737</v>
      </c>
      <c r="G77" s="440">
        <f t="shared" si="7"/>
        <v>555.45445343646202</v>
      </c>
      <c r="H77" s="399">
        <f t="shared" si="8"/>
        <v>555.45445343646202</v>
      </c>
      <c r="I77" s="426">
        <f t="shared" si="9"/>
        <v>340.72679941659476</v>
      </c>
      <c r="J77" s="315">
        <f t="shared" si="10"/>
        <v>340.72679941659476</v>
      </c>
      <c r="K77" s="426">
        <f t="shared" si="11"/>
        <v>214.72765401986737</v>
      </c>
      <c r="L77" s="149">
        <f t="shared" si="12"/>
        <v>214.72765401986737</v>
      </c>
      <c r="N77">
        <v>260</v>
      </c>
      <c r="O77">
        <f t="shared" si="13"/>
        <v>260</v>
      </c>
    </row>
    <row r="78" spans="1:15" x14ac:dyDescent="0.25">
      <c r="A78" s="352">
        <v>5754</v>
      </c>
      <c r="B78" s="20" t="s">
        <v>58</v>
      </c>
      <c r="C78" s="19">
        <v>0</v>
      </c>
      <c r="D78" s="394">
        <v>1579.7470913373895</v>
      </c>
      <c r="E78" s="396">
        <v>967.79675979038313</v>
      </c>
      <c r="F78" s="396">
        <v>611.95033154700081</v>
      </c>
      <c r="G78" s="440">
        <f t="shared" si="7"/>
        <v>1579.7470913373895</v>
      </c>
      <c r="H78" s="399">
        <f t="shared" si="8"/>
        <v>1579.7470913373895</v>
      </c>
      <c r="I78" s="426">
        <f t="shared" si="9"/>
        <v>967.79675979038313</v>
      </c>
      <c r="J78" s="315">
        <f t="shared" si="10"/>
        <v>967.79675979038313</v>
      </c>
      <c r="K78" s="426">
        <f t="shared" si="11"/>
        <v>611.95033154700081</v>
      </c>
      <c r="L78" s="149">
        <f t="shared" si="12"/>
        <v>611.95033154700081</v>
      </c>
      <c r="N78">
        <v>966</v>
      </c>
      <c r="O78">
        <f t="shared" si="13"/>
        <v>966</v>
      </c>
    </row>
    <row r="79" spans="1:15" x14ac:dyDescent="0.25">
      <c r="A79" s="352">
        <v>5758</v>
      </c>
      <c r="B79" s="20" t="s">
        <v>59</v>
      </c>
      <c r="C79" s="19">
        <v>0</v>
      </c>
      <c r="D79" s="394">
        <v>860.07324336370664</v>
      </c>
      <c r="E79" s="396">
        <v>466.28084452475611</v>
      </c>
      <c r="F79" s="396">
        <v>393.79239883894866</v>
      </c>
      <c r="G79" s="440">
        <f t="shared" si="7"/>
        <v>860.07324336370664</v>
      </c>
      <c r="H79" s="399">
        <f t="shared" si="8"/>
        <v>860.07324336370664</v>
      </c>
      <c r="I79" s="426">
        <f t="shared" si="9"/>
        <v>466.28084452475611</v>
      </c>
      <c r="J79" s="315">
        <f t="shared" si="10"/>
        <v>466.28084452475611</v>
      </c>
      <c r="K79" s="426">
        <f t="shared" si="11"/>
        <v>393.79239883894866</v>
      </c>
      <c r="L79" s="149">
        <f t="shared" si="12"/>
        <v>393.79239883894866</v>
      </c>
      <c r="N79">
        <v>454</v>
      </c>
      <c r="O79">
        <f t="shared" si="13"/>
        <v>454</v>
      </c>
    </row>
    <row r="80" spans="1:15" x14ac:dyDescent="0.25">
      <c r="A80" s="352">
        <v>5762</v>
      </c>
      <c r="B80" s="20" t="s">
        <v>60</v>
      </c>
      <c r="C80" s="19">
        <v>0</v>
      </c>
      <c r="D80" s="394">
        <v>1717.275076779013</v>
      </c>
      <c r="E80" s="396">
        <v>1164.3939211567006</v>
      </c>
      <c r="F80" s="396">
        <v>552.8811556223153</v>
      </c>
      <c r="G80" s="440">
        <f t="shared" si="7"/>
        <v>1717.275076779013</v>
      </c>
      <c r="H80" s="399">
        <f t="shared" si="8"/>
        <v>1717.275076779013</v>
      </c>
      <c r="I80" s="426">
        <f t="shared" si="9"/>
        <v>1164.3939211567006</v>
      </c>
      <c r="J80" s="315">
        <f t="shared" si="10"/>
        <v>1164.3939211567006</v>
      </c>
      <c r="K80" s="426">
        <f t="shared" si="11"/>
        <v>552.8811556223153</v>
      </c>
      <c r="L80" s="149">
        <f t="shared" si="12"/>
        <v>552.8811556223153</v>
      </c>
      <c r="N80">
        <v>1200</v>
      </c>
      <c r="O80">
        <f t="shared" si="13"/>
        <v>1200</v>
      </c>
    </row>
    <row r="81" spans="1:15" x14ac:dyDescent="0.25">
      <c r="A81" s="352">
        <v>5766</v>
      </c>
      <c r="B81" s="20" t="s">
        <v>61</v>
      </c>
      <c r="C81" s="19">
        <v>0</v>
      </c>
      <c r="D81" s="394">
        <v>2311.7672803239439</v>
      </c>
      <c r="E81" s="396">
        <v>1538.1996428207751</v>
      </c>
      <c r="F81" s="396">
        <v>773.56763750316622</v>
      </c>
      <c r="G81" s="440">
        <f t="shared" si="7"/>
        <v>2311.7672803239439</v>
      </c>
      <c r="H81" s="399">
        <f t="shared" si="8"/>
        <v>2311.7672803239439</v>
      </c>
      <c r="I81" s="426">
        <f t="shared" si="9"/>
        <v>1538.1996428207751</v>
      </c>
      <c r="J81" s="315">
        <f t="shared" si="10"/>
        <v>1538.1996428207751</v>
      </c>
      <c r="K81" s="426">
        <f t="shared" si="11"/>
        <v>773.56763750316622</v>
      </c>
      <c r="L81" s="149">
        <f t="shared" si="12"/>
        <v>773.56763750316622</v>
      </c>
      <c r="N81">
        <v>1239</v>
      </c>
      <c r="O81">
        <f t="shared" si="13"/>
        <v>1239</v>
      </c>
    </row>
    <row r="82" spans="1:15" x14ac:dyDescent="0.25">
      <c r="A82" s="352">
        <v>5770</v>
      </c>
      <c r="B82" s="20" t="s">
        <v>62</v>
      </c>
      <c r="C82" s="19">
        <v>0</v>
      </c>
      <c r="D82" s="394">
        <v>1421.4257368926255</v>
      </c>
      <c r="E82" s="396">
        <v>849.80748017337692</v>
      </c>
      <c r="F82" s="396">
        <v>571.61825671925908</v>
      </c>
      <c r="G82" s="440">
        <f t="shared" si="7"/>
        <v>1421.4257368926255</v>
      </c>
      <c r="H82" s="399">
        <f t="shared" si="8"/>
        <v>1421.4257368926255</v>
      </c>
      <c r="I82" s="426">
        <f t="shared" si="9"/>
        <v>849.80748017337692</v>
      </c>
      <c r="J82" s="315">
        <f t="shared" si="10"/>
        <v>849.80748017337692</v>
      </c>
      <c r="K82" s="426">
        <f t="shared" si="11"/>
        <v>571.61825671925908</v>
      </c>
      <c r="L82" s="149">
        <f t="shared" si="12"/>
        <v>571.61825671925908</v>
      </c>
      <c r="N82">
        <v>1147</v>
      </c>
      <c r="O82">
        <f t="shared" si="13"/>
        <v>1147</v>
      </c>
    </row>
    <row r="83" spans="1:15" x14ac:dyDescent="0.25">
      <c r="A83" s="352">
        <v>5774</v>
      </c>
      <c r="B83" s="20" t="s">
        <v>63</v>
      </c>
      <c r="C83" s="19">
        <v>2</v>
      </c>
      <c r="D83" s="394">
        <v>2275.7908366808865</v>
      </c>
      <c r="E83" s="396">
        <v>1677.10261216713</v>
      </c>
      <c r="F83" s="396">
        <v>598.68822451375127</v>
      </c>
      <c r="G83" s="440" t="str">
        <f t="shared" si="7"/>
        <v/>
      </c>
      <c r="H83" s="399">
        <f t="shared" si="8"/>
        <v>2275.7908366808865</v>
      </c>
      <c r="I83" s="426" t="str">
        <f t="shared" si="9"/>
        <v/>
      </c>
      <c r="J83" s="315">
        <f t="shared" si="10"/>
        <v>1677.10261216713</v>
      </c>
      <c r="K83" s="426" t="str">
        <f t="shared" si="11"/>
        <v/>
      </c>
      <c r="L83" s="149">
        <f t="shared" si="12"/>
        <v>598.68822451375127</v>
      </c>
      <c r="N83">
        <v>1249</v>
      </c>
      <c r="O83" t="str">
        <f t="shared" si="13"/>
        <v/>
      </c>
    </row>
    <row r="84" spans="1:15" x14ac:dyDescent="0.25">
      <c r="A84" s="352">
        <v>5913</v>
      </c>
      <c r="B84" s="20" t="s">
        <v>291</v>
      </c>
      <c r="C84" s="19">
        <v>2</v>
      </c>
      <c r="D84" s="394">
        <v>2094.5594940448336</v>
      </c>
      <c r="E84" s="396">
        <v>848.01898881867498</v>
      </c>
      <c r="F84" s="396">
        <v>1246.5405052261576</v>
      </c>
      <c r="G84" s="440" t="str">
        <f t="shared" si="7"/>
        <v/>
      </c>
      <c r="H84" s="399">
        <f t="shared" si="8"/>
        <v>2094.5594940448336</v>
      </c>
      <c r="I84" s="426" t="str">
        <f t="shared" si="9"/>
        <v/>
      </c>
      <c r="J84" s="315">
        <f t="shared" si="10"/>
        <v>848.01898881867498</v>
      </c>
      <c r="K84" s="426" t="str">
        <f t="shared" si="11"/>
        <v/>
      </c>
      <c r="L84" s="149">
        <f t="shared" si="12"/>
        <v>1246.5405052261576</v>
      </c>
      <c r="N84">
        <v>479</v>
      </c>
      <c r="O84" t="str">
        <f t="shared" si="13"/>
        <v/>
      </c>
    </row>
    <row r="85" spans="1:15" x14ac:dyDescent="0.25">
      <c r="A85" s="352">
        <v>5954</v>
      </c>
      <c r="B85" s="20" t="s">
        <v>292</v>
      </c>
      <c r="C85" s="19">
        <v>2</v>
      </c>
      <c r="D85" s="394">
        <v>1142.4659118491732</v>
      </c>
      <c r="E85" s="396">
        <v>774.79600089876521</v>
      </c>
      <c r="F85" s="396">
        <v>367.66991095039782</v>
      </c>
      <c r="G85" s="440" t="str">
        <f t="shared" si="7"/>
        <v/>
      </c>
      <c r="H85" s="399">
        <f t="shared" si="8"/>
        <v>1142.4659118491732</v>
      </c>
      <c r="I85" s="426" t="str">
        <f t="shared" si="9"/>
        <v/>
      </c>
      <c r="J85" s="315">
        <f t="shared" si="10"/>
        <v>774.79600089876521</v>
      </c>
      <c r="K85" s="426" t="str">
        <f t="shared" si="11"/>
        <v/>
      </c>
      <c r="L85" s="149">
        <f t="shared" si="12"/>
        <v>367.66991095039782</v>
      </c>
      <c r="N85">
        <v>574</v>
      </c>
      <c r="O85" t="str">
        <f t="shared" si="13"/>
        <v/>
      </c>
    </row>
    <row r="86" spans="1:15" x14ac:dyDescent="0.25">
      <c r="A86" s="352">
        <v>5958</v>
      </c>
      <c r="B86" s="20" t="s">
        <v>64</v>
      </c>
      <c r="C86" s="19">
        <v>2</v>
      </c>
      <c r="D86" s="394">
        <v>2440.6235031223632</v>
      </c>
      <c r="E86" s="396">
        <v>2308.2254987648234</v>
      </c>
      <c r="F86" s="396">
        <v>132.39800435752616</v>
      </c>
      <c r="G86" s="440" t="str">
        <f t="shared" si="7"/>
        <v/>
      </c>
      <c r="H86" s="399">
        <f t="shared" si="8"/>
        <v>2440.6235031223632</v>
      </c>
      <c r="I86" s="426" t="str">
        <f t="shared" si="9"/>
        <v/>
      </c>
      <c r="J86" s="315">
        <f t="shared" si="10"/>
        <v>2308.2254987648234</v>
      </c>
      <c r="K86" s="426" t="str">
        <f t="shared" si="11"/>
        <v/>
      </c>
      <c r="L86" s="149">
        <f t="shared" si="12"/>
        <v>132.39800435752616</v>
      </c>
      <c r="N86">
        <v>1955</v>
      </c>
      <c r="O86" t="str">
        <f t="shared" si="13"/>
        <v/>
      </c>
    </row>
    <row r="87" spans="1:15" x14ac:dyDescent="0.25">
      <c r="A87" s="352">
        <v>5962</v>
      </c>
      <c r="B87" s="20" t="s">
        <v>65</v>
      </c>
      <c r="C87" s="19">
        <v>2</v>
      </c>
      <c r="D87" s="394">
        <v>1643.7264936019426</v>
      </c>
      <c r="E87" s="396">
        <v>1403.6443404926813</v>
      </c>
      <c r="F87" s="396">
        <v>240.08215310928361</v>
      </c>
      <c r="G87" s="440" t="str">
        <f t="shared" si="7"/>
        <v/>
      </c>
      <c r="H87" s="399">
        <f t="shared" si="8"/>
        <v>1643.7264936019426</v>
      </c>
      <c r="I87" s="426" t="str">
        <f t="shared" si="9"/>
        <v/>
      </c>
      <c r="J87" s="315">
        <f t="shared" si="10"/>
        <v>1403.6443404926813</v>
      </c>
      <c r="K87" s="426" t="str">
        <f t="shared" si="11"/>
        <v/>
      </c>
      <c r="L87" s="149">
        <f t="shared" si="12"/>
        <v>240.08215310928361</v>
      </c>
      <c r="N87">
        <v>1060</v>
      </c>
      <c r="O87" t="str">
        <f t="shared" si="13"/>
        <v/>
      </c>
    </row>
    <row r="88" spans="1:15" x14ac:dyDescent="0.25">
      <c r="A88" s="352">
        <v>5966</v>
      </c>
      <c r="B88" s="20" t="s">
        <v>66</v>
      </c>
      <c r="C88" s="19">
        <v>2</v>
      </c>
      <c r="D88" s="394">
        <v>952.24620361018458</v>
      </c>
      <c r="E88" s="396">
        <v>950.92565968750148</v>
      </c>
      <c r="F88" s="396">
        <v>1.3205439226860411</v>
      </c>
      <c r="G88" s="440" t="str">
        <f t="shared" si="7"/>
        <v/>
      </c>
      <c r="H88" s="399">
        <f t="shared" si="8"/>
        <v>952.24620361018458</v>
      </c>
      <c r="I88" s="426" t="str">
        <f t="shared" si="9"/>
        <v/>
      </c>
      <c r="J88" s="315">
        <f t="shared" si="10"/>
        <v>950.92565968750148</v>
      </c>
      <c r="K88" s="426" t="str">
        <f t="shared" si="11"/>
        <v/>
      </c>
      <c r="L88" s="149">
        <f t="shared" si="12"/>
        <v>1.3205439226860411</v>
      </c>
      <c r="N88">
        <v>715</v>
      </c>
      <c r="O88" t="str">
        <f t="shared" si="13"/>
        <v/>
      </c>
    </row>
    <row r="89" spans="1:15" x14ac:dyDescent="0.25">
      <c r="A89" s="352">
        <v>5970</v>
      </c>
      <c r="B89" s="20" t="s">
        <v>67</v>
      </c>
      <c r="C89" s="19">
        <v>2</v>
      </c>
      <c r="D89" s="394">
        <v>1211.0815984966227</v>
      </c>
      <c r="E89" s="396">
        <v>1187.0517876258502</v>
      </c>
      <c r="F89" s="396">
        <v>24.029810870775449</v>
      </c>
      <c r="G89" s="440" t="str">
        <f t="shared" si="7"/>
        <v/>
      </c>
      <c r="H89" s="399">
        <f t="shared" si="8"/>
        <v>1211.0815984966227</v>
      </c>
      <c r="I89" s="426" t="str">
        <f t="shared" si="9"/>
        <v/>
      </c>
      <c r="J89" s="315">
        <f t="shared" si="10"/>
        <v>1187.0517876258502</v>
      </c>
      <c r="K89" s="426" t="str">
        <f t="shared" si="11"/>
        <v/>
      </c>
      <c r="L89" s="149">
        <f t="shared" si="12"/>
        <v>24.029810870775449</v>
      </c>
      <c r="N89">
        <v>1133</v>
      </c>
      <c r="O89" t="str">
        <f t="shared" si="13"/>
        <v/>
      </c>
    </row>
    <row r="90" spans="1:15" x14ac:dyDescent="0.25">
      <c r="A90" s="352">
        <v>5974</v>
      </c>
      <c r="B90" s="20" t="s">
        <v>68</v>
      </c>
      <c r="C90" s="19">
        <v>2</v>
      </c>
      <c r="D90" s="394">
        <v>2074.6421243921659</v>
      </c>
      <c r="E90" s="396">
        <v>1034.5564807205051</v>
      </c>
      <c r="F90" s="396">
        <v>1040.0856436716554</v>
      </c>
      <c r="G90" s="440" t="str">
        <f t="shared" si="7"/>
        <v/>
      </c>
      <c r="H90" s="399">
        <f t="shared" si="8"/>
        <v>2074.6421243921659</v>
      </c>
      <c r="I90" s="426" t="str">
        <f t="shared" si="9"/>
        <v/>
      </c>
      <c r="J90" s="315">
        <f t="shared" si="10"/>
        <v>1034.5564807205051</v>
      </c>
      <c r="K90" s="426" t="str">
        <f t="shared" si="11"/>
        <v/>
      </c>
      <c r="L90" s="149">
        <f t="shared" si="12"/>
        <v>1040.0856436716554</v>
      </c>
      <c r="N90">
        <v>1334</v>
      </c>
      <c r="O90" t="str">
        <f t="shared" si="13"/>
        <v/>
      </c>
    </row>
    <row r="91" spans="1:15" x14ac:dyDescent="0.25">
      <c r="A91" s="352">
        <v>5978</v>
      </c>
      <c r="B91" s="20" t="s">
        <v>293</v>
      </c>
      <c r="C91" s="19">
        <v>2</v>
      </c>
      <c r="D91" s="394">
        <v>1279.5874904857371</v>
      </c>
      <c r="E91" s="396">
        <v>487.36317362944919</v>
      </c>
      <c r="F91" s="396">
        <v>792.22431685630966</v>
      </c>
      <c r="G91" s="440" t="str">
        <f t="shared" si="7"/>
        <v/>
      </c>
      <c r="H91" s="399">
        <f t="shared" si="8"/>
        <v>1279.5874904857371</v>
      </c>
      <c r="I91" s="426" t="str">
        <f t="shared" si="9"/>
        <v/>
      </c>
      <c r="J91" s="315">
        <f t="shared" si="10"/>
        <v>487.36317362944919</v>
      </c>
      <c r="K91" s="426" t="str">
        <f t="shared" si="11"/>
        <v/>
      </c>
      <c r="L91" s="149">
        <f t="shared" si="12"/>
        <v>792.22431685630966</v>
      </c>
      <c r="N91">
        <v>766</v>
      </c>
      <c r="O91" t="str">
        <f t="shared" si="13"/>
        <v/>
      </c>
    </row>
    <row r="92" spans="1:15" x14ac:dyDescent="0.25">
      <c r="A92" s="352">
        <v>6431</v>
      </c>
      <c r="B92" s="20" t="s">
        <v>69</v>
      </c>
      <c r="C92" s="19">
        <v>2</v>
      </c>
      <c r="D92" s="394">
        <v>813.26668169243885</v>
      </c>
      <c r="E92" s="396">
        <v>551.57728733655711</v>
      </c>
      <c r="F92" s="396">
        <v>261.68939435587953</v>
      </c>
      <c r="G92" s="440" t="str">
        <f t="shared" si="7"/>
        <v/>
      </c>
      <c r="H92" s="399">
        <f t="shared" si="8"/>
        <v>813.26668169243885</v>
      </c>
      <c r="I92" s="426" t="str">
        <f t="shared" si="9"/>
        <v/>
      </c>
      <c r="J92" s="315">
        <f t="shared" si="10"/>
        <v>551.57728733655711</v>
      </c>
      <c r="K92" s="426" t="str">
        <f t="shared" si="11"/>
        <v/>
      </c>
      <c r="L92" s="149">
        <f t="shared" si="12"/>
        <v>261.68939435587953</v>
      </c>
      <c r="N92">
        <v>714</v>
      </c>
      <c r="O92" t="str">
        <f t="shared" si="13"/>
        <v/>
      </c>
    </row>
    <row r="93" spans="1:15" x14ac:dyDescent="0.25">
      <c r="A93" s="352">
        <v>6432</v>
      </c>
      <c r="B93" s="20" t="s">
        <v>294</v>
      </c>
      <c r="C93" s="19">
        <v>2</v>
      </c>
      <c r="D93" s="394">
        <v>859.85087492838477</v>
      </c>
      <c r="E93" s="396">
        <v>473.17913269060665</v>
      </c>
      <c r="F93" s="396">
        <v>386.67174223777192</v>
      </c>
      <c r="G93" s="440" t="str">
        <f t="shared" si="7"/>
        <v/>
      </c>
      <c r="H93" s="399">
        <f t="shared" si="8"/>
        <v>859.85087492838477</v>
      </c>
      <c r="I93" s="426" t="str">
        <f t="shared" si="9"/>
        <v/>
      </c>
      <c r="J93" s="315">
        <f t="shared" si="10"/>
        <v>473.17913269060665</v>
      </c>
      <c r="K93" s="426" t="str">
        <f t="shared" si="11"/>
        <v/>
      </c>
      <c r="L93" s="149">
        <f t="shared" si="12"/>
        <v>386.67174223777192</v>
      </c>
      <c r="N93">
        <v>785</v>
      </c>
      <c r="O93" t="str">
        <f t="shared" si="13"/>
        <v/>
      </c>
    </row>
    <row r="94" spans="1:15" x14ac:dyDescent="0.25">
      <c r="A94" s="352">
        <v>6433</v>
      </c>
      <c r="B94" s="20" t="s">
        <v>71</v>
      </c>
      <c r="C94" s="19">
        <v>2</v>
      </c>
      <c r="D94" s="394">
        <v>492.12227289638764</v>
      </c>
      <c r="E94" s="396">
        <v>267.52046113828249</v>
      </c>
      <c r="F94" s="396">
        <v>224.60181175810439</v>
      </c>
      <c r="G94" s="440" t="str">
        <f t="shared" si="7"/>
        <v/>
      </c>
      <c r="H94" s="399">
        <f t="shared" si="8"/>
        <v>492.12227289638764</v>
      </c>
      <c r="I94" s="426" t="str">
        <f t="shared" si="9"/>
        <v/>
      </c>
      <c r="J94" s="315">
        <f t="shared" si="10"/>
        <v>267.52046113828249</v>
      </c>
      <c r="K94" s="426" t="str">
        <f t="shared" si="11"/>
        <v/>
      </c>
      <c r="L94" s="149">
        <f t="shared" si="12"/>
        <v>224.60181175810439</v>
      </c>
      <c r="N94">
        <v>449</v>
      </c>
      <c r="O94" t="str">
        <f t="shared" si="13"/>
        <v/>
      </c>
    </row>
    <row r="95" spans="1:15" x14ac:dyDescent="0.25">
      <c r="A95" s="352">
        <v>6434</v>
      </c>
      <c r="B95" s="20" t="s">
        <v>72</v>
      </c>
      <c r="C95" s="19">
        <v>2</v>
      </c>
      <c r="D95" s="394">
        <v>654.79399233708796</v>
      </c>
      <c r="E95" s="396">
        <v>321.42971897894631</v>
      </c>
      <c r="F95" s="396">
        <v>333.3642733581359</v>
      </c>
      <c r="G95" s="440" t="str">
        <f t="shared" si="7"/>
        <v/>
      </c>
      <c r="H95" s="399">
        <f t="shared" si="8"/>
        <v>654.79399233708796</v>
      </c>
      <c r="I95" s="426" t="str">
        <f t="shared" si="9"/>
        <v/>
      </c>
      <c r="J95" s="315">
        <f t="shared" si="10"/>
        <v>321.42971897894631</v>
      </c>
      <c r="K95" s="426" t="str">
        <f t="shared" si="11"/>
        <v/>
      </c>
      <c r="L95" s="149">
        <f t="shared" si="12"/>
        <v>333.3642733581359</v>
      </c>
      <c r="N95">
        <v>479</v>
      </c>
      <c r="O95" t="str">
        <f t="shared" si="13"/>
        <v/>
      </c>
    </row>
    <row r="96" spans="1:15" x14ac:dyDescent="0.25">
      <c r="A96" s="352">
        <v>6435</v>
      </c>
      <c r="B96" s="20" t="s">
        <v>73</v>
      </c>
      <c r="C96" s="19">
        <v>2</v>
      </c>
      <c r="D96" s="394">
        <v>1689.1590749911943</v>
      </c>
      <c r="E96" s="396">
        <v>1162.7380375998271</v>
      </c>
      <c r="F96" s="396">
        <v>526.42103739135052</v>
      </c>
      <c r="G96" s="440" t="str">
        <f t="shared" si="7"/>
        <v/>
      </c>
      <c r="H96" s="399">
        <f t="shared" si="8"/>
        <v>1689.1590749911943</v>
      </c>
      <c r="I96" s="426" t="str">
        <f t="shared" si="9"/>
        <v/>
      </c>
      <c r="J96" s="315">
        <f t="shared" si="10"/>
        <v>1162.7380375998271</v>
      </c>
      <c r="K96" s="426" t="str">
        <f t="shared" si="11"/>
        <v/>
      </c>
      <c r="L96" s="149">
        <f t="shared" si="12"/>
        <v>526.42103739135052</v>
      </c>
      <c r="N96">
        <v>1398</v>
      </c>
      <c r="O96" t="str">
        <f t="shared" si="13"/>
        <v/>
      </c>
    </row>
    <row r="97" spans="1:15" x14ac:dyDescent="0.25">
      <c r="A97" s="352">
        <v>6436</v>
      </c>
      <c r="B97" s="20" t="s">
        <v>295</v>
      </c>
      <c r="C97" s="19">
        <v>2</v>
      </c>
      <c r="D97" s="394">
        <v>1714.2607941097492</v>
      </c>
      <c r="E97" s="396">
        <v>543.18217498160107</v>
      </c>
      <c r="F97" s="396">
        <v>1171.0786191281495</v>
      </c>
      <c r="G97" s="440" t="str">
        <f t="shared" si="7"/>
        <v/>
      </c>
      <c r="H97" s="399">
        <f t="shared" si="8"/>
        <v>1714.2607941097492</v>
      </c>
      <c r="I97" s="426" t="str">
        <f t="shared" si="9"/>
        <v/>
      </c>
      <c r="J97" s="315">
        <f t="shared" si="10"/>
        <v>543.18217498160107</v>
      </c>
      <c r="K97" s="426" t="str">
        <f t="shared" si="11"/>
        <v/>
      </c>
      <c r="L97" s="149">
        <f t="shared" si="12"/>
        <v>1171.0786191281495</v>
      </c>
      <c r="N97">
        <v>676</v>
      </c>
      <c r="O97" t="str">
        <f t="shared" si="13"/>
        <v/>
      </c>
    </row>
    <row r="98" spans="1:15" x14ac:dyDescent="0.25">
      <c r="A98" s="352">
        <v>6437</v>
      </c>
      <c r="B98" s="20" t="s">
        <v>74</v>
      </c>
      <c r="C98" s="19">
        <v>2</v>
      </c>
      <c r="D98" s="394">
        <v>566.44964428137894</v>
      </c>
      <c r="E98" s="396">
        <v>473.40203781137205</v>
      </c>
      <c r="F98" s="396">
        <v>93.047606470002378</v>
      </c>
      <c r="G98" s="440" t="str">
        <f t="shared" si="7"/>
        <v/>
      </c>
      <c r="H98" s="399">
        <f t="shared" si="8"/>
        <v>566.44964428137894</v>
      </c>
      <c r="I98" s="426" t="str">
        <f t="shared" si="9"/>
        <v/>
      </c>
      <c r="J98" s="315">
        <f t="shared" si="10"/>
        <v>473.40203781137205</v>
      </c>
      <c r="K98" s="426" t="str">
        <f t="shared" si="11"/>
        <v/>
      </c>
      <c r="L98" s="149">
        <f t="shared" si="12"/>
        <v>93.047606470002378</v>
      </c>
      <c r="N98">
        <v>615</v>
      </c>
      <c r="O98" t="str">
        <f t="shared" si="13"/>
        <v/>
      </c>
    </row>
    <row r="99" spans="1:15" x14ac:dyDescent="0.25">
      <c r="A99" s="352">
        <v>6438</v>
      </c>
      <c r="B99" s="20" t="s">
        <v>296</v>
      </c>
      <c r="C99" s="19">
        <v>2</v>
      </c>
      <c r="D99" s="394">
        <v>846.07058766270927</v>
      </c>
      <c r="E99" s="396">
        <v>299.4062602247871</v>
      </c>
      <c r="F99" s="396">
        <v>546.66432743792348</v>
      </c>
      <c r="G99" s="440" t="str">
        <f t="shared" si="7"/>
        <v/>
      </c>
      <c r="H99" s="399">
        <f t="shared" si="8"/>
        <v>846.07058766270927</v>
      </c>
      <c r="I99" s="426" t="str">
        <f t="shared" si="9"/>
        <v/>
      </c>
      <c r="J99" s="315">
        <f t="shared" si="10"/>
        <v>299.4062602247871</v>
      </c>
      <c r="K99" s="426" t="str">
        <f t="shared" si="11"/>
        <v/>
      </c>
      <c r="L99" s="149">
        <f t="shared" si="12"/>
        <v>546.66432743792348</v>
      </c>
      <c r="N99">
        <v>400</v>
      </c>
      <c r="O99" t="str">
        <f t="shared" si="13"/>
        <v/>
      </c>
    </row>
    <row r="100" spans="1:15" x14ac:dyDescent="0.25">
      <c r="A100" s="352">
        <v>6439</v>
      </c>
      <c r="B100" s="20" t="s">
        <v>75</v>
      </c>
      <c r="C100" s="19">
        <v>2</v>
      </c>
      <c r="D100" s="394">
        <v>755.87845345924552</v>
      </c>
      <c r="E100" s="396">
        <v>492.65449003043551</v>
      </c>
      <c r="F100" s="396">
        <v>263.22396342880245</v>
      </c>
      <c r="G100" s="440" t="str">
        <f t="shared" si="7"/>
        <v/>
      </c>
      <c r="H100" s="399">
        <f t="shared" si="8"/>
        <v>755.87845345924552</v>
      </c>
      <c r="I100" s="426" t="str">
        <f t="shared" si="9"/>
        <v/>
      </c>
      <c r="J100" s="315">
        <f t="shared" si="10"/>
        <v>492.65449003043551</v>
      </c>
      <c r="K100" s="426" t="str">
        <f t="shared" si="11"/>
        <v/>
      </c>
      <c r="L100" s="149">
        <f t="shared" si="12"/>
        <v>263.22396342880245</v>
      </c>
      <c r="N100">
        <v>813</v>
      </c>
      <c r="O100" t="str">
        <f t="shared" si="13"/>
        <v/>
      </c>
    </row>
    <row r="101" spans="1:15" x14ac:dyDescent="0.25">
      <c r="A101" s="352">
        <v>6440</v>
      </c>
      <c r="B101" s="20" t="s">
        <v>76</v>
      </c>
      <c r="C101" s="19">
        <v>2</v>
      </c>
      <c r="D101" s="394">
        <v>1203.4018406022444</v>
      </c>
      <c r="E101" s="396">
        <v>679.34089794014699</v>
      </c>
      <c r="F101" s="396">
        <v>524.06094266209334</v>
      </c>
      <c r="G101" s="440" t="str">
        <f t="shared" si="7"/>
        <v/>
      </c>
      <c r="H101" s="399">
        <f t="shared" si="8"/>
        <v>1203.4018406022444</v>
      </c>
      <c r="I101" s="426" t="str">
        <f t="shared" si="9"/>
        <v/>
      </c>
      <c r="J101" s="315">
        <f t="shared" si="10"/>
        <v>679.34089794014699</v>
      </c>
      <c r="K101" s="426" t="str">
        <f t="shared" si="11"/>
        <v/>
      </c>
      <c r="L101" s="149">
        <f t="shared" si="12"/>
        <v>524.06094266209334</v>
      </c>
      <c r="N101">
        <v>1096</v>
      </c>
      <c r="O101" t="str">
        <f t="shared" si="13"/>
        <v/>
      </c>
    </row>
    <row r="102" spans="1:15" x14ac:dyDescent="0.25">
      <c r="A102" s="352">
        <v>6531</v>
      </c>
      <c r="B102" s="20" t="s">
        <v>77</v>
      </c>
      <c r="C102" s="19">
        <v>2</v>
      </c>
      <c r="D102" s="394">
        <v>946.53641667513477</v>
      </c>
      <c r="E102" s="396">
        <v>510.63020007055104</v>
      </c>
      <c r="F102" s="396">
        <v>435.9062166045876</v>
      </c>
      <c r="G102" s="440" t="str">
        <f t="shared" si="7"/>
        <v/>
      </c>
      <c r="H102" s="399">
        <f t="shared" si="8"/>
        <v>946.53641667513477</v>
      </c>
      <c r="I102" s="426" t="str">
        <f t="shared" si="9"/>
        <v/>
      </c>
      <c r="J102" s="315">
        <f t="shared" si="10"/>
        <v>510.63020007055104</v>
      </c>
      <c r="K102" s="426" t="str">
        <f t="shared" si="11"/>
        <v/>
      </c>
      <c r="L102" s="149">
        <f t="shared" si="12"/>
        <v>435.9062166045876</v>
      </c>
      <c r="N102">
        <v>855</v>
      </c>
      <c r="O102" t="str">
        <f t="shared" si="13"/>
        <v/>
      </c>
    </row>
    <row r="103" spans="1:15" x14ac:dyDescent="0.25">
      <c r="A103" s="352">
        <v>6532</v>
      </c>
      <c r="B103" s="20" t="s">
        <v>78</v>
      </c>
      <c r="C103" s="19">
        <v>2</v>
      </c>
      <c r="D103" s="394">
        <v>1203.8742100799302</v>
      </c>
      <c r="E103" s="396">
        <v>941.99038479894421</v>
      </c>
      <c r="F103" s="396">
        <v>261.8838252809955</v>
      </c>
      <c r="G103" s="440" t="str">
        <f t="shared" si="7"/>
        <v/>
      </c>
      <c r="H103" s="399">
        <f t="shared" si="8"/>
        <v>1203.8742100799302</v>
      </c>
      <c r="I103" s="426" t="str">
        <f t="shared" si="9"/>
        <v/>
      </c>
      <c r="J103" s="315">
        <f t="shared" si="10"/>
        <v>941.99038479894421</v>
      </c>
      <c r="K103" s="426" t="str">
        <f t="shared" si="11"/>
        <v/>
      </c>
      <c r="L103" s="149">
        <f t="shared" si="12"/>
        <v>261.8838252809955</v>
      </c>
      <c r="N103">
        <v>1067</v>
      </c>
      <c r="O103" t="str">
        <f t="shared" si="13"/>
        <v/>
      </c>
    </row>
    <row r="104" spans="1:15" x14ac:dyDescent="0.25">
      <c r="A104" s="352">
        <v>6533</v>
      </c>
      <c r="B104" s="20" t="s">
        <v>79</v>
      </c>
      <c r="C104" s="19">
        <v>2</v>
      </c>
      <c r="D104" s="394">
        <v>759.5882414489306</v>
      </c>
      <c r="E104" s="396">
        <v>452.95057227079167</v>
      </c>
      <c r="F104" s="396">
        <v>306.63766917813496</v>
      </c>
      <c r="G104" s="440" t="str">
        <f t="shared" si="7"/>
        <v/>
      </c>
      <c r="H104" s="399">
        <f t="shared" si="8"/>
        <v>759.5882414489306</v>
      </c>
      <c r="I104" s="426" t="str">
        <f t="shared" si="9"/>
        <v/>
      </c>
      <c r="J104" s="315">
        <f t="shared" si="10"/>
        <v>452.95057227079167</v>
      </c>
      <c r="K104" s="426" t="str">
        <f t="shared" si="11"/>
        <v/>
      </c>
      <c r="L104" s="149">
        <f t="shared" si="12"/>
        <v>306.63766917813496</v>
      </c>
      <c r="N104">
        <v>740</v>
      </c>
      <c r="O104" t="str">
        <f t="shared" si="13"/>
        <v/>
      </c>
    </row>
    <row r="105" spans="1:15" x14ac:dyDescent="0.25">
      <c r="A105" s="352">
        <v>6534</v>
      </c>
      <c r="B105" s="20" t="s">
        <v>80</v>
      </c>
      <c r="C105" s="19">
        <v>2</v>
      </c>
      <c r="D105" s="394">
        <v>1267.8296040466857</v>
      </c>
      <c r="E105" s="396">
        <v>836.94363906347007</v>
      </c>
      <c r="F105" s="396">
        <v>430.88596498323039</v>
      </c>
      <c r="G105" s="440" t="str">
        <f t="shared" si="7"/>
        <v/>
      </c>
      <c r="H105" s="399">
        <f t="shared" si="8"/>
        <v>1267.8296040466857</v>
      </c>
      <c r="I105" s="426" t="str">
        <f t="shared" si="9"/>
        <v/>
      </c>
      <c r="J105" s="315">
        <f t="shared" si="10"/>
        <v>836.94363906347007</v>
      </c>
      <c r="K105" s="426" t="str">
        <f t="shared" si="11"/>
        <v/>
      </c>
      <c r="L105" s="149">
        <f t="shared" si="12"/>
        <v>430.88596498323039</v>
      </c>
      <c r="N105">
        <v>1252</v>
      </c>
      <c r="O105" t="str">
        <f t="shared" si="13"/>
        <v/>
      </c>
    </row>
    <row r="106" spans="1:15" x14ac:dyDescent="0.25">
      <c r="A106" s="352">
        <v>6535</v>
      </c>
      <c r="B106" s="20" t="s">
        <v>81</v>
      </c>
      <c r="C106" s="19">
        <v>0</v>
      </c>
      <c r="D106" s="394">
        <v>1428.419469758386</v>
      </c>
      <c r="E106" s="396">
        <v>1153.563756116886</v>
      </c>
      <c r="F106" s="396">
        <v>274.85571364148961</v>
      </c>
      <c r="G106" s="440">
        <f t="shared" si="7"/>
        <v>1428.419469758386</v>
      </c>
      <c r="H106" s="399">
        <f t="shared" si="8"/>
        <v>1428.419469758386</v>
      </c>
      <c r="I106" s="426">
        <f t="shared" si="9"/>
        <v>1153.563756116886</v>
      </c>
      <c r="J106" s="315">
        <f t="shared" si="10"/>
        <v>1153.563756116886</v>
      </c>
      <c r="K106" s="426">
        <f t="shared" si="11"/>
        <v>274.85571364148961</v>
      </c>
      <c r="L106" s="149">
        <f t="shared" si="12"/>
        <v>274.85571364148961</v>
      </c>
      <c r="N106">
        <v>1464</v>
      </c>
      <c r="O106">
        <f t="shared" si="13"/>
        <v>1464</v>
      </c>
    </row>
    <row r="107" spans="1:15" x14ac:dyDescent="0.25">
      <c r="A107" s="352">
        <v>6631</v>
      </c>
      <c r="B107" s="20" t="s">
        <v>82</v>
      </c>
      <c r="C107" s="19">
        <v>0</v>
      </c>
      <c r="D107" s="394">
        <v>1438.2853251628476</v>
      </c>
      <c r="E107" s="396">
        <v>1245.0851534919077</v>
      </c>
      <c r="F107" s="396">
        <v>193.20017167095537</v>
      </c>
      <c r="G107" s="440">
        <f t="shared" si="7"/>
        <v>1438.2853251628476</v>
      </c>
      <c r="H107" s="399">
        <f t="shared" si="8"/>
        <v>1438.2853251628476</v>
      </c>
      <c r="I107" s="426">
        <f t="shared" si="9"/>
        <v>1245.0851534919077</v>
      </c>
      <c r="J107" s="315">
        <f t="shared" si="10"/>
        <v>1245.0851534919077</v>
      </c>
      <c r="K107" s="426">
        <f t="shared" si="11"/>
        <v>193.20017167095537</v>
      </c>
      <c r="L107" s="149">
        <f t="shared" si="12"/>
        <v>193.20017167095537</v>
      </c>
      <c r="N107">
        <v>1373</v>
      </c>
      <c r="O107">
        <f t="shared" si="13"/>
        <v>1373</v>
      </c>
    </row>
    <row r="108" spans="1:15" x14ac:dyDescent="0.25">
      <c r="A108" s="352">
        <v>6632</v>
      </c>
      <c r="B108" s="20" t="s">
        <v>83</v>
      </c>
      <c r="C108" s="19">
        <v>0</v>
      </c>
      <c r="D108" s="394">
        <v>931.24170524540114</v>
      </c>
      <c r="E108" s="396">
        <v>738.27741003022163</v>
      </c>
      <c r="F108" s="396">
        <v>192.96429521517743</v>
      </c>
      <c r="G108" s="440">
        <f t="shared" si="7"/>
        <v>931.24170524540114</v>
      </c>
      <c r="H108" s="399">
        <f t="shared" si="8"/>
        <v>931.24170524540114</v>
      </c>
      <c r="I108" s="426">
        <f t="shared" si="9"/>
        <v>738.27741003022163</v>
      </c>
      <c r="J108" s="315">
        <f t="shared" si="10"/>
        <v>738.27741003022163</v>
      </c>
      <c r="K108" s="426">
        <f t="shared" si="11"/>
        <v>192.96429521517743</v>
      </c>
      <c r="L108" s="149">
        <f t="shared" si="12"/>
        <v>192.96429521517743</v>
      </c>
      <c r="N108">
        <v>1098</v>
      </c>
      <c r="O108">
        <f t="shared" si="13"/>
        <v>1098</v>
      </c>
    </row>
    <row r="109" spans="1:15" x14ac:dyDescent="0.25">
      <c r="A109" s="352">
        <v>6633</v>
      </c>
      <c r="B109" s="20" t="s">
        <v>297</v>
      </c>
      <c r="C109" s="19">
        <v>0</v>
      </c>
      <c r="D109" s="394">
        <v>1585.4491714734884</v>
      </c>
      <c r="E109" s="396">
        <v>956.32305089812201</v>
      </c>
      <c r="F109" s="396">
        <v>629.12612057537251</v>
      </c>
      <c r="G109" s="440">
        <f t="shared" si="7"/>
        <v>1585.4491714734884</v>
      </c>
      <c r="H109" s="399">
        <f t="shared" si="8"/>
        <v>1585.4491714734884</v>
      </c>
      <c r="I109" s="426">
        <f t="shared" si="9"/>
        <v>956.32305089812201</v>
      </c>
      <c r="J109" s="315">
        <f t="shared" si="10"/>
        <v>956.32305089812201</v>
      </c>
      <c r="K109" s="426">
        <f t="shared" si="11"/>
        <v>629.12612057537251</v>
      </c>
      <c r="L109" s="149">
        <f t="shared" si="12"/>
        <v>629.12612057537251</v>
      </c>
      <c r="N109">
        <v>1398</v>
      </c>
      <c r="O109">
        <f t="shared" si="13"/>
        <v>1398</v>
      </c>
    </row>
    <row r="110" spans="1:15" x14ac:dyDescent="0.25">
      <c r="A110" s="352">
        <v>6634</v>
      </c>
      <c r="B110" s="20" t="s">
        <v>84</v>
      </c>
      <c r="C110" s="19">
        <v>0</v>
      </c>
      <c r="D110" s="394">
        <v>1500.2031103669879</v>
      </c>
      <c r="E110" s="396">
        <v>1012.947486717339</v>
      </c>
      <c r="F110" s="396">
        <v>487.25562364965464</v>
      </c>
      <c r="G110" s="440">
        <f t="shared" si="7"/>
        <v>1500.2031103669879</v>
      </c>
      <c r="H110" s="399">
        <f t="shared" si="8"/>
        <v>1500.2031103669879</v>
      </c>
      <c r="I110" s="426">
        <f t="shared" si="9"/>
        <v>1012.947486717339</v>
      </c>
      <c r="J110" s="315">
        <f t="shared" si="10"/>
        <v>1012.947486717339</v>
      </c>
      <c r="K110" s="426">
        <f t="shared" si="11"/>
        <v>487.25562364965464</v>
      </c>
      <c r="L110" s="149">
        <f t="shared" si="12"/>
        <v>487.25562364965464</v>
      </c>
      <c r="N110">
        <v>1537</v>
      </c>
      <c r="O110">
        <f t="shared" si="13"/>
        <v>1537</v>
      </c>
    </row>
    <row r="111" spans="1:15" x14ac:dyDescent="0.25">
      <c r="A111" s="352">
        <v>6635</v>
      </c>
      <c r="B111" s="20" t="s">
        <v>85</v>
      </c>
      <c r="C111" s="19">
        <v>0</v>
      </c>
      <c r="D111" s="394">
        <v>1754.1730259963972</v>
      </c>
      <c r="E111" s="396">
        <v>1388.6163673456847</v>
      </c>
      <c r="F111" s="396">
        <v>365.5566586506946</v>
      </c>
      <c r="G111" s="440">
        <f t="shared" si="7"/>
        <v>1754.1730259963972</v>
      </c>
      <c r="H111" s="399">
        <f t="shared" si="8"/>
        <v>1754.1730259963972</v>
      </c>
      <c r="I111" s="426">
        <f t="shared" si="9"/>
        <v>1388.6163673456847</v>
      </c>
      <c r="J111" s="315">
        <f t="shared" si="10"/>
        <v>1388.6163673456847</v>
      </c>
      <c r="K111" s="426">
        <f t="shared" si="11"/>
        <v>365.5566586506946</v>
      </c>
      <c r="L111" s="149">
        <f t="shared" si="12"/>
        <v>365.5566586506946</v>
      </c>
      <c r="N111">
        <v>1849</v>
      </c>
      <c r="O111">
        <f t="shared" si="13"/>
        <v>1849</v>
      </c>
    </row>
    <row r="112" spans="1:15" x14ac:dyDescent="0.25">
      <c r="A112" s="352">
        <v>6636</v>
      </c>
      <c r="B112" s="20" t="s">
        <v>86</v>
      </c>
      <c r="C112" s="19">
        <v>0</v>
      </c>
      <c r="D112" s="394">
        <v>915.91078896516058</v>
      </c>
      <c r="E112" s="396">
        <v>788.76719516037372</v>
      </c>
      <c r="F112" s="396">
        <v>127.1435938047824</v>
      </c>
      <c r="G112" s="440">
        <f t="shared" si="7"/>
        <v>915.91078896516058</v>
      </c>
      <c r="H112" s="399">
        <f t="shared" si="8"/>
        <v>915.91078896516058</v>
      </c>
      <c r="I112" s="426">
        <f t="shared" si="9"/>
        <v>788.76719516037372</v>
      </c>
      <c r="J112" s="315">
        <f t="shared" si="10"/>
        <v>788.76719516037372</v>
      </c>
      <c r="K112" s="426">
        <f t="shared" si="11"/>
        <v>127.1435938047824</v>
      </c>
      <c r="L112" s="149">
        <f t="shared" si="12"/>
        <v>127.1435938047824</v>
      </c>
      <c r="N112">
        <v>1025</v>
      </c>
      <c r="O112">
        <f t="shared" si="13"/>
        <v>1025</v>
      </c>
    </row>
    <row r="113" spans="1:15" x14ac:dyDescent="0.25">
      <c r="A113" s="352">
        <v>7131</v>
      </c>
      <c r="B113" s="20" t="s">
        <v>87</v>
      </c>
      <c r="C113" s="19">
        <v>2</v>
      </c>
      <c r="D113" s="394">
        <v>714.55954887526798</v>
      </c>
      <c r="E113" s="396">
        <v>389.79257422541986</v>
      </c>
      <c r="F113" s="396">
        <v>324.76697464984704</v>
      </c>
      <c r="G113" s="440" t="str">
        <f t="shared" si="7"/>
        <v/>
      </c>
      <c r="H113" s="399">
        <f t="shared" si="8"/>
        <v>714.55954887526798</v>
      </c>
      <c r="I113" s="426" t="str">
        <f t="shared" si="9"/>
        <v/>
      </c>
      <c r="J113" s="315">
        <f t="shared" si="10"/>
        <v>389.79257422541986</v>
      </c>
      <c r="K113" s="426" t="str">
        <f t="shared" si="11"/>
        <v/>
      </c>
      <c r="L113" s="149">
        <f t="shared" si="12"/>
        <v>324.76697464984704</v>
      </c>
      <c r="N113">
        <v>790</v>
      </c>
      <c r="O113" t="str">
        <f t="shared" si="13"/>
        <v/>
      </c>
    </row>
    <row r="114" spans="1:15" x14ac:dyDescent="0.25">
      <c r="A114" s="352">
        <v>7132</v>
      </c>
      <c r="B114" s="20" t="s">
        <v>89</v>
      </c>
      <c r="C114" s="19">
        <v>2</v>
      </c>
      <c r="D114" s="394">
        <v>702.28689810997719</v>
      </c>
      <c r="E114" s="396">
        <v>655.52187335265</v>
      </c>
      <c r="F114" s="396">
        <v>46.765024757327495</v>
      </c>
      <c r="G114" s="440" t="str">
        <f t="shared" si="7"/>
        <v/>
      </c>
      <c r="H114" s="399">
        <f t="shared" si="8"/>
        <v>702.28689810997719</v>
      </c>
      <c r="I114" s="426" t="str">
        <f t="shared" si="9"/>
        <v/>
      </c>
      <c r="J114" s="315">
        <f t="shared" si="10"/>
        <v>655.52187335265</v>
      </c>
      <c r="K114" s="426" t="str">
        <f t="shared" si="11"/>
        <v/>
      </c>
      <c r="L114" s="149">
        <f t="shared" si="12"/>
        <v>46.765024757327495</v>
      </c>
      <c r="N114">
        <v>642</v>
      </c>
      <c r="O114" t="str">
        <f t="shared" si="13"/>
        <v/>
      </c>
    </row>
    <row r="115" spans="1:15" x14ac:dyDescent="0.25">
      <c r="A115" s="352">
        <v>7133</v>
      </c>
      <c r="B115" s="20" t="s">
        <v>90</v>
      </c>
      <c r="C115" s="19">
        <v>2</v>
      </c>
      <c r="D115" s="394">
        <v>627.67849695540747</v>
      </c>
      <c r="E115" s="396">
        <v>383.56519143039424</v>
      </c>
      <c r="F115" s="396">
        <v>244.11330552501732</v>
      </c>
      <c r="G115" s="440" t="str">
        <f t="shared" si="7"/>
        <v/>
      </c>
      <c r="H115" s="399">
        <f t="shared" si="8"/>
        <v>627.67849695540747</v>
      </c>
      <c r="I115" s="426" t="str">
        <f t="shared" si="9"/>
        <v/>
      </c>
      <c r="J115" s="315">
        <f t="shared" si="10"/>
        <v>383.56519143039424</v>
      </c>
      <c r="K115" s="426" t="str">
        <f t="shared" si="11"/>
        <v/>
      </c>
      <c r="L115" s="149">
        <f t="shared" si="12"/>
        <v>244.11330552501732</v>
      </c>
      <c r="N115">
        <v>866</v>
      </c>
      <c r="O115" t="str">
        <f t="shared" si="13"/>
        <v/>
      </c>
    </row>
    <row r="116" spans="1:15" x14ac:dyDescent="0.25">
      <c r="A116" s="352">
        <v>7134</v>
      </c>
      <c r="B116" s="20" t="s">
        <v>91</v>
      </c>
      <c r="C116" s="19">
        <v>2</v>
      </c>
      <c r="D116" s="394">
        <v>727.62386290684447</v>
      </c>
      <c r="E116" s="396">
        <v>712.57024864589891</v>
      </c>
      <c r="F116" s="396">
        <v>15.053614260947393</v>
      </c>
      <c r="G116" s="440" t="str">
        <f t="shared" si="7"/>
        <v/>
      </c>
      <c r="H116" s="399">
        <f t="shared" si="8"/>
        <v>727.62386290684447</v>
      </c>
      <c r="I116" s="426" t="str">
        <f t="shared" si="9"/>
        <v/>
      </c>
      <c r="J116" s="315">
        <f t="shared" si="10"/>
        <v>712.57024864589891</v>
      </c>
      <c r="K116" s="426" t="str">
        <f t="shared" si="11"/>
        <v/>
      </c>
      <c r="L116" s="149">
        <f t="shared" si="12"/>
        <v>15.053614260947393</v>
      </c>
      <c r="N116">
        <v>774</v>
      </c>
      <c r="O116" t="str">
        <f t="shared" si="13"/>
        <v/>
      </c>
    </row>
    <row r="117" spans="1:15" x14ac:dyDescent="0.25">
      <c r="A117" s="352">
        <v>7135</v>
      </c>
      <c r="B117" s="20" t="s">
        <v>92</v>
      </c>
      <c r="C117" s="19">
        <v>2</v>
      </c>
      <c r="D117" s="394">
        <v>737.97995587889193</v>
      </c>
      <c r="E117" s="396">
        <v>542.09053414660548</v>
      </c>
      <c r="F117" s="396">
        <v>195.88942173228085</v>
      </c>
      <c r="G117" s="440" t="str">
        <f t="shared" si="7"/>
        <v/>
      </c>
      <c r="H117" s="399">
        <f t="shared" si="8"/>
        <v>737.97995587889193</v>
      </c>
      <c r="I117" s="426" t="str">
        <f t="shared" si="9"/>
        <v/>
      </c>
      <c r="J117" s="315">
        <f t="shared" si="10"/>
        <v>542.09053414660548</v>
      </c>
      <c r="K117" s="426" t="str">
        <f t="shared" si="11"/>
        <v/>
      </c>
      <c r="L117" s="149">
        <f t="shared" si="12"/>
        <v>195.88942173228085</v>
      </c>
      <c r="N117">
        <v>697</v>
      </c>
      <c r="O117" t="str">
        <f t="shared" si="13"/>
        <v/>
      </c>
    </row>
    <row r="118" spans="1:15" x14ac:dyDescent="0.25">
      <c r="A118" s="352">
        <v>7137</v>
      </c>
      <c r="B118" s="20" t="s">
        <v>298</v>
      </c>
      <c r="C118" s="19">
        <v>2</v>
      </c>
      <c r="D118" s="394">
        <v>795.83457961914564</v>
      </c>
      <c r="E118" s="396">
        <v>437.05466896086466</v>
      </c>
      <c r="F118" s="396">
        <v>358.7799106582703</v>
      </c>
      <c r="G118" s="440" t="str">
        <f t="shared" si="7"/>
        <v/>
      </c>
      <c r="H118" s="399">
        <f t="shared" si="8"/>
        <v>795.83457961914564</v>
      </c>
      <c r="I118" s="426" t="str">
        <f t="shared" si="9"/>
        <v/>
      </c>
      <c r="J118" s="315">
        <f t="shared" si="10"/>
        <v>437.05466896086466</v>
      </c>
      <c r="K118" s="426" t="str">
        <f t="shared" si="11"/>
        <v/>
      </c>
      <c r="L118" s="149">
        <f t="shared" si="12"/>
        <v>358.7799106582703</v>
      </c>
      <c r="N118">
        <v>923</v>
      </c>
      <c r="O118" t="str">
        <f t="shared" si="13"/>
        <v/>
      </c>
    </row>
    <row r="119" spans="1:15" x14ac:dyDescent="0.25">
      <c r="A119" s="352">
        <v>7138</v>
      </c>
      <c r="B119" s="20" t="s">
        <v>93</v>
      </c>
      <c r="C119" s="19">
        <v>2</v>
      </c>
      <c r="D119" s="394">
        <v>627.5719577031</v>
      </c>
      <c r="E119" s="396">
        <v>458.52390360908288</v>
      </c>
      <c r="F119" s="396">
        <v>169.04805409401919</v>
      </c>
      <c r="G119" s="440" t="str">
        <f t="shared" si="7"/>
        <v/>
      </c>
      <c r="H119" s="399">
        <f t="shared" si="8"/>
        <v>627.5719577031</v>
      </c>
      <c r="I119" s="426" t="str">
        <f t="shared" si="9"/>
        <v/>
      </c>
      <c r="J119" s="315">
        <f t="shared" si="10"/>
        <v>458.52390360908288</v>
      </c>
      <c r="K119" s="426" t="str">
        <f t="shared" si="11"/>
        <v/>
      </c>
      <c r="L119" s="149">
        <f t="shared" si="12"/>
        <v>169.04805409401919</v>
      </c>
      <c r="N119">
        <v>629</v>
      </c>
      <c r="O119" t="str">
        <f t="shared" si="13"/>
        <v/>
      </c>
    </row>
    <row r="120" spans="1:15" x14ac:dyDescent="0.25">
      <c r="A120" s="352">
        <v>7140</v>
      </c>
      <c r="B120" s="20" t="s">
        <v>94</v>
      </c>
      <c r="C120" s="19">
        <v>2</v>
      </c>
      <c r="D120" s="394">
        <v>830.48066519303438</v>
      </c>
      <c r="E120" s="396">
        <v>547.55547415877595</v>
      </c>
      <c r="F120" s="396">
        <v>282.92519103424962</v>
      </c>
      <c r="G120" s="440" t="str">
        <f t="shared" si="7"/>
        <v/>
      </c>
      <c r="H120" s="399">
        <f t="shared" si="8"/>
        <v>830.48066519303438</v>
      </c>
      <c r="I120" s="426" t="str">
        <f t="shared" si="9"/>
        <v/>
      </c>
      <c r="J120" s="315">
        <f t="shared" si="10"/>
        <v>547.55547415877595</v>
      </c>
      <c r="K120" s="426" t="str">
        <f t="shared" si="11"/>
        <v/>
      </c>
      <c r="L120" s="149">
        <f t="shared" si="12"/>
        <v>282.92519103424962</v>
      </c>
      <c r="N120">
        <v>985</v>
      </c>
      <c r="O120" t="str">
        <f t="shared" si="13"/>
        <v/>
      </c>
    </row>
    <row r="121" spans="1:15" x14ac:dyDescent="0.25">
      <c r="A121" s="352">
        <v>7141</v>
      </c>
      <c r="B121" s="20" t="s">
        <v>95</v>
      </c>
      <c r="C121" s="19">
        <v>2</v>
      </c>
      <c r="D121" s="394">
        <v>672.89339320870295</v>
      </c>
      <c r="E121" s="396">
        <v>405.37721080524801</v>
      </c>
      <c r="F121" s="396">
        <v>267.51618240345306</v>
      </c>
      <c r="G121" s="440" t="str">
        <f t="shared" si="7"/>
        <v/>
      </c>
      <c r="H121" s="399">
        <f t="shared" si="8"/>
        <v>672.89339320870295</v>
      </c>
      <c r="I121" s="426" t="str">
        <f t="shared" si="9"/>
        <v/>
      </c>
      <c r="J121" s="315">
        <f t="shared" si="10"/>
        <v>405.37721080524801</v>
      </c>
      <c r="K121" s="426" t="str">
        <f t="shared" si="11"/>
        <v/>
      </c>
      <c r="L121" s="149">
        <f t="shared" si="12"/>
        <v>267.51618240345306</v>
      </c>
      <c r="N121">
        <v>779</v>
      </c>
      <c r="O121" t="str">
        <f t="shared" si="13"/>
        <v/>
      </c>
    </row>
    <row r="122" spans="1:15" x14ac:dyDescent="0.25">
      <c r="A122" s="352">
        <v>7143</v>
      </c>
      <c r="B122" s="20" t="s">
        <v>96</v>
      </c>
      <c r="C122" s="19">
        <v>2</v>
      </c>
      <c r="D122" s="394">
        <v>1063.6567786894245</v>
      </c>
      <c r="E122" s="396">
        <v>931.32548688912516</v>
      </c>
      <c r="F122" s="396">
        <v>132.33129180029766</v>
      </c>
      <c r="G122" s="440" t="str">
        <f t="shared" si="7"/>
        <v/>
      </c>
      <c r="H122" s="399">
        <f t="shared" si="8"/>
        <v>1063.6567786894245</v>
      </c>
      <c r="I122" s="426" t="str">
        <f t="shared" si="9"/>
        <v/>
      </c>
      <c r="J122" s="315">
        <f t="shared" si="10"/>
        <v>931.32548688912516</v>
      </c>
      <c r="K122" s="426" t="str">
        <f t="shared" si="11"/>
        <v/>
      </c>
      <c r="L122" s="149">
        <f t="shared" si="12"/>
        <v>132.33129180029766</v>
      </c>
      <c r="N122">
        <v>990</v>
      </c>
      <c r="O122" t="str">
        <f t="shared" si="13"/>
        <v/>
      </c>
    </row>
    <row r="123" spans="1:15" x14ac:dyDescent="0.25">
      <c r="A123" s="352">
        <v>7231</v>
      </c>
      <c r="B123" s="20" t="s">
        <v>97</v>
      </c>
      <c r="C123" s="19">
        <v>2</v>
      </c>
      <c r="D123" s="394">
        <v>1128.3426465376567</v>
      </c>
      <c r="E123" s="396">
        <v>1077.5794705947151</v>
      </c>
      <c r="F123" s="396">
        <v>50.763175942925677</v>
      </c>
      <c r="G123" s="440" t="str">
        <f t="shared" si="7"/>
        <v/>
      </c>
      <c r="H123" s="399">
        <f t="shared" si="8"/>
        <v>1128.3426465376567</v>
      </c>
      <c r="I123" s="426" t="str">
        <f t="shared" si="9"/>
        <v/>
      </c>
      <c r="J123" s="315">
        <f t="shared" si="10"/>
        <v>1077.5794705947151</v>
      </c>
      <c r="K123" s="426" t="str">
        <f t="shared" si="11"/>
        <v/>
      </c>
      <c r="L123" s="149">
        <f t="shared" si="12"/>
        <v>50.763175942925677</v>
      </c>
      <c r="N123">
        <v>1168</v>
      </c>
      <c r="O123" t="str">
        <f t="shared" si="13"/>
        <v/>
      </c>
    </row>
    <row r="124" spans="1:15" x14ac:dyDescent="0.25">
      <c r="A124" s="352">
        <v>7232</v>
      </c>
      <c r="B124" s="20" t="s">
        <v>98</v>
      </c>
      <c r="C124" s="19">
        <v>2</v>
      </c>
      <c r="D124" s="394">
        <v>2012.5909157513513</v>
      </c>
      <c r="E124" s="396">
        <v>1648.5680476187597</v>
      </c>
      <c r="F124" s="396">
        <v>364.02286813259707</v>
      </c>
      <c r="G124" s="440" t="str">
        <f t="shared" si="7"/>
        <v/>
      </c>
      <c r="H124" s="399">
        <f t="shared" si="8"/>
        <v>2012.5909157513513</v>
      </c>
      <c r="I124" s="426" t="str">
        <f t="shared" si="9"/>
        <v/>
      </c>
      <c r="J124" s="315">
        <f t="shared" si="10"/>
        <v>1648.5680476187597</v>
      </c>
      <c r="K124" s="426" t="str">
        <f t="shared" si="11"/>
        <v/>
      </c>
      <c r="L124" s="149">
        <f t="shared" si="12"/>
        <v>364.02286813259707</v>
      </c>
      <c r="N124">
        <v>1698</v>
      </c>
      <c r="O124" t="str">
        <f t="shared" si="13"/>
        <v/>
      </c>
    </row>
    <row r="125" spans="1:15" x14ac:dyDescent="0.25">
      <c r="A125" s="352">
        <v>7233</v>
      </c>
      <c r="B125" s="20" t="s">
        <v>99</v>
      </c>
      <c r="C125" s="19">
        <v>2</v>
      </c>
      <c r="D125" s="394">
        <v>892.71177976141723</v>
      </c>
      <c r="E125" s="396">
        <v>777.68845272589726</v>
      </c>
      <c r="F125" s="396">
        <v>115.02332703551856</v>
      </c>
      <c r="G125" s="440" t="str">
        <f t="shared" si="7"/>
        <v/>
      </c>
      <c r="H125" s="399">
        <f t="shared" si="8"/>
        <v>892.71177976141723</v>
      </c>
      <c r="I125" s="426" t="str">
        <f t="shared" si="9"/>
        <v/>
      </c>
      <c r="J125" s="315">
        <f t="shared" si="10"/>
        <v>777.68845272589726</v>
      </c>
      <c r="K125" s="426" t="str">
        <f t="shared" si="11"/>
        <v/>
      </c>
      <c r="L125" s="149">
        <f t="shared" si="12"/>
        <v>115.02332703551856</v>
      </c>
      <c r="N125">
        <v>916</v>
      </c>
      <c r="O125" t="str">
        <f t="shared" si="13"/>
        <v/>
      </c>
    </row>
    <row r="126" spans="1:15" x14ac:dyDescent="0.25">
      <c r="A126" s="352">
        <v>7235</v>
      </c>
      <c r="B126" s="20" t="s">
        <v>299</v>
      </c>
      <c r="C126" s="19">
        <v>2</v>
      </c>
      <c r="D126" s="394">
        <v>1426.530308756747</v>
      </c>
      <c r="E126" s="396">
        <v>1187.3040020802887</v>
      </c>
      <c r="F126" s="396">
        <v>239.22630667645029</v>
      </c>
      <c r="G126" s="440" t="str">
        <f t="shared" si="7"/>
        <v/>
      </c>
      <c r="H126" s="399">
        <f t="shared" si="8"/>
        <v>1426.530308756747</v>
      </c>
      <c r="I126" s="426" t="str">
        <f t="shared" si="9"/>
        <v/>
      </c>
      <c r="J126" s="315">
        <f t="shared" si="10"/>
        <v>1187.3040020802887</v>
      </c>
      <c r="K126" s="426" t="str">
        <f t="shared" si="11"/>
        <v/>
      </c>
      <c r="L126" s="149">
        <f t="shared" si="12"/>
        <v>239.22630667645029</v>
      </c>
      <c r="N126">
        <v>1245</v>
      </c>
      <c r="O126" t="str">
        <f t="shared" si="13"/>
        <v/>
      </c>
    </row>
    <row r="127" spans="1:15" x14ac:dyDescent="0.25">
      <c r="A127" s="352">
        <v>7331</v>
      </c>
      <c r="B127" s="20" t="s">
        <v>300</v>
      </c>
      <c r="C127" s="19">
        <v>2</v>
      </c>
      <c r="D127" s="394">
        <v>770.38442674343037</v>
      </c>
      <c r="E127" s="396">
        <v>219.37955768853507</v>
      </c>
      <c r="F127" s="396">
        <v>551.00486905489208</v>
      </c>
      <c r="G127" s="440" t="str">
        <f t="shared" si="7"/>
        <v/>
      </c>
      <c r="H127" s="399">
        <f t="shared" si="8"/>
        <v>770.38442674343037</v>
      </c>
      <c r="I127" s="426" t="str">
        <f t="shared" si="9"/>
        <v/>
      </c>
      <c r="J127" s="315">
        <f t="shared" si="10"/>
        <v>219.37955768853507</v>
      </c>
      <c r="K127" s="426" t="str">
        <f t="shared" si="11"/>
        <v/>
      </c>
      <c r="L127" s="149">
        <f t="shared" si="12"/>
        <v>551.00486905489208</v>
      </c>
      <c r="N127">
        <v>703</v>
      </c>
      <c r="O127" t="str">
        <f t="shared" si="13"/>
        <v/>
      </c>
    </row>
    <row r="128" spans="1:15" x14ac:dyDescent="0.25">
      <c r="A128" s="352">
        <v>7332</v>
      </c>
      <c r="B128" s="20" t="s">
        <v>301</v>
      </c>
      <c r="C128" s="19">
        <v>2</v>
      </c>
      <c r="D128" s="394">
        <v>667.71147983387164</v>
      </c>
      <c r="E128" s="396">
        <v>310.25532418582742</v>
      </c>
      <c r="F128" s="396">
        <v>357.45615564804467</v>
      </c>
      <c r="G128" s="440" t="str">
        <f t="shared" si="7"/>
        <v/>
      </c>
      <c r="H128" s="399">
        <f t="shared" si="8"/>
        <v>667.71147983387164</v>
      </c>
      <c r="I128" s="426" t="str">
        <f t="shared" si="9"/>
        <v/>
      </c>
      <c r="J128" s="315">
        <f t="shared" si="10"/>
        <v>310.25532418582742</v>
      </c>
      <c r="K128" s="426" t="str">
        <f t="shared" si="11"/>
        <v/>
      </c>
      <c r="L128" s="149">
        <f t="shared" si="12"/>
        <v>357.45615564804467</v>
      </c>
      <c r="N128">
        <v>710</v>
      </c>
      <c r="O128" t="str">
        <f t="shared" si="13"/>
        <v/>
      </c>
    </row>
    <row r="129" spans="1:15" x14ac:dyDescent="0.25">
      <c r="A129" s="352">
        <v>7333</v>
      </c>
      <c r="B129" s="20" t="s">
        <v>100</v>
      </c>
      <c r="C129" s="19">
        <v>2</v>
      </c>
      <c r="D129" s="394">
        <v>571.09565126433699</v>
      </c>
      <c r="E129" s="396">
        <v>256.12005322677385</v>
      </c>
      <c r="F129" s="396">
        <v>314.97559803756428</v>
      </c>
      <c r="G129" s="440" t="str">
        <f t="shared" si="7"/>
        <v/>
      </c>
      <c r="H129" s="399">
        <f t="shared" si="8"/>
        <v>571.09565126433699</v>
      </c>
      <c r="I129" s="426" t="str">
        <f t="shared" si="9"/>
        <v/>
      </c>
      <c r="J129" s="315">
        <f t="shared" si="10"/>
        <v>256.12005322677385</v>
      </c>
      <c r="K129" s="426" t="str">
        <f t="shared" si="11"/>
        <v/>
      </c>
      <c r="L129" s="149">
        <f t="shared" si="12"/>
        <v>314.97559803756428</v>
      </c>
      <c r="N129">
        <v>640</v>
      </c>
      <c r="O129" t="str">
        <f t="shared" si="13"/>
        <v/>
      </c>
    </row>
    <row r="130" spans="1:15" x14ac:dyDescent="0.25">
      <c r="A130" s="352">
        <v>7334</v>
      </c>
      <c r="B130" s="20" t="s">
        <v>101</v>
      </c>
      <c r="C130" s="19">
        <v>2</v>
      </c>
      <c r="D130" s="394">
        <v>435.45529529151815</v>
      </c>
      <c r="E130" s="396">
        <v>283.94396949112615</v>
      </c>
      <c r="F130" s="396">
        <v>151.51132580039129</v>
      </c>
      <c r="G130" s="440" t="str">
        <f t="shared" si="7"/>
        <v/>
      </c>
      <c r="H130" s="399">
        <f t="shared" si="8"/>
        <v>435.45529529151815</v>
      </c>
      <c r="I130" s="426" t="str">
        <f t="shared" si="9"/>
        <v/>
      </c>
      <c r="J130" s="315">
        <f t="shared" si="10"/>
        <v>283.94396949112615</v>
      </c>
      <c r="K130" s="426" t="str">
        <f t="shared" si="11"/>
        <v/>
      </c>
      <c r="L130" s="149">
        <f t="shared" si="12"/>
        <v>151.51132580039129</v>
      </c>
      <c r="N130">
        <v>471</v>
      </c>
      <c r="O130" t="str">
        <f t="shared" si="13"/>
        <v/>
      </c>
    </row>
    <row r="131" spans="1:15" x14ac:dyDescent="0.25">
      <c r="A131" s="352">
        <v>7335</v>
      </c>
      <c r="B131" s="20" t="s">
        <v>302</v>
      </c>
      <c r="C131" s="19">
        <v>2</v>
      </c>
      <c r="D131" s="394">
        <v>750.99998896223099</v>
      </c>
      <c r="E131" s="396">
        <v>567.88962489939615</v>
      </c>
      <c r="F131" s="396">
        <v>183.11036406283296</v>
      </c>
      <c r="G131" s="440" t="str">
        <f t="shared" si="7"/>
        <v/>
      </c>
      <c r="H131" s="399">
        <f t="shared" si="8"/>
        <v>750.99998896223099</v>
      </c>
      <c r="I131" s="426" t="str">
        <f t="shared" si="9"/>
        <v/>
      </c>
      <c r="J131" s="315">
        <f t="shared" si="10"/>
        <v>567.88962489939615</v>
      </c>
      <c r="K131" s="426" t="str">
        <f t="shared" si="11"/>
        <v/>
      </c>
      <c r="L131" s="149">
        <f t="shared" si="12"/>
        <v>183.11036406283296</v>
      </c>
      <c r="N131">
        <v>783</v>
      </c>
      <c r="O131" t="str">
        <f t="shared" si="13"/>
        <v/>
      </c>
    </row>
    <row r="132" spans="1:15" x14ac:dyDescent="0.25">
      <c r="A132" s="352">
        <v>7336</v>
      </c>
      <c r="B132" s="20" t="s">
        <v>102</v>
      </c>
      <c r="C132" s="19">
        <v>2</v>
      </c>
      <c r="D132" s="394">
        <v>544.82164797793735</v>
      </c>
      <c r="E132" s="396">
        <v>460.10173459596859</v>
      </c>
      <c r="F132" s="396">
        <v>84.719913381974052</v>
      </c>
      <c r="G132" s="440" t="str">
        <f t="shared" si="7"/>
        <v/>
      </c>
      <c r="H132" s="399">
        <f t="shared" si="8"/>
        <v>544.82164797793735</v>
      </c>
      <c r="I132" s="426" t="str">
        <f t="shared" si="9"/>
        <v/>
      </c>
      <c r="J132" s="315">
        <f t="shared" si="10"/>
        <v>460.10173459596859</v>
      </c>
      <c r="K132" s="426" t="str">
        <f t="shared" si="11"/>
        <v/>
      </c>
      <c r="L132" s="149">
        <f t="shared" si="12"/>
        <v>84.719913381974052</v>
      </c>
      <c r="N132">
        <v>575</v>
      </c>
      <c r="O132" t="str">
        <f t="shared" si="13"/>
        <v/>
      </c>
    </row>
    <row r="133" spans="1:15" x14ac:dyDescent="0.25">
      <c r="A133" s="352">
        <v>7337</v>
      </c>
      <c r="B133" s="20" t="s">
        <v>303</v>
      </c>
      <c r="C133" s="19">
        <v>2</v>
      </c>
      <c r="D133" s="394">
        <v>729.81621160047962</v>
      </c>
      <c r="E133" s="396">
        <v>466.80814593349942</v>
      </c>
      <c r="F133" s="396">
        <v>263.00806566697355</v>
      </c>
      <c r="G133" s="440" t="str">
        <f t="shared" si="7"/>
        <v/>
      </c>
      <c r="H133" s="399">
        <f t="shared" si="8"/>
        <v>729.81621160047962</v>
      </c>
      <c r="I133" s="426" t="str">
        <f t="shared" si="9"/>
        <v/>
      </c>
      <c r="J133" s="315">
        <f t="shared" si="10"/>
        <v>466.80814593349942</v>
      </c>
      <c r="K133" s="426" t="str">
        <f t="shared" si="11"/>
        <v/>
      </c>
      <c r="L133" s="149">
        <f t="shared" si="12"/>
        <v>263.00806566697355</v>
      </c>
      <c r="N133">
        <v>736</v>
      </c>
      <c r="O133" t="str">
        <f t="shared" si="13"/>
        <v/>
      </c>
    </row>
    <row r="134" spans="1:15" x14ac:dyDescent="0.25">
      <c r="A134" s="352">
        <v>7338</v>
      </c>
      <c r="B134" s="20" t="s">
        <v>304</v>
      </c>
      <c r="C134" s="19">
        <v>2</v>
      </c>
      <c r="D134" s="394">
        <v>2233.6704468571147</v>
      </c>
      <c r="E134" s="396">
        <v>265.76551781264476</v>
      </c>
      <c r="F134" s="396">
        <v>1967.9049290444664</v>
      </c>
      <c r="G134" s="440" t="str">
        <f t="shared" ref="G134:G197" si="14">IF($C134 = 0, D134, "")</f>
        <v/>
      </c>
      <c r="H134" s="399">
        <f t="shared" ref="H134:H197" si="15">IF($C134 = 1, "", D134)</f>
        <v>2233.6704468571147</v>
      </c>
      <c r="I134" s="426" t="str">
        <f t="shared" ref="I134:I197" si="16">IF($C134 = 0, E134, "")</f>
        <v/>
      </c>
      <c r="J134" s="315">
        <f t="shared" ref="J134:J197" si="17">IF($C134 = 1, "", E134)</f>
        <v>265.76551781264476</v>
      </c>
      <c r="K134" s="426" t="str">
        <f t="shared" si="11"/>
        <v/>
      </c>
      <c r="L134" s="149">
        <f t="shared" si="12"/>
        <v>1967.9049290444664</v>
      </c>
      <c r="N134">
        <v>470</v>
      </c>
      <c r="O134" t="str">
        <f t="shared" si="13"/>
        <v/>
      </c>
    </row>
    <row r="135" spans="1:15" x14ac:dyDescent="0.25">
      <c r="A135" s="352">
        <v>7339</v>
      </c>
      <c r="B135" s="20" t="s">
        <v>305</v>
      </c>
      <c r="C135" s="19">
        <v>2</v>
      </c>
      <c r="D135" s="394">
        <v>726.81630420634781</v>
      </c>
      <c r="E135" s="396">
        <v>275.81588187019889</v>
      </c>
      <c r="F135" s="396">
        <v>451.00042233615125</v>
      </c>
      <c r="G135" s="440" t="str">
        <f t="shared" si="14"/>
        <v/>
      </c>
      <c r="H135" s="399">
        <f t="shared" si="15"/>
        <v>726.81630420634781</v>
      </c>
      <c r="I135" s="426" t="str">
        <f t="shared" si="16"/>
        <v/>
      </c>
      <c r="J135" s="315">
        <f t="shared" si="17"/>
        <v>275.81588187019889</v>
      </c>
      <c r="K135" s="426" t="str">
        <f t="shared" ref="K135:K198" si="18">IF($C135 = 0, F135, "")</f>
        <v/>
      </c>
      <c r="L135" s="149">
        <f t="shared" ref="L135:L198" si="19">IF($C135 = 1, "", F135)</f>
        <v>451.00042233615125</v>
      </c>
      <c r="N135">
        <v>698</v>
      </c>
      <c r="O135" t="str">
        <f t="shared" ref="O135:O198" si="20">IF(G135 &lt;&gt;"", N135, "")</f>
        <v/>
      </c>
    </row>
    <row r="136" spans="1:15" x14ac:dyDescent="0.25">
      <c r="A136" s="352">
        <v>7340</v>
      </c>
      <c r="B136" s="20" t="s">
        <v>306</v>
      </c>
      <c r="C136" s="19">
        <v>2</v>
      </c>
      <c r="D136" s="394">
        <v>1007.1401198999909</v>
      </c>
      <c r="E136" s="396">
        <v>867.90584231535593</v>
      </c>
      <c r="F136" s="396">
        <v>139.23427758463257</v>
      </c>
      <c r="G136" s="440" t="str">
        <f t="shared" si="14"/>
        <v/>
      </c>
      <c r="H136" s="399">
        <f t="shared" si="15"/>
        <v>1007.1401198999909</v>
      </c>
      <c r="I136" s="426" t="str">
        <f t="shared" si="16"/>
        <v/>
      </c>
      <c r="J136" s="315">
        <f t="shared" si="17"/>
        <v>867.90584231535593</v>
      </c>
      <c r="K136" s="426" t="str">
        <f t="shared" si="18"/>
        <v/>
      </c>
      <c r="L136" s="149">
        <f t="shared" si="19"/>
        <v>139.23427758463257</v>
      </c>
      <c r="N136">
        <v>1123</v>
      </c>
      <c r="O136" t="str">
        <f t="shared" si="20"/>
        <v/>
      </c>
    </row>
    <row r="137" spans="1:15" x14ac:dyDescent="0.25">
      <c r="A137" s="352">
        <v>8115</v>
      </c>
      <c r="B137" s="20" t="s">
        <v>103</v>
      </c>
      <c r="C137" s="19">
        <v>2</v>
      </c>
      <c r="D137" s="394">
        <v>735.51231140613504</v>
      </c>
      <c r="E137" s="396">
        <v>352.85843592248796</v>
      </c>
      <c r="F137" s="396">
        <v>382.65387548365493</v>
      </c>
      <c r="G137" s="440" t="str">
        <f t="shared" si="14"/>
        <v/>
      </c>
      <c r="H137" s="399">
        <f t="shared" si="15"/>
        <v>735.51231140613504</v>
      </c>
      <c r="I137" s="426" t="str">
        <f t="shared" si="16"/>
        <v/>
      </c>
      <c r="J137" s="315">
        <f t="shared" si="17"/>
        <v>352.85843592248796</v>
      </c>
      <c r="K137" s="426" t="str">
        <f t="shared" si="18"/>
        <v/>
      </c>
      <c r="L137" s="149">
        <f t="shared" si="19"/>
        <v>382.65387548365493</v>
      </c>
      <c r="N137">
        <v>621</v>
      </c>
      <c r="O137" t="str">
        <f t="shared" si="20"/>
        <v/>
      </c>
    </row>
    <row r="138" spans="1:15" x14ac:dyDescent="0.25">
      <c r="A138" s="352">
        <v>8116</v>
      </c>
      <c r="B138" s="20" t="s">
        <v>105</v>
      </c>
      <c r="C138" s="19">
        <v>2</v>
      </c>
      <c r="D138" s="394">
        <v>1321.0334212395603</v>
      </c>
      <c r="E138" s="396">
        <v>709.11684809909627</v>
      </c>
      <c r="F138" s="396">
        <v>611.91657314046802</v>
      </c>
      <c r="G138" s="440" t="str">
        <f t="shared" si="14"/>
        <v/>
      </c>
      <c r="H138" s="399">
        <f t="shared" si="15"/>
        <v>1321.0334212395603</v>
      </c>
      <c r="I138" s="426" t="str">
        <f t="shared" si="16"/>
        <v/>
      </c>
      <c r="J138" s="315">
        <f t="shared" si="17"/>
        <v>709.11684809909627</v>
      </c>
      <c r="K138" s="426" t="str">
        <f t="shared" si="18"/>
        <v/>
      </c>
      <c r="L138" s="149">
        <f t="shared" si="19"/>
        <v>611.91657314046802</v>
      </c>
      <c r="N138">
        <v>641</v>
      </c>
      <c r="O138" t="str">
        <f t="shared" si="20"/>
        <v/>
      </c>
    </row>
    <row r="139" spans="1:15" x14ac:dyDescent="0.25">
      <c r="A139" s="352">
        <v>8117</v>
      </c>
      <c r="B139" s="20" t="s">
        <v>106</v>
      </c>
      <c r="C139" s="19">
        <v>2</v>
      </c>
      <c r="D139" s="394">
        <v>1075.2892977246152</v>
      </c>
      <c r="E139" s="396">
        <v>794.1031374744764</v>
      </c>
      <c r="F139" s="396">
        <v>281.18616025013063</v>
      </c>
      <c r="G139" s="440" t="str">
        <f t="shared" si="14"/>
        <v/>
      </c>
      <c r="H139" s="399">
        <f t="shared" si="15"/>
        <v>1075.2892977246152</v>
      </c>
      <c r="I139" s="426" t="str">
        <f t="shared" si="16"/>
        <v/>
      </c>
      <c r="J139" s="315">
        <f t="shared" si="17"/>
        <v>794.1031374744764</v>
      </c>
      <c r="K139" s="426" t="str">
        <f t="shared" si="18"/>
        <v/>
      </c>
      <c r="L139" s="149">
        <f t="shared" si="19"/>
        <v>281.18616025013063</v>
      </c>
      <c r="N139">
        <v>642</v>
      </c>
      <c r="O139" t="str">
        <f t="shared" si="20"/>
        <v/>
      </c>
    </row>
    <row r="140" spans="1:15" x14ac:dyDescent="0.25">
      <c r="A140" s="352">
        <v>8118</v>
      </c>
      <c r="B140" s="20" t="s">
        <v>307</v>
      </c>
      <c r="C140" s="19">
        <v>2</v>
      </c>
      <c r="D140" s="394">
        <v>1786.966274408368</v>
      </c>
      <c r="E140" s="396">
        <v>649.3563634682755</v>
      </c>
      <c r="F140" s="396">
        <v>1137.6099109400723</v>
      </c>
      <c r="G140" s="440" t="str">
        <f t="shared" si="14"/>
        <v/>
      </c>
      <c r="H140" s="399">
        <f t="shared" si="15"/>
        <v>1786.966274408368</v>
      </c>
      <c r="I140" s="426" t="str">
        <f t="shared" si="16"/>
        <v/>
      </c>
      <c r="J140" s="315">
        <f t="shared" si="17"/>
        <v>649.3563634682755</v>
      </c>
      <c r="K140" s="426" t="str">
        <f t="shared" si="18"/>
        <v/>
      </c>
      <c r="L140" s="149">
        <f t="shared" si="19"/>
        <v>1137.6099109400723</v>
      </c>
      <c r="N140">
        <v>901</v>
      </c>
      <c r="O140" t="str">
        <f t="shared" si="20"/>
        <v/>
      </c>
    </row>
    <row r="141" spans="1:15" x14ac:dyDescent="0.25">
      <c r="A141" s="352">
        <v>8119</v>
      </c>
      <c r="B141" s="20" t="s">
        <v>107</v>
      </c>
      <c r="C141" s="19">
        <v>2</v>
      </c>
      <c r="D141" s="394">
        <v>1500.7117804400898</v>
      </c>
      <c r="E141" s="396">
        <v>897.86596427394829</v>
      </c>
      <c r="F141" s="396">
        <v>602.8458161661473</v>
      </c>
      <c r="G141" s="440" t="str">
        <f t="shared" si="14"/>
        <v/>
      </c>
      <c r="H141" s="399">
        <f t="shared" si="15"/>
        <v>1500.7117804400898</v>
      </c>
      <c r="I141" s="426" t="str">
        <f t="shared" si="16"/>
        <v/>
      </c>
      <c r="J141" s="315">
        <f t="shared" si="17"/>
        <v>897.86596427394829</v>
      </c>
      <c r="K141" s="426" t="str">
        <f t="shared" si="18"/>
        <v/>
      </c>
      <c r="L141" s="149">
        <f t="shared" si="19"/>
        <v>602.8458161661473</v>
      </c>
      <c r="N141">
        <v>856</v>
      </c>
      <c r="O141" t="str">
        <f t="shared" si="20"/>
        <v/>
      </c>
    </row>
    <row r="142" spans="1:15" x14ac:dyDescent="0.25">
      <c r="A142" s="352">
        <v>8125</v>
      </c>
      <c r="B142" s="20" t="s">
        <v>308</v>
      </c>
      <c r="C142" s="19">
        <v>2</v>
      </c>
      <c r="D142" s="394">
        <v>2032.878817454701</v>
      </c>
      <c r="E142" s="396">
        <v>986.77264200292302</v>
      </c>
      <c r="F142" s="396">
        <v>1046.1061754517621</v>
      </c>
      <c r="G142" s="440" t="str">
        <f t="shared" si="14"/>
        <v/>
      </c>
      <c r="H142" s="399">
        <f t="shared" si="15"/>
        <v>2032.878817454701</v>
      </c>
      <c r="I142" s="426" t="str">
        <f t="shared" si="16"/>
        <v/>
      </c>
      <c r="J142" s="315">
        <f t="shared" si="17"/>
        <v>986.77264200292302</v>
      </c>
      <c r="K142" s="426" t="str">
        <f t="shared" si="18"/>
        <v/>
      </c>
      <c r="L142" s="149">
        <f t="shared" si="19"/>
        <v>1046.1061754517621</v>
      </c>
      <c r="N142">
        <v>1198</v>
      </c>
      <c r="O142" t="str">
        <f t="shared" si="20"/>
        <v/>
      </c>
    </row>
    <row r="143" spans="1:15" x14ac:dyDescent="0.25">
      <c r="A143" s="352">
        <v>8126</v>
      </c>
      <c r="B143" s="20" t="s">
        <v>108</v>
      </c>
      <c r="C143" s="19">
        <v>2</v>
      </c>
      <c r="D143" s="394">
        <v>1327.6840760696605</v>
      </c>
      <c r="E143" s="396">
        <v>710.91505986164361</v>
      </c>
      <c r="F143" s="396">
        <v>616.76901620799765</v>
      </c>
      <c r="G143" s="440" t="str">
        <f t="shared" si="14"/>
        <v/>
      </c>
      <c r="H143" s="399">
        <f t="shared" si="15"/>
        <v>1327.6840760696605</v>
      </c>
      <c r="I143" s="426" t="str">
        <f t="shared" si="16"/>
        <v/>
      </c>
      <c r="J143" s="315">
        <f t="shared" si="17"/>
        <v>710.91505986164361</v>
      </c>
      <c r="K143" s="426" t="str">
        <f t="shared" si="18"/>
        <v/>
      </c>
      <c r="L143" s="149">
        <f t="shared" si="19"/>
        <v>616.76901620799765</v>
      </c>
      <c r="N143">
        <v>779</v>
      </c>
      <c r="O143" t="str">
        <f t="shared" si="20"/>
        <v/>
      </c>
    </row>
    <row r="144" spans="1:15" x14ac:dyDescent="0.25">
      <c r="A144" s="352">
        <v>8127</v>
      </c>
      <c r="B144" s="20" t="s">
        <v>109</v>
      </c>
      <c r="C144" s="19">
        <v>2</v>
      </c>
      <c r="D144" s="394">
        <v>2490.9454290916901</v>
      </c>
      <c r="E144" s="396">
        <v>1489.543385779248</v>
      </c>
      <c r="F144" s="396">
        <v>1001.4020433124193</v>
      </c>
      <c r="G144" s="440" t="str">
        <f t="shared" si="14"/>
        <v/>
      </c>
      <c r="H144" s="399">
        <f t="shared" si="15"/>
        <v>2490.9454290916901</v>
      </c>
      <c r="I144" s="426" t="str">
        <f t="shared" si="16"/>
        <v/>
      </c>
      <c r="J144" s="315">
        <f t="shared" si="17"/>
        <v>1489.543385779248</v>
      </c>
      <c r="K144" s="426" t="str">
        <f t="shared" si="18"/>
        <v/>
      </c>
      <c r="L144" s="149">
        <f t="shared" si="19"/>
        <v>1001.4020433124193</v>
      </c>
      <c r="N144">
        <v>1478</v>
      </c>
      <c r="O144" t="str">
        <f t="shared" si="20"/>
        <v/>
      </c>
    </row>
    <row r="145" spans="1:15" x14ac:dyDescent="0.25">
      <c r="A145" s="352">
        <v>8128</v>
      </c>
      <c r="B145" s="20" t="s">
        <v>110</v>
      </c>
      <c r="C145" s="19">
        <v>2</v>
      </c>
      <c r="D145" s="394">
        <v>1385.9187358695044</v>
      </c>
      <c r="E145" s="396">
        <v>710.52853613517254</v>
      </c>
      <c r="F145" s="396">
        <v>675.39019973430322</v>
      </c>
      <c r="G145" s="440" t="str">
        <f t="shared" si="14"/>
        <v/>
      </c>
      <c r="H145" s="399">
        <f t="shared" si="15"/>
        <v>1385.9187358695044</v>
      </c>
      <c r="I145" s="426" t="str">
        <f t="shared" si="16"/>
        <v/>
      </c>
      <c r="J145" s="315">
        <f t="shared" si="17"/>
        <v>710.52853613517254</v>
      </c>
      <c r="K145" s="426" t="str">
        <f t="shared" si="18"/>
        <v/>
      </c>
      <c r="L145" s="149">
        <f t="shared" si="19"/>
        <v>675.39019973430322</v>
      </c>
      <c r="N145">
        <v>1305</v>
      </c>
      <c r="O145" t="str">
        <f t="shared" si="20"/>
        <v/>
      </c>
    </row>
    <row r="146" spans="1:15" x14ac:dyDescent="0.25">
      <c r="A146" s="352">
        <v>8135</v>
      </c>
      <c r="B146" s="20" t="s">
        <v>111</v>
      </c>
      <c r="C146" s="19">
        <v>1</v>
      </c>
      <c r="D146" s="394">
        <v>979.60664604315787</v>
      </c>
      <c r="E146" s="396">
        <v>978.26525201849063</v>
      </c>
      <c r="F146" s="396">
        <v>1.3413940246674319</v>
      </c>
      <c r="G146" s="440" t="str">
        <f t="shared" si="14"/>
        <v/>
      </c>
      <c r="H146" s="399" t="str">
        <f t="shared" si="15"/>
        <v/>
      </c>
      <c r="I146" s="426" t="str">
        <f t="shared" si="16"/>
        <v/>
      </c>
      <c r="J146" s="315" t="str">
        <f t="shared" si="17"/>
        <v/>
      </c>
      <c r="K146" s="426" t="str">
        <f t="shared" si="18"/>
        <v/>
      </c>
      <c r="L146" s="149" t="str">
        <f t="shared" si="19"/>
        <v/>
      </c>
      <c r="N146">
        <v>627</v>
      </c>
      <c r="O146" t="str">
        <f t="shared" si="20"/>
        <v/>
      </c>
    </row>
    <row r="147" spans="1:15" x14ac:dyDescent="0.25">
      <c r="A147" s="352">
        <v>8136</v>
      </c>
      <c r="B147" s="20" t="s">
        <v>112</v>
      </c>
      <c r="C147" s="19">
        <v>2</v>
      </c>
      <c r="D147" s="394">
        <v>2435.8683363745781</v>
      </c>
      <c r="E147" s="396">
        <v>1869.3740984448116</v>
      </c>
      <c r="F147" s="396">
        <v>566.4942379298044</v>
      </c>
      <c r="G147" s="440" t="str">
        <f t="shared" si="14"/>
        <v/>
      </c>
      <c r="H147" s="399">
        <f t="shared" si="15"/>
        <v>2435.8683363745781</v>
      </c>
      <c r="I147" s="426" t="str">
        <f t="shared" si="16"/>
        <v/>
      </c>
      <c r="J147" s="315">
        <f t="shared" si="17"/>
        <v>1869.3740984448116</v>
      </c>
      <c r="K147" s="426" t="str">
        <f t="shared" si="18"/>
        <v/>
      </c>
      <c r="L147" s="149">
        <f t="shared" si="19"/>
        <v>566.4942379298044</v>
      </c>
      <c r="N147">
        <v>1508</v>
      </c>
      <c r="O147" t="str">
        <f t="shared" si="20"/>
        <v/>
      </c>
    </row>
    <row r="148" spans="1:15" x14ac:dyDescent="0.25">
      <c r="A148" s="352">
        <v>8215</v>
      </c>
      <c r="B148" s="20" t="s">
        <v>309</v>
      </c>
      <c r="C148" s="19">
        <v>2</v>
      </c>
      <c r="D148" s="394">
        <v>2076.5511734397883</v>
      </c>
      <c r="E148" s="396">
        <v>1090.0015268479258</v>
      </c>
      <c r="F148" s="396">
        <v>986.54964659187078</v>
      </c>
      <c r="G148" s="440" t="str">
        <f t="shared" si="14"/>
        <v/>
      </c>
      <c r="H148" s="399">
        <f t="shared" si="15"/>
        <v>2076.5511734397883</v>
      </c>
      <c r="I148" s="426" t="str">
        <f t="shared" si="16"/>
        <v/>
      </c>
      <c r="J148" s="315">
        <f t="shared" si="17"/>
        <v>1090.0015268479258</v>
      </c>
      <c r="K148" s="426" t="str">
        <f t="shared" si="18"/>
        <v/>
      </c>
      <c r="L148" s="149">
        <f t="shared" si="19"/>
        <v>986.54964659187078</v>
      </c>
      <c r="N148">
        <v>1261</v>
      </c>
      <c r="O148" t="str">
        <f t="shared" si="20"/>
        <v/>
      </c>
    </row>
    <row r="149" spans="1:15" x14ac:dyDescent="0.25">
      <c r="A149" s="352">
        <v>8216</v>
      </c>
      <c r="B149" s="20" t="s">
        <v>310</v>
      </c>
      <c r="C149" s="19">
        <v>2</v>
      </c>
      <c r="D149" s="394">
        <v>1368.7430679649378</v>
      </c>
      <c r="E149" s="396">
        <v>1158.7708345784577</v>
      </c>
      <c r="F149" s="396">
        <v>209.97223338648001</v>
      </c>
      <c r="G149" s="440" t="str">
        <f t="shared" si="14"/>
        <v/>
      </c>
      <c r="H149" s="399">
        <f t="shared" si="15"/>
        <v>1368.7430679649378</v>
      </c>
      <c r="I149" s="426" t="str">
        <f t="shared" si="16"/>
        <v/>
      </c>
      <c r="J149" s="315">
        <f t="shared" si="17"/>
        <v>1158.7708345784577</v>
      </c>
      <c r="K149" s="426" t="str">
        <f t="shared" si="18"/>
        <v/>
      </c>
      <c r="L149" s="149">
        <f t="shared" si="19"/>
        <v>209.97223338648001</v>
      </c>
      <c r="N149">
        <v>895</v>
      </c>
      <c r="O149" t="str">
        <f t="shared" si="20"/>
        <v/>
      </c>
    </row>
    <row r="150" spans="1:15" x14ac:dyDescent="0.25">
      <c r="A150" s="352">
        <v>8225</v>
      </c>
      <c r="B150" s="20" t="s">
        <v>113</v>
      </c>
      <c r="C150" s="19">
        <v>2</v>
      </c>
      <c r="D150" s="394">
        <v>1443.8229989118854</v>
      </c>
      <c r="E150" s="396">
        <v>1026.6226244113545</v>
      </c>
      <c r="F150" s="396">
        <v>417.20037450051632</v>
      </c>
      <c r="G150" s="440" t="str">
        <f t="shared" si="14"/>
        <v/>
      </c>
      <c r="H150" s="399">
        <f t="shared" si="15"/>
        <v>1443.8229989118854</v>
      </c>
      <c r="I150" s="426" t="str">
        <f t="shared" si="16"/>
        <v/>
      </c>
      <c r="J150" s="315">
        <f t="shared" si="17"/>
        <v>1026.6226244113545</v>
      </c>
      <c r="K150" s="426" t="str">
        <f t="shared" si="18"/>
        <v/>
      </c>
      <c r="L150" s="149">
        <f t="shared" si="19"/>
        <v>417.20037450051632</v>
      </c>
      <c r="N150">
        <v>1124</v>
      </c>
      <c r="O150" t="str">
        <f t="shared" si="20"/>
        <v/>
      </c>
    </row>
    <row r="151" spans="1:15" x14ac:dyDescent="0.25">
      <c r="A151" s="352">
        <v>8226</v>
      </c>
      <c r="B151" s="20" t="s">
        <v>311</v>
      </c>
      <c r="C151" s="19">
        <v>2</v>
      </c>
      <c r="D151" s="394">
        <v>2336.2602664715837</v>
      </c>
      <c r="E151" s="396">
        <v>1242.2755759052714</v>
      </c>
      <c r="F151" s="396">
        <v>1093.9846905663085</v>
      </c>
      <c r="G151" s="440" t="str">
        <f t="shared" si="14"/>
        <v/>
      </c>
      <c r="H151" s="399">
        <f t="shared" si="15"/>
        <v>2336.2602664715837</v>
      </c>
      <c r="I151" s="426" t="str">
        <f t="shared" si="16"/>
        <v/>
      </c>
      <c r="J151" s="315">
        <f t="shared" si="17"/>
        <v>1242.2755759052714</v>
      </c>
      <c r="K151" s="426" t="str">
        <f t="shared" si="18"/>
        <v/>
      </c>
      <c r="L151" s="149">
        <f t="shared" si="19"/>
        <v>1093.9846905663085</v>
      </c>
      <c r="N151">
        <v>1319</v>
      </c>
      <c r="O151" t="str">
        <f t="shared" si="20"/>
        <v/>
      </c>
    </row>
    <row r="152" spans="1:15" x14ac:dyDescent="0.25">
      <c r="A152" s="352">
        <v>8235</v>
      </c>
      <c r="B152" s="20" t="s">
        <v>114</v>
      </c>
      <c r="C152" s="19">
        <v>2</v>
      </c>
      <c r="D152" s="394">
        <v>795.41710211108204</v>
      </c>
      <c r="E152" s="396">
        <v>639.52168790544386</v>
      </c>
      <c r="F152" s="396">
        <v>155.89541420563793</v>
      </c>
      <c r="G152" s="440" t="str">
        <f t="shared" si="14"/>
        <v/>
      </c>
      <c r="H152" s="399">
        <f t="shared" si="15"/>
        <v>795.41710211108204</v>
      </c>
      <c r="I152" s="426" t="str">
        <f t="shared" si="16"/>
        <v/>
      </c>
      <c r="J152" s="315">
        <f t="shared" si="17"/>
        <v>639.52168790544386</v>
      </c>
      <c r="K152" s="426" t="str">
        <f t="shared" si="18"/>
        <v/>
      </c>
      <c r="L152" s="149">
        <f t="shared" si="19"/>
        <v>155.89541420563793</v>
      </c>
      <c r="N152">
        <v>801</v>
      </c>
      <c r="O152" t="str">
        <f t="shared" si="20"/>
        <v/>
      </c>
    </row>
    <row r="153" spans="1:15" x14ac:dyDescent="0.25">
      <c r="A153" s="352">
        <v>8236</v>
      </c>
      <c r="B153" s="20" t="s">
        <v>312</v>
      </c>
      <c r="C153" s="19">
        <v>2</v>
      </c>
      <c r="D153" s="394">
        <v>854.52068080810943</v>
      </c>
      <c r="E153" s="396">
        <v>438.07749710027247</v>
      </c>
      <c r="F153" s="396">
        <v>416.44318370782923</v>
      </c>
      <c r="G153" s="440" t="str">
        <f t="shared" si="14"/>
        <v/>
      </c>
      <c r="H153" s="399">
        <f t="shared" si="15"/>
        <v>854.52068080810943</v>
      </c>
      <c r="I153" s="426" t="str">
        <f t="shared" si="16"/>
        <v/>
      </c>
      <c r="J153" s="315">
        <f t="shared" si="17"/>
        <v>438.07749710027247</v>
      </c>
      <c r="K153" s="426" t="str">
        <f t="shared" si="18"/>
        <v/>
      </c>
      <c r="L153" s="149">
        <f t="shared" si="19"/>
        <v>416.44318370782923</v>
      </c>
      <c r="N153">
        <v>667</v>
      </c>
      <c r="O153" t="str">
        <f t="shared" si="20"/>
        <v/>
      </c>
    </row>
    <row r="154" spans="1:15" x14ac:dyDescent="0.25">
      <c r="A154" s="352">
        <v>8237</v>
      </c>
      <c r="B154" s="20" t="s">
        <v>115</v>
      </c>
      <c r="C154" s="19">
        <v>2</v>
      </c>
      <c r="D154" s="394">
        <v>1064.318673830762</v>
      </c>
      <c r="E154" s="396">
        <v>981.441601121394</v>
      </c>
      <c r="F154" s="396">
        <v>82.877072709371106</v>
      </c>
      <c r="G154" s="440" t="str">
        <f t="shared" si="14"/>
        <v/>
      </c>
      <c r="H154" s="399">
        <f t="shared" si="15"/>
        <v>1064.318673830762</v>
      </c>
      <c r="I154" s="426" t="str">
        <f t="shared" si="16"/>
        <v/>
      </c>
      <c r="J154" s="315">
        <f t="shared" si="17"/>
        <v>981.441601121394</v>
      </c>
      <c r="K154" s="426" t="str">
        <f t="shared" si="18"/>
        <v/>
      </c>
      <c r="L154" s="149">
        <f t="shared" si="19"/>
        <v>82.877072709371106</v>
      </c>
      <c r="N154">
        <v>873</v>
      </c>
      <c r="O154" t="str">
        <f t="shared" si="20"/>
        <v/>
      </c>
    </row>
    <row r="155" spans="1:15" x14ac:dyDescent="0.25">
      <c r="A155" s="352">
        <v>8315</v>
      </c>
      <c r="B155" s="20" t="s">
        <v>313</v>
      </c>
      <c r="C155" s="19">
        <v>2</v>
      </c>
      <c r="D155" s="394">
        <v>2146.4589538814021</v>
      </c>
      <c r="E155" s="396">
        <v>1694.3807643946914</v>
      </c>
      <c r="F155" s="396">
        <v>452.078189486714</v>
      </c>
      <c r="G155" s="440" t="str">
        <f t="shared" si="14"/>
        <v/>
      </c>
      <c r="H155" s="399">
        <f t="shared" si="15"/>
        <v>2146.4589538814021</v>
      </c>
      <c r="I155" s="426" t="str">
        <f t="shared" si="16"/>
        <v/>
      </c>
      <c r="J155" s="315">
        <f t="shared" si="17"/>
        <v>1694.3807643946914</v>
      </c>
      <c r="K155" s="426" t="str">
        <f t="shared" si="18"/>
        <v/>
      </c>
      <c r="L155" s="149">
        <f t="shared" si="19"/>
        <v>452.078189486714</v>
      </c>
      <c r="N155">
        <v>1563</v>
      </c>
      <c r="O155" t="str">
        <f t="shared" si="20"/>
        <v/>
      </c>
    </row>
    <row r="156" spans="1:15" x14ac:dyDescent="0.25">
      <c r="A156" s="352">
        <v>8316</v>
      </c>
      <c r="B156" s="20" t="s">
        <v>116</v>
      </c>
      <c r="C156" s="19">
        <v>2</v>
      </c>
      <c r="D156" s="394">
        <v>1062.7548306529927</v>
      </c>
      <c r="E156" s="396">
        <v>701.61042162091553</v>
      </c>
      <c r="F156" s="396">
        <v>361.14440903207435</v>
      </c>
      <c r="G156" s="440" t="str">
        <f t="shared" si="14"/>
        <v/>
      </c>
      <c r="H156" s="399">
        <f t="shared" si="15"/>
        <v>1062.7548306529927</v>
      </c>
      <c r="I156" s="426" t="str">
        <f t="shared" si="16"/>
        <v/>
      </c>
      <c r="J156" s="315">
        <f t="shared" si="17"/>
        <v>701.61042162091553</v>
      </c>
      <c r="K156" s="426" t="str">
        <f t="shared" si="18"/>
        <v/>
      </c>
      <c r="L156" s="149">
        <f t="shared" si="19"/>
        <v>361.14440903207435</v>
      </c>
      <c r="N156">
        <v>691</v>
      </c>
      <c r="O156" t="str">
        <f t="shared" si="20"/>
        <v/>
      </c>
    </row>
    <row r="157" spans="1:15" x14ac:dyDescent="0.25">
      <c r="A157" s="352">
        <v>8317</v>
      </c>
      <c r="B157" s="20" t="s">
        <v>117</v>
      </c>
      <c r="C157" s="19">
        <v>2</v>
      </c>
      <c r="D157" s="394">
        <v>2797.4014708652053</v>
      </c>
      <c r="E157" s="396">
        <v>2375.8541627932304</v>
      </c>
      <c r="F157" s="396">
        <v>421.54730807201446</v>
      </c>
      <c r="G157" s="440" t="str">
        <f t="shared" si="14"/>
        <v/>
      </c>
      <c r="H157" s="399">
        <f t="shared" si="15"/>
        <v>2797.4014708652053</v>
      </c>
      <c r="I157" s="426" t="str">
        <f t="shared" si="16"/>
        <v/>
      </c>
      <c r="J157" s="315">
        <f t="shared" si="17"/>
        <v>2375.8541627932304</v>
      </c>
      <c r="K157" s="426" t="str">
        <f t="shared" si="18"/>
        <v/>
      </c>
      <c r="L157" s="149">
        <f t="shared" si="19"/>
        <v>421.54730807201446</v>
      </c>
      <c r="N157">
        <v>1895</v>
      </c>
      <c r="O157" t="str">
        <f t="shared" si="20"/>
        <v/>
      </c>
    </row>
    <row r="158" spans="1:15" x14ac:dyDescent="0.25">
      <c r="A158" s="352">
        <v>8325</v>
      </c>
      <c r="B158" s="20" t="s">
        <v>118</v>
      </c>
      <c r="C158" s="19">
        <v>2</v>
      </c>
      <c r="D158" s="394">
        <v>1168.3567641520201</v>
      </c>
      <c r="E158" s="396">
        <v>900.89252606546597</v>
      </c>
      <c r="F158" s="396">
        <v>267.4642380865634</v>
      </c>
      <c r="G158" s="440" t="str">
        <f t="shared" si="14"/>
        <v/>
      </c>
      <c r="H158" s="399">
        <f t="shared" si="15"/>
        <v>1168.3567641520201</v>
      </c>
      <c r="I158" s="426" t="str">
        <f t="shared" si="16"/>
        <v/>
      </c>
      <c r="J158" s="315">
        <f t="shared" si="17"/>
        <v>900.89252606546597</v>
      </c>
      <c r="K158" s="426" t="str">
        <f t="shared" si="18"/>
        <v/>
      </c>
      <c r="L158" s="149">
        <f t="shared" si="19"/>
        <v>267.4642380865634</v>
      </c>
      <c r="N158">
        <v>766</v>
      </c>
      <c r="O158" t="str">
        <f t="shared" si="20"/>
        <v/>
      </c>
    </row>
    <row r="159" spans="1:15" x14ac:dyDescent="0.25">
      <c r="A159" s="352">
        <v>8326</v>
      </c>
      <c r="B159" s="20" t="s">
        <v>119</v>
      </c>
      <c r="C159" s="19">
        <v>1</v>
      </c>
      <c r="D159" s="394">
        <v>1229.4729277685399</v>
      </c>
      <c r="E159" s="396">
        <v>1175.4340463762901</v>
      </c>
      <c r="F159" s="396">
        <v>54.03888139225603</v>
      </c>
      <c r="G159" s="440" t="str">
        <f t="shared" si="14"/>
        <v/>
      </c>
      <c r="H159" s="399" t="str">
        <f t="shared" si="15"/>
        <v/>
      </c>
      <c r="I159" s="426" t="str">
        <f t="shared" si="16"/>
        <v/>
      </c>
      <c r="J159" s="315" t="str">
        <f t="shared" si="17"/>
        <v/>
      </c>
      <c r="K159" s="426" t="str">
        <f t="shared" si="18"/>
        <v/>
      </c>
      <c r="L159" s="149" t="str">
        <f t="shared" si="19"/>
        <v/>
      </c>
      <c r="N159">
        <v>1031</v>
      </c>
      <c r="O159" t="str">
        <f t="shared" si="20"/>
        <v/>
      </c>
    </row>
    <row r="160" spans="1:15" x14ac:dyDescent="0.25">
      <c r="A160" s="352">
        <v>8327</v>
      </c>
      <c r="B160" s="20" t="s">
        <v>120</v>
      </c>
      <c r="C160" s="19">
        <v>1</v>
      </c>
      <c r="D160" s="394">
        <v>788.70434133735864</v>
      </c>
      <c r="E160" s="396">
        <v>729.37763284657774</v>
      </c>
      <c r="F160" s="396">
        <v>59.326708490781428</v>
      </c>
      <c r="G160" s="440" t="str">
        <f t="shared" si="14"/>
        <v/>
      </c>
      <c r="H160" s="399" t="str">
        <f t="shared" si="15"/>
        <v/>
      </c>
      <c r="I160" s="426" t="str">
        <f t="shared" si="16"/>
        <v/>
      </c>
      <c r="J160" s="315" t="str">
        <f t="shared" si="17"/>
        <v/>
      </c>
      <c r="K160" s="426" t="str">
        <f t="shared" si="18"/>
        <v/>
      </c>
      <c r="L160" s="149" t="str">
        <f t="shared" si="19"/>
        <v/>
      </c>
      <c r="N160">
        <v>732</v>
      </c>
      <c r="O160" t="str">
        <f t="shared" si="20"/>
        <v/>
      </c>
    </row>
    <row r="161" spans="1:15" x14ac:dyDescent="0.25">
      <c r="A161" s="352">
        <v>8335</v>
      </c>
      <c r="B161" s="20" t="s">
        <v>121</v>
      </c>
      <c r="C161" s="19">
        <v>2</v>
      </c>
      <c r="D161" s="394">
        <v>1619.1771453986453</v>
      </c>
      <c r="E161" s="396">
        <v>1494.4731619256775</v>
      </c>
      <c r="F161" s="396">
        <v>124.70398347296498</v>
      </c>
      <c r="G161" s="440" t="str">
        <f t="shared" si="14"/>
        <v/>
      </c>
      <c r="H161" s="399">
        <f t="shared" si="15"/>
        <v>1619.1771453986453</v>
      </c>
      <c r="I161" s="426" t="str">
        <f t="shared" si="16"/>
        <v/>
      </c>
      <c r="J161" s="315">
        <f t="shared" si="17"/>
        <v>1494.4731619256775</v>
      </c>
      <c r="K161" s="426" t="str">
        <f t="shared" si="18"/>
        <v/>
      </c>
      <c r="L161" s="149">
        <f t="shared" si="19"/>
        <v>124.70398347296498</v>
      </c>
      <c r="N161">
        <v>924</v>
      </c>
      <c r="O161" t="str">
        <f t="shared" si="20"/>
        <v/>
      </c>
    </row>
    <row r="162" spans="1:15" x14ac:dyDescent="0.25">
      <c r="A162" s="352">
        <v>8336</v>
      </c>
      <c r="B162" s="20" t="s">
        <v>122</v>
      </c>
      <c r="C162" s="19">
        <v>2</v>
      </c>
      <c r="D162" s="394">
        <v>1105.688326486109</v>
      </c>
      <c r="E162" s="396">
        <v>947.17319586135534</v>
      </c>
      <c r="F162" s="396">
        <v>158.51513062474712</v>
      </c>
      <c r="G162" s="440" t="str">
        <f t="shared" si="14"/>
        <v/>
      </c>
      <c r="H162" s="399">
        <f t="shared" si="15"/>
        <v>1105.688326486109</v>
      </c>
      <c r="I162" s="426" t="str">
        <f t="shared" si="16"/>
        <v/>
      </c>
      <c r="J162" s="315">
        <f t="shared" si="17"/>
        <v>947.17319586135534</v>
      </c>
      <c r="K162" s="426" t="str">
        <f t="shared" si="18"/>
        <v/>
      </c>
      <c r="L162" s="149">
        <f t="shared" si="19"/>
        <v>158.51513062474712</v>
      </c>
      <c r="N162">
        <v>839</v>
      </c>
      <c r="O162" t="str">
        <f t="shared" si="20"/>
        <v/>
      </c>
    </row>
    <row r="163" spans="1:15" x14ac:dyDescent="0.25">
      <c r="A163" s="352">
        <v>8337</v>
      </c>
      <c r="B163" s="20" t="s">
        <v>123</v>
      </c>
      <c r="C163" s="19">
        <v>2</v>
      </c>
      <c r="D163" s="394">
        <v>1699.0751233698945</v>
      </c>
      <c r="E163" s="396">
        <v>1647.2795420544301</v>
      </c>
      <c r="F163" s="396">
        <v>51.795581315456118</v>
      </c>
      <c r="G163" s="440" t="str">
        <f t="shared" si="14"/>
        <v/>
      </c>
      <c r="H163" s="399">
        <f t="shared" si="15"/>
        <v>1699.0751233698945</v>
      </c>
      <c r="I163" s="426" t="str">
        <f t="shared" si="16"/>
        <v/>
      </c>
      <c r="J163" s="315">
        <f t="shared" si="17"/>
        <v>1647.2795420544301</v>
      </c>
      <c r="K163" s="426" t="str">
        <f t="shared" si="18"/>
        <v/>
      </c>
      <c r="L163" s="149">
        <f t="shared" si="19"/>
        <v>51.795581315456118</v>
      </c>
      <c r="N163">
        <v>1217</v>
      </c>
      <c r="O163" t="str">
        <f t="shared" si="20"/>
        <v/>
      </c>
    </row>
    <row r="164" spans="1:15" x14ac:dyDescent="0.25">
      <c r="A164" s="352">
        <v>8415</v>
      </c>
      <c r="B164" s="20" t="s">
        <v>124</v>
      </c>
      <c r="C164" s="19">
        <v>1</v>
      </c>
      <c r="D164" s="394">
        <v>1624.6027985385977</v>
      </c>
      <c r="E164" s="396">
        <v>1312.6618805822307</v>
      </c>
      <c r="F164" s="396">
        <v>311.94091795635768</v>
      </c>
      <c r="G164" s="440" t="str">
        <f t="shared" si="14"/>
        <v/>
      </c>
      <c r="H164" s="399" t="str">
        <f t="shared" si="15"/>
        <v/>
      </c>
      <c r="I164" s="426" t="str">
        <f t="shared" si="16"/>
        <v/>
      </c>
      <c r="J164" s="315" t="str">
        <f t="shared" si="17"/>
        <v/>
      </c>
      <c r="K164" s="426" t="str">
        <f t="shared" si="18"/>
        <v/>
      </c>
      <c r="L164" s="149" t="str">
        <f t="shared" si="19"/>
        <v/>
      </c>
      <c r="N164">
        <v>1091</v>
      </c>
      <c r="O164" t="str">
        <f t="shared" si="20"/>
        <v/>
      </c>
    </row>
    <row r="165" spans="1:15" x14ac:dyDescent="0.25">
      <c r="A165" s="352">
        <v>8416</v>
      </c>
      <c r="B165" s="20" t="s">
        <v>125</v>
      </c>
      <c r="C165" s="19">
        <v>2</v>
      </c>
      <c r="D165" s="394">
        <v>850.7551603626116</v>
      </c>
      <c r="E165" s="396">
        <v>448.30981009688986</v>
      </c>
      <c r="F165" s="396">
        <v>402.44535026571884</v>
      </c>
      <c r="G165" s="440" t="str">
        <f t="shared" si="14"/>
        <v/>
      </c>
      <c r="H165" s="399">
        <f t="shared" si="15"/>
        <v>850.7551603626116</v>
      </c>
      <c r="I165" s="426" t="str">
        <f t="shared" si="16"/>
        <v/>
      </c>
      <c r="J165" s="315">
        <f t="shared" si="17"/>
        <v>448.30981009688986</v>
      </c>
      <c r="K165" s="426" t="str">
        <f t="shared" si="18"/>
        <v/>
      </c>
      <c r="L165" s="149">
        <f t="shared" si="19"/>
        <v>402.44535026571884</v>
      </c>
      <c r="N165">
        <v>515</v>
      </c>
      <c r="O165" t="str">
        <f t="shared" si="20"/>
        <v/>
      </c>
    </row>
    <row r="166" spans="1:15" x14ac:dyDescent="0.25">
      <c r="A166" s="352">
        <v>8417</v>
      </c>
      <c r="B166" s="20" t="s">
        <v>126</v>
      </c>
      <c r="C166" s="19">
        <v>2</v>
      </c>
      <c r="D166" s="394">
        <v>1152.2799322619564</v>
      </c>
      <c r="E166" s="396">
        <v>1010.7584457314405</v>
      </c>
      <c r="F166" s="396">
        <v>141.52148653051341</v>
      </c>
      <c r="G166" s="440" t="str">
        <f t="shared" si="14"/>
        <v/>
      </c>
      <c r="H166" s="399">
        <f t="shared" si="15"/>
        <v>1152.2799322619564</v>
      </c>
      <c r="I166" s="426" t="str">
        <f t="shared" si="16"/>
        <v/>
      </c>
      <c r="J166" s="315">
        <f t="shared" si="17"/>
        <v>1010.7584457314405</v>
      </c>
      <c r="K166" s="426" t="str">
        <f t="shared" si="18"/>
        <v/>
      </c>
      <c r="L166" s="149">
        <f t="shared" si="19"/>
        <v>141.52148653051341</v>
      </c>
      <c r="N166">
        <v>917</v>
      </c>
      <c r="O166" t="str">
        <f t="shared" si="20"/>
        <v/>
      </c>
    </row>
    <row r="167" spans="1:15" x14ac:dyDescent="0.25">
      <c r="A167" s="352">
        <v>8425</v>
      </c>
      <c r="B167" s="20" t="s">
        <v>314</v>
      </c>
      <c r="C167" s="19">
        <v>1</v>
      </c>
      <c r="D167" s="394">
        <v>2178.3565201485289</v>
      </c>
      <c r="E167" s="396">
        <v>2169.7022952805232</v>
      </c>
      <c r="F167" s="396">
        <v>8.6542248680034</v>
      </c>
      <c r="G167" s="440" t="str">
        <f t="shared" si="14"/>
        <v/>
      </c>
      <c r="H167" s="399" t="str">
        <f t="shared" si="15"/>
        <v/>
      </c>
      <c r="I167" s="426" t="str">
        <f t="shared" si="16"/>
        <v/>
      </c>
      <c r="J167" s="315" t="str">
        <f t="shared" si="17"/>
        <v/>
      </c>
      <c r="K167" s="426" t="str">
        <f t="shared" si="18"/>
        <v/>
      </c>
      <c r="L167" s="149" t="str">
        <f t="shared" si="19"/>
        <v/>
      </c>
      <c r="N167">
        <v>1480</v>
      </c>
      <c r="O167" t="str">
        <f t="shared" si="20"/>
        <v/>
      </c>
    </row>
    <row r="168" spans="1:15" x14ac:dyDescent="0.25">
      <c r="A168" s="352">
        <v>8426</v>
      </c>
      <c r="B168" s="20" t="s">
        <v>127</v>
      </c>
      <c r="C168" s="19">
        <v>1</v>
      </c>
      <c r="D168" s="394">
        <v>2543.2571602969992</v>
      </c>
      <c r="E168" s="396">
        <v>2543.2571602969992</v>
      </c>
      <c r="F168" s="396">
        <v>0</v>
      </c>
      <c r="G168" s="440" t="str">
        <f t="shared" si="14"/>
        <v/>
      </c>
      <c r="H168" s="399" t="str">
        <f t="shared" si="15"/>
        <v/>
      </c>
      <c r="I168" s="426" t="str">
        <f t="shared" si="16"/>
        <v/>
      </c>
      <c r="J168" s="315" t="str">
        <f t="shared" si="17"/>
        <v/>
      </c>
      <c r="K168" s="426" t="str">
        <f t="shared" si="18"/>
        <v/>
      </c>
      <c r="L168" s="149" t="str">
        <f t="shared" si="19"/>
        <v/>
      </c>
      <c r="N168">
        <v>1405</v>
      </c>
      <c r="O168" t="str">
        <f t="shared" si="20"/>
        <v/>
      </c>
    </row>
    <row r="169" spans="1:15" x14ac:dyDescent="0.25">
      <c r="A169" s="352">
        <v>8435</v>
      </c>
      <c r="B169" s="20" t="s">
        <v>128</v>
      </c>
      <c r="C169" s="19">
        <v>2</v>
      </c>
      <c r="D169" s="394">
        <v>1626.672539775325</v>
      </c>
      <c r="E169" s="396">
        <v>1576.2721212918746</v>
      </c>
      <c r="F169" s="396">
        <v>50.400418483454978</v>
      </c>
      <c r="G169" s="440" t="str">
        <f t="shared" si="14"/>
        <v/>
      </c>
      <c r="H169" s="399">
        <f t="shared" si="15"/>
        <v>1626.672539775325</v>
      </c>
      <c r="I169" s="426" t="str">
        <f t="shared" si="16"/>
        <v/>
      </c>
      <c r="J169" s="315">
        <f t="shared" si="17"/>
        <v>1576.2721212918746</v>
      </c>
      <c r="K169" s="426" t="str">
        <f t="shared" si="18"/>
        <v/>
      </c>
      <c r="L169" s="149">
        <f t="shared" si="19"/>
        <v>50.400418483454978</v>
      </c>
      <c r="N169">
        <v>698</v>
      </c>
      <c r="O169" t="str">
        <f t="shared" si="20"/>
        <v/>
      </c>
    </row>
    <row r="170" spans="1:15" x14ac:dyDescent="0.25">
      <c r="A170" s="352">
        <v>8436</v>
      </c>
      <c r="B170" s="20" t="s">
        <v>129</v>
      </c>
      <c r="C170" s="19">
        <v>2</v>
      </c>
      <c r="D170" s="394">
        <v>3252.5193190578966</v>
      </c>
      <c r="E170" s="396">
        <v>3187.1687593451597</v>
      </c>
      <c r="F170" s="396">
        <v>65.350559712738814</v>
      </c>
      <c r="G170" s="440" t="str">
        <f t="shared" si="14"/>
        <v/>
      </c>
      <c r="H170" s="399">
        <f t="shared" si="15"/>
        <v>3252.5193190578966</v>
      </c>
      <c r="I170" s="426" t="str">
        <f t="shared" si="16"/>
        <v/>
      </c>
      <c r="J170" s="315">
        <f t="shared" si="17"/>
        <v>3187.1687593451597</v>
      </c>
      <c r="K170" s="426" t="str">
        <f t="shared" si="18"/>
        <v/>
      </c>
      <c r="L170" s="149">
        <f t="shared" si="19"/>
        <v>65.350559712738814</v>
      </c>
      <c r="N170">
        <v>1628</v>
      </c>
      <c r="O170" t="str">
        <f t="shared" si="20"/>
        <v/>
      </c>
    </row>
    <row r="171" spans="1:15" x14ac:dyDescent="0.25">
      <c r="A171" s="352">
        <v>8437</v>
      </c>
      <c r="B171" s="20" t="s">
        <v>130</v>
      </c>
      <c r="C171" s="19">
        <v>1</v>
      </c>
      <c r="D171" s="394">
        <v>1789.8677380302838</v>
      </c>
      <c r="E171" s="396">
        <v>1789.8573604923679</v>
      </c>
      <c r="F171" s="396">
        <v>1.0377537915682567E-2</v>
      </c>
      <c r="G171" s="440" t="str">
        <f t="shared" si="14"/>
        <v/>
      </c>
      <c r="H171" s="399" t="str">
        <f t="shared" si="15"/>
        <v/>
      </c>
      <c r="I171" s="426" t="str">
        <f t="shared" si="16"/>
        <v/>
      </c>
      <c r="J171" s="315" t="str">
        <f t="shared" si="17"/>
        <v/>
      </c>
      <c r="K171" s="426" t="str">
        <f t="shared" si="18"/>
        <v/>
      </c>
      <c r="L171" s="149" t="str">
        <f t="shared" si="19"/>
        <v/>
      </c>
      <c r="N171">
        <v>1209</v>
      </c>
      <c r="O171" t="str">
        <f t="shared" si="20"/>
        <v/>
      </c>
    </row>
    <row r="172" spans="1:15" x14ac:dyDescent="0.25">
      <c r="A172" s="352">
        <v>9171</v>
      </c>
      <c r="B172" s="20" t="s">
        <v>131</v>
      </c>
      <c r="C172" s="19">
        <v>1</v>
      </c>
      <c r="D172" s="394">
        <v>1255.3616524385659</v>
      </c>
      <c r="E172" s="396">
        <v>1255.3616524385659</v>
      </c>
      <c r="F172" s="396">
        <v>0</v>
      </c>
      <c r="G172" s="440" t="str">
        <f t="shared" si="14"/>
        <v/>
      </c>
      <c r="H172" s="399" t="str">
        <f t="shared" si="15"/>
        <v/>
      </c>
      <c r="I172" s="426" t="str">
        <f t="shared" si="16"/>
        <v/>
      </c>
      <c r="J172" s="315" t="str">
        <f t="shared" si="17"/>
        <v/>
      </c>
      <c r="K172" s="426" t="str">
        <f t="shared" si="18"/>
        <v/>
      </c>
      <c r="L172" s="149" t="str">
        <f t="shared" si="19"/>
        <v/>
      </c>
      <c r="N172">
        <v>584</v>
      </c>
      <c r="O172" t="str">
        <f t="shared" si="20"/>
        <v/>
      </c>
    </row>
    <row r="173" spans="1:15" x14ac:dyDescent="0.25">
      <c r="A173" s="352">
        <v>9172</v>
      </c>
      <c r="B173" s="20" t="s">
        <v>133</v>
      </c>
      <c r="C173" s="19">
        <v>1</v>
      </c>
      <c r="D173" s="394">
        <v>1470.8181996771254</v>
      </c>
      <c r="E173" s="396">
        <v>1470.8181996771254</v>
      </c>
      <c r="F173" s="396">
        <v>0</v>
      </c>
      <c r="G173" s="440" t="str">
        <f t="shared" si="14"/>
        <v/>
      </c>
      <c r="H173" s="399" t="str">
        <f t="shared" si="15"/>
        <v/>
      </c>
      <c r="I173" s="426" t="str">
        <f t="shared" si="16"/>
        <v/>
      </c>
      <c r="J173" s="315" t="str">
        <f t="shared" si="17"/>
        <v/>
      </c>
      <c r="K173" s="426" t="str">
        <f t="shared" si="18"/>
        <v/>
      </c>
      <c r="L173" s="149" t="str">
        <f t="shared" si="19"/>
        <v/>
      </c>
      <c r="N173">
        <v>922</v>
      </c>
      <c r="O173" t="str">
        <f t="shared" si="20"/>
        <v/>
      </c>
    </row>
    <row r="174" spans="1:15" x14ac:dyDescent="0.25">
      <c r="A174" s="352">
        <v>9173</v>
      </c>
      <c r="B174" s="20" t="s">
        <v>134</v>
      </c>
      <c r="C174" s="19">
        <v>1</v>
      </c>
      <c r="D174" s="394">
        <v>1762.4748199052908</v>
      </c>
      <c r="E174" s="396">
        <v>1762.4748199052908</v>
      </c>
      <c r="F174" s="396">
        <v>0</v>
      </c>
      <c r="G174" s="440" t="str">
        <f t="shared" si="14"/>
        <v/>
      </c>
      <c r="H174" s="399" t="str">
        <f t="shared" si="15"/>
        <v/>
      </c>
      <c r="I174" s="426" t="str">
        <f t="shared" si="16"/>
        <v/>
      </c>
      <c r="J174" s="315" t="str">
        <f t="shared" si="17"/>
        <v/>
      </c>
      <c r="K174" s="426" t="str">
        <f t="shared" si="18"/>
        <v/>
      </c>
      <c r="L174" s="149" t="str">
        <f t="shared" si="19"/>
        <v/>
      </c>
      <c r="N174">
        <v>1123</v>
      </c>
      <c r="O174" t="str">
        <f t="shared" si="20"/>
        <v/>
      </c>
    </row>
    <row r="175" spans="1:15" x14ac:dyDescent="0.25">
      <c r="A175" s="352">
        <v>9174</v>
      </c>
      <c r="B175" s="20" t="s">
        <v>135</v>
      </c>
      <c r="C175" s="19">
        <v>1</v>
      </c>
      <c r="D175" s="394">
        <v>1167.3018010921139</v>
      </c>
      <c r="E175" s="396">
        <v>1167.3018010921139</v>
      </c>
      <c r="F175" s="396">
        <v>0</v>
      </c>
      <c r="G175" s="440" t="str">
        <f t="shared" si="14"/>
        <v/>
      </c>
      <c r="H175" s="399" t="str">
        <f t="shared" si="15"/>
        <v/>
      </c>
      <c r="I175" s="426" t="str">
        <f t="shared" si="16"/>
        <v/>
      </c>
      <c r="J175" s="315" t="str">
        <f t="shared" si="17"/>
        <v/>
      </c>
      <c r="K175" s="426" t="str">
        <f t="shared" si="18"/>
        <v/>
      </c>
      <c r="L175" s="149" t="str">
        <f t="shared" si="19"/>
        <v/>
      </c>
      <c r="N175">
        <v>576</v>
      </c>
      <c r="O175" t="str">
        <f t="shared" si="20"/>
        <v/>
      </c>
    </row>
    <row r="176" spans="1:15" x14ac:dyDescent="0.25">
      <c r="A176" s="352">
        <v>9175</v>
      </c>
      <c r="B176" s="20" t="s">
        <v>136</v>
      </c>
      <c r="C176" s="19">
        <v>1</v>
      </c>
      <c r="D176" s="394">
        <v>976.28768215075547</v>
      </c>
      <c r="E176" s="396">
        <v>976.28768215075547</v>
      </c>
      <c r="F176" s="396">
        <v>0</v>
      </c>
      <c r="G176" s="440" t="str">
        <f t="shared" si="14"/>
        <v/>
      </c>
      <c r="H176" s="399" t="str">
        <f t="shared" si="15"/>
        <v/>
      </c>
      <c r="I176" s="426" t="str">
        <f t="shared" si="16"/>
        <v/>
      </c>
      <c r="J176" s="315" t="str">
        <f t="shared" si="17"/>
        <v/>
      </c>
      <c r="K176" s="426" t="str">
        <f t="shared" si="18"/>
        <v/>
      </c>
      <c r="L176" s="149" t="str">
        <f t="shared" si="19"/>
        <v/>
      </c>
      <c r="N176">
        <v>548</v>
      </c>
      <c r="O176" t="str">
        <f t="shared" si="20"/>
        <v/>
      </c>
    </row>
    <row r="177" spans="1:15" x14ac:dyDescent="0.25">
      <c r="A177" s="352">
        <v>9176</v>
      </c>
      <c r="B177" s="20" t="s">
        <v>315</v>
      </c>
      <c r="C177" s="19">
        <v>1</v>
      </c>
      <c r="D177" s="394">
        <v>1780.6904143762149</v>
      </c>
      <c r="E177" s="396">
        <v>1780.6904143762149</v>
      </c>
      <c r="F177" s="396">
        <v>0</v>
      </c>
      <c r="G177" s="440" t="str">
        <f t="shared" si="14"/>
        <v/>
      </c>
      <c r="H177" s="399" t="str">
        <f t="shared" si="15"/>
        <v/>
      </c>
      <c r="I177" s="426" t="str">
        <f t="shared" si="16"/>
        <v/>
      </c>
      <c r="J177" s="315" t="str">
        <f t="shared" si="17"/>
        <v/>
      </c>
      <c r="K177" s="426" t="str">
        <f t="shared" si="18"/>
        <v/>
      </c>
      <c r="L177" s="149" t="str">
        <f t="shared" si="19"/>
        <v/>
      </c>
      <c r="N177">
        <v>1348</v>
      </c>
      <c r="O177" t="str">
        <f t="shared" si="20"/>
        <v/>
      </c>
    </row>
    <row r="178" spans="1:15" x14ac:dyDescent="0.25">
      <c r="A178" s="352">
        <v>9177</v>
      </c>
      <c r="B178" s="20" t="s">
        <v>137</v>
      </c>
      <c r="C178" s="19">
        <v>1</v>
      </c>
      <c r="D178" s="394">
        <v>1760.0611466887926</v>
      </c>
      <c r="E178" s="396">
        <v>1760.0611466887926</v>
      </c>
      <c r="F178" s="396">
        <v>0</v>
      </c>
      <c r="G178" s="440" t="str">
        <f t="shared" si="14"/>
        <v/>
      </c>
      <c r="H178" s="399" t="str">
        <f t="shared" si="15"/>
        <v/>
      </c>
      <c r="I178" s="426" t="str">
        <f t="shared" si="16"/>
        <v/>
      </c>
      <c r="J178" s="315" t="str">
        <f t="shared" si="17"/>
        <v/>
      </c>
      <c r="K178" s="426" t="str">
        <f t="shared" si="18"/>
        <v/>
      </c>
      <c r="L178" s="149" t="str">
        <f t="shared" si="19"/>
        <v/>
      </c>
      <c r="N178">
        <v>872</v>
      </c>
      <c r="O178" t="str">
        <f t="shared" si="20"/>
        <v/>
      </c>
    </row>
    <row r="179" spans="1:15" x14ac:dyDescent="0.25">
      <c r="A179" s="352">
        <v>9178</v>
      </c>
      <c r="B179" s="20" t="s">
        <v>138</v>
      </c>
      <c r="C179" s="19">
        <v>1</v>
      </c>
      <c r="D179" s="394">
        <v>1670.6888429110586</v>
      </c>
      <c r="E179" s="396">
        <v>1670.6888429110586</v>
      </c>
      <c r="F179" s="396">
        <v>0</v>
      </c>
      <c r="G179" s="440" t="str">
        <f t="shared" si="14"/>
        <v/>
      </c>
      <c r="H179" s="399" t="str">
        <f t="shared" si="15"/>
        <v/>
      </c>
      <c r="I179" s="426" t="str">
        <f t="shared" si="16"/>
        <v/>
      </c>
      <c r="J179" s="315" t="str">
        <f t="shared" si="17"/>
        <v/>
      </c>
      <c r="K179" s="426" t="str">
        <f t="shared" si="18"/>
        <v/>
      </c>
      <c r="L179" s="149" t="str">
        <f t="shared" si="19"/>
        <v/>
      </c>
      <c r="N179">
        <v>797</v>
      </c>
      <c r="O179" t="str">
        <f t="shared" si="20"/>
        <v/>
      </c>
    </row>
    <row r="180" spans="1:15" x14ac:dyDescent="0.25">
      <c r="A180" s="352">
        <v>9179</v>
      </c>
      <c r="B180" s="20" t="s">
        <v>139</v>
      </c>
      <c r="C180" s="19">
        <v>1</v>
      </c>
      <c r="D180" s="394">
        <v>858.58291026418033</v>
      </c>
      <c r="E180" s="396">
        <v>858.58291026418033</v>
      </c>
      <c r="F180" s="396">
        <v>0</v>
      </c>
      <c r="G180" s="440" t="str">
        <f t="shared" si="14"/>
        <v/>
      </c>
      <c r="H180" s="399" t="str">
        <f t="shared" si="15"/>
        <v/>
      </c>
      <c r="I180" s="426" t="str">
        <f t="shared" si="16"/>
        <v/>
      </c>
      <c r="J180" s="315" t="str">
        <f t="shared" si="17"/>
        <v/>
      </c>
      <c r="K180" s="426" t="str">
        <f t="shared" si="18"/>
        <v/>
      </c>
      <c r="L180" s="149" t="str">
        <f t="shared" si="19"/>
        <v/>
      </c>
      <c r="N180">
        <v>435</v>
      </c>
      <c r="O180" t="str">
        <f t="shared" si="20"/>
        <v/>
      </c>
    </row>
    <row r="181" spans="1:15" x14ac:dyDescent="0.25">
      <c r="A181" s="352">
        <v>9180</v>
      </c>
      <c r="B181" s="20" t="s">
        <v>140</v>
      </c>
      <c r="C181" s="19">
        <v>1</v>
      </c>
      <c r="D181" s="394">
        <v>1337.5090159272213</v>
      </c>
      <c r="E181" s="396">
        <v>1337.5090159272213</v>
      </c>
      <c r="F181" s="396">
        <v>0</v>
      </c>
      <c r="G181" s="440" t="str">
        <f t="shared" si="14"/>
        <v/>
      </c>
      <c r="H181" s="399" t="str">
        <f t="shared" si="15"/>
        <v/>
      </c>
      <c r="I181" s="426" t="str">
        <f t="shared" si="16"/>
        <v/>
      </c>
      <c r="J181" s="315" t="str">
        <f t="shared" si="17"/>
        <v/>
      </c>
      <c r="K181" s="426" t="str">
        <f t="shared" si="18"/>
        <v/>
      </c>
      <c r="L181" s="149" t="str">
        <f t="shared" si="19"/>
        <v/>
      </c>
      <c r="N181">
        <v>1065</v>
      </c>
      <c r="O181" t="str">
        <f t="shared" si="20"/>
        <v/>
      </c>
    </row>
    <row r="182" spans="1:15" x14ac:dyDescent="0.25">
      <c r="A182" s="352">
        <v>9181</v>
      </c>
      <c r="B182" s="20" t="s">
        <v>141</v>
      </c>
      <c r="C182" s="19">
        <v>1</v>
      </c>
      <c r="D182" s="394">
        <v>1394.1333980142024</v>
      </c>
      <c r="E182" s="396">
        <v>1394.1333980142024</v>
      </c>
      <c r="F182" s="396">
        <v>0</v>
      </c>
      <c r="G182" s="440" t="str">
        <f t="shared" si="14"/>
        <v/>
      </c>
      <c r="H182" s="399" t="str">
        <f t="shared" si="15"/>
        <v/>
      </c>
      <c r="I182" s="426" t="str">
        <f t="shared" si="16"/>
        <v/>
      </c>
      <c r="J182" s="315" t="str">
        <f t="shared" si="17"/>
        <v/>
      </c>
      <c r="K182" s="426" t="str">
        <f t="shared" si="18"/>
        <v/>
      </c>
      <c r="L182" s="149" t="str">
        <f t="shared" si="19"/>
        <v/>
      </c>
      <c r="N182">
        <v>805</v>
      </c>
      <c r="O182" t="str">
        <f t="shared" si="20"/>
        <v/>
      </c>
    </row>
    <row r="183" spans="1:15" x14ac:dyDescent="0.25">
      <c r="A183" s="352">
        <v>9182</v>
      </c>
      <c r="B183" s="20" t="s">
        <v>142</v>
      </c>
      <c r="C183" s="19">
        <v>1</v>
      </c>
      <c r="D183" s="394">
        <v>1094.0299699986465</v>
      </c>
      <c r="E183" s="396">
        <v>1094.0299699986465</v>
      </c>
      <c r="F183" s="396">
        <v>0</v>
      </c>
      <c r="G183" s="440" t="str">
        <f t="shared" si="14"/>
        <v/>
      </c>
      <c r="H183" s="399" t="str">
        <f t="shared" si="15"/>
        <v/>
      </c>
      <c r="I183" s="426" t="str">
        <f t="shared" si="16"/>
        <v/>
      </c>
      <c r="J183" s="315" t="str">
        <f t="shared" si="17"/>
        <v/>
      </c>
      <c r="K183" s="426" t="str">
        <f t="shared" si="18"/>
        <v/>
      </c>
      <c r="L183" s="149" t="str">
        <f t="shared" si="19"/>
        <v/>
      </c>
      <c r="N183">
        <v>890</v>
      </c>
      <c r="O183" t="str">
        <f t="shared" si="20"/>
        <v/>
      </c>
    </row>
    <row r="184" spans="1:15" x14ac:dyDescent="0.25">
      <c r="A184" s="352">
        <v>9183</v>
      </c>
      <c r="B184" s="20" t="s">
        <v>143</v>
      </c>
      <c r="C184" s="19">
        <v>1</v>
      </c>
      <c r="D184" s="394">
        <v>1489.6300609090254</v>
      </c>
      <c r="E184" s="396">
        <v>1489.6300609090254</v>
      </c>
      <c r="F184" s="396">
        <v>0</v>
      </c>
      <c r="G184" s="440" t="str">
        <f t="shared" si="14"/>
        <v/>
      </c>
      <c r="H184" s="399" t="str">
        <f t="shared" si="15"/>
        <v/>
      </c>
      <c r="I184" s="426" t="str">
        <f t="shared" si="16"/>
        <v/>
      </c>
      <c r="J184" s="315" t="str">
        <f t="shared" si="17"/>
        <v/>
      </c>
      <c r="K184" s="426" t="str">
        <f t="shared" si="18"/>
        <v/>
      </c>
      <c r="L184" s="149" t="str">
        <f t="shared" si="19"/>
        <v/>
      </c>
      <c r="N184">
        <v>805</v>
      </c>
      <c r="O184" t="str">
        <f t="shared" si="20"/>
        <v/>
      </c>
    </row>
    <row r="185" spans="1:15" x14ac:dyDescent="0.25">
      <c r="A185" s="352">
        <v>9184</v>
      </c>
      <c r="B185" s="20" t="s">
        <v>144</v>
      </c>
      <c r="C185" s="19">
        <v>1</v>
      </c>
      <c r="D185" s="394">
        <v>3784.3983187697258</v>
      </c>
      <c r="E185" s="396">
        <v>3784.3983187697258</v>
      </c>
      <c r="F185" s="396">
        <v>0</v>
      </c>
      <c r="G185" s="440" t="str">
        <f t="shared" si="14"/>
        <v/>
      </c>
      <c r="H185" s="399" t="str">
        <f t="shared" si="15"/>
        <v/>
      </c>
      <c r="I185" s="426" t="str">
        <f t="shared" si="16"/>
        <v/>
      </c>
      <c r="J185" s="315" t="str">
        <f t="shared" si="17"/>
        <v/>
      </c>
      <c r="K185" s="426" t="str">
        <f t="shared" si="18"/>
        <v/>
      </c>
      <c r="L185" s="149" t="str">
        <f t="shared" si="19"/>
        <v/>
      </c>
      <c r="N185">
        <v>976</v>
      </c>
      <c r="O185" t="str">
        <f t="shared" si="20"/>
        <v/>
      </c>
    </row>
    <row r="186" spans="1:15" x14ac:dyDescent="0.25">
      <c r="A186" s="352">
        <v>9185</v>
      </c>
      <c r="B186" s="20" t="s">
        <v>145</v>
      </c>
      <c r="C186" s="19">
        <v>1</v>
      </c>
      <c r="D186" s="394">
        <v>1004.4384754573878</v>
      </c>
      <c r="E186" s="396">
        <v>1004.4384754573878</v>
      </c>
      <c r="F186" s="396">
        <v>0</v>
      </c>
      <c r="G186" s="440" t="str">
        <f t="shared" si="14"/>
        <v/>
      </c>
      <c r="H186" s="399" t="str">
        <f t="shared" si="15"/>
        <v/>
      </c>
      <c r="I186" s="426" t="str">
        <f t="shared" si="16"/>
        <v/>
      </c>
      <c r="J186" s="315" t="str">
        <f t="shared" si="17"/>
        <v/>
      </c>
      <c r="K186" s="426" t="str">
        <f t="shared" si="18"/>
        <v/>
      </c>
      <c r="L186" s="149" t="str">
        <f t="shared" si="19"/>
        <v/>
      </c>
      <c r="N186">
        <v>741</v>
      </c>
      <c r="O186" t="str">
        <f t="shared" si="20"/>
        <v/>
      </c>
    </row>
    <row r="187" spans="1:15" x14ac:dyDescent="0.25">
      <c r="A187" s="352">
        <v>9186</v>
      </c>
      <c r="B187" s="20" t="s">
        <v>146</v>
      </c>
      <c r="C187" s="19">
        <v>1</v>
      </c>
      <c r="D187" s="394">
        <v>995.13242032780272</v>
      </c>
      <c r="E187" s="396">
        <v>995.13242032780272</v>
      </c>
      <c r="F187" s="396">
        <v>0</v>
      </c>
      <c r="G187" s="440" t="str">
        <f t="shared" si="14"/>
        <v/>
      </c>
      <c r="H187" s="399" t="str">
        <f t="shared" si="15"/>
        <v/>
      </c>
      <c r="I187" s="426" t="str">
        <f t="shared" si="16"/>
        <v/>
      </c>
      <c r="J187" s="315" t="str">
        <f t="shared" si="17"/>
        <v/>
      </c>
      <c r="K187" s="426" t="str">
        <f t="shared" si="18"/>
        <v/>
      </c>
      <c r="L187" s="149" t="str">
        <f t="shared" si="19"/>
        <v/>
      </c>
      <c r="N187">
        <v>759</v>
      </c>
      <c r="O187" t="str">
        <f t="shared" si="20"/>
        <v/>
      </c>
    </row>
    <row r="188" spans="1:15" x14ac:dyDescent="0.25">
      <c r="A188" s="352">
        <v>9187</v>
      </c>
      <c r="B188" s="20" t="s">
        <v>316</v>
      </c>
      <c r="C188" s="19">
        <v>1</v>
      </c>
      <c r="D188" s="394">
        <v>2748.3704884995468</v>
      </c>
      <c r="E188" s="396">
        <v>2748.3704884995468</v>
      </c>
      <c r="F188" s="396">
        <v>0</v>
      </c>
      <c r="G188" s="440" t="str">
        <f t="shared" si="14"/>
        <v/>
      </c>
      <c r="H188" s="399" t="str">
        <f t="shared" si="15"/>
        <v/>
      </c>
      <c r="I188" s="426" t="str">
        <f t="shared" si="16"/>
        <v/>
      </c>
      <c r="J188" s="315" t="str">
        <f t="shared" si="17"/>
        <v/>
      </c>
      <c r="K188" s="426" t="str">
        <f t="shared" si="18"/>
        <v/>
      </c>
      <c r="L188" s="149" t="str">
        <f t="shared" si="19"/>
        <v/>
      </c>
      <c r="N188">
        <v>1510</v>
      </c>
      <c r="O188" t="str">
        <f t="shared" si="20"/>
        <v/>
      </c>
    </row>
    <row r="189" spans="1:15" x14ac:dyDescent="0.25">
      <c r="A189" s="352">
        <v>9188</v>
      </c>
      <c r="B189" s="20" t="s">
        <v>147</v>
      </c>
      <c r="C189" s="19">
        <v>1</v>
      </c>
      <c r="D189" s="394">
        <v>883.62522172707384</v>
      </c>
      <c r="E189" s="396">
        <v>883.62522172707384</v>
      </c>
      <c r="F189" s="396">
        <v>0</v>
      </c>
      <c r="G189" s="440" t="str">
        <f t="shared" si="14"/>
        <v/>
      </c>
      <c r="H189" s="399" t="str">
        <f t="shared" si="15"/>
        <v/>
      </c>
      <c r="I189" s="426" t="str">
        <f t="shared" si="16"/>
        <v/>
      </c>
      <c r="J189" s="315" t="str">
        <f t="shared" si="17"/>
        <v/>
      </c>
      <c r="K189" s="426" t="str">
        <f t="shared" si="18"/>
        <v/>
      </c>
      <c r="L189" s="149" t="str">
        <f t="shared" si="19"/>
        <v/>
      </c>
      <c r="N189">
        <v>488</v>
      </c>
      <c r="O189" t="str">
        <f t="shared" si="20"/>
        <v/>
      </c>
    </row>
    <row r="190" spans="1:15" x14ac:dyDescent="0.25">
      <c r="A190" s="352">
        <v>9189</v>
      </c>
      <c r="B190" s="20" t="s">
        <v>148</v>
      </c>
      <c r="C190" s="19">
        <v>1</v>
      </c>
      <c r="D190" s="394">
        <v>2933.4877206242286</v>
      </c>
      <c r="E190" s="396">
        <v>2933.4877206242286</v>
      </c>
      <c r="F190" s="396">
        <v>0</v>
      </c>
      <c r="G190" s="440" t="str">
        <f t="shared" si="14"/>
        <v/>
      </c>
      <c r="H190" s="399" t="str">
        <f t="shared" si="15"/>
        <v/>
      </c>
      <c r="I190" s="426" t="str">
        <f t="shared" si="16"/>
        <v/>
      </c>
      <c r="J190" s="315" t="str">
        <f t="shared" si="17"/>
        <v/>
      </c>
      <c r="K190" s="426" t="str">
        <f t="shared" si="18"/>
        <v/>
      </c>
      <c r="L190" s="149" t="str">
        <f t="shared" si="19"/>
        <v/>
      </c>
      <c r="N190">
        <v>1568</v>
      </c>
      <c r="O190" t="str">
        <f t="shared" si="20"/>
        <v/>
      </c>
    </row>
    <row r="191" spans="1:15" x14ac:dyDescent="0.25">
      <c r="A191" s="352">
        <v>9190</v>
      </c>
      <c r="B191" s="20" t="s">
        <v>149</v>
      </c>
      <c r="C191" s="19">
        <v>1</v>
      </c>
      <c r="D191" s="394">
        <v>1461.328285948573</v>
      </c>
      <c r="E191" s="396">
        <v>1461.328285948573</v>
      </c>
      <c r="F191" s="396">
        <v>0</v>
      </c>
      <c r="G191" s="440" t="str">
        <f t="shared" si="14"/>
        <v/>
      </c>
      <c r="H191" s="399" t="str">
        <f t="shared" si="15"/>
        <v/>
      </c>
      <c r="I191" s="426" t="str">
        <f t="shared" si="16"/>
        <v/>
      </c>
      <c r="J191" s="315" t="str">
        <f t="shared" si="17"/>
        <v/>
      </c>
      <c r="K191" s="426" t="str">
        <f t="shared" si="18"/>
        <v/>
      </c>
      <c r="L191" s="149" t="str">
        <f t="shared" si="19"/>
        <v/>
      </c>
      <c r="N191">
        <v>967</v>
      </c>
      <c r="O191" t="str">
        <f t="shared" si="20"/>
        <v/>
      </c>
    </row>
    <row r="192" spans="1:15" x14ac:dyDescent="0.25">
      <c r="A192" s="352">
        <v>9271</v>
      </c>
      <c r="B192" s="20" t="s">
        <v>150</v>
      </c>
      <c r="C192" s="19">
        <v>1</v>
      </c>
      <c r="D192" s="394">
        <v>1253.0110541096726</v>
      </c>
      <c r="E192" s="396">
        <v>1253.0110541096726</v>
      </c>
      <c r="F192" s="396">
        <v>0</v>
      </c>
      <c r="G192" s="440" t="str">
        <f t="shared" si="14"/>
        <v/>
      </c>
      <c r="H192" s="399" t="str">
        <f t="shared" si="15"/>
        <v/>
      </c>
      <c r="I192" s="426" t="str">
        <f t="shared" si="16"/>
        <v/>
      </c>
      <c r="J192" s="315" t="str">
        <f t="shared" si="17"/>
        <v/>
      </c>
      <c r="K192" s="426" t="str">
        <f t="shared" si="18"/>
        <v/>
      </c>
      <c r="L192" s="149" t="str">
        <f t="shared" si="19"/>
        <v/>
      </c>
      <c r="N192">
        <v>861</v>
      </c>
      <c r="O192" t="str">
        <f t="shared" si="20"/>
        <v/>
      </c>
    </row>
    <row r="193" spans="1:15" x14ac:dyDescent="0.25">
      <c r="A193" s="352">
        <v>9272</v>
      </c>
      <c r="B193" s="20" t="s">
        <v>151</v>
      </c>
      <c r="C193" s="19">
        <v>1</v>
      </c>
      <c r="D193" s="394">
        <v>1212.7068157863259</v>
      </c>
      <c r="E193" s="396">
        <v>1212.7068157863259</v>
      </c>
      <c r="F193" s="396">
        <v>0</v>
      </c>
      <c r="G193" s="440" t="str">
        <f t="shared" si="14"/>
        <v/>
      </c>
      <c r="H193" s="399" t="str">
        <f t="shared" si="15"/>
        <v/>
      </c>
      <c r="I193" s="426" t="str">
        <f t="shared" si="16"/>
        <v/>
      </c>
      <c r="J193" s="315" t="str">
        <f t="shared" si="17"/>
        <v/>
      </c>
      <c r="K193" s="426" t="str">
        <f t="shared" si="18"/>
        <v/>
      </c>
      <c r="L193" s="149" t="str">
        <f t="shared" si="19"/>
        <v/>
      </c>
      <c r="N193">
        <v>1025</v>
      </c>
      <c r="O193" t="str">
        <f t="shared" si="20"/>
        <v/>
      </c>
    </row>
    <row r="194" spans="1:15" x14ac:dyDescent="0.25">
      <c r="A194" s="352">
        <v>9273</v>
      </c>
      <c r="B194" s="20" t="s">
        <v>152</v>
      </c>
      <c r="C194" s="19">
        <v>1</v>
      </c>
      <c r="D194" s="394">
        <v>1291.1289963353408</v>
      </c>
      <c r="E194" s="396">
        <v>1291.1289963353408</v>
      </c>
      <c r="F194" s="396">
        <v>0</v>
      </c>
      <c r="G194" s="440" t="str">
        <f t="shared" si="14"/>
        <v/>
      </c>
      <c r="H194" s="399" t="str">
        <f t="shared" si="15"/>
        <v/>
      </c>
      <c r="I194" s="426" t="str">
        <f t="shared" si="16"/>
        <v/>
      </c>
      <c r="J194" s="315" t="str">
        <f t="shared" si="17"/>
        <v/>
      </c>
      <c r="K194" s="426" t="str">
        <f t="shared" si="18"/>
        <v/>
      </c>
      <c r="L194" s="149" t="str">
        <f t="shared" si="19"/>
        <v/>
      </c>
      <c r="N194">
        <v>1077</v>
      </c>
      <c r="O194" t="str">
        <f t="shared" si="20"/>
        <v/>
      </c>
    </row>
    <row r="195" spans="1:15" x14ac:dyDescent="0.25">
      <c r="A195" s="352">
        <v>9274</v>
      </c>
      <c r="B195" s="20" t="s">
        <v>317</v>
      </c>
      <c r="C195" s="19">
        <v>1</v>
      </c>
      <c r="D195" s="394">
        <v>2321.514402118185</v>
      </c>
      <c r="E195" s="396">
        <v>2321.514402118185</v>
      </c>
      <c r="F195" s="396">
        <v>0</v>
      </c>
      <c r="G195" s="440" t="str">
        <f t="shared" si="14"/>
        <v/>
      </c>
      <c r="H195" s="399" t="str">
        <f t="shared" si="15"/>
        <v/>
      </c>
      <c r="I195" s="426" t="str">
        <f t="shared" si="16"/>
        <v/>
      </c>
      <c r="J195" s="315" t="str">
        <f t="shared" si="17"/>
        <v/>
      </c>
      <c r="K195" s="426" t="str">
        <f t="shared" si="18"/>
        <v/>
      </c>
      <c r="L195" s="149" t="str">
        <f t="shared" si="19"/>
        <v/>
      </c>
      <c r="N195">
        <v>1413</v>
      </c>
      <c r="O195" t="str">
        <f t="shared" si="20"/>
        <v/>
      </c>
    </row>
    <row r="196" spans="1:15" x14ac:dyDescent="0.25">
      <c r="A196" s="352">
        <v>9275</v>
      </c>
      <c r="B196" s="20" t="s">
        <v>318</v>
      </c>
      <c r="C196" s="19">
        <v>1</v>
      </c>
      <c r="D196" s="394">
        <v>2824.8084076091736</v>
      </c>
      <c r="E196" s="396">
        <v>2824.8084076091736</v>
      </c>
      <c r="F196" s="396">
        <v>0</v>
      </c>
      <c r="G196" s="440" t="str">
        <f t="shared" si="14"/>
        <v/>
      </c>
      <c r="H196" s="399" t="str">
        <f t="shared" si="15"/>
        <v/>
      </c>
      <c r="I196" s="426" t="str">
        <f t="shared" si="16"/>
        <v/>
      </c>
      <c r="J196" s="315" t="str">
        <f t="shared" si="17"/>
        <v/>
      </c>
      <c r="K196" s="426" t="str">
        <f t="shared" si="18"/>
        <v/>
      </c>
      <c r="L196" s="149" t="str">
        <f t="shared" si="19"/>
        <v/>
      </c>
      <c r="N196">
        <v>1678</v>
      </c>
      <c r="O196" t="str">
        <f t="shared" si="20"/>
        <v/>
      </c>
    </row>
    <row r="197" spans="1:15" x14ac:dyDescent="0.25">
      <c r="A197" s="352">
        <v>9276</v>
      </c>
      <c r="B197" s="20" t="s">
        <v>153</v>
      </c>
      <c r="C197" s="19">
        <v>1</v>
      </c>
      <c r="D197" s="394">
        <v>938.3996718101663</v>
      </c>
      <c r="E197" s="396">
        <v>938.3996718101663</v>
      </c>
      <c r="F197" s="396">
        <v>0</v>
      </c>
      <c r="G197" s="440" t="str">
        <f t="shared" si="14"/>
        <v/>
      </c>
      <c r="H197" s="399" t="str">
        <f t="shared" si="15"/>
        <v/>
      </c>
      <c r="I197" s="426" t="str">
        <f t="shared" si="16"/>
        <v/>
      </c>
      <c r="J197" s="315" t="str">
        <f t="shared" si="17"/>
        <v/>
      </c>
      <c r="K197" s="426" t="str">
        <f t="shared" si="18"/>
        <v/>
      </c>
      <c r="L197" s="149" t="str">
        <f t="shared" si="19"/>
        <v/>
      </c>
      <c r="N197">
        <v>1003</v>
      </c>
      <c r="O197" t="str">
        <f t="shared" si="20"/>
        <v/>
      </c>
    </row>
    <row r="198" spans="1:15" x14ac:dyDescent="0.25">
      <c r="A198" s="352">
        <v>9277</v>
      </c>
      <c r="B198" s="20" t="s">
        <v>154</v>
      </c>
      <c r="C198" s="19">
        <v>1</v>
      </c>
      <c r="D198" s="394">
        <v>2296.2005259359648</v>
      </c>
      <c r="E198" s="396">
        <v>2296.2005259359648</v>
      </c>
      <c r="F198" s="396">
        <v>0</v>
      </c>
      <c r="G198" s="440" t="str">
        <f t="shared" ref="G198:G261" si="21">IF($C198 = 0, D198, "")</f>
        <v/>
      </c>
      <c r="H198" s="399" t="str">
        <f t="shared" ref="H198:H261" si="22">IF($C198 = 1, "", D198)</f>
        <v/>
      </c>
      <c r="I198" s="426" t="str">
        <f t="shared" ref="I198:I261" si="23">IF($C198 = 0, E198, "")</f>
        <v/>
      </c>
      <c r="J198" s="315" t="str">
        <f t="shared" ref="J198:J261" si="24">IF($C198 = 1, "", E198)</f>
        <v/>
      </c>
      <c r="K198" s="426" t="str">
        <f t="shared" si="18"/>
        <v/>
      </c>
      <c r="L198" s="149" t="str">
        <f t="shared" si="19"/>
        <v/>
      </c>
      <c r="N198">
        <v>1293</v>
      </c>
      <c r="O198" t="str">
        <f t="shared" si="20"/>
        <v/>
      </c>
    </row>
    <row r="199" spans="1:15" x14ac:dyDescent="0.25">
      <c r="A199" s="352">
        <v>9278</v>
      </c>
      <c r="B199" s="20" t="s">
        <v>319</v>
      </c>
      <c r="C199" s="19">
        <v>1</v>
      </c>
      <c r="D199" s="394">
        <v>1570.7225425284266</v>
      </c>
      <c r="E199" s="396">
        <v>1570.7225425284266</v>
      </c>
      <c r="F199" s="396">
        <v>0</v>
      </c>
      <c r="G199" s="440" t="str">
        <f t="shared" si="21"/>
        <v/>
      </c>
      <c r="H199" s="399" t="str">
        <f t="shared" si="22"/>
        <v/>
      </c>
      <c r="I199" s="426" t="str">
        <f t="shared" si="23"/>
        <v/>
      </c>
      <c r="J199" s="315" t="str">
        <f t="shared" si="24"/>
        <v/>
      </c>
      <c r="K199" s="426" t="str">
        <f t="shared" ref="K199:K262" si="25">IF($C199 = 0, F199, "")</f>
        <v/>
      </c>
      <c r="L199" s="149" t="str">
        <f t="shared" ref="L199:L262" si="26">IF($C199 = 1, "", F199)</f>
        <v/>
      </c>
      <c r="N199">
        <v>1274</v>
      </c>
      <c r="O199" t="str">
        <f t="shared" ref="O199:O262" si="27">IF(G199 &lt;&gt;"", N199, "")</f>
        <v/>
      </c>
    </row>
    <row r="200" spans="1:15" x14ac:dyDescent="0.25">
      <c r="A200" s="352">
        <v>9279</v>
      </c>
      <c r="B200" s="20" t="s">
        <v>155</v>
      </c>
      <c r="C200" s="19">
        <v>1</v>
      </c>
      <c r="D200" s="394">
        <v>1458.6728978014762</v>
      </c>
      <c r="E200" s="396">
        <v>1458.6728978014762</v>
      </c>
      <c r="F200" s="396">
        <v>0</v>
      </c>
      <c r="G200" s="440" t="str">
        <f t="shared" si="21"/>
        <v/>
      </c>
      <c r="H200" s="399" t="str">
        <f t="shared" si="22"/>
        <v/>
      </c>
      <c r="I200" s="426" t="str">
        <f t="shared" si="23"/>
        <v/>
      </c>
      <c r="J200" s="315" t="str">
        <f t="shared" si="24"/>
        <v/>
      </c>
      <c r="K200" s="426" t="str">
        <f t="shared" si="25"/>
        <v/>
      </c>
      <c r="L200" s="149" t="str">
        <f t="shared" si="26"/>
        <v/>
      </c>
      <c r="N200">
        <v>877</v>
      </c>
      <c r="O200" t="str">
        <f t="shared" si="27"/>
        <v/>
      </c>
    </row>
    <row r="201" spans="1:15" x14ac:dyDescent="0.25">
      <c r="A201" s="352">
        <v>9371</v>
      </c>
      <c r="B201" s="20" t="s">
        <v>320</v>
      </c>
      <c r="C201" s="19">
        <v>1</v>
      </c>
      <c r="D201" s="394">
        <v>1387.3441254417501</v>
      </c>
      <c r="E201" s="396">
        <v>1351.3878488179307</v>
      </c>
      <c r="F201" s="396">
        <v>35.956276623816215</v>
      </c>
      <c r="G201" s="440" t="str">
        <f t="shared" si="21"/>
        <v/>
      </c>
      <c r="H201" s="399" t="str">
        <f t="shared" si="22"/>
        <v/>
      </c>
      <c r="I201" s="426" t="str">
        <f t="shared" si="23"/>
        <v/>
      </c>
      <c r="J201" s="315" t="str">
        <f t="shared" si="24"/>
        <v/>
      </c>
      <c r="K201" s="426" t="str">
        <f t="shared" si="25"/>
        <v/>
      </c>
      <c r="L201" s="149" t="str">
        <f t="shared" si="26"/>
        <v/>
      </c>
      <c r="N201">
        <v>1307</v>
      </c>
      <c r="O201" t="str">
        <f t="shared" si="27"/>
        <v/>
      </c>
    </row>
    <row r="202" spans="1:15" x14ac:dyDescent="0.25">
      <c r="A202" s="352">
        <v>9372</v>
      </c>
      <c r="B202" s="20" t="s">
        <v>156</v>
      </c>
      <c r="C202" s="19">
        <v>1</v>
      </c>
      <c r="D202" s="394">
        <v>1784.017020012996</v>
      </c>
      <c r="E202" s="396">
        <v>1784.017020012996</v>
      </c>
      <c r="F202" s="396">
        <v>0</v>
      </c>
      <c r="G202" s="440" t="str">
        <f t="shared" si="21"/>
        <v/>
      </c>
      <c r="H202" s="399" t="str">
        <f t="shared" si="22"/>
        <v/>
      </c>
      <c r="I202" s="426" t="str">
        <f t="shared" si="23"/>
        <v/>
      </c>
      <c r="J202" s="315" t="str">
        <f t="shared" si="24"/>
        <v/>
      </c>
      <c r="K202" s="426" t="str">
        <f t="shared" si="25"/>
        <v/>
      </c>
      <c r="L202" s="149" t="str">
        <f t="shared" si="26"/>
        <v/>
      </c>
      <c r="N202">
        <v>1567</v>
      </c>
      <c r="O202" t="str">
        <f t="shared" si="27"/>
        <v/>
      </c>
    </row>
    <row r="203" spans="1:15" x14ac:dyDescent="0.25">
      <c r="A203" s="352">
        <v>9373</v>
      </c>
      <c r="B203" s="20" t="s">
        <v>157</v>
      </c>
      <c r="C203" s="19">
        <v>1</v>
      </c>
      <c r="D203" s="394">
        <v>1439.5098292056941</v>
      </c>
      <c r="E203" s="396">
        <v>1355.1644546487935</v>
      </c>
      <c r="F203" s="396">
        <v>84.345374556895464</v>
      </c>
      <c r="G203" s="440" t="str">
        <f t="shared" si="21"/>
        <v/>
      </c>
      <c r="H203" s="399" t="str">
        <f t="shared" si="22"/>
        <v/>
      </c>
      <c r="I203" s="426" t="str">
        <f t="shared" si="23"/>
        <v/>
      </c>
      <c r="J203" s="315" t="str">
        <f t="shared" si="24"/>
        <v/>
      </c>
      <c r="K203" s="426" t="str">
        <f t="shared" si="25"/>
        <v/>
      </c>
      <c r="L203" s="149" t="str">
        <f t="shared" si="26"/>
        <v/>
      </c>
      <c r="N203">
        <v>1340</v>
      </c>
      <c r="O203" t="str">
        <f t="shared" si="27"/>
        <v/>
      </c>
    </row>
    <row r="204" spans="1:15" x14ac:dyDescent="0.25">
      <c r="A204" s="352">
        <v>9374</v>
      </c>
      <c r="B204" s="20" t="s">
        <v>321</v>
      </c>
      <c r="C204" s="19">
        <v>1</v>
      </c>
      <c r="D204" s="394">
        <v>1658.2791005589897</v>
      </c>
      <c r="E204" s="396">
        <v>1657.687464942534</v>
      </c>
      <c r="F204" s="396">
        <v>0.59163561645538387</v>
      </c>
      <c r="G204" s="440" t="str">
        <f t="shared" si="21"/>
        <v/>
      </c>
      <c r="H204" s="399" t="str">
        <f t="shared" si="22"/>
        <v/>
      </c>
      <c r="I204" s="426" t="str">
        <f t="shared" si="23"/>
        <v/>
      </c>
      <c r="J204" s="315" t="str">
        <f t="shared" si="24"/>
        <v/>
      </c>
      <c r="K204" s="426" t="str">
        <f t="shared" si="25"/>
        <v/>
      </c>
      <c r="L204" s="149" t="str">
        <f t="shared" si="26"/>
        <v/>
      </c>
      <c r="N204">
        <v>1514</v>
      </c>
      <c r="O204" t="str">
        <f t="shared" si="27"/>
        <v/>
      </c>
    </row>
    <row r="205" spans="1:15" x14ac:dyDescent="0.25">
      <c r="A205" s="352">
        <v>9375</v>
      </c>
      <c r="B205" s="20" t="s">
        <v>322</v>
      </c>
      <c r="C205" s="19">
        <v>1</v>
      </c>
      <c r="D205" s="394">
        <v>1577.1757224717867</v>
      </c>
      <c r="E205" s="396">
        <v>1577.1757224717867</v>
      </c>
      <c r="F205" s="396">
        <v>0</v>
      </c>
      <c r="G205" s="440" t="str">
        <f t="shared" si="21"/>
        <v/>
      </c>
      <c r="H205" s="399" t="str">
        <f t="shared" si="22"/>
        <v/>
      </c>
      <c r="I205" s="426" t="str">
        <f t="shared" si="23"/>
        <v/>
      </c>
      <c r="J205" s="315" t="str">
        <f t="shared" si="24"/>
        <v/>
      </c>
      <c r="K205" s="426" t="str">
        <f t="shared" si="25"/>
        <v/>
      </c>
      <c r="L205" s="149" t="str">
        <f t="shared" si="26"/>
        <v/>
      </c>
      <c r="N205">
        <v>1465</v>
      </c>
      <c r="O205" t="str">
        <f t="shared" si="27"/>
        <v/>
      </c>
    </row>
    <row r="206" spans="1:15" x14ac:dyDescent="0.25">
      <c r="A206" s="352">
        <v>9376</v>
      </c>
      <c r="B206" s="20" t="s">
        <v>158</v>
      </c>
      <c r="C206" s="19">
        <v>1</v>
      </c>
      <c r="D206" s="394">
        <v>1474.1161377880833</v>
      </c>
      <c r="E206" s="396">
        <v>1474.1161377880833</v>
      </c>
      <c r="F206" s="396">
        <v>0</v>
      </c>
      <c r="G206" s="440" t="str">
        <f t="shared" si="21"/>
        <v/>
      </c>
      <c r="H206" s="399" t="str">
        <f t="shared" si="22"/>
        <v/>
      </c>
      <c r="I206" s="426" t="str">
        <f t="shared" si="23"/>
        <v/>
      </c>
      <c r="J206" s="315" t="str">
        <f t="shared" si="24"/>
        <v/>
      </c>
      <c r="K206" s="426" t="str">
        <f t="shared" si="25"/>
        <v/>
      </c>
      <c r="L206" s="149" t="str">
        <f t="shared" si="26"/>
        <v/>
      </c>
      <c r="N206">
        <v>1469</v>
      </c>
      <c r="O206" t="str">
        <f t="shared" si="27"/>
        <v/>
      </c>
    </row>
    <row r="207" spans="1:15" x14ac:dyDescent="0.25">
      <c r="A207" s="352">
        <v>9377</v>
      </c>
      <c r="B207" s="20" t="s">
        <v>159</v>
      </c>
      <c r="C207" s="19">
        <v>1</v>
      </c>
      <c r="D207" s="394">
        <v>1311.2975145212115</v>
      </c>
      <c r="E207" s="396">
        <v>1311.2975145212115</v>
      </c>
      <c r="F207" s="396">
        <v>0</v>
      </c>
      <c r="G207" s="440" t="str">
        <f t="shared" si="21"/>
        <v/>
      </c>
      <c r="H207" s="399" t="str">
        <f t="shared" si="22"/>
        <v/>
      </c>
      <c r="I207" s="426" t="str">
        <f t="shared" si="23"/>
        <v/>
      </c>
      <c r="J207" s="315" t="str">
        <f t="shared" si="24"/>
        <v/>
      </c>
      <c r="K207" s="426" t="str">
        <f t="shared" si="25"/>
        <v/>
      </c>
      <c r="L207" s="149" t="str">
        <f t="shared" si="26"/>
        <v/>
      </c>
      <c r="N207">
        <v>1125</v>
      </c>
      <c r="O207" t="str">
        <f t="shared" si="27"/>
        <v/>
      </c>
    </row>
    <row r="208" spans="1:15" x14ac:dyDescent="0.25">
      <c r="A208" s="352">
        <v>9471</v>
      </c>
      <c r="B208" s="20" t="s">
        <v>323</v>
      </c>
      <c r="C208" s="19">
        <v>2</v>
      </c>
      <c r="D208" s="394">
        <v>1376.773227589214</v>
      </c>
      <c r="E208" s="396">
        <v>1003.6395489153895</v>
      </c>
      <c r="F208" s="396">
        <v>373.13367867382925</v>
      </c>
      <c r="G208" s="440" t="str">
        <f t="shared" si="21"/>
        <v/>
      </c>
      <c r="H208" s="399">
        <f t="shared" si="22"/>
        <v>1376.773227589214</v>
      </c>
      <c r="I208" s="426" t="str">
        <f t="shared" si="23"/>
        <v/>
      </c>
      <c r="J208" s="315">
        <f t="shared" si="24"/>
        <v>1003.6395489153895</v>
      </c>
      <c r="K208" s="426" t="str">
        <f t="shared" si="25"/>
        <v/>
      </c>
      <c r="L208" s="149">
        <f t="shared" si="26"/>
        <v>373.13367867382925</v>
      </c>
      <c r="N208">
        <v>1224</v>
      </c>
      <c r="O208" t="str">
        <f t="shared" si="27"/>
        <v/>
      </c>
    </row>
    <row r="209" spans="1:15" x14ac:dyDescent="0.25">
      <c r="A209" s="352">
        <v>9472</v>
      </c>
      <c r="B209" s="20" t="s">
        <v>324</v>
      </c>
      <c r="C209" s="19">
        <v>2</v>
      </c>
      <c r="D209" s="394">
        <v>1581.4086558111887</v>
      </c>
      <c r="E209" s="396">
        <v>1445.9730974487723</v>
      </c>
      <c r="F209" s="396">
        <v>135.43555836241782</v>
      </c>
      <c r="G209" s="440" t="str">
        <f t="shared" si="21"/>
        <v/>
      </c>
      <c r="H209" s="399">
        <f t="shared" si="22"/>
        <v>1581.4086558111887</v>
      </c>
      <c r="I209" s="426" t="str">
        <f t="shared" si="23"/>
        <v/>
      </c>
      <c r="J209" s="315">
        <f t="shared" si="24"/>
        <v>1445.9730974487723</v>
      </c>
      <c r="K209" s="426" t="str">
        <f t="shared" si="25"/>
        <v/>
      </c>
      <c r="L209" s="149">
        <f t="shared" si="26"/>
        <v>135.43555836241782</v>
      </c>
      <c r="N209">
        <v>1344</v>
      </c>
      <c r="O209" t="str">
        <f t="shared" si="27"/>
        <v/>
      </c>
    </row>
    <row r="210" spans="1:15" x14ac:dyDescent="0.25">
      <c r="A210" s="352">
        <v>9473</v>
      </c>
      <c r="B210" s="20" t="s">
        <v>325</v>
      </c>
      <c r="C210" s="19">
        <v>2</v>
      </c>
      <c r="D210" s="394">
        <v>771.61177187413762</v>
      </c>
      <c r="E210" s="396">
        <v>485.11033349046369</v>
      </c>
      <c r="F210" s="396">
        <v>286.5014383836741</v>
      </c>
      <c r="G210" s="440" t="str">
        <f t="shared" si="21"/>
        <v/>
      </c>
      <c r="H210" s="399">
        <f t="shared" si="22"/>
        <v>771.61177187413762</v>
      </c>
      <c r="I210" s="426" t="str">
        <f t="shared" si="23"/>
        <v/>
      </c>
      <c r="J210" s="315">
        <f t="shared" si="24"/>
        <v>485.11033349046369</v>
      </c>
      <c r="K210" s="426" t="str">
        <f t="shared" si="25"/>
        <v/>
      </c>
      <c r="L210" s="149">
        <f t="shared" si="26"/>
        <v>286.5014383836741</v>
      </c>
      <c r="N210">
        <v>635</v>
      </c>
      <c r="O210" t="str">
        <f t="shared" si="27"/>
        <v/>
      </c>
    </row>
    <row r="211" spans="1:15" x14ac:dyDescent="0.25">
      <c r="A211" s="352">
        <v>9474</v>
      </c>
      <c r="B211" s="20" t="s">
        <v>160</v>
      </c>
      <c r="C211" s="19">
        <v>2</v>
      </c>
      <c r="D211" s="394">
        <v>774.09363746533711</v>
      </c>
      <c r="E211" s="396">
        <v>662.21288569425997</v>
      </c>
      <c r="F211" s="396">
        <v>111.88075177107825</v>
      </c>
      <c r="G211" s="440" t="str">
        <f t="shared" si="21"/>
        <v/>
      </c>
      <c r="H211" s="399">
        <f t="shared" si="22"/>
        <v>774.09363746533711</v>
      </c>
      <c r="I211" s="426" t="str">
        <f t="shared" si="23"/>
        <v/>
      </c>
      <c r="J211" s="315">
        <f t="shared" si="24"/>
        <v>662.21288569425997</v>
      </c>
      <c r="K211" s="426" t="str">
        <f t="shared" si="25"/>
        <v/>
      </c>
      <c r="L211" s="149">
        <f t="shared" si="26"/>
        <v>111.88075177107825</v>
      </c>
      <c r="N211">
        <v>650</v>
      </c>
      <c r="O211" t="str">
        <f t="shared" si="27"/>
        <v/>
      </c>
    </row>
    <row r="212" spans="1:15" x14ac:dyDescent="0.25">
      <c r="A212" s="352">
        <v>9475</v>
      </c>
      <c r="B212" s="20" t="s">
        <v>326</v>
      </c>
      <c r="C212" s="19">
        <v>0</v>
      </c>
      <c r="D212" s="394">
        <v>1330.6925905532141</v>
      </c>
      <c r="E212" s="396">
        <v>1129.0673378098631</v>
      </c>
      <c r="F212" s="396">
        <v>201.62525274335161</v>
      </c>
      <c r="G212" s="440">
        <f t="shared" si="21"/>
        <v>1330.6925905532141</v>
      </c>
      <c r="H212" s="399">
        <f t="shared" si="22"/>
        <v>1330.6925905532141</v>
      </c>
      <c r="I212" s="426">
        <f t="shared" si="23"/>
        <v>1129.0673378098631</v>
      </c>
      <c r="J212" s="315">
        <f t="shared" si="24"/>
        <v>1129.0673378098631</v>
      </c>
      <c r="K212" s="426">
        <f t="shared" si="25"/>
        <v>201.62525274335161</v>
      </c>
      <c r="L212" s="149">
        <f t="shared" si="26"/>
        <v>201.62525274335161</v>
      </c>
      <c r="N212">
        <v>970</v>
      </c>
      <c r="O212">
        <f t="shared" si="27"/>
        <v>970</v>
      </c>
    </row>
    <row r="213" spans="1:15" x14ac:dyDescent="0.25">
      <c r="A213" s="352">
        <v>9476</v>
      </c>
      <c r="B213" s="20" t="s">
        <v>161</v>
      </c>
      <c r="C213" s="19">
        <v>2</v>
      </c>
      <c r="D213" s="394">
        <v>662.86615731568077</v>
      </c>
      <c r="E213" s="396">
        <v>630.04550210486184</v>
      </c>
      <c r="F213" s="396">
        <v>32.820655210818245</v>
      </c>
      <c r="G213" s="440" t="str">
        <f t="shared" si="21"/>
        <v/>
      </c>
      <c r="H213" s="399">
        <f t="shared" si="22"/>
        <v>662.86615731568077</v>
      </c>
      <c r="I213" s="426" t="str">
        <f t="shared" si="23"/>
        <v/>
      </c>
      <c r="J213" s="315">
        <f t="shared" si="24"/>
        <v>630.04550210486184</v>
      </c>
      <c r="K213" s="426" t="str">
        <f t="shared" si="25"/>
        <v/>
      </c>
      <c r="L213" s="149">
        <f t="shared" si="26"/>
        <v>32.820655210818245</v>
      </c>
      <c r="N213">
        <v>652</v>
      </c>
      <c r="O213" t="str">
        <f t="shared" si="27"/>
        <v/>
      </c>
    </row>
    <row r="214" spans="1:15" x14ac:dyDescent="0.25">
      <c r="A214" s="352">
        <v>9477</v>
      </c>
      <c r="B214" s="20" t="s">
        <v>162</v>
      </c>
      <c r="C214" s="19">
        <v>2</v>
      </c>
      <c r="D214" s="394">
        <v>788.85369840417513</v>
      </c>
      <c r="E214" s="396">
        <v>703.8290986568079</v>
      </c>
      <c r="F214" s="396">
        <v>85.024599747368299</v>
      </c>
      <c r="G214" s="440" t="str">
        <f t="shared" si="21"/>
        <v/>
      </c>
      <c r="H214" s="399">
        <f t="shared" si="22"/>
        <v>788.85369840417513</v>
      </c>
      <c r="I214" s="426" t="str">
        <f t="shared" si="23"/>
        <v/>
      </c>
      <c r="J214" s="315">
        <f t="shared" si="24"/>
        <v>703.8290986568079</v>
      </c>
      <c r="K214" s="426" t="str">
        <f t="shared" si="25"/>
        <v/>
      </c>
      <c r="L214" s="149">
        <f t="shared" si="26"/>
        <v>85.024599747368299</v>
      </c>
      <c r="N214">
        <v>654</v>
      </c>
      <c r="O214" t="str">
        <f t="shared" si="27"/>
        <v/>
      </c>
    </row>
    <row r="215" spans="1:15" x14ac:dyDescent="0.25">
      <c r="A215" s="352">
        <v>9478</v>
      </c>
      <c r="B215" s="20" t="s">
        <v>163</v>
      </c>
      <c r="C215" s="19">
        <v>2</v>
      </c>
      <c r="D215" s="394">
        <v>567.71925046178035</v>
      </c>
      <c r="E215" s="396">
        <v>440.84127825640951</v>
      </c>
      <c r="F215" s="396">
        <v>126.87797220537159</v>
      </c>
      <c r="G215" s="440" t="str">
        <f t="shared" si="21"/>
        <v/>
      </c>
      <c r="H215" s="399">
        <f t="shared" si="22"/>
        <v>567.71925046178035</v>
      </c>
      <c r="I215" s="426" t="str">
        <f t="shared" si="23"/>
        <v/>
      </c>
      <c r="J215" s="315">
        <f t="shared" si="24"/>
        <v>440.84127825640951</v>
      </c>
      <c r="K215" s="426" t="str">
        <f t="shared" si="25"/>
        <v/>
      </c>
      <c r="L215" s="149">
        <f t="shared" si="26"/>
        <v>126.87797220537159</v>
      </c>
      <c r="N215">
        <v>521</v>
      </c>
      <c r="O215" t="str">
        <f t="shared" si="27"/>
        <v/>
      </c>
    </row>
    <row r="216" spans="1:15" x14ac:dyDescent="0.25">
      <c r="A216" s="352">
        <v>9479</v>
      </c>
      <c r="B216" s="20" t="s">
        <v>164</v>
      </c>
      <c r="C216" s="19">
        <v>0</v>
      </c>
      <c r="D216" s="394">
        <v>713.61659607052741</v>
      </c>
      <c r="E216" s="396">
        <v>713.61659607052741</v>
      </c>
      <c r="F216" s="396">
        <v>0</v>
      </c>
      <c r="G216" s="440">
        <f t="shared" si="21"/>
        <v>713.61659607052741</v>
      </c>
      <c r="H216" s="399">
        <f t="shared" si="22"/>
        <v>713.61659607052741</v>
      </c>
      <c r="I216" s="426">
        <f t="shared" si="23"/>
        <v>713.61659607052741</v>
      </c>
      <c r="J216" s="315">
        <f t="shared" si="24"/>
        <v>713.61659607052741</v>
      </c>
      <c r="K216" s="426">
        <f t="shared" si="25"/>
        <v>0</v>
      </c>
      <c r="L216" s="149">
        <f t="shared" si="26"/>
        <v>0</v>
      </c>
      <c r="N216">
        <v>621</v>
      </c>
      <c r="O216">
        <f t="shared" si="27"/>
        <v>621</v>
      </c>
    </row>
    <row r="217" spans="1:15" x14ac:dyDescent="0.25">
      <c r="A217" s="352">
        <v>9571</v>
      </c>
      <c r="B217" s="20" t="s">
        <v>327</v>
      </c>
      <c r="C217" s="19">
        <v>1</v>
      </c>
      <c r="D217" s="394">
        <v>2717.393135398017</v>
      </c>
      <c r="E217" s="396">
        <v>2220.2906209205798</v>
      </c>
      <c r="F217" s="396">
        <v>497.1025144774905</v>
      </c>
      <c r="G217" s="440" t="str">
        <f t="shared" si="21"/>
        <v/>
      </c>
      <c r="H217" s="399" t="str">
        <f t="shared" si="22"/>
        <v/>
      </c>
      <c r="I217" s="426" t="str">
        <f t="shared" si="23"/>
        <v/>
      </c>
      <c r="J217" s="315" t="str">
        <f t="shared" si="24"/>
        <v/>
      </c>
      <c r="K217" s="426" t="str">
        <f t="shared" si="25"/>
        <v/>
      </c>
      <c r="L217" s="149" t="str">
        <f t="shared" si="26"/>
        <v/>
      </c>
      <c r="N217">
        <v>2068</v>
      </c>
      <c r="O217" t="str">
        <f t="shared" si="27"/>
        <v/>
      </c>
    </row>
    <row r="218" spans="1:15" x14ac:dyDescent="0.25">
      <c r="A218" s="352">
        <v>9572</v>
      </c>
      <c r="B218" s="20" t="s">
        <v>328</v>
      </c>
      <c r="C218" s="19">
        <v>2</v>
      </c>
      <c r="D218" s="394">
        <v>961.27093576437471</v>
      </c>
      <c r="E218" s="396">
        <v>749.41485761651552</v>
      </c>
      <c r="F218" s="396">
        <v>211.85607814786658</v>
      </c>
      <c r="G218" s="440" t="str">
        <f t="shared" si="21"/>
        <v/>
      </c>
      <c r="H218" s="399">
        <f t="shared" si="22"/>
        <v>961.27093576437471</v>
      </c>
      <c r="I218" s="426" t="str">
        <f t="shared" si="23"/>
        <v/>
      </c>
      <c r="J218" s="315">
        <f t="shared" si="24"/>
        <v>749.41485761651552</v>
      </c>
      <c r="K218" s="426" t="str">
        <f t="shared" si="25"/>
        <v/>
      </c>
      <c r="L218" s="149">
        <f t="shared" si="26"/>
        <v>211.85607814786658</v>
      </c>
      <c r="N218">
        <v>636</v>
      </c>
      <c r="O218" t="str">
        <f t="shared" si="27"/>
        <v/>
      </c>
    </row>
    <row r="219" spans="1:15" x14ac:dyDescent="0.25">
      <c r="A219" s="352">
        <v>9573</v>
      </c>
      <c r="B219" s="20" t="s">
        <v>329</v>
      </c>
      <c r="C219" s="19">
        <v>2</v>
      </c>
      <c r="D219" s="394">
        <v>419.35909171552919</v>
      </c>
      <c r="E219" s="396">
        <v>199.8321369140979</v>
      </c>
      <c r="F219" s="396">
        <v>219.52695480143149</v>
      </c>
      <c r="G219" s="440" t="str">
        <f t="shared" si="21"/>
        <v/>
      </c>
      <c r="H219" s="399">
        <f t="shared" si="22"/>
        <v>419.35909171552919</v>
      </c>
      <c r="I219" s="426" t="str">
        <f t="shared" si="23"/>
        <v/>
      </c>
      <c r="J219" s="315">
        <f t="shared" si="24"/>
        <v>199.8321369140979</v>
      </c>
      <c r="K219" s="426" t="str">
        <f t="shared" si="25"/>
        <v/>
      </c>
      <c r="L219" s="149">
        <f t="shared" si="26"/>
        <v>219.52695480143149</v>
      </c>
      <c r="N219">
        <v>370</v>
      </c>
      <c r="O219" t="str">
        <f t="shared" si="27"/>
        <v/>
      </c>
    </row>
    <row r="220" spans="1:15" x14ac:dyDescent="0.25">
      <c r="A220" s="352">
        <v>9574</v>
      </c>
      <c r="B220" s="20" t="s">
        <v>330</v>
      </c>
      <c r="C220" s="19">
        <v>2</v>
      </c>
      <c r="D220" s="394">
        <v>1807.8740173246799</v>
      </c>
      <c r="E220" s="396">
        <v>891.54590988329107</v>
      </c>
      <c r="F220" s="396">
        <v>916.32810744138874</v>
      </c>
      <c r="G220" s="440" t="str">
        <f t="shared" si="21"/>
        <v/>
      </c>
      <c r="H220" s="399">
        <f t="shared" si="22"/>
        <v>1807.8740173246799</v>
      </c>
      <c r="I220" s="426" t="str">
        <f t="shared" si="23"/>
        <v/>
      </c>
      <c r="J220" s="315">
        <f t="shared" si="24"/>
        <v>891.54590988329107</v>
      </c>
      <c r="K220" s="426" t="str">
        <f t="shared" si="25"/>
        <v/>
      </c>
      <c r="L220" s="149">
        <f t="shared" si="26"/>
        <v>916.32810744138874</v>
      </c>
      <c r="N220">
        <v>985</v>
      </c>
      <c r="O220" t="str">
        <f t="shared" si="27"/>
        <v/>
      </c>
    </row>
    <row r="221" spans="1:15" x14ac:dyDescent="0.25">
      <c r="A221" s="352">
        <v>9575</v>
      </c>
      <c r="B221" s="20" t="s">
        <v>165</v>
      </c>
      <c r="C221" s="19">
        <v>2</v>
      </c>
      <c r="D221" s="394">
        <v>1708.4183738310373</v>
      </c>
      <c r="E221" s="396">
        <v>1049.4034934298024</v>
      </c>
      <c r="F221" s="396">
        <v>659.01488040123184</v>
      </c>
      <c r="G221" s="440" t="str">
        <f t="shared" si="21"/>
        <v/>
      </c>
      <c r="H221" s="399">
        <f t="shared" si="22"/>
        <v>1708.4183738310373</v>
      </c>
      <c r="I221" s="426" t="str">
        <f t="shared" si="23"/>
        <v/>
      </c>
      <c r="J221" s="315">
        <f t="shared" si="24"/>
        <v>1049.4034934298024</v>
      </c>
      <c r="K221" s="426" t="str">
        <f t="shared" si="25"/>
        <v/>
      </c>
      <c r="L221" s="149">
        <f t="shared" si="26"/>
        <v>659.01488040123184</v>
      </c>
      <c r="N221">
        <v>1267</v>
      </c>
      <c r="O221" t="str">
        <f t="shared" si="27"/>
        <v/>
      </c>
    </row>
    <row r="222" spans="1:15" x14ac:dyDescent="0.25">
      <c r="A222" s="352">
        <v>9576</v>
      </c>
      <c r="B222" s="20" t="s">
        <v>331</v>
      </c>
      <c r="C222" s="19">
        <v>2</v>
      </c>
      <c r="D222" s="394">
        <v>1164.4912187541131</v>
      </c>
      <c r="E222" s="396">
        <v>833.34428715402998</v>
      </c>
      <c r="F222" s="396">
        <v>331.14693160008784</v>
      </c>
      <c r="G222" s="440" t="str">
        <f t="shared" si="21"/>
        <v/>
      </c>
      <c r="H222" s="399">
        <f t="shared" si="22"/>
        <v>1164.4912187541131</v>
      </c>
      <c r="I222" s="426" t="str">
        <f t="shared" si="23"/>
        <v/>
      </c>
      <c r="J222" s="315">
        <f t="shared" si="24"/>
        <v>833.34428715402998</v>
      </c>
      <c r="K222" s="426" t="str">
        <f t="shared" si="25"/>
        <v/>
      </c>
      <c r="L222" s="149">
        <f t="shared" si="26"/>
        <v>331.14693160008784</v>
      </c>
      <c r="N222">
        <v>939</v>
      </c>
      <c r="O222" t="str">
        <f t="shared" si="27"/>
        <v/>
      </c>
    </row>
    <row r="223" spans="1:15" x14ac:dyDescent="0.25">
      <c r="A223" s="352">
        <v>9577</v>
      </c>
      <c r="B223" s="20" t="s">
        <v>166</v>
      </c>
      <c r="C223" s="19">
        <v>1</v>
      </c>
      <c r="D223" s="394">
        <v>1095.9920444254469</v>
      </c>
      <c r="E223" s="396">
        <v>1082.0082452389693</v>
      </c>
      <c r="F223" s="396">
        <v>13.983799186474599</v>
      </c>
      <c r="G223" s="440" t="str">
        <f t="shared" si="21"/>
        <v/>
      </c>
      <c r="H223" s="399" t="str">
        <f t="shared" si="22"/>
        <v/>
      </c>
      <c r="I223" s="426" t="str">
        <f t="shared" si="23"/>
        <v/>
      </c>
      <c r="J223" s="315" t="str">
        <f t="shared" si="24"/>
        <v/>
      </c>
      <c r="K223" s="426" t="str">
        <f t="shared" si="25"/>
        <v/>
      </c>
      <c r="L223" s="149" t="str">
        <f t="shared" si="26"/>
        <v/>
      </c>
      <c r="N223">
        <v>967</v>
      </c>
      <c r="O223" t="str">
        <f t="shared" si="27"/>
        <v/>
      </c>
    </row>
    <row r="224" spans="1:15" x14ac:dyDescent="0.25">
      <c r="A224" s="352">
        <v>9671</v>
      </c>
      <c r="B224" s="20" t="s">
        <v>332</v>
      </c>
      <c r="C224" s="19">
        <v>2</v>
      </c>
      <c r="D224" s="394">
        <v>836.20871744572196</v>
      </c>
      <c r="E224" s="396">
        <v>521.18152379236938</v>
      </c>
      <c r="F224" s="396">
        <v>315.02719365334991</v>
      </c>
      <c r="G224" s="440" t="str">
        <f t="shared" si="21"/>
        <v/>
      </c>
      <c r="H224" s="399">
        <f t="shared" si="22"/>
        <v>836.20871744572196</v>
      </c>
      <c r="I224" s="426" t="str">
        <f t="shared" si="23"/>
        <v/>
      </c>
      <c r="J224" s="315">
        <f t="shared" si="24"/>
        <v>521.18152379236938</v>
      </c>
      <c r="K224" s="426" t="str">
        <f t="shared" si="25"/>
        <v/>
      </c>
      <c r="L224" s="149">
        <f t="shared" si="26"/>
        <v>315.02719365334991</v>
      </c>
      <c r="N224">
        <v>761</v>
      </c>
      <c r="O224" t="str">
        <f t="shared" si="27"/>
        <v/>
      </c>
    </row>
    <row r="225" spans="1:15" x14ac:dyDescent="0.25">
      <c r="A225" s="352">
        <v>9672</v>
      </c>
      <c r="B225" s="20" t="s">
        <v>167</v>
      </c>
      <c r="C225" s="19">
        <v>2</v>
      </c>
      <c r="D225" s="394">
        <v>976.76309141274544</v>
      </c>
      <c r="E225" s="396">
        <v>723.77376058675236</v>
      </c>
      <c r="F225" s="396">
        <v>252.98933082598654</v>
      </c>
      <c r="G225" s="440" t="str">
        <f t="shared" si="21"/>
        <v/>
      </c>
      <c r="H225" s="399">
        <f t="shared" si="22"/>
        <v>976.76309141274544</v>
      </c>
      <c r="I225" s="426" t="str">
        <f t="shared" si="23"/>
        <v/>
      </c>
      <c r="J225" s="315">
        <f t="shared" si="24"/>
        <v>723.77376058675236</v>
      </c>
      <c r="K225" s="426" t="str">
        <f t="shared" si="25"/>
        <v/>
      </c>
      <c r="L225" s="149">
        <f t="shared" si="26"/>
        <v>252.98933082598654</v>
      </c>
      <c r="N225">
        <v>1136</v>
      </c>
      <c r="O225" t="str">
        <f t="shared" si="27"/>
        <v/>
      </c>
    </row>
    <row r="226" spans="1:15" x14ac:dyDescent="0.25">
      <c r="A226" s="352">
        <v>9673</v>
      </c>
      <c r="B226" s="20" t="s">
        <v>168</v>
      </c>
      <c r="C226" s="19">
        <v>2</v>
      </c>
      <c r="D226" s="394">
        <v>1013.8805973926312</v>
      </c>
      <c r="E226" s="396">
        <v>733.9986283630858</v>
      </c>
      <c r="F226" s="396">
        <v>279.88196902954627</v>
      </c>
      <c r="G226" s="440" t="str">
        <f t="shared" si="21"/>
        <v/>
      </c>
      <c r="H226" s="399">
        <f t="shared" si="22"/>
        <v>1013.8805973926312</v>
      </c>
      <c r="I226" s="426" t="str">
        <f t="shared" si="23"/>
        <v/>
      </c>
      <c r="J226" s="315">
        <f t="shared" si="24"/>
        <v>733.9986283630858</v>
      </c>
      <c r="K226" s="426" t="str">
        <f t="shared" si="25"/>
        <v/>
      </c>
      <c r="L226" s="149">
        <f t="shared" si="26"/>
        <v>279.88196902954627</v>
      </c>
      <c r="N226">
        <v>1020</v>
      </c>
      <c r="O226" t="str">
        <f t="shared" si="27"/>
        <v/>
      </c>
    </row>
    <row r="227" spans="1:15" x14ac:dyDescent="0.25">
      <c r="A227" s="352">
        <v>9674</v>
      </c>
      <c r="B227" s="20" t="s">
        <v>169</v>
      </c>
      <c r="C227" s="19">
        <v>2</v>
      </c>
      <c r="D227" s="394">
        <v>931.90205606922257</v>
      </c>
      <c r="E227" s="396">
        <v>639.04705222225766</v>
      </c>
      <c r="F227" s="396">
        <v>292.85500384696201</v>
      </c>
      <c r="G227" s="440" t="str">
        <f t="shared" si="21"/>
        <v/>
      </c>
      <c r="H227" s="399">
        <f t="shared" si="22"/>
        <v>931.90205606922257</v>
      </c>
      <c r="I227" s="426" t="str">
        <f t="shared" si="23"/>
        <v/>
      </c>
      <c r="J227" s="315">
        <f t="shared" si="24"/>
        <v>639.04705222225766</v>
      </c>
      <c r="K227" s="426" t="str">
        <f t="shared" si="25"/>
        <v/>
      </c>
      <c r="L227" s="149">
        <f t="shared" si="26"/>
        <v>292.85500384696201</v>
      </c>
      <c r="N227">
        <v>958</v>
      </c>
      <c r="O227" t="str">
        <f t="shared" si="27"/>
        <v/>
      </c>
    </row>
    <row r="228" spans="1:15" x14ac:dyDescent="0.25">
      <c r="A228" s="352">
        <v>9675</v>
      </c>
      <c r="B228" s="20" t="s">
        <v>170</v>
      </c>
      <c r="C228" s="19">
        <v>2</v>
      </c>
      <c r="D228" s="394">
        <v>891.7513255578026</v>
      </c>
      <c r="E228" s="396">
        <v>434.19178058255335</v>
      </c>
      <c r="F228" s="396">
        <v>457.55954497525181</v>
      </c>
      <c r="G228" s="440" t="str">
        <f t="shared" si="21"/>
        <v/>
      </c>
      <c r="H228" s="399">
        <f t="shared" si="22"/>
        <v>891.7513255578026</v>
      </c>
      <c r="I228" s="426" t="str">
        <f t="shared" si="23"/>
        <v/>
      </c>
      <c r="J228" s="315">
        <f t="shared" si="24"/>
        <v>434.19178058255335</v>
      </c>
      <c r="K228" s="426" t="str">
        <f t="shared" si="25"/>
        <v/>
      </c>
      <c r="L228" s="149">
        <f t="shared" si="26"/>
        <v>457.55954497525181</v>
      </c>
      <c r="N228">
        <v>685</v>
      </c>
      <c r="O228" t="str">
        <f t="shared" si="27"/>
        <v/>
      </c>
    </row>
    <row r="229" spans="1:15" x14ac:dyDescent="0.25">
      <c r="A229" s="352">
        <v>9676</v>
      </c>
      <c r="B229" s="20" t="s">
        <v>171</v>
      </c>
      <c r="C229" s="19">
        <v>2</v>
      </c>
      <c r="D229" s="394">
        <v>558.23154424034158</v>
      </c>
      <c r="E229" s="396">
        <v>402.32088243785995</v>
      </c>
      <c r="F229" s="396">
        <v>155.91066180247913</v>
      </c>
      <c r="G229" s="440" t="str">
        <f t="shared" si="21"/>
        <v/>
      </c>
      <c r="H229" s="399">
        <f t="shared" si="22"/>
        <v>558.23154424034158</v>
      </c>
      <c r="I229" s="426" t="str">
        <f t="shared" si="23"/>
        <v/>
      </c>
      <c r="J229" s="315">
        <f t="shared" si="24"/>
        <v>402.32088243785995</v>
      </c>
      <c r="K229" s="426" t="str">
        <f t="shared" si="25"/>
        <v/>
      </c>
      <c r="L229" s="149">
        <f t="shared" si="26"/>
        <v>155.91066180247913</v>
      </c>
      <c r="N229">
        <v>716</v>
      </c>
      <c r="O229" t="str">
        <f t="shared" si="27"/>
        <v/>
      </c>
    </row>
    <row r="230" spans="1:15" x14ac:dyDescent="0.25">
      <c r="A230" s="352">
        <v>9677</v>
      </c>
      <c r="B230" s="20" t="s">
        <v>172</v>
      </c>
      <c r="C230" s="19">
        <v>2</v>
      </c>
      <c r="D230" s="394">
        <v>1055.1776091491693</v>
      </c>
      <c r="E230" s="396">
        <v>699.9670006544012</v>
      </c>
      <c r="F230" s="396">
        <v>355.21060849474827</v>
      </c>
      <c r="G230" s="440" t="str">
        <f t="shared" si="21"/>
        <v/>
      </c>
      <c r="H230" s="399">
        <f t="shared" si="22"/>
        <v>1055.1776091491693</v>
      </c>
      <c r="I230" s="426" t="str">
        <f t="shared" si="23"/>
        <v/>
      </c>
      <c r="J230" s="315">
        <f t="shared" si="24"/>
        <v>699.9670006544012</v>
      </c>
      <c r="K230" s="426" t="str">
        <f t="shared" si="25"/>
        <v/>
      </c>
      <c r="L230" s="149">
        <f t="shared" si="26"/>
        <v>355.21060849474827</v>
      </c>
      <c r="N230">
        <v>1325</v>
      </c>
      <c r="O230" t="str">
        <f t="shared" si="27"/>
        <v/>
      </c>
    </row>
    <row r="231" spans="1:15" x14ac:dyDescent="0.25">
      <c r="A231" s="352">
        <v>9678</v>
      </c>
      <c r="B231" s="20" t="s">
        <v>333</v>
      </c>
      <c r="C231" s="19">
        <v>2</v>
      </c>
      <c r="D231" s="394">
        <v>968.76961679819533</v>
      </c>
      <c r="E231" s="396">
        <v>493.87189519739513</v>
      </c>
      <c r="F231" s="396">
        <v>474.89772160080599</v>
      </c>
      <c r="G231" s="440" t="str">
        <f t="shared" si="21"/>
        <v/>
      </c>
      <c r="H231" s="399">
        <f t="shared" si="22"/>
        <v>968.76961679819533</v>
      </c>
      <c r="I231" s="426" t="str">
        <f t="shared" si="23"/>
        <v/>
      </c>
      <c r="J231" s="315">
        <f t="shared" si="24"/>
        <v>493.87189519739513</v>
      </c>
      <c r="K231" s="426" t="str">
        <f t="shared" si="25"/>
        <v/>
      </c>
      <c r="L231" s="149">
        <f t="shared" si="26"/>
        <v>474.89772160080599</v>
      </c>
      <c r="N231">
        <v>877</v>
      </c>
      <c r="O231" t="str">
        <f t="shared" si="27"/>
        <v/>
      </c>
    </row>
    <row r="232" spans="1:15" x14ac:dyDescent="0.25">
      <c r="A232" s="352">
        <v>9679</v>
      </c>
      <c r="B232" s="20" t="s">
        <v>334</v>
      </c>
      <c r="C232" s="19">
        <v>2</v>
      </c>
      <c r="D232" s="394">
        <v>1237.4206964494135</v>
      </c>
      <c r="E232" s="396">
        <v>434.91235718820661</v>
      </c>
      <c r="F232" s="396">
        <v>802.50833926120777</v>
      </c>
      <c r="G232" s="440" t="str">
        <f t="shared" si="21"/>
        <v/>
      </c>
      <c r="H232" s="399">
        <f t="shared" si="22"/>
        <v>1237.4206964494135</v>
      </c>
      <c r="I232" s="426" t="str">
        <f t="shared" si="23"/>
        <v/>
      </c>
      <c r="J232" s="315">
        <f t="shared" si="24"/>
        <v>434.91235718820661</v>
      </c>
      <c r="K232" s="426" t="str">
        <f t="shared" si="25"/>
        <v/>
      </c>
      <c r="L232" s="149">
        <f t="shared" si="26"/>
        <v>802.50833926120777</v>
      </c>
      <c r="N232">
        <v>1049</v>
      </c>
      <c r="O232" t="str">
        <f t="shared" si="27"/>
        <v/>
      </c>
    </row>
    <row r="233" spans="1:15" x14ac:dyDescent="0.25">
      <c r="A233" s="352">
        <v>9771</v>
      </c>
      <c r="B233" s="20" t="s">
        <v>173</v>
      </c>
      <c r="C233" s="19">
        <v>1</v>
      </c>
      <c r="D233" s="394">
        <v>1406.3791371135419</v>
      </c>
      <c r="E233" s="396">
        <v>1406.3791371135419</v>
      </c>
      <c r="F233" s="396">
        <v>0</v>
      </c>
      <c r="G233" s="440" t="str">
        <f t="shared" si="21"/>
        <v/>
      </c>
      <c r="H233" s="399" t="str">
        <f t="shared" si="22"/>
        <v/>
      </c>
      <c r="I233" s="426" t="str">
        <f t="shared" si="23"/>
        <v/>
      </c>
      <c r="J233" s="315" t="str">
        <f t="shared" si="24"/>
        <v/>
      </c>
      <c r="K233" s="426" t="str">
        <f t="shared" si="25"/>
        <v/>
      </c>
      <c r="L233" s="149" t="str">
        <f t="shared" si="26"/>
        <v/>
      </c>
      <c r="N233">
        <v>785</v>
      </c>
      <c r="O233" t="str">
        <f t="shared" si="27"/>
        <v/>
      </c>
    </row>
    <row r="234" spans="1:15" x14ac:dyDescent="0.25">
      <c r="A234" s="352">
        <v>9772</v>
      </c>
      <c r="B234" s="20" t="s">
        <v>335</v>
      </c>
      <c r="C234" s="19">
        <v>1</v>
      </c>
      <c r="D234" s="394">
        <v>2291.1564420637519</v>
      </c>
      <c r="E234" s="396">
        <v>2291.1564420637519</v>
      </c>
      <c r="F234" s="396">
        <v>0</v>
      </c>
      <c r="G234" s="440" t="str">
        <f t="shared" si="21"/>
        <v/>
      </c>
      <c r="H234" s="399" t="str">
        <f t="shared" si="22"/>
        <v/>
      </c>
      <c r="I234" s="426" t="str">
        <f t="shared" si="23"/>
        <v/>
      </c>
      <c r="J234" s="315" t="str">
        <f t="shared" si="24"/>
        <v/>
      </c>
      <c r="K234" s="426" t="str">
        <f t="shared" si="25"/>
        <v/>
      </c>
      <c r="L234" s="149" t="str">
        <f t="shared" si="26"/>
        <v/>
      </c>
      <c r="N234">
        <v>1216</v>
      </c>
      <c r="O234" t="str">
        <f t="shared" si="27"/>
        <v/>
      </c>
    </row>
    <row r="235" spans="1:15" x14ac:dyDescent="0.25">
      <c r="A235" s="352">
        <v>9773</v>
      </c>
      <c r="B235" s="20" t="s">
        <v>174</v>
      </c>
      <c r="C235" s="19">
        <v>1</v>
      </c>
      <c r="D235" s="394">
        <v>1340.217561747163</v>
      </c>
      <c r="E235" s="396">
        <v>1340.217561747163</v>
      </c>
      <c r="F235" s="396">
        <v>0</v>
      </c>
      <c r="G235" s="440" t="str">
        <f t="shared" si="21"/>
        <v/>
      </c>
      <c r="H235" s="399" t="str">
        <f t="shared" si="22"/>
        <v/>
      </c>
      <c r="I235" s="426" t="str">
        <f t="shared" si="23"/>
        <v/>
      </c>
      <c r="J235" s="315" t="str">
        <f t="shared" si="24"/>
        <v/>
      </c>
      <c r="K235" s="426" t="str">
        <f t="shared" si="25"/>
        <v/>
      </c>
      <c r="L235" s="149" t="str">
        <f t="shared" si="26"/>
        <v/>
      </c>
      <c r="N235">
        <v>793</v>
      </c>
      <c r="O235" t="str">
        <f t="shared" si="27"/>
        <v/>
      </c>
    </row>
    <row r="236" spans="1:15" x14ac:dyDescent="0.25">
      <c r="A236" s="352">
        <v>9774</v>
      </c>
      <c r="B236" s="20" t="s">
        <v>175</v>
      </c>
      <c r="C236" s="19">
        <v>1</v>
      </c>
      <c r="D236" s="394">
        <v>1268.2170677102904</v>
      </c>
      <c r="E236" s="396">
        <v>1268.2170677102904</v>
      </c>
      <c r="F236" s="396">
        <v>0</v>
      </c>
      <c r="G236" s="440" t="str">
        <f t="shared" si="21"/>
        <v/>
      </c>
      <c r="H236" s="399" t="str">
        <f t="shared" si="22"/>
        <v/>
      </c>
      <c r="I236" s="426" t="str">
        <f t="shared" si="23"/>
        <v/>
      </c>
      <c r="J236" s="315" t="str">
        <f t="shared" si="24"/>
        <v/>
      </c>
      <c r="K236" s="426" t="str">
        <f t="shared" si="25"/>
        <v/>
      </c>
      <c r="L236" s="149" t="str">
        <f t="shared" si="26"/>
        <v/>
      </c>
      <c r="N236">
        <v>760</v>
      </c>
      <c r="O236" t="str">
        <f t="shared" si="27"/>
        <v/>
      </c>
    </row>
    <row r="237" spans="1:15" x14ac:dyDescent="0.25">
      <c r="A237" s="352">
        <v>9775</v>
      </c>
      <c r="B237" s="20" t="s">
        <v>176</v>
      </c>
      <c r="C237" s="19">
        <v>1</v>
      </c>
      <c r="D237" s="394">
        <v>974.62039905060931</v>
      </c>
      <c r="E237" s="396">
        <v>974.62039905060931</v>
      </c>
      <c r="F237" s="396">
        <v>0</v>
      </c>
      <c r="G237" s="440" t="str">
        <f t="shared" si="21"/>
        <v/>
      </c>
      <c r="H237" s="399" t="str">
        <f t="shared" si="22"/>
        <v/>
      </c>
      <c r="I237" s="426" t="str">
        <f t="shared" si="23"/>
        <v/>
      </c>
      <c r="J237" s="315" t="str">
        <f t="shared" si="24"/>
        <v/>
      </c>
      <c r="K237" s="426" t="str">
        <f t="shared" si="25"/>
        <v/>
      </c>
      <c r="L237" s="149" t="str">
        <f t="shared" si="26"/>
        <v/>
      </c>
      <c r="N237">
        <v>515</v>
      </c>
      <c r="O237" t="str">
        <f t="shared" si="27"/>
        <v/>
      </c>
    </row>
    <row r="238" spans="1:15" x14ac:dyDescent="0.25">
      <c r="A238" s="352">
        <v>9776</v>
      </c>
      <c r="B238" s="20" t="s">
        <v>177</v>
      </c>
      <c r="C238" s="19">
        <v>2</v>
      </c>
      <c r="D238" s="394">
        <v>791.2013893643109</v>
      </c>
      <c r="E238" s="396">
        <v>785.30155177365714</v>
      </c>
      <c r="F238" s="396">
        <v>5.8998375906540579</v>
      </c>
      <c r="G238" s="440" t="str">
        <f t="shared" si="21"/>
        <v/>
      </c>
      <c r="H238" s="399">
        <f t="shared" si="22"/>
        <v>791.2013893643109</v>
      </c>
      <c r="I238" s="426" t="str">
        <f t="shared" si="23"/>
        <v/>
      </c>
      <c r="J238" s="315">
        <f t="shared" si="24"/>
        <v>785.30155177365714</v>
      </c>
      <c r="K238" s="426" t="str">
        <f t="shared" si="25"/>
        <v/>
      </c>
      <c r="L238" s="149">
        <f t="shared" si="26"/>
        <v>5.8998375906540579</v>
      </c>
      <c r="N238">
        <v>358</v>
      </c>
      <c r="O238" t="str">
        <f t="shared" si="27"/>
        <v/>
      </c>
    </row>
    <row r="239" spans="1:15" x14ac:dyDescent="0.25">
      <c r="A239" s="352">
        <v>9777</v>
      </c>
      <c r="B239" s="20" t="s">
        <v>336</v>
      </c>
      <c r="C239" s="19">
        <v>1</v>
      </c>
      <c r="D239" s="394">
        <v>2608.3827308627283</v>
      </c>
      <c r="E239" s="396">
        <v>2608.3827308627283</v>
      </c>
      <c r="F239" s="396">
        <v>0</v>
      </c>
      <c r="G239" s="440" t="str">
        <f t="shared" si="21"/>
        <v/>
      </c>
      <c r="H239" s="399" t="str">
        <f t="shared" si="22"/>
        <v/>
      </c>
      <c r="I239" s="426" t="str">
        <f t="shared" si="23"/>
        <v/>
      </c>
      <c r="J239" s="315" t="str">
        <f t="shared" si="24"/>
        <v/>
      </c>
      <c r="K239" s="426" t="str">
        <f t="shared" si="25"/>
        <v/>
      </c>
      <c r="L239" s="149" t="str">
        <f t="shared" si="26"/>
        <v/>
      </c>
      <c r="N239">
        <v>1458</v>
      </c>
      <c r="O239" t="str">
        <f t="shared" si="27"/>
        <v/>
      </c>
    </row>
    <row r="240" spans="1:15" x14ac:dyDescent="0.25">
      <c r="A240" s="352">
        <v>9778</v>
      </c>
      <c r="B240" s="20" t="s">
        <v>337</v>
      </c>
      <c r="C240" s="19">
        <v>1</v>
      </c>
      <c r="D240" s="394">
        <v>2510.0593204106203</v>
      </c>
      <c r="E240" s="396">
        <v>2510.0593204106203</v>
      </c>
      <c r="F240" s="396">
        <v>0</v>
      </c>
      <c r="G240" s="440" t="str">
        <f t="shared" si="21"/>
        <v/>
      </c>
      <c r="H240" s="399" t="str">
        <f t="shared" si="22"/>
        <v/>
      </c>
      <c r="I240" s="426" t="str">
        <f t="shared" si="23"/>
        <v/>
      </c>
      <c r="J240" s="315" t="str">
        <f t="shared" si="24"/>
        <v/>
      </c>
      <c r="K240" s="426" t="str">
        <f t="shared" si="25"/>
        <v/>
      </c>
      <c r="L240" s="149" t="str">
        <f t="shared" si="26"/>
        <v/>
      </c>
      <c r="N240">
        <v>1300</v>
      </c>
      <c r="O240" t="str">
        <f t="shared" si="27"/>
        <v/>
      </c>
    </row>
    <row r="241" spans="1:15" x14ac:dyDescent="0.25">
      <c r="A241" s="352">
        <v>9779</v>
      </c>
      <c r="B241" s="20" t="s">
        <v>178</v>
      </c>
      <c r="C241" s="19">
        <v>1</v>
      </c>
      <c r="D241" s="394">
        <v>2010.6108456764402</v>
      </c>
      <c r="E241" s="396">
        <v>2010.6108456764402</v>
      </c>
      <c r="F241" s="396">
        <v>0</v>
      </c>
      <c r="G241" s="440" t="str">
        <f t="shared" si="21"/>
        <v/>
      </c>
      <c r="H241" s="399" t="str">
        <f t="shared" si="22"/>
        <v/>
      </c>
      <c r="I241" s="426" t="str">
        <f t="shared" si="23"/>
        <v/>
      </c>
      <c r="J241" s="315" t="str">
        <f t="shared" si="24"/>
        <v/>
      </c>
      <c r="K241" s="426" t="str">
        <f t="shared" si="25"/>
        <v/>
      </c>
      <c r="L241" s="149" t="str">
        <f t="shared" si="26"/>
        <v/>
      </c>
      <c r="N241">
        <v>1276</v>
      </c>
      <c r="O241" t="str">
        <f t="shared" si="27"/>
        <v/>
      </c>
    </row>
    <row r="242" spans="1:15" x14ac:dyDescent="0.25">
      <c r="A242" s="352">
        <v>9780</v>
      </c>
      <c r="B242" s="20" t="s">
        <v>338</v>
      </c>
      <c r="C242" s="19">
        <v>1</v>
      </c>
      <c r="D242" s="394">
        <v>3090.0126540258179</v>
      </c>
      <c r="E242" s="396">
        <v>3090.0126540258179</v>
      </c>
      <c r="F242" s="396">
        <v>0</v>
      </c>
      <c r="G242" s="440" t="str">
        <f t="shared" si="21"/>
        <v/>
      </c>
      <c r="H242" s="399" t="str">
        <f t="shared" si="22"/>
        <v/>
      </c>
      <c r="I242" s="426" t="str">
        <f t="shared" si="23"/>
        <v/>
      </c>
      <c r="J242" s="315" t="str">
        <f t="shared" si="24"/>
        <v/>
      </c>
      <c r="K242" s="426" t="str">
        <f t="shared" si="25"/>
        <v/>
      </c>
      <c r="L242" s="149" t="str">
        <f t="shared" si="26"/>
        <v/>
      </c>
      <c r="N242">
        <v>1665</v>
      </c>
      <c r="O242" t="str">
        <f t="shared" si="27"/>
        <v/>
      </c>
    </row>
    <row r="243" spans="1:15" x14ac:dyDescent="0.25">
      <c r="A243" s="352">
        <v>10041</v>
      </c>
      <c r="B243" s="20" t="s">
        <v>179</v>
      </c>
      <c r="C243" s="19">
        <v>2</v>
      </c>
      <c r="D243" s="394">
        <v>593.74621000851914</v>
      </c>
      <c r="E243" s="396">
        <v>458.81717257223823</v>
      </c>
      <c r="F243" s="396">
        <v>134.92903743627639</v>
      </c>
      <c r="G243" s="440" t="str">
        <f t="shared" si="21"/>
        <v/>
      </c>
      <c r="H243" s="399">
        <f t="shared" si="22"/>
        <v>593.74621000851914</v>
      </c>
      <c r="I243" s="426" t="str">
        <f t="shared" si="23"/>
        <v/>
      </c>
      <c r="J243" s="315">
        <f t="shared" si="24"/>
        <v>458.81717257223823</v>
      </c>
      <c r="K243" s="426" t="str">
        <f t="shared" si="25"/>
        <v/>
      </c>
      <c r="L243" s="149">
        <f t="shared" si="26"/>
        <v>134.92903743627639</v>
      </c>
      <c r="N243">
        <v>448</v>
      </c>
      <c r="O243" t="str">
        <f t="shared" si="27"/>
        <v/>
      </c>
    </row>
    <row r="244" spans="1:15" x14ac:dyDescent="0.25">
      <c r="A244" s="352">
        <v>10042</v>
      </c>
      <c r="B244" s="20" t="s">
        <v>181</v>
      </c>
      <c r="C244" s="19">
        <v>2</v>
      </c>
      <c r="D244" s="394">
        <v>725.31786655509973</v>
      </c>
      <c r="E244" s="396">
        <v>623.3155787294213</v>
      </c>
      <c r="F244" s="396">
        <v>102.00228782567612</v>
      </c>
      <c r="G244" s="440" t="str">
        <f t="shared" si="21"/>
        <v/>
      </c>
      <c r="H244" s="399">
        <f t="shared" si="22"/>
        <v>725.31786655509973</v>
      </c>
      <c r="I244" s="426" t="str">
        <f t="shared" si="23"/>
        <v/>
      </c>
      <c r="J244" s="315">
        <f t="shared" si="24"/>
        <v>623.3155787294213</v>
      </c>
      <c r="K244" s="426" t="str">
        <f t="shared" si="25"/>
        <v/>
      </c>
      <c r="L244" s="149">
        <f t="shared" si="26"/>
        <v>102.00228782567612</v>
      </c>
      <c r="N244">
        <v>574</v>
      </c>
      <c r="O244" t="str">
        <f t="shared" si="27"/>
        <v/>
      </c>
    </row>
    <row r="245" spans="1:15" x14ac:dyDescent="0.25">
      <c r="A245" s="352">
        <v>10043</v>
      </c>
      <c r="B245" s="20" t="s">
        <v>182</v>
      </c>
      <c r="C245" s="19">
        <v>2</v>
      </c>
      <c r="D245" s="394">
        <v>346.76308557342963</v>
      </c>
      <c r="E245" s="396">
        <v>286.33941461995551</v>
      </c>
      <c r="F245" s="396">
        <v>60.423670953474968</v>
      </c>
      <c r="G245" s="440" t="str">
        <f t="shared" si="21"/>
        <v/>
      </c>
      <c r="H245" s="399">
        <f t="shared" si="22"/>
        <v>346.76308557342963</v>
      </c>
      <c r="I245" s="426" t="str">
        <f t="shared" si="23"/>
        <v/>
      </c>
      <c r="J245" s="315">
        <f t="shared" si="24"/>
        <v>286.33941461995551</v>
      </c>
      <c r="K245" s="426" t="str">
        <f t="shared" si="25"/>
        <v/>
      </c>
      <c r="L245" s="149">
        <f t="shared" si="26"/>
        <v>60.423670953474968</v>
      </c>
      <c r="N245">
        <v>248</v>
      </c>
      <c r="O245" t="str">
        <f t="shared" si="27"/>
        <v/>
      </c>
    </row>
    <row r="246" spans="1:15" x14ac:dyDescent="0.25">
      <c r="A246" s="352">
        <v>10044</v>
      </c>
      <c r="B246" s="20" t="s">
        <v>183</v>
      </c>
      <c r="C246" s="19">
        <v>2</v>
      </c>
      <c r="D246" s="394">
        <v>670.7998161838151</v>
      </c>
      <c r="E246" s="396">
        <v>460.23957789281656</v>
      </c>
      <c r="F246" s="396">
        <v>210.5602382909978</v>
      </c>
      <c r="G246" s="440" t="str">
        <f t="shared" si="21"/>
        <v/>
      </c>
      <c r="H246" s="399">
        <f t="shared" si="22"/>
        <v>670.7998161838151</v>
      </c>
      <c r="I246" s="426" t="str">
        <f t="shared" si="23"/>
        <v/>
      </c>
      <c r="J246" s="315">
        <f t="shared" si="24"/>
        <v>460.23957789281656</v>
      </c>
      <c r="K246" s="426" t="str">
        <f t="shared" si="25"/>
        <v/>
      </c>
      <c r="L246" s="149">
        <f t="shared" si="26"/>
        <v>210.5602382909978</v>
      </c>
      <c r="N246">
        <v>483</v>
      </c>
      <c r="O246" t="str">
        <f t="shared" si="27"/>
        <v/>
      </c>
    </row>
    <row r="247" spans="1:15" x14ac:dyDescent="0.25">
      <c r="A247" s="352">
        <v>10045</v>
      </c>
      <c r="B247" s="20" t="s">
        <v>184</v>
      </c>
      <c r="C247" s="19">
        <v>2</v>
      </c>
      <c r="D247" s="394">
        <v>555.86406528626412</v>
      </c>
      <c r="E247" s="396">
        <v>444.53192948289359</v>
      </c>
      <c r="F247" s="396">
        <v>111.33213580337099</v>
      </c>
      <c r="G247" s="440" t="str">
        <f t="shared" si="21"/>
        <v/>
      </c>
      <c r="H247" s="399">
        <f t="shared" si="22"/>
        <v>555.86406528626412</v>
      </c>
      <c r="I247" s="426" t="str">
        <f t="shared" si="23"/>
        <v/>
      </c>
      <c r="J247" s="315">
        <f t="shared" si="24"/>
        <v>444.53192948289359</v>
      </c>
      <c r="K247" s="426" t="str">
        <f t="shared" si="25"/>
        <v/>
      </c>
      <c r="L247" s="149">
        <f t="shared" si="26"/>
        <v>111.33213580337099</v>
      </c>
      <c r="N247">
        <v>436</v>
      </c>
      <c r="O247" t="str">
        <f t="shared" si="27"/>
        <v/>
      </c>
    </row>
    <row r="248" spans="1:15" x14ac:dyDescent="0.25">
      <c r="A248" s="352">
        <v>10046</v>
      </c>
      <c r="B248" s="20" t="s">
        <v>185</v>
      </c>
      <c r="C248" s="19">
        <v>2</v>
      </c>
      <c r="D248" s="394">
        <v>563.34439015593409</v>
      </c>
      <c r="E248" s="396">
        <v>559.14351360130297</v>
      </c>
      <c r="F248" s="396">
        <v>4.2008765546317441</v>
      </c>
      <c r="G248" s="440" t="str">
        <f t="shared" si="21"/>
        <v/>
      </c>
      <c r="H248" s="399">
        <f t="shared" si="22"/>
        <v>563.34439015593409</v>
      </c>
      <c r="I248" s="426" t="str">
        <f t="shared" si="23"/>
        <v/>
      </c>
      <c r="J248" s="315">
        <f t="shared" si="24"/>
        <v>559.14351360130297</v>
      </c>
      <c r="K248" s="426" t="str">
        <f t="shared" si="25"/>
        <v/>
      </c>
      <c r="L248" s="149">
        <f t="shared" si="26"/>
        <v>4.2008765546317441</v>
      </c>
      <c r="N248">
        <v>474</v>
      </c>
      <c r="O248" t="str">
        <f t="shared" si="27"/>
        <v/>
      </c>
    </row>
    <row r="249" spans="1:15" x14ac:dyDescent="0.25">
      <c r="A249" s="352">
        <v>11000</v>
      </c>
      <c r="B249" s="20" t="s">
        <v>186</v>
      </c>
      <c r="C249" s="19">
        <v>0</v>
      </c>
      <c r="D249" s="394">
        <v>3244.3481100567642</v>
      </c>
      <c r="E249" s="396">
        <v>1385.4129130400913</v>
      </c>
      <c r="F249" s="396">
        <v>1858.9351970166801</v>
      </c>
      <c r="G249" s="440">
        <f t="shared" si="21"/>
        <v>3244.3481100567642</v>
      </c>
      <c r="H249" s="399">
        <f t="shared" si="22"/>
        <v>3244.3481100567642</v>
      </c>
      <c r="I249" s="426">
        <f t="shared" si="23"/>
        <v>1385.4129130400913</v>
      </c>
      <c r="J249" s="315">
        <f t="shared" si="24"/>
        <v>1385.4129130400913</v>
      </c>
      <c r="K249" s="426">
        <f t="shared" si="25"/>
        <v>1858.9351970166801</v>
      </c>
      <c r="L249" s="149">
        <f t="shared" si="26"/>
        <v>1858.9351970166801</v>
      </c>
      <c r="N249">
        <v>899</v>
      </c>
      <c r="O249">
        <f t="shared" si="27"/>
        <v>899</v>
      </c>
    </row>
    <row r="250" spans="1:15" x14ac:dyDescent="0.25">
      <c r="A250" s="352">
        <v>12060</v>
      </c>
      <c r="B250" s="20" t="s">
        <v>188</v>
      </c>
      <c r="C250" s="19">
        <v>0</v>
      </c>
      <c r="D250" s="394">
        <v>924.11032635018159</v>
      </c>
      <c r="E250" s="396">
        <v>790.1201236767821</v>
      </c>
      <c r="F250" s="396">
        <v>133.99020267340691</v>
      </c>
      <c r="G250" s="440">
        <f t="shared" si="21"/>
        <v>924.11032635018159</v>
      </c>
      <c r="H250" s="399">
        <f t="shared" si="22"/>
        <v>924.11032635018159</v>
      </c>
      <c r="I250" s="426">
        <f t="shared" si="23"/>
        <v>790.1201236767821</v>
      </c>
      <c r="J250" s="315">
        <f t="shared" si="24"/>
        <v>790.1201236767821</v>
      </c>
      <c r="K250" s="426">
        <f t="shared" si="25"/>
        <v>133.99020267340691</v>
      </c>
      <c r="L250" s="149">
        <f t="shared" si="26"/>
        <v>133.99020267340691</v>
      </c>
      <c r="N250">
        <v>1493</v>
      </c>
      <c r="O250">
        <f t="shared" si="27"/>
        <v>1493</v>
      </c>
    </row>
    <row r="251" spans="1:15" x14ac:dyDescent="0.25">
      <c r="A251" s="352">
        <v>12061</v>
      </c>
      <c r="B251" s="20" t="s">
        <v>190</v>
      </c>
      <c r="C251" s="19">
        <v>0</v>
      </c>
      <c r="D251" s="394">
        <v>982.92475944491582</v>
      </c>
      <c r="E251" s="396">
        <v>923.12692845383526</v>
      </c>
      <c r="F251" s="396">
        <v>59.797830991081035</v>
      </c>
      <c r="G251" s="440">
        <f t="shared" si="21"/>
        <v>982.92475944491582</v>
      </c>
      <c r="H251" s="399">
        <f t="shared" si="22"/>
        <v>982.92475944491582</v>
      </c>
      <c r="I251" s="426">
        <f t="shared" si="23"/>
        <v>923.12692845383526</v>
      </c>
      <c r="J251" s="315">
        <f t="shared" si="24"/>
        <v>923.12692845383526</v>
      </c>
      <c r="K251" s="426">
        <f t="shared" si="25"/>
        <v>59.797830991081035</v>
      </c>
      <c r="L251" s="149">
        <f t="shared" si="26"/>
        <v>59.797830991081035</v>
      </c>
      <c r="N251">
        <v>2279</v>
      </c>
      <c r="O251">
        <f t="shared" si="27"/>
        <v>2279</v>
      </c>
    </row>
    <row r="252" spans="1:15" x14ac:dyDescent="0.25">
      <c r="A252" s="352">
        <v>12062</v>
      </c>
      <c r="B252" s="20" t="s">
        <v>191</v>
      </c>
      <c r="C252" s="19">
        <v>0</v>
      </c>
      <c r="D252" s="394">
        <v>894.71679415752806</v>
      </c>
      <c r="E252" s="396">
        <v>697.72535414664776</v>
      </c>
      <c r="F252" s="396">
        <v>196.99144001087691</v>
      </c>
      <c r="G252" s="440">
        <f t="shared" si="21"/>
        <v>894.71679415752806</v>
      </c>
      <c r="H252" s="399">
        <f t="shared" si="22"/>
        <v>894.71679415752806</v>
      </c>
      <c r="I252" s="426">
        <f t="shared" si="23"/>
        <v>697.72535414664776</v>
      </c>
      <c r="J252" s="315">
        <f t="shared" si="24"/>
        <v>697.72535414664776</v>
      </c>
      <c r="K252" s="426">
        <f t="shared" si="25"/>
        <v>196.99144001087691</v>
      </c>
      <c r="L252" s="149">
        <f t="shared" si="26"/>
        <v>196.99144001087691</v>
      </c>
      <c r="N252">
        <v>1910</v>
      </c>
      <c r="O252">
        <f t="shared" si="27"/>
        <v>1910</v>
      </c>
    </row>
    <row r="253" spans="1:15" x14ac:dyDescent="0.25">
      <c r="A253" s="352">
        <v>12063</v>
      </c>
      <c r="B253" s="20" t="s">
        <v>192</v>
      </c>
      <c r="C253" s="19">
        <v>0</v>
      </c>
      <c r="D253" s="394">
        <v>828.00377521395535</v>
      </c>
      <c r="E253" s="396">
        <v>653.33606249251136</v>
      </c>
      <c r="F253" s="396">
        <v>174.66771272144237</v>
      </c>
      <c r="G253" s="440">
        <f t="shared" si="21"/>
        <v>828.00377521395535</v>
      </c>
      <c r="H253" s="399">
        <f t="shared" si="22"/>
        <v>828.00377521395535</v>
      </c>
      <c r="I253" s="426">
        <f t="shared" si="23"/>
        <v>653.33606249251136</v>
      </c>
      <c r="J253" s="315">
        <f t="shared" si="24"/>
        <v>653.33606249251136</v>
      </c>
      <c r="K253" s="426">
        <f t="shared" si="25"/>
        <v>174.66771272144237</v>
      </c>
      <c r="L253" s="149">
        <f t="shared" si="26"/>
        <v>174.66771272144237</v>
      </c>
      <c r="N253">
        <v>1732</v>
      </c>
      <c r="O253">
        <f t="shared" si="27"/>
        <v>1732</v>
      </c>
    </row>
    <row r="254" spans="1:15" x14ac:dyDescent="0.25">
      <c r="A254" s="352">
        <v>12064</v>
      </c>
      <c r="B254" s="20" t="s">
        <v>193</v>
      </c>
      <c r="C254" s="19">
        <v>0</v>
      </c>
      <c r="D254" s="394">
        <v>1301.7511520802323</v>
      </c>
      <c r="E254" s="396">
        <v>1224.4443407878491</v>
      </c>
      <c r="F254" s="396">
        <v>77.306811292398706</v>
      </c>
      <c r="G254" s="440">
        <f t="shared" si="21"/>
        <v>1301.7511520802323</v>
      </c>
      <c r="H254" s="399">
        <f t="shared" si="22"/>
        <v>1301.7511520802323</v>
      </c>
      <c r="I254" s="426">
        <f t="shared" si="23"/>
        <v>1224.4443407878491</v>
      </c>
      <c r="J254" s="315">
        <f t="shared" si="24"/>
        <v>1224.4443407878491</v>
      </c>
      <c r="K254" s="426">
        <f t="shared" si="25"/>
        <v>77.306811292398706</v>
      </c>
      <c r="L254" s="149">
        <f t="shared" si="26"/>
        <v>77.306811292398706</v>
      </c>
      <c r="N254">
        <v>2215</v>
      </c>
      <c r="O254">
        <f t="shared" si="27"/>
        <v>2215</v>
      </c>
    </row>
    <row r="255" spans="1:15" x14ac:dyDescent="0.25">
      <c r="A255" s="352">
        <v>12065</v>
      </c>
      <c r="B255" s="20" t="s">
        <v>194</v>
      </c>
      <c r="C255" s="19">
        <v>0</v>
      </c>
      <c r="D255" s="394">
        <v>859.49955367663097</v>
      </c>
      <c r="E255" s="396">
        <v>714.1902171414921</v>
      </c>
      <c r="F255" s="396">
        <v>145.30933653515171</v>
      </c>
      <c r="G255" s="440">
        <f t="shared" si="21"/>
        <v>859.49955367663097</v>
      </c>
      <c r="H255" s="399">
        <f t="shared" si="22"/>
        <v>859.49955367663097</v>
      </c>
      <c r="I255" s="426">
        <f t="shared" si="23"/>
        <v>714.1902171414921</v>
      </c>
      <c r="J255" s="315">
        <f t="shared" si="24"/>
        <v>714.1902171414921</v>
      </c>
      <c r="K255" s="426">
        <f t="shared" si="25"/>
        <v>145.30933653515171</v>
      </c>
      <c r="L255" s="149">
        <f t="shared" si="26"/>
        <v>145.30933653515171</v>
      </c>
      <c r="N255">
        <v>1805</v>
      </c>
      <c r="O255">
        <f t="shared" si="27"/>
        <v>1805</v>
      </c>
    </row>
    <row r="256" spans="1:15" x14ac:dyDescent="0.25">
      <c r="A256" s="352">
        <v>12066</v>
      </c>
      <c r="B256" s="20" t="s">
        <v>195</v>
      </c>
      <c r="C256" s="19">
        <v>0</v>
      </c>
      <c r="D256" s="394">
        <v>531.5686516801793</v>
      </c>
      <c r="E256" s="396">
        <v>512.84628527181519</v>
      </c>
      <c r="F256" s="396">
        <v>18.722366408364604</v>
      </c>
      <c r="G256" s="440">
        <f t="shared" si="21"/>
        <v>531.5686516801793</v>
      </c>
      <c r="H256" s="399">
        <f t="shared" si="22"/>
        <v>531.5686516801793</v>
      </c>
      <c r="I256" s="426">
        <f t="shared" si="23"/>
        <v>512.84628527181519</v>
      </c>
      <c r="J256" s="315">
        <f t="shared" si="24"/>
        <v>512.84628527181519</v>
      </c>
      <c r="K256" s="426">
        <f t="shared" si="25"/>
        <v>18.722366408364604</v>
      </c>
      <c r="L256" s="149">
        <f t="shared" si="26"/>
        <v>18.722366408364604</v>
      </c>
      <c r="N256">
        <v>1225</v>
      </c>
      <c r="O256">
        <f t="shared" si="27"/>
        <v>1225</v>
      </c>
    </row>
    <row r="257" spans="1:15" x14ac:dyDescent="0.25">
      <c r="A257" s="352">
        <v>12067</v>
      </c>
      <c r="B257" s="20" t="s">
        <v>339</v>
      </c>
      <c r="C257" s="19">
        <v>0</v>
      </c>
      <c r="D257" s="394">
        <v>1180.4571119551176</v>
      </c>
      <c r="E257" s="396">
        <v>1117.4769007357647</v>
      </c>
      <c r="F257" s="396">
        <v>62.980211219342287</v>
      </c>
      <c r="G257" s="440">
        <f t="shared" si="21"/>
        <v>1180.4571119551176</v>
      </c>
      <c r="H257" s="399">
        <f t="shared" si="22"/>
        <v>1180.4571119551176</v>
      </c>
      <c r="I257" s="426">
        <f t="shared" si="23"/>
        <v>1117.4769007357647</v>
      </c>
      <c r="J257" s="315">
        <f t="shared" si="24"/>
        <v>1117.4769007357647</v>
      </c>
      <c r="K257" s="426">
        <f t="shared" si="25"/>
        <v>62.980211219342287</v>
      </c>
      <c r="L257" s="149">
        <f t="shared" si="26"/>
        <v>62.980211219342287</v>
      </c>
      <c r="N257">
        <v>2447</v>
      </c>
      <c r="O257">
        <f t="shared" si="27"/>
        <v>2447</v>
      </c>
    </row>
    <row r="258" spans="1:15" x14ac:dyDescent="0.25">
      <c r="A258" s="352">
        <v>12068</v>
      </c>
      <c r="B258" s="20" t="s">
        <v>196</v>
      </c>
      <c r="C258" s="19">
        <v>0</v>
      </c>
      <c r="D258" s="394">
        <v>1113.2871818992933</v>
      </c>
      <c r="E258" s="396">
        <v>1081.1622038156852</v>
      </c>
      <c r="F258" s="396">
        <v>32.124978083608504</v>
      </c>
      <c r="G258" s="440">
        <f t="shared" si="21"/>
        <v>1113.2871818992933</v>
      </c>
      <c r="H258" s="399">
        <f t="shared" si="22"/>
        <v>1113.2871818992933</v>
      </c>
      <c r="I258" s="426">
        <f t="shared" si="23"/>
        <v>1081.1622038156852</v>
      </c>
      <c r="J258" s="315">
        <f t="shared" si="24"/>
        <v>1081.1622038156852</v>
      </c>
      <c r="K258" s="426">
        <f t="shared" si="25"/>
        <v>32.124978083608504</v>
      </c>
      <c r="L258" s="149">
        <f t="shared" si="26"/>
        <v>32.124978083608504</v>
      </c>
      <c r="N258">
        <v>2526</v>
      </c>
      <c r="O258">
        <f t="shared" si="27"/>
        <v>2526</v>
      </c>
    </row>
    <row r="259" spans="1:15" x14ac:dyDescent="0.25">
      <c r="A259" s="352">
        <v>12069</v>
      </c>
      <c r="B259" s="20" t="s">
        <v>340</v>
      </c>
      <c r="C259" s="19">
        <v>0</v>
      </c>
      <c r="D259" s="394">
        <v>1493.8814228587892</v>
      </c>
      <c r="E259" s="396">
        <v>1206.1951182773255</v>
      </c>
      <c r="F259" s="396">
        <v>287.68630458146765</v>
      </c>
      <c r="G259" s="440">
        <f t="shared" si="21"/>
        <v>1493.8814228587892</v>
      </c>
      <c r="H259" s="399">
        <f t="shared" si="22"/>
        <v>1493.8814228587892</v>
      </c>
      <c r="I259" s="426">
        <f t="shared" si="23"/>
        <v>1206.1951182773255</v>
      </c>
      <c r="J259" s="315">
        <f t="shared" si="24"/>
        <v>1206.1951182773255</v>
      </c>
      <c r="K259" s="426">
        <f t="shared" si="25"/>
        <v>287.68630458146765</v>
      </c>
      <c r="L259" s="149">
        <f t="shared" si="26"/>
        <v>287.68630458146765</v>
      </c>
      <c r="N259">
        <v>3010</v>
      </c>
      <c r="O259">
        <f t="shared" si="27"/>
        <v>3010</v>
      </c>
    </row>
    <row r="260" spans="1:15" x14ac:dyDescent="0.25">
      <c r="A260" s="352">
        <v>12070</v>
      </c>
      <c r="B260" s="20" t="s">
        <v>197</v>
      </c>
      <c r="C260" s="19">
        <v>0</v>
      </c>
      <c r="D260" s="394">
        <v>1405.448626343016</v>
      </c>
      <c r="E260" s="396">
        <v>1163.0655908452823</v>
      </c>
      <c r="F260" s="396">
        <v>242.38303549774494</v>
      </c>
      <c r="G260" s="440">
        <f t="shared" si="21"/>
        <v>1405.448626343016</v>
      </c>
      <c r="H260" s="399">
        <f t="shared" si="22"/>
        <v>1405.448626343016</v>
      </c>
      <c r="I260" s="426">
        <f t="shared" si="23"/>
        <v>1163.0655908452823</v>
      </c>
      <c r="J260" s="315">
        <f t="shared" si="24"/>
        <v>1163.0655908452823</v>
      </c>
      <c r="K260" s="426">
        <f t="shared" si="25"/>
        <v>242.38303549774494</v>
      </c>
      <c r="L260" s="149">
        <f t="shared" si="26"/>
        <v>242.38303549774494</v>
      </c>
      <c r="N260">
        <v>2145</v>
      </c>
      <c r="O260">
        <f t="shared" si="27"/>
        <v>2145</v>
      </c>
    </row>
    <row r="261" spans="1:15" x14ac:dyDescent="0.25">
      <c r="A261" s="352">
        <v>12071</v>
      </c>
      <c r="B261" s="20" t="s">
        <v>341</v>
      </c>
      <c r="C261" s="19">
        <v>0</v>
      </c>
      <c r="D261" s="394">
        <v>886.18091636677923</v>
      </c>
      <c r="E261" s="396">
        <v>852.09217315132616</v>
      </c>
      <c r="F261" s="396">
        <v>34.088743215451579</v>
      </c>
      <c r="G261" s="440">
        <f t="shared" si="21"/>
        <v>886.18091636677923</v>
      </c>
      <c r="H261" s="399">
        <f t="shared" si="22"/>
        <v>886.18091636677923</v>
      </c>
      <c r="I261" s="426">
        <f t="shared" si="23"/>
        <v>852.09217315132616</v>
      </c>
      <c r="J261" s="315">
        <f t="shared" si="24"/>
        <v>852.09217315132616</v>
      </c>
      <c r="K261" s="426">
        <f t="shared" si="25"/>
        <v>34.088743215451579</v>
      </c>
      <c r="L261" s="149">
        <f t="shared" si="26"/>
        <v>34.088743215451579</v>
      </c>
      <c r="N261">
        <v>1862</v>
      </c>
      <c r="O261">
        <f t="shared" si="27"/>
        <v>1862</v>
      </c>
    </row>
    <row r="262" spans="1:15" x14ac:dyDescent="0.25">
      <c r="A262" s="352">
        <v>12072</v>
      </c>
      <c r="B262" s="20" t="s">
        <v>198</v>
      </c>
      <c r="C262" s="19">
        <v>0</v>
      </c>
      <c r="D262" s="394">
        <v>1055.4257531059332</v>
      </c>
      <c r="E262" s="396">
        <v>898.40658365152296</v>
      </c>
      <c r="F262" s="396">
        <v>157.01916945440084</v>
      </c>
      <c r="G262" s="440">
        <f t="shared" ref="G262:G307" si="28">IF($C262 = 0, D262, "")</f>
        <v>1055.4257531059332</v>
      </c>
      <c r="H262" s="399">
        <f t="shared" ref="H262:H307" si="29">IF($C262 = 1, "", D262)</f>
        <v>1055.4257531059332</v>
      </c>
      <c r="I262" s="426">
        <f t="shared" ref="I262:I307" si="30">IF($C262 = 0, E262, "")</f>
        <v>898.40658365152296</v>
      </c>
      <c r="J262" s="315">
        <f t="shared" ref="J262:J307" si="31">IF($C262 = 1, "", E262)</f>
        <v>898.40658365152296</v>
      </c>
      <c r="K262" s="426">
        <f t="shared" si="25"/>
        <v>157.01916945440084</v>
      </c>
      <c r="L262" s="149">
        <f t="shared" si="26"/>
        <v>157.01916945440084</v>
      </c>
      <c r="N262">
        <v>2105</v>
      </c>
      <c r="O262">
        <f t="shared" si="27"/>
        <v>2105</v>
      </c>
    </row>
    <row r="263" spans="1:15" x14ac:dyDescent="0.25">
      <c r="A263" s="352">
        <v>12073</v>
      </c>
      <c r="B263" s="20" t="s">
        <v>199</v>
      </c>
      <c r="C263" s="19">
        <v>0</v>
      </c>
      <c r="D263" s="394">
        <v>2056.3329447776964</v>
      </c>
      <c r="E263" s="396">
        <v>1910.4303146024984</v>
      </c>
      <c r="F263" s="396">
        <v>145.90263017522739</v>
      </c>
      <c r="G263" s="440">
        <f t="shared" si="28"/>
        <v>2056.3329447776964</v>
      </c>
      <c r="H263" s="399">
        <f t="shared" si="29"/>
        <v>2056.3329447776964</v>
      </c>
      <c r="I263" s="426">
        <f t="shared" si="30"/>
        <v>1910.4303146024984</v>
      </c>
      <c r="J263" s="315">
        <f t="shared" si="31"/>
        <v>1910.4303146024984</v>
      </c>
      <c r="K263" s="426">
        <f t="shared" ref="K263:K307" si="32">IF($C263 = 0, F263, "")</f>
        <v>145.90263017522739</v>
      </c>
      <c r="L263" s="149">
        <f t="shared" ref="L263:L307" si="33">IF($C263 = 1, "", F263)</f>
        <v>145.90263017522739</v>
      </c>
      <c r="N263">
        <v>3103</v>
      </c>
      <c r="O263">
        <f t="shared" ref="O263:O307" si="34">IF(G263 &lt;&gt;"", N263, "")</f>
        <v>3103</v>
      </c>
    </row>
    <row r="264" spans="1:15" x14ac:dyDescent="0.25">
      <c r="A264" s="352">
        <v>13071</v>
      </c>
      <c r="B264" s="20" t="s">
        <v>200</v>
      </c>
      <c r="C264" s="19">
        <v>0</v>
      </c>
      <c r="D264" s="394">
        <v>4139.2303894770448</v>
      </c>
      <c r="E264" s="396">
        <v>3783.8512996940913</v>
      </c>
      <c r="F264" s="396">
        <v>355.37908978309565</v>
      </c>
      <c r="G264" s="440">
        <f t="shared" si="28"/>
        <v>4139.2303894770448</v>
      </c>
      <c r="H264" s="399">
        <f t="shared" si="29"/>
        <v>4139.2303894770448</v>
      </c>
      <c r="I264" s="426">
        <f t="shared" si="30"/>
        <v>3783.8512996940913</v>
      </c>
      <c r="J264" s="315">
        <f t="shared" si="31"/>
        <v>3783.8512996940913</v>
      </c>
      <c r="K264" s="426">
        <f t="shared" si="32"/>
        <v>355.37908978309565</v>
      </c>
      <c r="L264" s="149">
        <f t="shared" si="33"/>
        <v>355.37908978309565</v>
      </c>
      <c r="N264">
        <v>5499</v>
      </c>
      <c r="O264">
        <f t="shared" si="34"/>
        <v>5499</v>
      </c>
    </row>
    <row r="265" spans="1:15" x14ac:dyDescent="0.25">
      <c r="A265" s="352">
        <v>13072</v>
      </c>
      <c r="B265" s="20" t="s">
        <v>342</v>
      </c>
      <c r="C265" s="19">
        <v>0</v>
      </c>
      <c r="D265" s="394">
        <v>3516.9801673039256</v>
      </c>
      <c r="E265" s="396">
        <v>2617.0931719150449</v>
      </c>
      <c r="F265" s="396">
        <v>899.88699538878973</v>
      </c>
      <c r="G265" s="440">
        <f t="shared" si="28"/>
        <v>3516.9801673039256</v>
      </c>
      <c r="H265" s="399">
        <f t="shared" si="29"/>
        <v>3516.9801673039256</v>
      </c>
      <c r="I265" s="426">
        <f t="shared" si="30"/>
        <v>2617.0931719150449</v>
      </c>
      <c r="J265" s="315">
        <f t="shared" si="31"/>
        <v>2617.0931719150449</v>
      </c>
      <c r="K265" s="426">
        <f t="shared" si="32"/>
        <v>899.88699538878973</v>
      </c>
      <c r="L265" s="149">
        <f t="shared" si="33"/>
        <v>899.88699538878973</v>
      </c>
      <c r="N265">
        <v>3672</v>
      </c>
      <c r="O265">
        <f t="shared" si="34"/>
        <v>3672</v>
      </c>
    </row>
    <row r="266" spans="1:15" x14ac:dyDescent="0.25">
      <c r="A266" s="352">
        <v>13073</v>
      </c>
      <c r="B266" s="20" t="s">
        <v>202</v>
      </c>
      <c r="C266" s="19">
        <v>0</v>
      </c>
      <c r="D266" s="394">
        <v>3021.9251462112543</v>
      </c>
      <c r="E266" s="396">
        <v>2288.9136988667897</v>
      </c>
      <c r="F266" s="396">
        <v>733.01144734444847</v>
      </c>
      <c r="G266" s="440">
        <f t="shared" si="28"/>
        <v>3021.9251462112543</v>
      </c>
      <c r="H266" s="399">
        <f t="shared" si="29"/>
        <v>3021.9251462112543</v>
      </c>
      <c r="I266" s="426">
        <f t="shared" si="30"/>
        <v>2288.9136988667897</v>
      </c>
      <c r="J266" s="315">
        <f t="shared" si="31"/>
        <v>2288.9136988667897</v>
      </c>
      <c r="K266" s="426">
        <f t="shared" si="32"/>
        <v>733.01144734444847</v>
      </c>
      <c r="L266" s="149">
        <f t="shared" si="33"/>
        <v>733.01144734444847</v>
      </c>
      <c r="N266">
        <v>3645</v>
      </c>
      <c r="O266">
        <f t="shared" si="34"/>
        <v>3645</v>
      </c>
    </row>
    <row r="267" spans="1:15" x14ac:dyDescent="0.25">
      <c r="A267" s="352">
        <v>13074</v>
      </c>
      <c r="B267" s="20" t="s">
        <v>203</v>
      </c>
      <c r="C267" s="19">
        <v>0</v>
      </c>
      <c r="D267" s="394">
        <v>2311.3654318882441</v>
      </c>
      <c r="E267" s="396">
        <v>1508.5139240570898</v>
      </c>
      <c r="F267" s="396">
        <v>802.85150783113795</v>
      </c>
      <c r="G267" s="440">
        <f t="shared" si="28"/>
        <v>2311.3654318882441</v>
      </c>
      <c r="H267" s="399">
        <f t="shared" si="29"/>
        <v>2311.3654318882441</v>
      </c>
      <c r="I267" s="426">
        <f t="shared" si="30"/>
        <v>1508.5139240570898</v>
      </c>
      <c r="J267" s="315">
        <f t="shared" si="31"/>
        <v>1508.5139240570898</v>
      </c>
      <c r="K267" s="426">
        <f t="shared" si="32"/>
        <v>802.85150783113795</v>
      </c>
      <c r="L267" s="149">
        <f t="shared" si="33"/>
        <v>802.85150783113795</v>
      </c>
      <c r="N267">
        <v>2193</v>
      </c>
      <c r="O267">
        <f t="shared" si="34"/>
        <v>2193</v>
      </c>
    </row>
    <row r="268" spans="1:15" x14ac:dyDescent="0.25">
      <c r="A268" s="352">
        <v>13075</v>
      </c>
      <c r="B268" s="20" t="s">
        <v>204</v>
      </c>
      <c r="C268" s="19">
        <v>0</v>
      </c>
      <c r="D268" s="394">
        <v>2970.3613842827158</v>
      </c>
      <c r="E268" s="396">
        <v>2485.8084834966667</v>
      </c>
      <c r="F268" s="396">
        <v>484.55290078609659</v>
      </c>
      <c r="G268" s="440">
        <f t="shared" si="28"/>
        <v>2970.3613842827158</v>
      </c>
      <c r="H268" s="399">
        <f t="shared" si="29"/>
        <v>2970.3613842827158</v>
      </c>
      <c r="I268" s="426">
        <f t="shared" si="30"/>
        <v>2485.8084834966667</v>
      </c>
      <c r="J268" s="315">
        <f t="shared" si="31"/>
        <v>2485.8084834966667</v>
      </c>
      <c r="K268" s="426">
        <f t="shared" si="32"/>
        <v>484.55290078609659</v>
      </c>
      <c r="L268" s="149">
        <f t="shared" si="33"/>
        <v>484.55290078609659</v>
      </c>
      <c r="N268">
        <v>4052</v>
      </c>
      <c r="O268">
        <f t="shared" si="34"/>
        <v>4052</v>
      </c>
    </row>
    <row r="269" spans="1:15" x14ac:dyDescent="0.25">
      <c r="A269" s="352">
        <v>13076</v>
      </c>
      <c r="B269" s="20" t="s">
        <v>343</v>
      </c>
      <c r="C269" s="19">
        <v>0</v>
      </c>
      <c r="D269" s="394">
        <v>4431.6499781557122</v>
      </c>
      <c r="E269" s="396">
        <v>3366.1529513372752</v>
      </c>
      <c r="F269" s="396">
        <v>1065.4970268184873</v>
      </c>
      <c r="G269" s="440">
        <f t="shared" si="28"/>
        <v>4431.6499781557122</v>
      </c>
      <c r="H269" s="399">
        <f t="shared" si="29"/>
        <v>4431.6499781557122</v>
      </c>
      <c r="I269" s="426">
        <f t="shared" si="30"/>
        <v>3366.1529513372752</v>
      </c>
      <c r="J269" s="315">
        <f t="shared" si="31"/>
        <v>3366.1529513372752</v>
      </c>
      <c r="K269" s="426">
        <f t="shared" si="32"/>
        <v>1065.4970268184873</v>
      </c>
      <c r="L269" s="149">
        <f t="shared" si="33"/>
        <v>1065.4970268184873</v>
      </c>
      <c r="N269">
        <v>4900</v>
      </c>
      <c r="O269">
        <f t="shared" si="34"/>
        <v>4900</v>
      </c>
    </row>
    <row r="270" spans="1:15" x14ac:dyDescent="0.25">
      <c r="A270" s="352">
        <v>14521</v>
      </c>
      <c r="B270" s="20" t="s">
        <v>344</v>
      </c>
      <c r="C270" s="19">
        <v>0</v>
      </c>
      <c r="D270" s="394">
        <v>3034.5748172430967</v>
      </c>
      <c r="E270" s="396">
        <v>2356.2689544800542</v>
      </c>
      <c r="F270" s="396">
        <v>678.30586276303904</v>
      </c>
      <c r="G270" s="440">
        <f t="shared" si="28"/>
        <v>3034.5748172430967</v>
      </c>
      <c r="H270" s="399">
        <f t="shared" si="29"/>
        <v>3034.5748172430967</v>
      </c>
      <c r="I270" s="426">
        <f t="shared" si="30"/>
        <v>2356.2689544800542</v>
      </c>
      <c r="J270" s="315">
        <f t="shared" si="31"/>
        <v>2356.2689544800542</v>
      </c>
      <c r="K270" s="426">
        <f t="shared" si="32"/>
        <v>678.30586276303904</v>
      </c>
      <c r="L270" s="149">
        <f t="shared" si="33"/>
        <v>678.30586276303904</v>
      </c>
      <c r="N270">
        <v>2113</v>
      </c>
      <c r="O270">
        <f t="shared" si="34"/>
        <v>2113</v>
      </c>
    </row>
    <row r="271" spans="1:15" x14ac:dyDescent="0.25">
      <c r="A271" s="352">
        <v>14522</v>
      </c>
      <c r="B271" s="20" t="s">
        <v>206</v>
      </c>
      <c r="C271" s="19">
        <v>0</v>
      </c>
      <c r="D271" s="394">
        <v>3308.9072004586392</v>
      </c>
      <c r="E271" s="396">
        <v>1657.8564684374305</v>
      </c>
      <c r="F271" s="396">
        <v>1651.0507320211639</v>
      </c>
      <c r="G271" s="440">
        <f t="shared" si="28"/>
        <v>3308.9072004586392</v>
      </c>
      <c r="H271" s="399">
        <f t="shared" si="29"/>
        <v>3308.9072004586392</v>
      </c>
      <c r="I271" s="426">
        <f t="shared" si="30"/>
        <v>1657.8564684374305</v>
      </c>
      <c r="J271" s="315">
        <f t="shared" si="31"/>
        <v>1657.8564684374305</v>
      </c>
      <c r="K271" s="426">
        <f t="shared" si="32"/>
        <v>1651.0507320211639</v>
      </c>
      <c r="L271" s="149">
        <f t="shared" si="33"/>
        <v>1651.0507320211639</v>
      </c>
      <c r="N271">
        <v>2128</v>
      </c>
      <c r="O271">
        <f t="shared" si="34"/>
        <v>2128</v>
      </c>
    </row>
    <row r="272" spans="1:15" x14ac:dyDescent="0.25">
      <c r="A272" s="352">
        <v>14523</v>
      </c>
      <c r="B272" s="20" t="s">
        <v>207</v>
      </c>
      <c r="C272" s="19">
        <v>0</v>
      </c>
      <c r="D272" s="394">
        <v>1837.330726092325</v>
      </c>
      <c r="E272" s="396">
        <v>1275.9483566594365</v>
      </c>
      <c r="F272" s="396">
        <v>561.38236943290838</v>
      </c>
      <c r="G272" s="440">
        <f t="shared" si="28"/>
        <v>1837.330726092325</v>
      </c>
      <c r="H272" s="399">
        <f t="shared" si="29"/>
        <v>1837.330726092325</v>
      </c>
      <c r="I272" s="426">
        <f t="shared" si="30"/>
        <v>1275.9483566594365</v>
      </c>
      <c r="J272" s="315">
        <f t="shared" si="31"/>
        <v>1275.9483566594365</v>
      </c>
      <c r="K272" s="426">
        <f t="shared" si="32"/>
        <v>561.38236943290838</v>
      </c>
      <c r="L272" s="149">
        <f t="shared" si="33"/>
        <v>561.38236943290838</v>
      </c>
      <c r="N272">
        <v>1459</v>
      </c>
      <c r="O272">
        <f t="shared" si="34"/>
        <v>1459</v>
      </c>
    </row>
    <row r="273" spans="1:15" x14ac:dyDescent="0.25">
      <c r="A273" s="352">
        <v>14524</v>
      </c>
      <c r="B273" s="20" t="s">
        <v>208</v>
      </c>
      <c r="C273" s="19">
        <v>0</v>
      </c>
      <c r="D273" s="394">
        <v>1747.6648976918057</v>
      </c>
      <c r="E273" s="396">
        <v>743.38050735834588</v>
      </c>
      <c r="F273" s="396">
        <v>1004.2843903334656</v>
      </c>
      <c r="G273" s="440">
        <f t="shared" si="28"/>
        <v>1747.6648976918057</v>
      </c>
      <c r="H273" s="399">
        <f t="shared" si="29"/>
        <v>1747.6648976918057</v>
      </c>
      <c r="I273" s="426">
        <f t="shared" si="30"/>
        <v>743.38050735834588</v>
      </c>
      <c r="J273" s="315">
        <f t="shared" si="31"/>
        <v>743.38050735834588</v>
      </c>
      <c r="K273" s="426">
        <f t="shared" si="32"/>
        <v>1004.2843903334656</v>
      </c>
      <c r="L273" s="149">
        <f t="shared" si="33"/>
        <v>1004.2843903334656</v>
      </c>
      <c r="N273">
        <v>951</v>
      </c>
      <c r="O273">
        <f t="shared" si="34"/>
        <v>951</v>
      </c>
    </row>
    <row r="274" spans="1:15" x14ac:dyDescent="0.25">
      <c r="A274" s="352">
        <v>14625</v>
      </c>
      <c r="B274" s="20" t="s">
        <v>209</v>
      </c>
      <c r="C274" s="19">
        <v>0</v>
      </c>
      <c r="D274" s="394">
        <v>2219.9869221389999</v>
      </c>
      <c r="E274" s="396">
        <v>1843.442006478354</v>
      </c>
      <c r="F274" s="396">
        <v>376.54491566062336</v>
      </c>
      <c r="G274" s="440">
        <f t="shared" si="28"/>
        <v>2219.9869221389999</v>
      </c>
      <c r="H274" s="399">
        <f t="shared" si="29"/>
        <v>2219.9869221389999</v>
      </c>
      <c r="I274" s="426">
        <f t="shared" si="30"/>
        <v>1843.442006478354</v>
      </c>
      <c r="J274" s="315">
        <f t="shared" si="31"/>
        <v>1843.442006478354</v>
      </c>
      <c r="K274" s="426">
        <f t="shared" si="32"/>
        <v>376.54491566062336</v>
      </c>
      <c r="L274" s="149">
        <f t="shared" si="33"/>
        <v>376.54491566062336</v>
      </c>
      <c r="N274">
        <v>2418</v>
      </c>
      <c r="O274">
        <f t="shared" si="34"/>
        <v>2418</v>
      </c>
    </row>
    <row r="275" spans="1:15" x14ac:dyDescent="0.25">
      <c r="A275" s="352">
        <v>14626</v>
      </c>
      <c r="B275" s="20" t="s">
        <v>210</v>
      </c>
      <c r="C275" s="19">
        <v>0</v>
      </c>
      <c r="D275" s="394">
        <v>2174.9504378965257</v>
      </c>
      <c r="E275" s="396">
        <v>1861.4724728750425</v>
      </c>
      <c r="F275" s="396">
        <v>313.47796502147719</v>
      </c>
      <c r="G275" s="440">
        <f t="shared" si="28"/>
        <v>2174.9504378965257</v>
      </c>
      <c r="H275" s="399">
        <f t="shared" si="29"/>
        <v>2174.9504378965257</v>
      </c>
      <c r="I275" s="426">
        <f t="shared" si="30"/>
        <v>1861.4724728750425</v>
      </c>
      <c r="J275" s="315">
        <f t="shared" si="31"/>
        <v>1861.4724728750425</v>
      </c>
      <c r="K275" s="426">
        <f t="shared" si="32"/>
        <v>313.47796502147719</v>
      </c>
      <c r="L275" s="149">
        <f t="shared" si="33"/>
        <v>313.47796502147719</v>
      </c>
      <c r="N275">
        <v>2227</v>
      </c>
      <c r="O275">
        <f t="shared" si="34"/>
        <v>2227</v>
      </c>
    </row>
    <row r="276" spans="1:15" x14ac:dyDescent="0.25">
      <c r="A276" s="352">
        <v>14627</v>
      </c>
      <c r="B276" s="20" t="s">
        <v>211</v>
      </c>
      <c r="C276" s="19">
        <v>0</v>
      </c>
      <c r="D276" s="394">
        <v>2261.3344368836702</v>
      </c>
      <c r="E276" s="396">
        <v>733.7009173022293</v>
      </c>
      <c r="F276" s="396">
        <v>1527.6335195814297</v>
      </c>
      <c r="G276" s="440">
        <f t="shared" si="28"/>
        <v>2261.3344368836702</v>
      </c>
      <c r="H276" s="399">
        <f t="shared" si="29"/>
        <v>2261.3344368836702</v>
      </c>
      <c r="I276" s="426">
        <f t="shared" si="30"/>
        <v>733.7009173022293</v>
      </c>
      <c r="J276" s="315">
        <f t="shared" si="31"/>
        <v>733.7009173022293</v>
      </c>
      <c r="K276" s="426">
        <f t="shared" si="32"/>
        <v>1527.6335195814297</v>
      </c>
      <c r="L276" s="149">
        <f t="shared" si="33"/>
        <v>1527.6335195814297</v>
      </c>
      <c r="N276">
        <v>1461</v>
      </c>
      <c r="O276">
        <f t="shared" si="34"/>
        <v>1461</v>
      </c>
    </row>
    <row r="277" spans="1:15" x14ac:dyDescent="0.25">
      <c r="A277" s="352">
        <v>14628</v>
      </c>
      <c r="B277" s="20" t="s">
        <v>345</v>
      </c>
      <c r="C277" s="19">
        <v>0</v>
      </c>
      <c r="D277" s="394">
        <v>2947.7991586310363</v>
      </c>
      <c r="E277" s="396">
        <v>1721.0142001970453</v>
      </c>
      <c r="F277" s="396">
        <v>1226.7849584340004</v>
      </c>
      <c r="G277" s="440">
        <f t="shared" si="28"/>
        <v>2947.7991586310363</v>
      </c>
      <c r="H277" s="399">
        <f t="shared" si="29"/>
        <v>2947.7991586310363</v>
      </c>
      <c r="I277" s="426">
        <f t="shared" si="30"/>
        <v>1721.0142001970453</v>
      </c>
      <c r="J277" s="315">
        <f t="shared" si="31"/>
        <v>1721.0142001970453</v>
      </c>
      <c r="K277" s="426">
        <f t="shared" si="32"/>
        <v>1226.7849584340004</v>
      </c>
      <c r="L277" s="149">
        <f t="shared" si="33"/>
        <v>1226.7849584340004</v>
      </c>
      <c r="N277">
        <v>2046</v>
      </c>
      <c r="O277">
        <f t="shared" si="34"/>
        <v>2046</v>
      </c>
    </row>
    <row r="278" spans="1:15" x14ac:dyDescent="0.25">
      <c r="A278" s="352">
        <v>14729</v>
      </c>
      <c r="B278" s="20" t="s">
        <v>346</v>
      </c>
      <c r="C278" s="19">
        <v>0</v>
      </c>
      <c r="D278" s="394">
        <v>2323.0245549981132</v>
      </c>
      <c r="E278" s="396">
        <v>942.65609485642892</v>
      </c>
      <c r="F278" s="396">
        <v>1380.3684601417283</v>
      </c>
      <c r="G278" s="440">
        <f t="shared" si="28"/>
        <v>2323.0245549981132</v>
      </c>
      <c r="H278" s="399">
        <f t="shared" si="29"/>
        <v>2323.0245549981132</v>
      </c>
      <c r="I278" s="426">
        <f t="shared" si="30"/>
        <v>942.65609485642892</v>
      </c>
      <c r="J278" s="315">
        <f t="shared" si="31"/>
        <v>942.65609485642892</v>
      </c>
      <c r="K278" s="426">
        <f t="shared" si="32"/>
        <v>1380.3684601417283</v>
      </c>
      <c r="L278" s="149">
        <f t="shared" si="33"/>
        <v>1380.3684601417283</v>
      </c>
      <c r="N278">
        <v>1957</v>
      </c>
      <c r="O278">
        <f t="shared" si="34"/>
        <v>1957</v>
      </c>
    </row>
    <row r="279" spans="1:15" x14ac:dyDescent="0.25">
      <c r="A279" s="352">
        <v>14730</v>
      </c>
      <c r="B279" s="20" t="s">
        <v>212</v>
      </c>
      <c r="C279" s="19">
        <v>0</v>
      </c>
      <c r="D279" s="394">
        <v>1763.7331429201095</v>
      </c>
      <c r="E279" s="396">
        <v>681.24657324151565</v>
      </c>
      <c r="F279" s="396">
        <v>1082.4865696786035</v>
      </c>
      <c r="G279" s="440">
        <f t="shared" si="28"/>
        <v>1763.7331429201095</v>
      </c>
      <c r="H279" s="399">
        <f t="shared" si="29"/>
        <v>1763.7331429201095</v>
      </c>
      <c r="I279" s="426">
        <f t="shared" si="30"/>
        <v>681.24657324151565</v>
      </c>
      <c r="J279" s="315">
        <f t="shared" si="31"/>
        <v>681.24657324151565</v>
      </c>
      <c r="K279" s="426">
        <f t="shared" si="32"/>
        <v>1082.4865696786035</v>
      </c>
      <c r="L279" s="149">
        <f t="shared" si="33"/>
        <v>1082.4865696786035</v>
      </c>
      <c r="N279">
        <v>2029</v>
      </c>
      <c r="O279">
        <f t="shared" si="34"/>
        <v>2029</v>
      </c>
    </row>
    <row r="280" spans="1:15" x14ac:dyDescent="0.25">
      <c r="A280" s="352">
        <v>15081</v>
      </c>
      <c r="B280" s="20" t="s">
        <v>213</v>
      </c>
      <c r="C280" s="19">
        <v>0</v>
      </c>
      <c r="D280" s="394">
        <v>1471.1053732987</v>
      </c>
      <c r="E280" s="396">
        <v>814.36458794446935</v>
      </c>
      <c r="F280" s="396">
        <v>656.74078535425667</v>
      </c>
      <c r="G280" s="440">
        <f t="shared" si="28"/>
        <v>1471.1053732987</v>
      </c>
      <c r="H280" s="399">
        <f t="shared" si="29"/>
        <v>1471.1053732987</v>
      </c>
      <c r="I280" s="426">
        <f t="shared" si="30"/>
        <v>814.36458794446935</v>
      </c>
      <c r="J280" s="315">
        <f t="shared" si="31"/>
        <v>814.36458794446935</v>
      </c>
      <c r="K280" s="426">
        <f t="shared" si="32"/>
        <v>656.74078535425667</v>
      </c>
      <c r="L280" s="149">
        <f t="shared" si="33"/>
        <v>656.74078535425667</v>
      </c>
      <c r="N280">
        <v>2299</v>
      </c>
      <c r="O280">
        <f t="shared" si="34"/>
        <v>2299</v>
      </c>
    </row>
    <row r="281" spans="1:15" x14ac:dyDescent="0.25">
      <c r="A281" s="352">
        <v>15083</v>
      </c>
      <c r="B281" s="20" t="s">
        <v>347</v>
      </c>
      <c r="C281" s="19">
        <v>0</v>
      </c>
      <c r="D281" s="394">
        <v>2558.3990149228493</v>
      </c>
      <c r="E281" s="396">
        <v>709.34328614154754</v>
      </c>
      <c r="F281" s="396">
        <v>1849.0557287813836</v>
      </c>
      <c r="G281" s="440">
        <f t="shared" si="28"/>
        <v>2558.3990149228493</v>
      </c>
      <c r="H281" s="399">
        <f t="shared" si="29"/>
        <v>2558.3990149228493</v>
      </c>
      <c r="I281" s="426">
        <f t="shared" si="30"/>
        <v>709.34328614154754</v>
      </c>
      <c r="J281" s="315">
        <f t="shared" si="31"/>
        <v>709.34328614154754</v>
      </c>
      <c r="K281" s="426">
        <f t="shared" si="32"/>
        <v>1849.0557287813836</v>
      </c>
      <c r="L281" s="149">
        <f t="shared" si="33"/>
        <v>1849.0557287813836</v>
      </c>
      <c r="N281">
        <v>2580</v>
      </c>
      <c r="O281">
        <f t="shared" si="34"/>
        <v>2580</v>
      </c>
    </row>
    <row r="282" spans="1:15" x14ac:dyDescent="0.25">
      <c r="A282" s="352">
        <v>15084</v>
      </c>
      <c r="B282" s="20" t="s">
        <v>215</v>
      </c>
      <c r="C282" s="19">
        <v>0</v>
      </c>
      <c r="D282" s="394">
        <v>1283.9724123801016</v>
      </c>
      <c r="E282" s="396">
        <v>339.92896080409878</v>
      </c>
      <c r="F282" s="396">
        <v>944.04345157598505</v>
      </c>
      <c r="G282" s="440">
        <f t="shared" si="28"/>
        <v>1283.9724123801016</v>
      </c>
      <c r="H282" s="399">
        <f t="shared" si="29"/>
        <v>1283.9724123801016</v>
      </c>
      <c r="I282" s="426">
        <f t="shared" si="30"/>
        <v>339.92896080409878</v>
      </c>
      <c r="J282" s="315">
        <f t="shared" si="31"/>
        <v>339.92896080409878</v>
      </c>
      <c r="K282" s="426">
        <f t="shared" si="32"/>
        <v>944.04345157598505</v>
      </c>
      <c r="L282" s="149">
        <f t="shared" si="33"/>
        <v>944.04345157598505</v>
      </c>
      <c r="N282">
        <v>1417</v>
      </c>
      <c r="O282">
        <f t="shared" si="34"/>
        <v>1417</v>
      </c>
    </row>
    <row r="283" spans="1:15" x14ac:dyDescent="0.25">
      <c r="A283" s="352">
        <v>15085</v>
      </c>
      <c r="B283" s="20" t="s">
        <v>216</v>
      </c>
      <c r="C283" s="19">
        <v>0</v>
      </c>
      <c r="D283" s="394">
        <v>2587.0670122865045</v>
      </c>
      <c r="E283" s="396">
        <v>1045.8416804473457</v>
      </c>
      <c r="F283" s="396">
        <v>1541.225331839137</v>
      </c>
      <c r="G283" s="440">
        <f t="shared" si="28"/>
        <v>2587.0670122865045</v>
      </c>
      <c r="H283" s="399">
        <f t="shared" si="29"/>
        <v>2587.0670122865045</v>
      </c>
      <c r="I283" s="426">
        <f t="shared" si="30"/>
        <v>1045.8416804473457</v>
      </c>
      <c r="J283" s="315">
        <f t="shared" si="31"/>
        <v>1045.8416804473457</v>
      </c>
      <c r="K283" s="426">
        <f t="shared" si="32"/>
        <v>1541.225331839137</v>
      </c>
      <c r="L283" s="149">
        <f t="shared" si="33"/>
        <v>1541.225331839137</v>
      </c>
      <c r="N283">
        <v>2103</v>
      </c>
      <c r="O283">
        <f t="shared" si="34"/>
        <v>2103</v>
      </c>
    </row>
    <row r="284" spans="1:15" x14ac:dyDescent="0.25">
      <c r="A284" s="352">
        <v>15086</v>
      </c>
      <c r="B284" s="20" t="s">
        <v>369</v>
      </c>
      <c r="C284" s="19">
        <v>0</v>
      </c>
      <c r="D284" s="394">
        <v>777.2349497281715</v>
      </c>
      <c r="E284" s="396">
        <v>560.7367805324285</v>
      </c>
      <c r="F284" s="396">
        <v>216.49816919573641</v>
      </c>
      <c r="G284" s="440">
        <f t="shared" si="28"/>
        <v>777.2349497281715</v>
      </c>
      <c r="H284" s="399">
        <f t="shared" si="29"/>
        <v>777.2349497281715</v>
      </c>
      <c r="I284" s="426">
        <f t="shared" si="30"/>
        <v>560.7367805324285</v>
      </c>
      <c r="J284" s="315">
        <f t="shared" si="31"/>
        <v>560.7367805324285</v>
      </c>
      <c r="K284" s="426">
        <f t="shared" si="32"/>
        <v>216.49816919573641</v>
      </c>
      <c r="L284" s="149">
        <f t="shared" si="33"/>
        <v>216.49816919573641</v>
      </c>
      <c r="N284">
        <v>1586</v>
      </c>
      <c r="O284">
        <f t="shared" si="34"/>
        <v>1586</v>
      </c>
    </row>
    <row r="285" spans="1:15" x14ac:dyDescent="0.25">
      <c r="A285" s="352">
        <v>15087</v>
      </c>
      <c r="B285" s="20" t="s">
        <v>217</v>
      </c>
      <c r="C285" s="19">
        <v>0</v>
      </c>
      <c r="D285" s="394">
        <v>1241.4812157079957</v>
      </c>
      <c r="E285" s="396">
        <v>487.53853021278115</v>
      </c>
      <c r="F285" s="396">
        <v>753.94268549520359</v>
      </c>
      <c r="G285" s="440">
        <f t="shared" si="28"/>
        <v>1241.4812157079957</v>
      </c>
      <c r="H285" s="399">
        <f t="shared" si="29"/>
        <v>1241.4812157079957</v>
      </c>
      <c r="I285" s="426">
        <f t="shared" si="30"/>
        <v>487.53853021278115</v>
      </c>
      <c r="J285" s="315">
        <f t="shared" si="31"/>
        <v>487.53853021278115</v>
      </c>
      <c r="K285" s="426">
        <f t="shared" si="32"/>
        <v>753.94268549520359</v>
      </c>
      <c r="L285" s="149">
        <f t="shared" si="33"/>
        <v>753.94268549520359</v>
      </c>
      <c r="N285">
        <v>1459</v>
      </c>
      <c r="O285">
        <f t="shared" si="34"/>
        <v>1459</v>
      </c>
    </row>
    <row r="286" spans="1:15" x14ac:dyDescent="0.25">
      <c r="A286" s="352">
        <v>15088</v>
      </c>
      <c r="B286" s="20" t="s">
        <v>348</v>
      </c>
      <c r="C286" s="19">
        <v>0</v>
      </c>
      <c r="D286" s="394">
        <v>1533.1924579643028</v>
      </c>
      <c r="E286" s="396">
        <v>330.16644583769329</v>
      </c>
      <c r="F286" s="396">
        <v>1203.0260121266185</v>
      </c>
      <c r="G286" s="440">
        <f t="shared" si="28"/>
        <v>1533.1924579643028</v>
      </c>
      <c r="H286" s="399">
        <f t="shared" si="29"/>
        <v>1533.1924579643028</v>
      </c>
      <c r="I286" s="426">
        <f t="shared" si="30"/>
        <v>330.16644583769329</v>
      </c>
      <c r="J286" s="315">
        <f t="shared" si="31"/>
        <v>330.16644583769329</v>
      </c>
      <c r="K286" s="426">
        <f t="shared" si="32"/>
        <v>1203.0260121266185</v>
      </c>
      <c r="L286" s="149">
        <f t="shared" si="33"/>
        <v>1203.0260121266185</v>
      </c>
      <c r="N286">
        <v>1575</v>
      </c>
      <c r="O286">
        <f t="shared" si="34"/>
        <v>1575</v>
      </c>
    </row>
    <row r="287" spans="1:15" x14ac:dyDescent="0.25">
      <c r="A287" s="352">
        <v>15089</v>
      </c>
      <c r="B287" s="20" t="s">
        <v>370</v>
      </c>
      <c r="C287" s="19">
        <v>0</v>
      </c>
      <c r="D287" s="394">
        <v>1534.7038431368524</v>
      </c>
      <c r="E287" s="396">
        <v>296.30358008618862</v>
      </c>
      <c r="F287" s="396">
        <v>1238.400263050662</v>
      </c>
      <c r="G287" s="440">
        <f t="shared" si="28"/>
        <v>1534.7038431368524</v>
      </c>
      <c r="H287" s="399">
        <f t="shared" si="29"/>
        <v>1534.7038431368524</v>
      </c>
      <c r="I287" s="426">
        <f t="shared" si="30"/>
        <v>296.30358008618862</v>
      </c>
      <c r="J287" s="315">
        <f t="shared" si="31"/>
        <v>296.30358008618862</v>
      </c>
      <c r="K287" s="426">
        <f t="shared" si="32"/>
        <v>1238.400263050662</v>
      </c>
      <c r="L287" s="149">
        <f t="shared" si="33"/>
        <v>1238.400263050662</v>
      </c>
      <c r="N287">
        <v>1435</v>
      </c>
      <c r="O287">
        <f t="shared" si="34"/>
        <v>1435</v>
      </c>
    </row>
    <row r="288" spans="1:15" x14ac:dyDescent="0.25">
      <c r="A288" s="352">
        <v>15090</v>
      </c>
      <c r="B288" s="20" t="s">
        <v>218</v>
      </c>
      <c r="C288" s="19">
        <v>0</v>
      </c>
      <c r="D288" s="394">
        <v>1299.1249994145178</v>
      </c>
      <c r="E288" s="396">
        <v>830.4924501980762</v>
      </c>
      <c r="F288" s="396">
        <v>468.63254921642437</v>
      </c>
      <c r="G288" s="440">
        <f t="shared" si="28"/>
        <v>1299.1249994145178</v>
      </c>
      <c r="H288" s="399">
        <f t="shared" si="29"/>
        <v>1299.1249994145178</v>
      </c>
      <c r="I288" s="426">
        <f t="shared" si="30"/>
        <v>830.4924501980762</v>
      </c>
      <c r="J288" s="315">
        <f t="shared" si="31"/>
        <v>830.4924501980762</v>
      </c>
      <c r="K288" s="426">
        <f t="shared" si="32"/>
        <v>468.63254921642437</v>
      </c>
      <c r="L288" s="149">
        <f t="shared" si="33"/>
        <v>468.63254921642437</v>
      </c>
      <c r="N288">
        <v>2428</v>
      </c>
      <c r="O288">
        <f t="shared" si="34"/>
        <v>2428</v>
      </c>
    </row>
    <row r="289" spans="1:15" x14ac:dyDescent="0.25">
      <c r="A289" s="352">
        <v>15091</v>
      </c>
      <c r="B289" s="20" t="s">
        <v>349</v>
      </c>
      <c r="C289" s="19">
        <v>0</v>
      </c>
      <c r="D289" s="394">
        <v>2146.4142324176855</v>
      </c>
      <c r="E289" s="396">
        <v>1309.1190211057005</v>
      </c>
      <c r="F289" s="396">
        <v>837.29521131196782</v>
      </c>
      <c r="G289" s="440">
        <f t="shared" si="28"/>
        <v>2146.4142324176855</v>
      </c>
      <c r="H289" s="399">
        <f t="shared" si="29"/>
        <v>2146.4142324176855</v>
      </c>
      <c r="I289" s="426">
        <f t="shared" si="30"/>
        <v>1309.1190211057005</v>
      </c>
      <c r="J289" s="315">
        <f t="shared" si="31"/>
        <v>1309.1190211057005</v>
      </c>
      <c r="K289" s="426">
        <f t="shared" si="32"/>
        <v>837.29521131196782</v>
      </c>
      <c r="L289" s="149">
        <f t="shared" si="33"/>
        <v>837.29521131196782</v>
      </c>
      <c r="N289">
        <v>3650</v>
      </c>
      <c r="O289">
        <f t="shared" si="34"/>
        <v>3650</v>
      </c>
    </row>
    <row r="290" spans="1:15" x14ac:dyDescent="0.25">
      <c r="A290" s="352">
        <v>16051</v>
      </c>
      <c r="B290" s="20" t="s">
        <v>219</v>
      </c>
      <c r="C290" s="19">
        <v>0</v>
      </c>
      <c r="D290" s="394">
        <v>210.30808345883682</v>
      </c>
      <c r="E290" s="396">
        <v>92.175722793411381</v>
      </c>
      <c r="F290" s="396">
        <v>118.13236066542538</v>
      </c>
      <c r="G290" s="440">
        <f t="shared" si="28"/>
        <v>210.30808345883682</v>
      </c>
      <c r="H290" s="399">
        <f t="shared" si="29"/>
        <v>210.30808345883682</v>
      </c>
      <c r="I290" s="426">
        <f t="shared" si="30"/>
        <v>92.175722793411381</v>
      </c>
      <c r="J290" s="315">
        <f t="shared" si="31"/>
        <v>92.175722793411381</v>
      </c>
      <c r="K290" s="426">
        <f t="shared" si="32"/>
        <v>118.13236066542538</v>
      </c>
      <c r="L290" s="149">
        <f t="shared" si="33"/>
        <v>118.13236066542538</v>
      </c>
      <c r="N290">
        <v>272</v>
      </c>
      <c r="O290">
        <f t="shared" si="34"/>
        <v>272</v>
      </c>
    </row>
    <row r="291" spans="1:15" x14ac:dyDescent="0.25">
      <c r="A291" s="352">
        <v>16061</v>
      </c>
      <c r="B291" s="20" t="s">
        <v>221</v>
      </c>
      <c r="C291" s="19">
        <v>0</v>
      </c>
      <c r="D291" s="394">
        <v>958.23049021407633</v>
      </c>
      <c r="E291" s="396">
        <v>648.35344242131998</v>
      </c>
      <c r="F291" s="396">
        <v>309.87704779276731</v>
      </c>
      <c r="G291" s="440">
        <f t="shared" si="28"/>
        <v>958.23049021407633</v>
      </c>
      <c r="H291" s="399">
        <f t="shared" si="29"/>
        <v>958.23049021407633</v>
      </c>
      <c r="I291" s="426">
        <f t="shared" si="30"/>
        <v>648.35344242131998</v>
      </c>
      <c r="J291" s="315">
        <f t="shared" si="31"/>
        <v>648.35344242131998</v>
      </c>
      <c r="K291" s="426">
        <f t="shared" si="32"/>
        <v>309.87704779276731</v>
      </c>
      <c r="L291" s="149">
        <f t="shared" si="33"/>
        <v>309.87704779276731</v>
      </c>
      <c r="N291">
        <v>937</v>
      </c>
      <c r="O291">
        <f t="shared" si="34"/>
        <v>937</v>
      </c>
    </row>
    <row r="292" spans="1:15" x14ac:dyDescent="0.25">
      <c r="A292" s="352">
        <v>16062</v>
      </c>
      <c r="B292" s="20" t="s">
        <v>222</v>
      </c>
      <c r="C292" s="19">
        <v>0</v>
      </c>
      <c r="D292" s="394">
        <v>779.23093503726989</v>
      </c>
      <c r="E292" s="396">
        <v>619.19477399780078</v>
      </c>
      <c r="F292" s="396">
        <v>160.03616103947169</v>
      </c>
      <c r="G292" s="440">
        <f t="shared" si="28"/>
        <v>779.23093503726989</v>
      </c>
      <c r="H292" s="399">
        <f t="shared" si="29"/>
        <v>779.23093503726989</v>
      </c>
      <c r="I292" s="426">
        <f t="shared" si="30"/>
        <v>619.19477399780078</v>
      </c>
      <c r="J292" s="315">
        <f t="shared" si="31"/>
        <v>619.19477399780078</v>
      </c>
      <c r="K292" s="426">
        <f t="shared" si="32"/>
        <v>160.03616103947169</v>
      </c>
      <c r="L292" s="149">
        <f t="shared" si="33"/>
        <v>160.03616103947169</v>
      </c>
      <c r="N292">
        <v>717</v>
      </c>
      <c r="O292">
        <f t="shared" si="34"/>
        <v>717</v>
      </c>
    </row>
    <row r="293" spans="1:15" x14ac:dyDescent="0.25">
      <c r="A293" s="352">
        <v>16063</v>
      </c>
      <c r="B293" s="20" t="s">
        <v>223</v>
      </c>
      <c r="C293" s="19">
        <v>0</v>
      </c>
      <c r="D293" s="394">
        <v>1220.718365677601</v>
      </c>
      <c r="E293" s="396">
        <v>990.41988934702567</v>
      </c>
      <c r="F293" s="396">
        <v>230.29847633056593</v>
      </c>
      <c r="G293" s="440">
        <f t="shared" si="28"/>
        <v>1220.718365677601</v>
      </c>
      <c r="H293" s="399">
        <f t="shared" si="29"/>
        <v>1220.718365677601</v>
      </c>
      <c r="I293" s="426">
        <f t="shared" si="30"/>
        <v>990.41988934702567</v>
      </c>
      <c r="J293" s="315">
        <f t="shared" si="31"/>
        <v>990.41988934702567</v>
      </c>
      <c r="K293" s="426">
        <f t="shared" si="32"/>
        <v>230.29847633056593</v>
      </c>
      <c r="L293" s="149">
        <f t="shared" si="33"/>
        <v>230.29847633056593</v>
      </c>
      <c r="N293">
        <v>1374</v>
      </c>
      <c r="O293">
        <f t="shared" si="34"/>
        <v>1374</v>
      </c>
    </row>
    <row r="294" spans="1:15" x14ac:dyDescent="0.25">
      <c r="A294" s="352">
        <v>16064</v>
      </c>
      <c r="B294" s="20" t="s">
        <v>224</v>
      </c>
      <c r="C294" s="19">
        <v>0</v>
      </c>
      <c r="D294" s="394">
        <v>958.12768543395691</v>
      </c>
      <c r="E294" s="396">
        <v>495.62043151947199</v>
      </c>
      <c r="F294" s="396">
        <v>462.50725391448003</v>
      </c>
      <c r="G294" s="440">
        <f t="shared" si="28"/>
        <v>958.12768543395691</v>
      </c>
      <c r="H294" s="399">
        <f t="shared" si="29"/>
        <v>958.12768543395691</v>
      </c>
      <c r="I294" s="426">
        <f t="shared" si="30"/>
        <v>495.62043151947199</v>
      </c>
      <c r="J294" s="315">
        <f t="shared" si="31"/>
        <v>495.62043151947199</v>
      </c>
      <c r="K294" s="426">
        <f t="shared" si="32"/>
        <v>462.50725391448003</v>
      </c>
      <c r="L294" s="149">
        <f t="shared" si="33"/>
        <v>462.50725391448003</v>
      </c>
      <c r="N294">
        <v>977</v>
      </c>
      <c r="O294">
        <f t="shared" si="34"/>
        <v>977</v>
      </c>
    </row>
    <row r="295" spans="1:15" x14ac:dyDescent="0.25">
      <c r="A295" s="352">
        <v>16065</v>
      </c>
      <c r="B295" s="20" t="s">
        <v>225</v>
      </c>
      <c r="C295" s="19">
        <v>0</v>
      </c>
      <c r="D295" s="394">
        <v>874.94468203790507</v>
      </c>
      <c r="E295" s="396">
        <v>325.28282260341575</v>
      </c>
      <c r="F295" s="396">
        <v>549.66185943449261</v>
      </c>
      <c r="G295" s="440">
        <f t="shared" si="28"/>
        <v>874.94468203790507</v>
      </c>
      <c r="H295" s="399">
        <f t="shared" si="29"/>
        <v>874.94468203790507</v>
      </c>
      <c r="I295" s="426">
        <f t="shared" si="30"/>
        <v>325.28282260341575</v>
      </c>
      <c r="J295" s="315">
        <f t="shared" si="31"/>
        <v>325.28282260341575</v>
      </c>
      <c r="K295" s="426">
        <f t="shared" si="32"/>
        <v>549.66185943449261</v>
      </c>
      <c r="L295" s="149">
        <f t="shared" si="33"/>
        <v>549.66185943449261</v>
      </c>
      <c r="N295">
        <v>1038</v>
      </c>
      <c r="O295">
        <f t="shared" si="34"/>
        <v>1038</v>
      </c>
    </row>
    <row r="296" spans="1:15" x14ac:dyDescent="0.25">
      <c r="A296" s="352">
        <v>16066</v>
      </c>
      <c r="B296" s="20" t="s">
        <v>226</v>
      </c>
      <c r="C296" s="19">
        <v>0</v>
      </c>
      <c r="D296" s="394">
        <v>1087.2595911045023</v>
      </c>
      <c r="E296" s="396">
        <v>976.51327333750896</v>
      </c>
      <c r="F296" s="396">
        <v>110.74631776700372</v>
      </c>
      <c r="G296" s="440">
        <f t="shared" si="28"/>
        <v>1087.2595911045023</v>
      </c>
      <c r="H296" s="399">
        <f t="shared" si="29"/>
        <v>1087.2595911045023</v>
      </c>
      <c r="I296" s="426">
        <f t="shared" si="30"/>
        <v>976.51327333750896</v>
      </c>
      <c r="J296" s="315">
        <f t="shared" si="31"/>
        <v>976.51327333750896</v>
      </c>
      <c r="K296" s="426">
        <f t="shared" si="32"/>
        <v>110.74631776700372</v>
      </c>
      <c r="L296" s="149">
        <f t="shared" si="33"/>
        <v>110.74631776700372</v>
      </c>
      <c r="N296">
        <v>1251</v>
      </c>
      <c r="O296">
        <f t="shared" si="34"/>
        <v>1251</v>
      </c>
    </row>
    <row r="297" spans="1:15" x14ac:dyDescent="0.25">
      <c r="A297" s="352">
        <v>16067</v>
      </c>
      <c r="B297" s="20" t="s">
        <v>227</v>
      </c>
      <c r="C297" s="19">
        <v>0</v>
      </c>
      <c r="D297" s="394">
        <v>1060.844167365718</v>
      </c>
      <c r="E297" s="396">
        <v>700.87329197806218</v>
      </c>
      <c r="F297" s="396">
        <v>359.97087538766692</v>
      </c>
      <c r="G297" s="440">
        <f t="shared" si="28"/>
        <v>1060.844167365718</v>
      </c>
      <c r="H297" s="399">
        <f t="shared" si="29"/>
        <v>1060.844167365718</v>
      </c>
      <c r="I297" s="426">
        <f t="shared" si="30"/>
        <v>700.87329197806218</v>
      </c>
      <c r="J297" s="315">
        <f t="shared" si="31"/>
        <v>700.87329197806218</v>
      </c>
      <c r="K297" s="426">
        <f t="shared" si="32"/>
        <v>359.97087538766692</v>
      </c>
      <c r="L297" s="149">
        <f t="shared" si="33"/>
        <v>359.97087538766692</v>
      </c>
      <c r="N297">
        <v>932</v>
      </c>
      <c r="O297">
        <f t="shared" si="34"/>
        <v>932</v>
      </c>
    </row>
    <row r="298" spans="1:15" x14ac:dyDescent="0.25">
      <c r="A298" s="352">
        <v>16068</v>
      </c>
      <c r="B298" s="20" t="s">
        <v>228</v>
      </c>
      <c r="C298" s="19">
        <v>0</v>
      </c>
      <c r="D298" s="394">
        <v>570.87585564693245</v>
      </c>
      <c r="E298" s="396">
        <v>224.9172016534296</v>
      </c>
      <c r="F298" s="396">
        <v>345.95865399350606</v>
      </c>
      <c r="G298" s="440">
        <f t="shared" si="28"/>
        <v>570.87585564693245</v>
      </c>
      <c r="H298" s="399">
        <f t="shared" si="29"/>
        <v>570.87585564693245</v>
      </c>
      <c r="I298" s="426">
        <f t="shared" si="30"/>
        <v>224.9172016534296</v>
      </c>
      <c r="J298" s="315">
        <f t="shared" si="31"/>
        <v>224.9172016534296</v>
      </c>
      <c r="K298" s="426">
        <f t="shared" si="32"/>
        <v>345.95865399350606</v>
      </c>
      <c r="L298" s="149">
        <f t="shared" si="33"/>
        <v>345.95865399350606</v>
      </c>
      <c r="N298">
        <v>808</v>
      </c>
      <c r="O298">
        <f t="shared" si="34"/>
        <v>808</v>
      </c>
    </row>
    <row r="299" spans="1:15" x14ac:dyDescent="0.25">
      <c r="A299" s="352">
        <v>16069</v>
      </c>
      <c r="B299" s="20" t="s">
        <v>350</v>
      </c>
      <c r="C299" s="19">
        <v>0</v>
      </c>
      <c r="D299" s="394">
        <v>1082.7223500594682</v>
      </c>
      <c r="E299" s="396">
        <v>953.69992018306345</v>
      </c>
      <c r="F299" s="396">
        <v>129.02242987640429</v>
      </c>
      <c r="G299" s="440">
        <f t="shared" si="28"/>
        <v>1082.7223500594682</v>
      </c>
      <c r="H299" s="399">
        <f t="shared" si="29"/>
        <v>1082.7223500594682</v>
      </c>
      <c r="I299" s="426">
        <f t="shared" si="30"/>
        <v>953.69992018306345</v>
      </c>
      <c r="J299" s="315">
        <f t="shared" si="31"/>
        <v>953.69992018306345</v>
      </c>
      <c r="K299" s="426">
        <f t="shared" si="32"/>
        <v>129.02242987640429</v>
      </c>
      <c r="L299" s="149">
        <f t="shared" si="33"/>
        <v>129.02242987640429</v>
      </c>
      <c r="N299">
        <v>1080</v>
      </c>
      <c r="O299">
        <f t="shared" si="34"/>
        <v>1080</v>
      </c>
    </row>
    <row r="300" spans="1:15" x14ac:dyDescent="0.25">
      <c r="A300" s="352">
        <v>16070</v>
      </c>
      <c r="B300" s="20" t="s">
        <v>229</v>
      </c>
      <c r="C300" s="19">
        <v>0</v>
      </c>
      <c r="D300" s="394">
        <v>788.27262533094563</v>
      </c>
      <c r="E300" s="396">
        <v>496.31693662677924</v>
      </c>
      <c r="F300" s="396">
        <v>291.95568870415934</v>
      </c>
      <c r="G300" s="440">
        <f t="shared" si="28"/>
        <v>788.27262533094563</v>
      </c>
      <c r="H300" s="399">
        <f t="shared" si="29"/>
        <v>788.27262533094563</v>
      </c>
      <c r="I300" s="426">
        <f t="shared" si="30"/>
        <v>496.31693662677924</v>
      </c>
      <c r="J300" s="315">
        <f t="shared" si="31"/>
        <v>496.31693662677924</v>
      </c>
      <c r="K300" s="426">
        <f t="shared" si="32"/>
        <v>291.95568870415934</v>
      </c>
      <c r="L300" s="149">
        <f t="shared" si="33"/>
        <v>291.95568870415934</v>
      </c>
      <c r="N300">
        <v>810</v>
      </c>
      <c r="O300">
        <f t="shared" si="34"/>
        <v>810</v>
      </c>
    </row>
    <row r="301" spans="1:15" x14ac:dyDescent="0.25">
      <c r="A301" s="352">
        <v>16071</v>
      </c>
      <c r="B301" s="20" t="s">
        <v>351</v>
      </c>
      <c r="C301" s="19">
        <v>0</v>
      </c>
      <c r="D301" s="394">
        <v>880.59799779793639</v>
      </c>
      <c r="E301" s="396">
        <v>386.63455234031517</v>
      </c>
      <c r="F301" s="396">
        <v>493.96344545762196</v>
      </c>
      <c r="G301" s="440">
        <f t="shared" si="28"/>
        <v>880.59799779793639</v>
      </c>
      <c r="H301" s="399">
        <f t="shared" si="29"/>
        <v>880.59799779793639</v>
      </c>
      <c r="I301" s="426">
        <f t="shared" si="30"/>
        <v>386.63455234031517</v>
      </c>
      <c r="J301" s="315">
        <f t="shared" si="31"/>
        <v>386.63455234031517</v>
      </c>
      <c r="K301" s="426">
        <f t="shared" si="32"/>
        <v>493.96344545762196</v>
      </c>
      <c r="L301" s="149">
        <f t="shared" si="33"/>
        <v>493.96344545762196</v>
      </c>
      <c r="N301">
        <v>888</v>
      </c>
      <c r="O301">
        <f t="shared" si="34"/>
        <v>888</v>
      </c>
    </row>
    <row r="302" spans="1:15" x14ac:dyDescent="0.25">
      <c r="A302" s="352">
        <v>16072</v>
      </c>
      <c r="B302" s="20" t="s">
        <v>230</v>
      </c>
      <c r="C302" s="19">
        <v>2</v>
      </c>
      <c r="D302" s="394">
        <v>493.81485924995388</v>
      </c>
      <c r="E302" s="396">
        <v>491.43573064076162</v>
      </c>
      <c r="F302" s="396">
        <v>2.3791286091923252</v>
      </c>
      <c r="G302" s="440" t="str">
        <f t="shared" si="28"/>
        <v/>
      </c>
      <c r="H302" s="399">
        <f t="shared" si="29"/>
        <v>493.81485924995388</v>
      </c>
      <c r="I302" s="426" t="str">
        <f t="shared" si="30"/>
        <v/>
      </c>
      <c r="J302" s="315">
        <f t="shared" si="31"/>
        <v>491.43573064076162</v>
      </c>
      <c r="K302" s="426" t="str">
        <f t="shared" si="32"/>
        <v/>
      </c>
      <c r="L302" s="149">
        <f t="shared" si="33"/>
        <v>2.3791286091923252</v>
      </c>
      <c r="N302">
        <v>462</v>
      </c>
      <c r="O302" t="str">
        <f t="shared" si="34"/>
        <v/>
      </c>
    </row>
    <row r="303" spans="1:15" x14ac:dyDescent="0.25">
      <c r="A303" s="352">
        <v>16073</v>
      </c>
      <c r="B303" s="20" t="s">
        <v>231</v>
      </c>
      <c r="C303" s="19">
        <v>0</v>
      </c>
      <c r="D303" s="394">
        <v>783.57174826591756</v>
      </c>
      <c r="E303" s="396">
        <v>553.46325258955562</v>
      </c>
      <c r="F303" s="396">
        <v>230.10849567635668</v>
      </c>
      <c r="G303" s="440">
        <f t="shared" si="28"/>
        <v>783.57174826591756</v>
      </c>
      <c r="H303" s="399">
        <f t="shared" si="29"/>
        <v>783.57174826591756</v>
      </c>
      <c r="I303" s="426">
        <f t="shared" si="30"/>
        <v>553.46325258955562</v>
      </c>
      <c r="J303" s="315">
        <f t="shared" si="31"/>
        <v>553.46325258955562</v>
      </c>
      <c r="K303" s="426">
        <f t="shared" si="32"/>
        <v>230.10849567635668</v>
      </c>
      <c r="L303" s="149">
        <f t="shared" si="33"/>
        <v>230.10849567635668</v>
      </c>
      <c r="N303">
        <v>1004</v>
      </c>
      <c r="O303">
        <f t="shared" si="34"/>
        <v>1004</v>
      </c>
    </row>
    <row r="304" spans="1:15" x14ac:dyDescent="0.25">
      <c r="A304" s="352">
        <v>16074</v>
      </c>
      <c r="B304" s="20" t="s">
        <v>352</v>
      </c>
      <c r="C304" s="19">
        <v>0</v>
      </c>
      <c r="D304" s="394">
        <v>741.43385554330268</v>
      </c>
      <c r="E304" s="396">
        <v>285.93562557612728</v>
      </c>
      <c r="F304" s="396">
        <v>455.49822996717381</v>
      </c>
      <c r="G304" s="440">
        <f t="shared" si="28"/>
        <v>741.43385554330268</v>
      </c>
      <c r="H304" s="399">
        <f t="shared" si="29"/>
        <v>741.43385554330268</v>
      </c>
      <c r="I304" s="426">
        <f t="shared" si="30"/>
        <v>285.93562557612728</v>
      </c>
      <c r="J304" s="315">
        <f t="shared" si="31"/>
        <v>285.93562557612728</v>
      </c>
      <c r="K304" s="426">
        <f t="shared" si="32"/>
        <v>455.49822996717381</v>
      </c>
      <c r="L304" s="149">
        <f t="shared" si="33"/>
        <v>455.49822996717381</v>
      </c>
      <c r="N304">
        <v>935</v>
      </c>
      <c r="O304">
        <f t="shared" si="34"/>
        <v>935</v>
      </c>
    </row>
    <row r="305" spans="1:15" x14ac:dyDescent="0.25">
      <c r="A305" s="352">
        <v>16075</v>
      </c>
      <c r="B305" s="20" t="s">
        <v>232</v>
      </c>
      <c r="C305" s="19">
        <v>0</v>
      </c>
      <c r="D305" s="394">
        <v>1107.0762949445298</v>
      </c>
      <c r="E305" s="396">
        <v>914.39700126351113</v>
      </c>
      <c r="F305" s="396">
        <v>192.67929368102355</v>
      </c>
      <c r="G305" s="440">
        <f t="shared" si="28"/>
        <v>1107.0762949445298</v>
      </c>
      <c r="H305" s="399">
        <f t="shared" si="29"/>
        <v>1107.0762949445298</v>
      </c>
      <c r="I305" s="426">
        <f t="shared" si="30"/>
        <v>914.39700126351113</v>
      </c>
      <c r="J305" s="315">
        <f t="shared" si="31"/>
        <v>914.39700126351113</v>
      </c>
      <c r="K305" s="426">
        <f t="shared" si="32"/>
        <v>192.67929368102355</v>
      </c>
      <c r="L305" s="149">
        <f t="shared" si="33"/>
        <v>192.67929368102355</v>
      </c>
      <c r="N305">
        <v>1154</v>
      </c>
      <c r="O305">
        <f t="shared" si="34"/>
        <v>1154</v>
      </c>
    </row>
    <row r="306" spans="1:15" x14ac:dyDescent="0.25">
      <c r="A306" s="352">
        <v>16076</v>
      </c>
      <c r="B306" s="20" t="s">
        <v>353</v>
      </c>
      <c r="C306" s="19">
        <v>0</v>
      </c>
      <c r="D306" s="394">
        <v>1154.8868813728943</v>
      </c>
      <c r="E306" s="396">
        <v>599.511353492745</v>
      </c>
      <c r="F306" s="396">
        <v>555.37552788014557</v>
      </c>
      <c r="G306" s="440">
        <f t="shared" si="28"/>
        <v>1154.8868813728943</v>
      </c>
      <c r="H306" s="399">
        <f t="shared" si="29"/>
        <v>1154.8868813728943</v>
      </c>
      <c r="I306" s="426">
        <f t="shared" si="30"/>
        <v>599.511353492745</v>
      </c>
      <c r="J306" s="315">
        <f t="shared" si="31"/>
        <v>599.511353492745</v>
      </c>
      <c r="K306" s="426">
        <f t="shared" si="32"/>
        <v>555.37552788014557</v>
      </c>
      <c r="L306" s="149">
        <f t="shared" si="33"/>
        <v>555.37552788014557</v>
      </c>
      <c r="N306">
        <v>992</v>
      </c>
      <c r="O306">
        <f t="shared" si="34"/>
        <v>992</v>
      </c>
    </row>
    <row r="307" spans="1:15" x14ac:dyDescent="0.25">
      <c r="A307" s="352">
        <v>16077</v>
      </c>
      <c r="B307" s="20" t="s">
        <v>233</v>
      </c>
      <c r="C307" s="19">
        <v>0</v>
      </c>
      <c r="D307" s="394">
        <v>809.4065925016215</v>
      </c>
      <c r="E307" s="396">
        <v>338.78457197537369</v>
      </c>
      <c r="F307" s="396">
        <v>470.62202052625139</v>
      </c>
      <c r="G307" s="440">
        <f t="shared" si="28"/>
        <v>809.4065925016215</v>
      </c>
      <c r="H307" s="399">
        <f t="shared" si="29"/>
        <v>809.4065925016215</v>
      </c>
      <c r="I307" s="426">
        <f t="shared" si="30"/>
        <v>338.78457197537369</v>
      </c>
      <c r="J307" s="315">
        <f t="shared" si="31"/>
        <v>338.78457197537369</v>
      </c>
      <c r="K307" s="426">
        <f t="shared" si="32"/>
        <v>470.62202052625139</v>
      </c>
      <c r="L307" s="149">
        <f t="shared" si="33"/>
        <v>470.62202052625139</v>
      </c>
      <c r="N307" s="176">
        <v>570</v>
      </c>
      <c r="O307">
        <f t="shared" si="34"/>
        <v>570</v>
      </c>
    </row>
    <row r="308" spans="1:15" s="176" customFormat="1" x14ac:dyDescent="0.25">
      <c r="A308" s="354"/>
      <c r="B308" s="21"/>
      <c r="C308" s="207"/>
      <c r="D308" s="395"/>
      <c r="E308" s="395"/>
      <c r="F308" s="457"/>
      <c r="G308" s="372"/>
      <c r="H308" s="372"/>
      <c r="I308" s="307"/>
      <c r="J308" s="319"/>
      <c r="K308" s="372"/>
      <c r="L308" s="372"/>
    </row>
    <row r="309" spans="1:15" s="176" customFormat="1" x14ac:dyDescent="0.25">
      <c r="A309" s="354"/>
      <c r="B309" s="21"/>
      <c r="C309" s="207"/>
      <c r="D309" s="397">
        <f>SUM(D6:D308)</f>
        <v>457571.9582554244</v>
      </c>
      <c r="E309" s="397">
        <f t="shared" ref="E309:O309" si="35">SUM(E6:E308)</f>
        <v>325074.17083370156</v>
      </c>
      <c r="F309" s="397">
        <f t="shared" si="35"/>
        <v>132497.78742172293</v>
      </c>
      <c r="G309" s="441">
        <f t="shared" si="35"/>
        <v>215085.41407240459</v>
      </c>
      <c r="H309" s="397">
        <f t="shared" si="35"/>
        <v>367497.79317503393</v>
      </c>
      <c r="I309" s="441">
        <f t="shared" si="35"/>
        <v>138394.22997061067</v>
      </c>
      <c r="J309" s="397">
        <f t="shared" si="35"/>
        <v>236067.2978580418</v>
      </c>
      <c r="K309" s="441">
        <f t="shared" si="35"/>
        <v>76691.184101794002</v>
      </c>
      <c r="L309" s="397">
        <f t="shared" si="35"/>
        <v>131430.49531699176</v>
      </c>
      <c r="M309" s="397"/>
      <c r="N309" s="397">
        <f t="shared" si="35"/>
        <v>361469</v>
      </c>
      <c r="O309" s="397">
        <f t="shared" si="35"/>
        <v>194527</v>
      </c>
    </row>
    <row r="310" spans="1:15" x14ac:dyDescent="0.25">
      <c r="G310" s="372"/>
      <c r="I310" s="310"/>
    </row>
    <row r="311" spans="1:15" x14ac:dyDescent="0.25">
      <c r="D311" s="514">
        <f>COUNTIFS(D6:D307, "=0")</f>
        <v>0</v>
      </c>
      <c r="E311" s="514">
        <f t="shared" ref="E311:L311" si="36">COUNTIFS(E6:E307, "=0")</f>
        <v>0</v>
      </c>
      <c r="F311" s="514">
        <f t="shared" si="36"/>
        <v>44</v>
      </c>
      <c r="G311" s="514">
        <f t="shared" si="36"/>
        <v>0</v>
      </c>
      <c r="H311" s="514">
        <f t="shared" si="36"/>
        <v>0</v>
      </c>
      <c r="I311" s="514">
        <f t="shared" si="36"/>
        <v>0</v>
      </c>
      <c r="J311" s="514">
        <f t="shared" si="36"/>
        <v>0</v>
      </c>
      <c r="K311" s="514">
        <f t="shared" si="36"/>
        <v>1</v>
      </c>
      <c r="L311" s="514">
        <f t="shared" si="36"/>
        <v>1</v>
      </c>
      <c r="M311" s="514"/>
      <c r="N311" s="514"/>
      <c r="O311" s="514">
        <f>COUNTIFS(O6:O307, "&gt;0")</f>
        <v>125</v>
      </c>
    </row>
    <row r="312" spans="1:15" x14ac:dyDescent="0.25">
      <c r="I312" s="310"/>
    </row>
    <row r="313" spans="1:15" x14ac:dyDescent="0.25">
      <c r="I313" s="310"/>
    </row>
    <row r="314" spans="1:15" x14ac:dyDescent="0.25">
      <c r="I314" s="308"/>
    </row>
    <row r="315" spans="1:15" x14ac:dyDescent="0.25">
      <c r="I315" s="308"/>
    </row>
    <row r="316" spans="1:15" x14ac:dyDescent="0.25">
      <c r="I316" s="308"/>
    </row>
    <row r="317" spans="1:15" x14ac:dyDescent="0.25">
      <c r="I317" s="308"/>
    </row>
    <row r="318" spans="1:15" x14ac:dyDescent="0.25">
      <c r="I318" s="308"/>
    </row>
    <row r="319" spans="1:15" x14ac:dyDescent="0.25">
      <c r="I319" s="308"/>
    </row>
    <row r="320" spans="1:15" x14ac:dyDescent="0.25">
      <c r="I320" s="308"/>
    </row>
    <row r="321" spans="9:9" x14ac:dyDescent="0.25">
      <c r="I321" s="308"/>
    </row>
    <row r="322" spans="9:9" x14ac:dyDescent="0.25">
      <c r="I322" s="308"/>
    </row>
    <row r="323" spans="9:9" x14ac:dyDescent="0.25">
      <c r="I323" s="308"/>
    </row>
    <row r="324" spans="9:9" x14ac:dyDescent="0.25">
      <c r="I324" s="308"/>
    </row>
    <row r="325" spans="9:9" x14ac:dyDescent="0.25">
      <c r="I325" s="308"/>
    </row>
    <row r="326" spans="9:9" x14ac:dyDescent="0.25">
      <c r="I326" s="308"/>
    </row>
    <row r="327" spans="9:9" x14ac:dyDescent="0.25">
      <c r="I327" s="308"/>
    </row>
    <row r="328" spans="9:9" x14ac:dyDescent="0.25">
      <c r="I328" s="308"/>
    </row>
    <row r="329" spans="9:9" x14ac:dyDescent="0.25">
      <c r="I329" s="308"/>
    </row>
    <row r="330" spans="9:9" x14ac:dyDescent="0.25">
      <c r="I330" s="308"/>
    </row>
    <row r="331" spans="9:9" x14ac:dyDescent="0.25">
      <c r="I331" s="308"/>
    </row>
    <row r="332" spans="9:9" x14ac:dyDescent="0.25">
      <c r="I332" s="308"/>
    </row>
    <row r="333" spans="9:9" x14ac:dyDescent="0.25">
      <c r="I333" s="308"/>
    </row>
    <row r="334" spans="9:9" x14ac:dyDescent="0.25">
      <c r="I334" s="308"/>
    </row>
    <row r="335" spans="9:9" x14ac:dyDescent="0.25">
      <c r="I335" s="308"/>
    </row>
    <row r="336" spans="9:9" x14ac:dyDescent="0.25">
      <c r="I336" s="308"/>
    </row>
    <row r="337" spans="9:9" x14ac:dyDescent="0.25">
      <c r="I337" s="308"/>
    </row>
    <row r="338" spans="9:9" x14ac:dyDescent="0.25">
      <c r="I338" s="308"/>
    </row>
    <row r="339" spans="9:9" x14ac:dyDescent="0.25">
      <c r="I339" s="308"/>
    </row>
    <row r="340" spans="9:9" x14ac:dyDescent="0.25">
      <c r="I340" s="308"/>
    </row>
    <row r="341" spans="9:9" x14ac:dyDescent="0.25">
      <c r="I341" s="308"/>
    </row>
    <row r="342" spans="9:9" x14ac:dyDescent="0.25">
      <c r="I342" s="308"/>
    </row>
    <row r="343" spans="9:9" x14ac:dyDescent="0.25">
      <c r="I343" s="308"/>
    </row>
    <row r="344" spans="9:9" x14ac:dyDescent="0.25">
      <c r="I344" s="308"/>
    </row>
    <row r="345" spans="9:9" x14ac:dyDescent="0.25">
      <c r="I345" s="308"/>
    </row>
    <row r="346" spans="9:9" x14ac:dyDescent="0.25">
      <c r="I346" s="308"/>
    </row>
    <row r="347" spans="9:9" x14ac:dyDescent="0.25">
      <c r="I347" s="308"/>
    </row>
    <row r="348" spans="9:9" x14ac:dyDescent="0.25">
      <c r="I348" s="308"/>
    </row>
    <row r="349" spans="9:9" x14ac:dyDescent="0.25">
      <c r="I349" s="308"/>
    </row>
    <row r="350" spans="9:9" x14ac:dyDescent="0.25">
      <c r="I350" s="308"/>
    </row>
    <row r="351" spans="9:9" x14ac:dyDescent="0.25">
      <c r="I351" s="308"/>
    </row>
    <row r="352" spans="9:9" x14ac:dyDescent="0.25">
      <c r="I352" s="308"/>
    </row>
    <row r="353" spans="9:9" x14ac:dyDescent="0.25">
      <c r="I353" s="308"/>
    </row>
    <row r="354" spans="9:9" x14ac:dyDescent="0.25">
      <c r="I354" s="308"/>
    </row>
    <row r="355" spans="9:9" x14ac:dyDescent="0.25">
      <c r="I355" s="308"/>
    </row>
    <row r="356" spans="9:9" x14ac:dyDescent="0.25">
      <c r="I356" s="308"/>
    </row>
    <row r="357" spans="9:9" x14ac:dyDescent="0.25">
      <c r="I357" s="308"/>
    </row>
    <row r="358" spans="9:9" x14ac:dyDescent="0.25">
      <c r="I358" s="308"/>
    </row>
    <row r="359" spans="9:9" x14ac:dyDescent="0.25">
      <c r="I359" s="308"/>
    </row>
    <row r="360" spans="9:9" x14ac:dyDescent="0.25">
      <c r="I360" s="308"/>
    </row>
    <row r="361" spans="9:9" x14ac:dyDescent="0.25">
      <c r="I361" s="308"/>
    </row>
    <row r="362" spans="9:9" x14ac:dyDescent="0.25">
      <c r="I362" s="308"/>
    </row>
    <row r="363" spans="9:9" x14ac:dyDescent="0.25">
      <c r="I363" s="308"/>
    </row>
    <row r="364" spans="9:9" x14ac:dyDescent="0.25">
      <c r="I364" s="308"/>
    </row>
    <row r="365" spans="9:9" x14ac:dyDescent="0.25">
      <c r="I365" s="308"/>
    </row>
    <row r="366" spans="9:9" x14ac:dyDescent="0.25">
      <c r="I366" s="308"/>
    </row>
    <row r="367" spans="9:9" x14ac:dyDescent="0.25">
      <c r="I367" s="308"/>
    </row>
    <row r="368" spans="9:9" x14ac:dyDescent="0.25">
      <c r="I368" s="308"/>
    </row>
    <row r="369" spans="9:9" x14ac:dyDescent="0.25">
      <c r="I369" s="308"/>
    </row>
    <row r="370" spans="9:9" x14ac:dyDescent="0.25">
      <c r="I370" s="308"/>
    </row>
    <row r="371" spans="9:9" x14ac:dyDescent="0.25">
      <c r="I371" s="308"/>
    </row>
    <row r="372" spans="9:9" x14ac:dyDescent="0.25">
      <c r="I372" s="308"/>
    </row>
    <row r="373" spans="9:9" x14ac:dyDescent="0.25">
      <c r="I373" s="308"/>
    </row>
    <row r="374" spans="9:9" x14ac:dyDescent="0.25">
      <c r="I374" s="308"/>
    </row>
    <row r="375" spans="9:9" x14ac:dyDescent="0.25">
      <c r="I375" s="308"/>
    </row>
    <row r="376" spans="9:9" x14ac:dyDescent="0.25">
      <c r="I376" s="308"/>
    </row>
    <row r="377" spans="9:9" x14ac:dyDescent="0.25">
      <c r="I377" s="308"/>
    </row>
    <row r="378" spans="9:9" x14ac:dyDescent="0.25">
      <c r="I378" s="308"/>
    </row>
    <row r="379" spans="9:9" x14ac:dyDescent="0.25">
      <c r="I379" s="308"/>
    </row>
    <row r="380" spans="9:9" x14ac:dyDescent="0.25">
      <c r="I380" s="308"/>
    </row>
    <row r="381" spans="9:9" x14ac:dyDescent="0.25">
      <c r="I381" s="308"/>
    </row>
    <row r="382" spans="9:9" x14ac:dyDescent="0.25">
      <c r="I382" s="308"/>
    </row>
    <row r="383" spans="9:9" x14ac:dyDescent="0.25">
      <c r="I383" s="308"/>
    </row>
    <row r="384" spans="9:9" x14ac:dyDescent="0.25">
      <c r="I384" s="308"/>
    </row>
    <row r="385" spans="9:9" x14ac:dyDescent="0.25">
      <c r="I385" s="308"/>
    </row>
    <row r="386" spans="9:9" x14ac:dyDescent="0.25">
      <c r="I386" s="308"/>
    </row>
    <row r="387" spans="9:9" x14ac:dyDescent="0.25">
      <c r="I387" s="308"/>
    </row>
    <row r="388" spans="9:9" x14ac:dyDescent="0.25">
      <c r="I388" s="308"/>
    </row>
    <row r="389" spans="9:9" x14ac:dyDescent="0.25">
      <c r="I389" s="308"/>
    </row>
    <row r="390" spans="9:9" x14ac:dyDescent="0.25">
      <c r="I390" s="308"/>
    </row>
    <row r="391" spans="9:9" x14ac:dyDescent="0.25">
      <c r="I391" s="308"/>
    </row>
    <row r="392" spans="9:9" x14ac:dyDescent="0.25">
      <c r="I392" s="308"/>
    </row>
    <row r="393" spans="9:9" x14ac:dyDescent="0.25">
      <c r="I393" s="308"/>
    </row>
    <row r="394" spans="9:9" x14ac:dyDescent="0.25">
      <c r="I394" s="308"/>
    </row>
    <row r="395" spans="9:9" x14ac:dyDescent="0.25">
      <c r="I395" s="308"/>
    </row>
    <row r="396" spans="9:9" x14ac:dyDescent="0.25">
      <c r="I396" s="308"/>
    </row>
    <row r="397" spans="9:9" x14ac:dyDescent="0.25">
      <c r="I397" s="308"/>
    </row>
    <row r="398" spans="9:9" x14ac:dyDescent="0.25">
      <c r="I398" s="308"/>
    </row>
    <row r="399" spans="9:9" x14ac:dyDescent="0.25">
      <c r="I399" s="308"/>
    </row>
    <row r="400" spans="9:9" x14ac:dyDescent="0.25">
      <c r="I400" s="308"/>
    </row>
    <row r="401" spans="9:9" x14ac:dyDescent="0.25">
      <c r="I401" s="308"/>
    </row>
    <row r="402" spans="9:9" x14ac:dyDescent="0.25">
      <c r="I402" s="308"/>
    </row>
    <row r="403" spans="9:9" x14ac:dyDescent="0.25">
      <c r="I403" s="308"/>
    </row>
    <row r="404" spans="9:9" x14ac:dyDescent="0.25">
      <c r="I404" s="308"/>
    </row>
    <row r="405" spans="9:9" x14ac:dyDescent="0.25">
      <c r="I405" s="308"/>
    </row>
    <row r="406" spans="9:9" x14ac:dyDescent="0.25">
      <c r="I406" s="308"/>
    </row>
  </sheetData>
  <sortState xmlns:xlrd2="http://schemas.microsoft.com/office/spreadsheetml/2017/richdata2" ref="J6:N58">
    <sortCondition ref="J6:J58"/>
  </sortState>
  <mergeCells count="2">
    <mergeCell ref="G2:L2"/>
    <mergeCell ref="D2:F2"/>
  </mergeCells>
  <pageMargins left="0.7" right="0.7" top="0.78740157499999996" bottom="0.78740157499999996"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O309"/>
  <sheetViews>
    <sheetView workbookViewId="0">
      <pane ySplit="5" topLeftCell="A42" activePane="bottomLeft" state="frozen"/>
      <selection pane="bottomLeft" activeCell="A6" sqref="A6:XFD6"/>
    </sheetView>
  </sheetViews>
  <sheetFormatPr baseColWidth="10" defaultRowHeight="15" x14ac:dyDescent="0.25"/>
  <cols>
    <col min="1" max="1" width="11.42578125" style="352"/>
    <col min="2" max="2" width="22.85546875" style="20" customWidth="1"/>
    <col min="3" max="3" width="11.42578125" style="377"/>
    <col min="4" max="4" width="13.28515625" style="149" customWidth="1"/>
    <col min="5" max="5" width="13.85546875" style="149" customWidth="1"/>
    <col min="6" max="7" width="13.28515625" style="120" customWidth="1"/>
    <col min="8" max="11" width="13.28515625" style="149" customWidth="1"/>
    <col min="13" max="13" width="13.28515625" customWidth="1"/>
  </cols>
  <sheetData>
    <row r="1" spans="1:15" ht="33" customHeight="1" x14ac:dyDescent="0.25">
      <c r="A1" s="312" t="s">
        <v>441</v>
      </c>
      <c r="G1" s="511" t="s">
        <v>487</v>
      </c>
    </row>
    <row r="2" spans="1:15" ht="21.75" customHeight="1" x14ac:dyDescent="0.25">
      <c r="A2" s="322"/>
      <c r="B2" s="323"/>
    </row>
    <row r="3" spans="1:15" ht="45" customHeight="1" x14ac:dyDescent="0.25">
      <c r="A3" s="322" t="s">
        <v>407</v>
      </c>
      <c r="B3" s="323" t="s">
        <v>406</v>
      </c>
      <c r="C3" s="380" t="s">
        <v>442</v>
      </c>
      <c r="D3" s="794" t="s">
        <v>492</v>
      </c>
      <c r="E3" s="794"/>
      <c r="F3" s="794"/>
      <c r="G3" s="795"/>
      <c r="H3" s="796" t="s">
        <v>493</v>
      </c>
      <c r="I3" s="797"/>
      <c r="J3" s="798" t="s">
        <v>437</v>
      </c>
      <c r="K3" s="798"/>
      <c r="L3" s="372"/>
      <c r="M3" s="372"/>
      <c r="N3" s="372"/>
      <c r="O3" s="372"/>
    </row>
    <row r="4" spans="1:15" s="388" customFormat="1" ht="38.25" customHeight="1" x14ac:dyDescent="0.25">
      <c r="A4" s="385"/>
      <c r="B4" s="386"/>
      <c r="C4" s="381"/>
      <c r="D4" s="371" t="s">
        <v>439</v>
      </c>
      <c r="E4" s="442" t="s">
        <v>456</v>
      </c>
      <c r="F4" s="442" t="s">
        <v>444</v>
      </c>
      <c r="G4" s="458" t="s">
        <v>440</v>
      </c>
      <c r="H4" s="371" t="s">
        <v>439</v>
      </c>
      <c r="I4" s="370" t="s">
        <v>440</v>
      </c>
      <c r="J4" s="371" t="s">
        <v>439</v>
      </c>
      <c r="K4" s="371" t="s">
        <v>440</v>
      </c>
      <c r="L4" s="387"/>
      <c r="M4" s="373"/>
      <c r="N4" s="368"/>
      <c r="O4" s="387"/>
    </row>
    <row r="5" spans="1:15" ht="16.5" customHeight="1" x14ac:dyDescent="0.25">
      <c r="A5" s="353"/>
      <c r="B5" s="78"/>
      <c r="C5" s="382" t="s">
        <v>443</v>
      </c>
      <c r="D5" s="374" t="s">
        <v>438</v>
      </c>
      <c r="E5" s="443" t="s">
        <v>367</v>
      </c>
      <c r="F5" s="443" t="s">
        <v>367</v>
      </c>
      <c r="G5" s="459" t="s">
        <v>367</v>
      </c>
      <c r="H5" s="376" t="s">
        <v>438</v>
      </c>
      <c r="I5" s="375" t="s">
        <v>367</v>
      </c>
      <c r="J5" s="374" t="s">
        <v>438</v>
      </c>
      <c r="K5" s="374" t="s">
        <v>367</v>
      </c>
      <c r="L5" s="372"/>
      <c r="M5" s="373"/>
      <c r="N5" s="368"/>
      <c r="O5" s="372"/>
    </row>
    <row r="6" spans="1:15" x14ac:dyDescent="0.25">
      <c r="A6" s="352">
        <v>1051</v>
      </c>
      <c r="B6" s="20" t="s">
        <v>0</v>
      </c>
      <c r="C6" s="378">
        <v>100304.94051411396</v>
      </c>
      <c r="D6" s="314">
        <v>78.205312974714488</v>
      </c>
      <c r="E6" s="444">
        <f>C6*D6 /1000</f>
        <v>7844.3792658164011</v>
      </c>
      <c r="F6" s="444">
        <f>E6-G6</f>
        <v>4414.3520435872106</v>
      </c>
      <c r="G6" s="460">
        <v>3430.0272222291906</v>
      </c>
      <c r="H6" s="369">
        <v>65.033528319757679</v>
      </c>
      <c r="I6" s="315">
        <v>2183.2553548678784</v>
      </c>
      <c r="J6" s="149">
        <v>71.565810460231262</v>
      </c>
      <c r="K6" s="149">
        <v>2804.5368424290364</v>
      </c>
      <c r="L6" s="372"/>
      <c r="M6" s="405" t="str">
        <f>IF(F6 &gt;= E6, 1, "")</f>
        <v/>
      </c>
      <c r="N6" s="372"/>
      <c r="O6" s="372"/>
    </row>
    <row r="7" spans="1:15" x14ac:dyDescent="0.25">
      <c r="A7" s="352">
        <v>1053</v>
      </c>
      <c r="B7" s="20" t="s">
        <v>2</v>
      </c>
      <c r="C7" s="378">
        <v>69119.784572542689</v>
      </c>
      <c r="D7" s="314">
        <v>55.488479400808792</v>
      </c>
      <c r="E7" s="444">
        <f t="shared" ref="E7:E70" si="0">C7*D7 /1000</f>
        <v>3835.3517424418765</v>
      </c>
      <c r="F7" s="444">
        <f t="shared" ref="F7:F70" si="1">E7-G7</f>
        <v>2761.0296428183419</v>
      </c>
      <c r="G7" s="460">
        <v>1074.3220996235343</v>
      </c>
      <c r="H7" s="369">
        <v>43.193672854540878</v>
      </c>
      <c r="I7" s="315">
        <v>396.8521914666099</v>
      </c>
      <c r="J7" s="149">
        <v>73.307751634803338</v>
      </c>
      <c r="K7" s="149">
        <v>2319.5491201051491</v>
      </c>
      <c r="L7" s="372"/>
      <c r="M7" s="405" t="str">
        <f t="shared" ref="M7:M70" si="2">IF(F7 &gt;= E7, 1, "")</f>
        <v/>
      </c>
      <c r="N7" s="372"/>
      <c r="O7" s="372"/>
    </row>
    <row r="8" spans="1:15" x14ac:dyDescent="0.25">
      <c r="A8" s="352">
        <v>1054</v>
      </c>
      <c r="B8" s="20" t="s">
        <v>3</v>
      </c>
      <c r="C8" s="378">
        <v>141310.23027999714</v>
      </c>
      <c r="D8" s="314">
        <v>84.234791320722579</v>
      </c>
      <c r="E8" s="444">
        <f t="shared" si="0"/>
        <v>11903.237759118812</v>
      </c>
      <c r="F8" s="444">
        <f t="shared" si="1"/>
        <v>6157.7506282349568</v>
      </c>
      <c r="G8" s="460">
        <v>5745.4871308838556</v>
      </c>
      <c r="H8" s="369">
        <v>70.148934650370677</v>
      </c>
      <c r="I8" s="315">
        <v>3837.6739179438068</v>
      </c>
      <c r="J8" s="149">
        <v>79.263462033019366</v>
      </c>
      <c r="K8" s="149">
        <v>5174.8837454855266</v>
      </c>
      <c r="L8" s="372"/>
      <c r="M8" s="405" t="str">
        <f t="shared" si="2"/>
        <v/>
      </c>
      <c r="N8" s="372"/>
      <c r="O8" s="372"/>
    </row>
    <row r="9" spans="1:15" x14ac:dyDescent="0.25">
      <c r="A9" s="352">
        <v>1055</v>
      </c>
      <c r="B9" s="20" t="s">
        <v>272</v>
      </c>
      <c r="C9" s="378">
        <v>94412.860219526803</v>
      </c>
      <c r="D9" s="314">
        <v>46.229739998636163</v>
      </c>
      <c r="E9" s="444">
        <f t="shared" si="0"/>
        <v>4364.6819804763027</v>
      </c>
      <c r="F9" s="444">
        <f t="shared" si="1"/>
        <v>3197.6228266863432</v>
      </c>
      <c r="G9" s="460">
        <v>1167.0591537899595</v>
      </c>
      <c r="H9" s="369">
        <v>33.781998151513605</v>
      </c>
      <c r="I9" s="315">
        <v>335.72636047784158</v>
      </c>
      <c r="J9" s="149">
        <v>74.550017294105999</v>
      </c>
      <c r="K9" s="149">
        <v>3636.484862762426</v>
      </c>
      <c r="M9" s="405" t="str">
        <f t="shared" si="2"/>
        <v/>
      </c>
    </row>
    <row r="10" spans="1:15" x14ac:dyDescent="0.25">
      <c r="A10" s="352">
        <v>1056</v>
      </c>
      <c r="B10" s="20" t="s">
        <v>4</v>
      </c>
      <c r="C10" s="378">
        <v>35549.881411910101</v>
      </c>
      <c r="D10" s="314">
        <v>77.124245815367132</v>
      </c>
      <c r="E10" s="444">
        <f t="shared" si="0"/>
        <v>2741.7577927193056</v>
      </c>
      <c r="F10" s="444">
        <f t="shared" si="1"/>
        <v>1642.4779780420538</v>
      </c>
      <c r="G10" s="460">
        <v>1099.2798146772518</v>
      </c>
      <c r="H10" s="369">
        <v>67.813963481276147</v>
      </c>
      <c r="I10" s="315">
        <v>796.40424641550476</v>
      </c>
      <c r="J10" s="149">
        <v>65.671814612241889</v>
      </c>
      <c r="K10" s="149">
        <v>761.49677448097748</v>
      </c>
      <c r="M10" s="405" t="str">
        <f t="shared" si="2"/>
        <v/>
      </c>
    </row>
    <row r="11" spans="1:15" x14ac:dyDescent="0.25">
      <c r="A11" s="352">
        <v>1057</v>
      </c>
      <c r="B11" s="20" t="s">
        <v>5</v>
      </c>
      <c r="C11" s="378">
        <v>68558.491644310445</v>
      </c>
      <c r="D11" s="314">
        <v>58.892327010613862</v>
      </c>
      <c r="E11" s="444">
        <f t="shared" si="0"/>
        <v>4037.5691092711686</v>
      </c>
      <c r="F11" s="444">
        <f t="shared" si="1"/>
        <v>2880.4000221086753</v>
      </c>
      <c r="G11" s="460">
        <v>1157.1690871624935</v>
      </c>
      <c r="H11" s="369">
        <v>46.72882047357902</v>
      </c>
      <c r="I11" s="315">
        <v>463.87024248766784</v>
      </c>
      <c r="J11" s="149">
        <v>77.831130108584375</v>
      </c>
      <c r="K11" s="149">
        <v>2405.317237017844</v>
      </c>
      <c r="M11" s="405" t="str">
        <f t="shared" si="2"/>
        <v/>
      </c>
    </row>
    <row r="12" spans="1:15" x14ac:dyDescent="0.25">
      <c r="A12" s="352">
        <v>1058</v>
      </c>
      <c r="B12" s="20" t="s">
        <v>273</v>
      </c>
      <c r="C12" s="378">
        <v>142117.7742797629</v>
      </c>
      <c r="D12" s="314">
        <v>80.960889077422081</v>
      </c>
      <c r="E12" s="444">
        <f t="shared" si="0"/>
        <v>11505.981359393993</v>
      </c>
      <c r="F12" s="444">
        <f t="shared" si="1"/>
        <v>7124.7986410747853</v>
      </c>
      <c r="G12" s="460">
        <v>4381.1827183192072</v>
      </c>
      <c r="H12" s="369">
        <v>67.274746681708166</v>
      </c>
      <c r="I12" s="315">
        <v>2623.5658938962488</v>
      </c>
      <c r="J12" s="149">
        <v>77.647196467545299</v>
      </c>
      <c r="K12" s="149">
        <v>4053.3375906740234</v>
      </c>
      <c r="M12" s="405" t="str">
        <f t="shared" si="2"/>
        <v/>
      </c>
    </row>
    <row r="13" spans="1:15" x14ac:dyDescent="0.25">
      <c r="A13" s="352">
        <v>1059</v>
      </c>
      <c r="B13" s="20" t="s">
        <v>274</v>
      </c>
      <c r="C13" s="378">
        <v>144755.75134566435</v>
      </c>
      <c r="D13" s="314">
        <v>90.816453153097015</v>
      </c>
      <c r="E13" s="444">
        <f t="shared" si="0"/>
        <v>13146.203910724886</v>
      </c>
      <c r="F13" s="444">
        <f t="shared" si="1"/>
        <v>7124.5547323841247</v>
      </c>
      <c r="G13" s="460">
        <v>6021.649178340761</v>
      </c>
      <c r="H13" s="369">
        <v>74.617813639526304</v>
      </c>
      <c r="I13" s="315">
        <v>3795.0122938570171</v>
      </c>
      <c r="J13" s="149">
        <v>88.215256883447097</v>
      </c>
      <c r="K13" s="149">
        <v>5737.6882500077563</v>
      </c>
      <c r="M13" s="405" t="str">
        <f t="shared" si="2"/>
        <v/>
      </c>
    </row>
    <row r="14" spans="1:15" x14ac:dyDescent="0.25">
      <c r="A14" s="352">
        <v>1060</v>
      </c>
      <c r="B14" s="20" t="s">
        <v>6</v>
      </c>
      <c r="C14" s="378">
        <v>75792.49073357007</v>
      </c>
      <c r="D14" s="314">
        <v>67.94594978756237</v>
      </c>
      <c r="E14" s="444">
        <f t="shared" si="0"/>
        <v>5149.7927696574388</v>
      </c>
      <c r="F14" s="444">
        <f t="shared" si="1"/>
        <v>3660.3367994580231</v>
      </c>
      <c r="G14" s="460">
        <v>1489.455970199416</v>
      </c>
      <c r="H14" s="369">
        <v>56.414791015492355</v>
      </c>
      <c r="I14" s="315">
        <v>757.12645877392367</v>
      </c>
      <c r="J14" s="149">
        <v>69.064610807720285</v>
      </c>
      <c r="K14" s="149">
        <v>1759.207992104084</v>
      </c>
      <c r="M14" s="405" t="str">
        <f t="shared" si="2"/>
        <v/>
      </c>
    </row>
    <row r="15" spans="1:15" x14ac:dyDescent="0.25">
      <c r="A15" s="352">
        <v>1061</v>
      </c>
      <c r="B15" s="20" t="s">
        <v>7</v>
      </c>
      <c r="C15" s="378">
        <v>68154.719644427576</v>
      </c>
      <c r="D15" s="314">
        <v>86.977551919327411</v>
      </c>
      <c r="E15" s="444">
        <f t="shared" si="0"/>
        <v>5927.9306664204032</v>
      </c>
      <c r="F15" s="444">
        <f t="shared" si="1"/>
        <v>3124.4925101862796</v>
      </c>
      <c r="G15" s="460">
        <v>2803.4381562341237</v>
      </c>
      <c r="H15" s="369">
        <v>70.692600880745886</v>
      </c>
      <c r="I15" s="315">
        <v>1753.1296374773819</v>
      </c>
      <c r="J15" s="149">
        <v>76.405890595976672</v>
      </c>
      <c r="K15" s="149">
        <v>2152.0326547068016</v>
      </c>
      <c r="M15" s="405" t="str">
        <f t="shared" si="2"/>
        <v/>
      </c>
    </row>
    <row r="16" spans="1:15" x14ac:dyDescent="0.25">
      <c r="A16" s="352">
        <v>1062</v>
      </c>
      <c r="B16" s="20" t="s">
        <v>8</v>
      </c>
      <c r="C16" s="378">
        <v>47323.075354174005</v>
      </c>
      <c r="D16" s="314">
        <v>59.805806796528451</v>
      </c>
      <c r="E16" s="444">
        <f t="shared" si="0"/>
        <v>2830.1947016492877</v>
      </c>
      <c r="F16" s="444">
        <f t="shared" si="1"/>
        <v>2147.0063013757531</v>
      </c>
      <c r="G16" s="460">
        <v>683.18840027353463</v>
      </c>
      <c r="H16" s="369">
        <v>48.551125428751696</v>
      </c>
      <c r="I16" s="315">
        <v>266.75452958109821</v>
      </c>
      <c r="J16" s="149">
        <v>72.900407180724883</v>
      </c>
      <c r="K16" s="149">
        <v>1281.9462600820909</v>
      </c>
      <c r="M16" s="405" t="str">
        <f t="shared" si="2"/>
        <v/>
      </c>
    </row>
    <row r="17" spans="1:13" x14ac:dyDescent="0.25">
      <c r="A17" s="352">
        <v>2000</v>
      </c>
      <c r="B17" s="20" t="s">
        <v>9</v>
      </c>
      <c r="C17" s="378">
        <v>14359.694901645926</v>
      </c>
      <c r="D17" s="314">
        <v>94.457692937957034</v>
      </c>
      <c r="E17" s="444">
        <f t="shared" si="0"/>
        <v>1356.3836517024181</v>
      </c>
      <c r="F17" s="444">
        <f t="shared" si="1"/>
        <v>647.13334925429444</v>
      </c>
      <c r="G17" s="460">
        <v>709.25030244812365</v>
      </c>
      <c r="H17" s="369">
        <v>77.710659583387127</v>
      </c>
      <c r="I17" s="315">
        <v>503.35818998597455</v>
      </c>
      <c r="J17" s="149">
        <v>34.689403262379308</v>
      </c>
      <c r="K17" s="149">
        <v>96.83327768242043</v>
      </c>
      <c r="M17" s="405" t="str">
        <f t="shared" si="2"/>
        <v/>
      </c>
    </row>
    <row r="18" spans="1:13" x14ac:dyDescent="0.25">
      <c r="A18" s="352">
        <v>3151</v>
      </c>
      <c r="B18" s="20" t="s">
        <v>11</v>
      </c>
      <c r="C18" s="378">
        <v>77661.625055231314</v>
      </c>
      <c r="D18" s="314">
        <v>57.401402781544533</v>
      </c>
      <c r="E18" s="444">
        <f t="shared" si="0"/>
        <v>4457.8862204646239</v>
      </c>
      <c r="F18" s="444">
        <f t="shared" si="1"/>
        <v>2494.5610191021333</v>
      </c>
      <c r="G18" s="460">
        <v>1963.3252013624908</v>
      </c>
      <c r="H18" s="369">
        <v>43.767121908324881</v>
      </c>
      <c r="I18" s="315">
        <v>1039.5999652173259</v>
      </c>
      <c r="J18" s="149">
        <v>53.618506350064749</v>
      </c>
      <c r="K18" s="149">
        <v>1774.6069108079878</v>
      </c>
      <c r="M18" s="405" t="str">
        <f t="shared" si="2"/>
        <v/>
      </c>
    </row>
    <row r="19" spans="1:13" x14ac:dyDescent="0.25">
      <c r="A19" s="352">
        <v>3153</v>
      </c>
      <c r="B19" s="20" t="s">
        <v>13</v>
      </c>
      <c r="C19" s="378">
        <v>27543.204739962526</v>
      </c>
      <c r="D19" s="314">
        <v>43.960835965940291</v>
      </c>
      <c r="E19" s="444">
        <f t="shared" si="0"/>
        <v>1210.8223055498017</v>
      </c>
      <c r="F19" s="444">
        <f t="shared" si="1"/>
        <v>1017.4033214075653</v>
      </c>
      <c r="G19" s="460">
        <v>193.41898414223652</v>
      </c>
      <c r="H19" s="369">
        <v>28.287688093453387</v>
      </c>
      <c r="I19" s="315">
        <v>25.394034203907008</v>
      </c>
      <c r="J19" s="149">
        <v>55.422868341054297</v>
      </c>
      <c r="K19" s="149">
        <v>453.25474751128536</v>
      </c>
      <c r="M19" s="405" t="str">
        <f t="shared" si="2"/>
        <v/>
      </c>
    </row>
    <row r="20" spans="1:13" x14ac:dyDescent="0.25">
      <c r="A20" s="352">
        <v>3154</v>
      </c>
      <c r="B20" s="20" t="s">
        <v>275</v>
      </c>
      <c r="C20" s="378">
        <v>49723.944754834563</v>
      </c>
      <c r="D20" s="314">
        <v>36.595598981560151</v>
      </c>
      <c r="E20" s="444">
        <f t="shared" si="0"/>
        <v>1819.6775420291772</v>
      </c>
      <c r="F20" s="444">
        <f t="shared" si="1"/>
        <v>1152.1605571053337</v>
      </c>
      <c r="G20" s="460">
        <v>667.51698492384332</v>
      </c>
      <c r="H20" s="369">
        <v>23.580240499113867</v>
      </c>
      <c r="I20" s="315">
        <v>188.19912901346919</v>
      </c>
      <c r="J20" s="149">
        <v>55.941043303351478</v>
      </c>
      <c r="K20" s="149">
        <v>1565.1168155088551</v>
      </c>
      <c r="M20" s="405" t="str">
        <f t="shared" si="2"/>
        <v/>
      </c>
    </row>
    <row r="21" spans="1:13" x14ac:dyDescent="0.25">
      <c r="A21" s="352">
        <v>3155</v>
      </c>
      <c r="B21" s="20" t="s">
        <v>14</v>
      </c>
      <c r="C21" s="378">
        <v>56685.337068791654</v>
      </c>
      <c r="D21" s="314">
        <v>44.932435106271804</v>
      </c>
      <c r="E21" s="444">
        <f t="shared" si="0"/>
        <v>2547.0102293206246</v>
      </c>
      <c r="F21" s="444">
        <f t="shared" si="1"/>
        <v>2082.6613364711638</v>
      </c>
      <c r="G21" s="460">
        <v>464.34889284946098</v>
      </c>
      <c r="H21" s="369">
        <v>29.931284137537958</v>
      </c>
      <c r="I21" s="315">
        <v>89.917338044660369</v>
      </c>
      <c r="J21" s="149">
        <v>65.004692188760245</v>
      </c>
      <c r="K21" s="149">
        <v>1339.7610032954567</v>
      </c>
      <c r="M21" s="405" t="str">
        <f t="shared" si="2"/>
        <v/>
      </c>
    </row>
    <row r="22" spans="1:13" x14ac:dyDescent="0.25">
      <c r="A22" s="352">
        <v>3157</v>
      </c>
      <c r="B22" s="20" t="s">
        <v>15</v>
      </c>
      <c r="C22" s="378">
        <v>35806.166161951289</v>
      </c>
      <c r="D22" s="314">
        <v>43.186684466986257</v>
      </c>
      <c r="E22" s="444">
        <f t="shared" si="0"/>
        <v>1546.3496000086707</v>
      </c>
      <c r="F22" s="444">
        <f t="shared" si="1"/>
        <v>915.85041138955251</v>
      </c>
      <c r="G22" s="460">
        <v>630.49918861911817</v>
      </c>
      <c r="H22" s="369">
        <v>29.732198270444218</v>
      </c>
      <c r="I22" s="315">
        <v>208.41675207883065</v>
      </c>
      <c r="J22" s="149">
        <v>51.159553260653453</v>
      </c>
      <c r="K22" s="149">
        <v>905.50935359467553</v>
      </c>
      <c r="M22" s="405" t="str">
        <f t="shared" si="2"/>
        <v/>
      </c>
    </row>
    <row r="23" spans="1:13" x14ac:dyDescent="0.25">
      <c r="A23" s="352">
        <v>3158</v>
      </c>
      <c r="B23" s="20" t="s">
        <v>276</v>
      </c>
      <c r="C23" s="378">
        <v>68591.690786262916</v>
      </c>
      <c r="D23" s="314">
        <v>36.085894947409216</v>
      </c>
      <c r="E23" s="444">
        <f t="shared" si="0"/>
        <v>2475.1925479782599</v>
      </c>
      <c r="F23" s="444">
        <f t="shared" si="1"/>
        <v>1595.5054833354516</v>
      </c>
      <c r="G23" s="460">
        <v>879.6870646428082</v>
      </c>
      <c r="H23" s="369">
        <v>23.011752456637904</v>
      </c>
      <c r="I23" s="315">
        <v>222.28910644896084</v>
      </c>
      <c r="J23" s="149">
        <v>53.227483868654708</v>
      </c>
      <c r="K23" s="149">
        <v>1946.0652977890952</v>
      </c>
      <c r="M23" s="405" t="str">
        <f t="shared" si="2"/>
        <v/>
      </c>
    </row>
    <row r="24" spans="1:13" x14ac:dyDescent="0.25">
      <c r="A24" s="352">
        <v>3159</v>
      </c>
      <c r="B24" s="20" t="s">
        <v>16</v>
      </c>
      <c r="C24" s="378">
        <v>73063.081275854798</v>
      </c>
      <c r="D24" s="314">
        <v>43.361538692592923</v>
      </c>
      <c r="E24" s="444">
        <f t="shared" si="0"/>
        <v>3168.1276257430395</v>
      </c>
      <c r="F24" s="444">
        <f t="shared" si="1"/>
        <v>2781.5802852986808</v>
      </c>
      <c r="G24" s="460">
        <v>386.54734044435878</v>
      </c>
      <c r="H24" s="369">
        <v>31.119732818866929</v>
      </c>
      <c r="I24" s="315">
        <v>72.747918333434455</v>
      </c>
      <c r="J24" s="149">
        <v>79.232810714841193</v>
      </c>
      <c r="K24" s="149">
        <v>2502.9659367307609</v>
      </c>
      <c r="M24" s="405" t="str">
        <f t="shared" si="2"/>
        <v/>
      </c>
    </row>
    <row r="25" spans="1:13" x14ac:dyDescent="0.25">
      <c r="A25" s="352">
        <v>3241</v>
      </c>
      <c r="B25" s="20" t="s">
        <v>17</v>
      </c>
      <c r="C25" s="378">
        <v>115997.84132179493</v>
      </c>
      <c r="D25" s="314">
        <v>49.835040390124739</v>
      </c>
      <c r="E25" s="444">
        <f t="shared" si="0"/>
        <v>5780.7571074389307</v>
      </c>
      <c r="F25" s="444">
        <f t="shared" si="1"/>
        <v>3684.8306724625481</v>
      </c>
      <c r="G25" s="460">
        <v>2095.9264349763826</v>
      </c>
      <c r="H25" s="369">
        <v>37.027643355064576</v>
      </c>
      <c r="I25" s="315">
        <v>862.87968295283611</v>
      </c>
      <c r="J25" s="149">
        <v>53.269765566585662</v>
      </c>
      <c r="K25" s="149">
        <v>2476.441023459839</v>
      </c>
      <c r="M25" s="405" t="str">
        <f t="shared" si="2"/>
        <v/>
      </c>
    </row>
    <row r="26" spans="1:13" x14ac:dyDescent="0.25">
      <c r="A26" s="352">
        <v>3251</v>
      </c>
      <c r="B26" s="20" t="s">
        <v>18</v>
      </c>
      <c r="C26" s="378">
        <v>129684.34109625105</v>
      </c>
      <c r="D26" s="314">
        <v>90.085986114670547</v>
      </c>
      <c r="E26" s="444">
        <f t="shared" si="0"/>
        <v>11682.741751287071</v>
      </c>
      <c r="F26" s="444">
        <f t="shared" si="1"/>
        <v>4020.2582414338149</v>
      </c>
      <c r="G26" s="460">
        <v>7662.4835098532558</v>
      </c>
      <c r="H26" s="369">
        <v>75.547293863184223</v>
      </c>
      <c r="I26" s="315">
        <v>5807.6492248778295</v>
      </c>
      <c r="J26" s="149">
        <v>84.15250774988202</v>
      </c>
      <c r="K26" s="149">
        <v>6928.4377377767842</v>
      </c>
      <c r="M26" s="405" t="str">
        <f t="shared" si="2"/>
        <v/>
      </c>
    </row>
    <row r="27" spans="1:13" x14ac:dyDescent="0.25">
      <c r="A27" s="352">
        <v>3252</v>
      </c>
      <c r="B27" s="20" t="s">
        <v>19</v>
      </c>
      <c r="C27" s="378">
        <v>39276.349645364957</v>
      </c>
      <c r="D27" s="314">
        <v>61.328714902737374</v>
      </c>
      <c r="E27" s="444">
        <f t="shared" si="0"/>
        <v>2408.7680498208174</v>
      </c>
      <c r="F27" s="444">
        <f t="shared" si="1"/>
        <v>1796.2171731849689</v>
      </c>
      <c r="G27" s="460">
        <v>612.55087663584834</v>
      </c>
      <c r="H27" s="369">
        <v>44.675265743922274</v>
      </c>
      <c r="I27" s="315">
        <v>168.02876480431115</v>
      </c>
      <c r="J27" s="149">
        <v>83.007274722739112</v>
      </c>
      <c r="K27" s="149">
        <v>1331.4590319371941</v>
      </c>
      <c r="M27" s="405" t="str">
        <f t="shared" si="2"/>
        <v/>
      </c>
    </row>
    <row r="28" spans="1:13" x14ac:dyDescent="0.25">
      <c r="A28" s="352">
        <v>3254</v>
      </c>
      <c r="B28" s="20" t="s">
        <v>20</v>
      </c>
      <c r="C28" s="378">
        <v>67986.961754531279</v>
      </c>
      <c r="D28" s="314">
        <v>43.041518085215372</v>
      </c>
      <c r="E28" s="444">
        <f t="shared" si="0"/>
        <v>2926.2620439165039</v>
      </c>
      <c r="F28" s="444">
        <f t="shared" si="1"/>
        <v>2057.1521433872676</v>
      </c>
      <c r="G28" s="460">
        <v>869.10990052923648</v>
      </c>
      <c r="H28" s="369">
        <v>28.347691089500806</v>
      </c>
      <c r="I28" s="315">
        <v>215.22108120063044</v>
      </c>
      <c r="J28" s="149">
        <v>60.430440854265406</v>
      </c>
      <c r="K28" s="149">
        <v>1884.6944317503805</v>
      </c>
      <c r="M28" s="405" t="str">
        <f t="shared" si="2"/>
        <v/>
      </c>
    </row>
    <row r="29" spans="1:13" x14ac:dyDescent="0.25">
      <c r="A29" s="352">
        <v>3255</v>
      </c>
      <c r="B29" s="20" t="s">
        <v>21</v>
      </c>
      <c r="C29" s="378">
        <v>25596.858319952091</v>
      </c>
      <c r="D29" s="314">
        <v>49.954484875148601</v>
      </c>
      <c r="E29" s="444">
        <f t="shared" si="0"/>
        <v>1278.6778717953684</v>
      </c>
      <c r="F29" s="444">
        <f t="shared" si="1"/>
        <v>1190.9719908022034</v>
      </c>
      <c r="G29" s="460">
        <v>87.705880993164911</v>
      </c>
      <c r="H29" s="369">
        <v>36.514097475522739</v>
      </c>
      <c r="I29" s="315">
        <v>10.040722046775134</v>
      </c>
      <c r="J29" s="149">
        <v>65.271035662124689</v>
      </c>
      <c r="K29" s="149">
        <v>345.24787250667498</v>
      </c>
      <c r="M29" s="405" t="str">
        <f t="shared" si="2"/>
        <v/>
      </c>
    </row>
    <row r="30" spans="1:13" x14ac:dyDescent="0.25">
      <c r="A30" s="352">
        <v>3256</v>
      </c>
      <c r="B30" s="20" t="s">
        <v>22</v>
      </c>
      <c r="C30" s="378">
        <v>81907.743968433104</v>
      </c>
      <c r="D30" s="314">
        <v>74.736381198905619</v>
      </c>
      <c r="E30" s="444">
        <f t="shared" si="0"/>
        <v>6121.4883763671787</v>
      </c>
      <c r="F30" s="444">
        <f t="shared" si="1"/>
        <v>2734.363010107033</v>
      </c>
      <c r="G30" s="460">
        <v>3387.1253662601457</v>
      </c>
      <c r="H30" s="369">
        <v>63.107917761875527</v>
      </c>
      <c r="I30" s="315">
        <v>2471.7242478751496</v>
      </c>
      <c r="J30" s="149">
        <v>78.543449802845103</v>
      </c>
      <c r="K30" s="149">
        <v>3699.6174733598682</v>
      </c>
      <c r="M30" s="405" t="str">
        <f t="shared" si="2"/>
        <v/>
      </c>
    </row>
    <row r="31" spans="1:13" x14ac:dyDescent="0.25">
      <c r="A31" s="352">
        <v>3257</v>
      </c>
      <c r="B31" s="20" t="s">
        <v>23</v>
      </c>
      <c r="C31" s="378">
        <v>33617.52764644572</v>
      </c>
      <c r="D31" s="314">
        <v>58.401599526720972</v>
      </c>
      <c r="E31" s="444">
        <f t="shared" si="0"/>
        <v>1963.3173866861935</v>
      </c>
      <c r="F31" s="444">
        <f t="shared" si="1"/>
        <v>1271.489780556331</v>
      </c>
      <c r="G31" s="460">
        <v>691.8276061298626</v>
      </c>
      <c r="H31" s="369">
        <v>44.36606565449447</v>
      </c>
      <c r="I31" s="315">
        <v>310.63663902857627</v>
      </c>
      <c r="J31" s="149">
        <v>77.648032256436863</v>
      </c>
      <c r="K31" s="149">
        <v>1272.7877310537303</v>
      </c>
      <c r="M31" s="405" t="str">
        <f t="shared" si="2"/>
        <v/>
      </c>
    </row>
    <row r="32" spans="1:13" x14ac:dyDescent="0.25">
      <c r="A32" s="352">
        <v>3351</v>
      </c>
      <c r="B32" s="20" t="s">
        <v>24</v>
      </c>
      <c r="C32" s="378">
        <v>52290.038311669312</v>
      </c>
      <c r="D32" s="314">
        <v>71.534616404780294</v>
      </c>
      <c r="E32" s="444">
        <f t="shared" si="0"/>
        <v>3740.5478324165297</v>
      </c>
      <c r="F32" s="444">
        <f t="shared" si="1"/>
        <v>2232.2312572541132</v>
      </c>
      <c r="G32" s="460">
        <v>1508.3165751624167</v>
      </c>
      <c r="H32" s="369">
        <v>60.832496884468711</v>
      </c>
      <c r="I32" s="315">
        <v>1033.0573225472574</v>
      </c>
      <c r="J32" s="149">
        <v>63.098862473857054</v>
      </c>
      <c r="K32" s="149">
        <v>1230.9280816668165</v>
      </c>
      <c r="M32" s="405" t="str">
        <f t="shared" si="2"/>
        <v/>
      </c>
    </row>
    <row r="33" spans="1:13" x14ac:dyDescent="0.25">
      <c r="A33" s="352">
        <v>3352</v>
      </c>
      <c r="B33" s="20" t="s">
        <v>277</v>
      </c>
      <c r="C33" s="378">
        <v>136422.46424783039</v>
      </c>
      <c r="D33" s="314">
        <v>98.227483023172809</v>
      </c>
      <c r="E33" s="444">
        <f t="shared" si="0"/>
        <v>13400.435290883159</v>
      </c>
      <c r="F33" s="444">
        <f t="shared" si="1"/>
        <v>5655.128220741366</v>
      </c>
      <c r="G33" s="460">
        <v>7745.3070701417928</v>
      </c>
      <c r="H33" s="369">
        <v>81.42006575477177</v>
      </c>
      <c r="I33" s="315">
        <v>5516.6322353736978</v>
      </c>
      <c r="J33" s="149">
        <v>79.780314016750836</v>
      </c>
      <c r="K33" s="149">
        <v>5375.2187459516244</v>
      </c>
      <c r="M33" s="405" t="str">
        <f t="shared" si="2"/>
        <v/>
      </c>
    </row>
    <row r="34" spans="1:13" x14ac:dyDescent="0.25">
      <c r="A34" s="352">
        <v>3353</v>
      </c>
      <c r="B34" s="20" t="s">
        <v>25</v>
      </c>
      <c r="C34" s="378">
        <v>54988.291193319586</v>
      </c>
      <c r="D34" s="314">
        <v>67.189782375302357</v>
      </c>
      <c r="E34" s="444">
        <f t="shared" si="0"/>
        <v>3694.6513184688979</v>
      </c>
      <c r="F34" s="444">
        <f t="shared" si="1"/>
        <v>2241.8272582103027</v>
      </c>
      <c r="G34" s="460">
        <v>1452.824060258595</v>
      </c>
      <c r="H34" s="369">
        <v>56.151608753431937</v>
      </c>
      <c r="I34" s="315">
        <v>938.48459358531989</v>
      </c>
      <c r="J34" s="149">
        <v>59.861036552571996</v>
      </c>
      <c r="K34" s="149">
        <v>1214.6704894807895</v>
      </c>
      <c r="M34" s="405" t="str">
        <f t="shared" si="2"/>
        <v/>
      </c>
    </row>
    <row r="35" spans="1:13" x14ac:dyDescent="0.25">
      <c r="A35" s="352">
        <v>3354</v>
      </c>
      <c r="B35" s="20" t="s">
        <v>26</v>
      </c>
      <c r="C35" s="378">
        <v>60723.204924708378</v>
      </c>
      <c r="D35" s="314">
        <v>51.779083918947592</v>
      </c>
      <c r="E35" s="444">
        <f t="shared" si="0"/>
        <v>3144.1919236239269</v>
      </c>
      <c r="F35" s="444">
        <f t="shared" si="1"/>
        <v>1374.5564844609862</v>
      </c>
      <c r="G35" s="460">
        <v>1769.6354391629407</v>
      </c>
      <c r="H35" s="369">
        <v>37.964708920287912</v>
      </c>
      <c r="I35" s="315">
        <v>1001.3912789639003</v>
      </c>
      <c r="J35" s="149">
        <v>55.591015789510685</v>
      </c>
      <c r="K35" s="149">
        <v>2008.6142687489694</v>
      </c>
      <c r="M35" s="405" t="str">
        <f t="shared" si="2"/>
        <v/>
      </c>
    </row>
    <row r="36" spans="1:13" x14ac:dyDescent="0.25">
      <c r="A36" s="352">
        <v>3355</v>
      </c>
      <c r="B36" s="20" t="s">
        <v>27</v>
      </c>
      <c r="C36" s="378">
        <v>62270.0697492537</v>
      </c>
      <c r="D36" s="314">
        <v>60.115073159454262</v>
      </c>
      <c r="E36" s="444">
        <f t="shared" si="0"/>
        <v>3743.3697986207058</v>
      </c>
      <c r="F36" s="444">
        <f t="shared" si="1"/>
        <v>1890.8004535311356</v>
      </c>
      <c r="G36" s="460">
        <v>1852.5693450895701</v>
      </c>
      <c r="H36" s="369">
        <v>48.580995925894264</v>
      </c>
      <c r="I36" s="315">
        <v>1228.8677085816789</v>
      </c>
      <c r="J36" s="149">
        <v>56.308615020415793</v>
      </c>
      <c r="K36" s="149">
        <v>1655.3245307549132</v>
      </c>
      <c r="M36" s="405" t="str">
        <f t="shared" si="2"/>
        <v/>
      </c>
    </row>
    <row r="37" spans="1:13" x14ac:dyDescent="0.25">
      <c r="A37" s="352">
        <v>3356</v>
      </c>
      <c r="B37" s="20" t="s">
        <v>28</v>
      </c>
      <c r="C37" s="378">
        <v>39657.809514718851</v>
      </c>
      <c r="D37" s="314">
        <v>89.578483057775173</v>
      </c>
      <c r="E37" s="444">
        <f t="shared" si="0"/>
        <v>3552.4864177227173</v>
      </c>
      <c r="F37" s="444">
        <f t="shared" si="1"/>
        <v>1512.9578724048029</v>
      </c>
      <c r="G37" s="460">
        <v>2039.5285453179144</v>
      </c>
      <c r="H37" s="369">
        <v>73.657954679776253</v>
      </c>
      <c r="I37" s="315">
        <v>1430.4720714106288</v>
      </c>
      <c r="J37" s="149">
        <v>67.489644116592515</v>
      </c>
      <c r="K37" s="149">
        <v>1198.5789551133741</v>
      </c>
      <c r="M37" s="405" t="str">
        <f t="shared" si="2"/>
        <v/>
      </c>
    </row>
    <row r="38" spans="1:13" x14ac:dyDescent="0.25">
      <c r="A38" s="352">
        <v>3357</v>
      </c>
      <c r="B38" s="20" t="s">
        <v>29</v>
      </c>
      <c r="C38" s="378">
        <v>126194.13347271382</v>
      </c>
      <c r="D38" s="314">
        <v>101.20010086131661</v>
      </c>
      <c r="E38" s="444">
        <f t="shared" si="0"/>
        <v>12770.859035545089</v>
      </c>
      <c r="F38" s="444">
        <f t="shared" si="1"/>
        <v>5390.8708748303889</v>
      </c>
      <c r="G38" s="460">
        <v>7379.9881607146999</v>
      </c>
      <c r="H38" s="369">
        <v>86.057066715509976</v>
      </c>
      <c r="I38" s="315">
        <v>5521.428501244879</v>
      </c>
      <c r="J38" s="149">
        <v>87.496015896533919</v>
      </c>
      <c r="K38" s="149">
        <v>5734.2481182921092</v>
      </c>
      <c r="M38" s="405" t="str">
        <f t="shared" si="2"/>
        <v/>
      </c>
    </row>
    <row r="39" spans="1:13" x14ac:dyDescent="0.25">
      <c r="A39" s="352">
        <v>3358</v>
      </c>
      <c r="B39" s="20" t="s">
        <v>30</v>
      </c>
      <c r="C39" s="378">
        <v>69536.830200095137</v>
      </c>
      <c r="D39" s="314">
        <v>70.610773619987327</v>
      </c>
      <c r="E39" s="444">
        <f t="shared" si="0"/>
        <v>4910.0493755104162</v>
      </c>
      <c r="F39" s="444">
        <f t="shared" si="1"/>
        <v>3190.4397056497128</v>
      </c>
      <c r="G39" s="460">
        <v>1719.6096698607037</v>
      </c>
      <c r="H39" s="369">
        <v>77.179658581880929</v>
      </c>
      <c r="I39" s="315">
        <v>2106.3811315398202</v>
      </c>
      <c r="J39" s="149">
        <v>66.582096568471229</v>
      </c>
      <c r="K39" s="149">
        <v>1507.7677086508975</v>
      </c>
      <c r="M39" s="405" t="str">
        <f t="shared" si="2"/>
        <v/>
      </c>
    </row>
    <row r="40" spans="1:13" x14ac:dyDescent="0.25">
      <c r="A40" s="352">
        <v>3359</v>
      </c>
      <c r="B40" s="20" t="s">
        <v>31</v>
      </c>
      <c r="C40" s="378">
        <v>80315.824828609737</v>
      </c>
      <c r="D40" s="314">
        <v>86.313261902671101</v>
      </c>
      <c r="E40" s="444">
        <f t="shared" si="0"/>
        <v>6932.3208233608466</v>
      </c>
      <c r="F40" s="444">
        <f t="shared" si="1"/>
        <v>3173.1239297478451</v>
      </c>
      <c r="G40" s="460">
        <v>3759.1968936130015</v>
      </c>
      <c r="H40" s="369">
        <v>73.592715924397268</v>
      </c>
      <c r="I40" s="315">
        <v>2769.3308350779084</v>
      </c>
      <c r="J40" s="149">
        <v>70.880967614010686</v>
      </c>
      <c r="K40" s="149">
        <v>2588.6520791843986</v>
      </c>
      <c r="M40" s="405" t="str">
        <f t="shared" si="2"/>
        <v/>
      </c>
    </row>
    <row r="41" spans="1:13" x14ac:dyDescent="0.25">
      <c r="A41" s="352">
        <v>3360</v>
      </c>
      <c r="B41" s="20" t="s">
        <v>32</v>
      </c>
      <c r="C41" s="378">
        <v>74595.929202313637</v>
      </c>
      <c r="D41" s="314">
        <v>50.199476066281534</v>
      </c>
      <c r="E41" s="444">
        <f t="shared" si="0"/>
        <v>3744.676562633575</v>
      </c>
      <c r="F41" s="444">
        <f t="shared" si="1"/>
        <v>2576.9670427288038</v>
      </c>
      <c r="G41" s="460">
        <v>1167.7095199047712</v>
      </c>
      <c r="H41" s="369">
        <v>39.093554962354517</v>
      </c>
      <c r="I41" s="315">
        <v>506.67519213704156</v>
      </c>
      <c r="J41" s="149">
        <v>55.713401762164253</v>
      </c>
      <c r="K41" s="149">
        <v>1526.9753146146998</v>
      </c>
      <c r="M41" s="405" t="str">
        <f t="shared" si="2"/>
        <v/>
      </c>
    </row>
    <row r="42" spans="1:13" x14ac:dyDescent="0.25">
      <c r="A42" s="352">
        <v>3361</v>
      </c>
      <c r="B42" s="20" t="s">
        <v>33</v>
      </c>
      <c r="C42" s="378">
        <v>46186.680402006954</v>
      </c>
      <c r="D42" s="314">
        <v>83.381994673125178</v>
      </c>
      <c r="E42" s="444">
        <f t="shared" si="0"/>
        <v>3851.1375392494788</v>
      </c>
      <c r="F42" s="444">
        <f t="shared" si="1"/>
        <v>1509.1935102183884</v>
      </c>
      <c r="G42" s="460">
        <v>2341.9440290310904</v>
      </c>
      <c r="H42" s="369">
        <v>69.103176927058271</v>
      </c>
      <c r="I42" s="315">
        <v>1703.244874530684</v>
      </c>
      <c r="J42" s="149">
        <v>80.260814195751081</v>
      </c>
      <c r="K42" s="149">
        <v>2209.7653662487214</v>
      </c>
      <c r="M42" s="405" t="str">
        <f t="shared" si="2"/>
        <v/>
      </c>
    </row>
    <row r="43" spans="1:13" x14ac:dyDescent="0.25">
      <c r="A43" s="352">
        <v>3451</v>
      </c>
      <c r="B43" s="20" t="s">
        <v>34</v>
      </c>
      <c r="C43" s="378">
        <v>42705.483641525316</v>
      </c>
      <c r="D43" s="314">
        <v>101.14457005941703</v>
      </c>
      <c r="E43" s="444">
        <f t="shared" si="0"/>
        <v>4319.4277821015457</v>
      </c>
      <c r="F43" s="444">
        <f t="shared" si="1"/>
        <v>1808.7000585234609</v>
      </c>
      <c r="G43" s="460">
        <v>2510.7277235780848</v>
      </c>
      <c r="H43" s="369">
        <v>84.726422543564397</v>
      </c>
      <c r="I43" s="315">
        <v>1828.7915472517618</v>
      </c>
      <c r="J43" s="149">
        <v>91.003170332585015</v>
      </c>
      <c r="K43" s="149">
        <v>2092.0572422234659</v>
      </c>
      <c r="M43" s="405" t="str">
        <f t="shared" si="2"/>
        <v/>
      </c>
    </row>
    <row r="44" spans="1:13" x14ac:dyDescent="0.25">
      <c r="A44" s="352">
        <v>3452</v>
      </c>
      <c r="B44" s="20" t="s">
        <v>278</v>
      </c>
      <c r="C44" s="378">
        <v>87534.527343154623</v>
      </c>
      <c r="D44" s="314">
        <v>90.266584238209859</v>
      </c>
      <c r="E44" s="444">
        <f t="shared" si="0"/>
        <v>7901.4427861727518</v>
      </c>
      <c r="F44" s="444">
        <f t="shared" si="1"/>
        <v>3660.980651097314</v>
      </c>
      <c r="G44" s="460">
        <v>4240.4621350754378</v>
      </c>
      <c r="H44" s="369">
        <v>72.840050500614197</v>
      </c>
      <c r="I44" s="315">
        <v>2775.6573669403288</v>
      </c>
      <c r="J44" s="149">
        <v>78.95163491922662</v>
      </c>
      <c r="K44" s="149">
        <v>3333.3525336029325</v>
      </c>
      <c r="M44" s="405" t="str">
        <f t="shared" si="2"/>
        <v/>
      </c>
    </row>
    <row r="45" spans="1:13" x14ac:dyDescent="0.25">
      <c r="A45" s="352">
        <v>3453</v>
      </c>
      <c r="B45" s="20" t="s">
        <v>35</v>
      </c>
      <c r="C45" s="378">
        <v>95620.27512504984</v>
      </c>
      <c r="D45" s="314">
        <v>116.16405900453883</v>
      </c>
      <c r="E45" s="444">
        <f t="shared" si="0"/>
        <v>11107.639281656526</v>
      </c>
      <c r="F45" s="444">
        <f t="shared" si="1"/>
        <v>4408.8377215784849</v>
      </c>
      <c r="G45" s="460">
        <v>6698.8015600780409</v>
      </c>
      <c r="H45" s="369">
        <v>94.781757917397812</v>
      </c>
      <c r="I45" s="315">
        <v>4697.0445810136089</v>
      </c>
      <c r="J45" s="149">
        <v>136.05279299792255</v>
      </c>
      <c r="K45" s="149">
        <v>8591.9625849787371</v>
      </c>
      <c r="M45" s="405" t="str">
        <f t="shared" si="2"/>
        <v/>
      </c>
    </row>
    <row r="46" spans="1:13" x14ac:dyDescent="0.25">
      <c r="A46" s="352">
        <v>3454</v>
      </c>
      <c r="B46" s="20" t="s">
        <v>36</v>
      </c>
      <c r="C46" s="378">
        <v>162717.1638510887</v>
      </c>
      <c r="D46" s="314">
        <v>104.05867447028724</v>
      </c>
      <c r="E46" s="444">
        <f t="shared" si="0"/>
        <v>16932.132383908829</v>
      </c>
      <c r="F46" s="444">
        <f t="shared" si="1"/>
        <v>7640.8266567337087</v>
      </c>
      <c r="G46" s="460">
        <v>9291.3057271751204</v>
      </c>
      <c r="H46" s="369">
        <v>79.932158038402918</v>
      </c>
      <c r="I46" s="315">
        <v>5552.5865256809457</v>
      </c>
      <c r="J46" s="149">
        <v>113.97099030895161</v>
      </c>
      <c r="K46" s="149">
        <v>10918.371712989179</v>
      </c>
      <c r="M46" s="405" t="str">
        <f t="shared" si="2"/>
        <v/>
      </c>
    </row>
    <row r="47" spans="1:13" x14ac:dyDescent="0.25">
      <c r="A47" s="352">
        <v>3455</v>
      </c>
      <c r="B47" s="20" t="s">
        <v>279</v>
      </c>
      <c r="C47" s="378">
        <v>47449.20243679767</v>
      </c>
      <c r="D47" s="314">
        <v>101.21544634911832</v>
      </c>
      <c r="E47" s="444">
        <f t="shared" si="0"/>
        <v>4802.592203550149</v>
      </c>
      <c r="F47" s="444">
        <f t="shared" si="1"/>
        <v>2160.3709323972571</v>
      </c>
      <c r="G47" s="460">
        <v>2642.2212711528919</v>
      </c>
      <c r="H47" s="369">
        <v>79.67750964880986</v>
      </c>
      <c r="I47" s="315">
        <v>1673.4612512125036</v>
      </c>
      <c r="J47" s="149">
        <v>87.240370478764305</v>
      </c>
      <c r="K47" s="149">
        <v>2021.2233321733813</v>
      </c>
      <c r="M47" s="405" t="str">
        <f t="shared" si="2"/>
        <v/>
      </c>
    </row>
    <row r="48" spans="1:13" x14ac:dyDescent="0.25">
      <c r="A48" s="352">
        <v>3456</v>
      </c>
      <c r="B48" s="20" t="s">
        <v>37</v>
      </c>
      <c r="C48" s="378">
        <v>58366.363632164874</v>
      </c>
      <c r="D48" s="314">
        <v>123.33693479538762</v>
      </c>
      <c r="E48" s="444">
        <f t="shared" si="0"/>
        <v>7198.728385544202</v>
      </c>
      <c r="F48" s="444">
        <f t="shared" si="1"/>
        <v>2702.1548245336717</v>
      </c>
      <c r="G48" s="460">
        <v>4496.5735610105303</v>
      </c>
      <c r="H48" s="369">
        <v>96.917951435204756</v>
      </c>
      <c r="I48" s="315">
        <v>3008.7845153263611</v>
      </c>
      <c r="J48" s="149">
        <v>105.87626503839034</v>
      </c>
      <c r="K48" s="149">
        <v>3524.5060039134569</v>
      </c>
      <c r="M48" s="405" t="str">
        <f t="shared" si="2"/>
        <v/>
      </c>
    </row>
    <row r="49" spans="1:13" x14ac:dyDescent="0.25">
      <c r="A49" s="352">
        <v>3457</v>
      </c>
      <c r="B49" s="20" t="s">
        <v>38</v>
      </c>
      <c r="C49" s="378">
        <v>67281.110815175634</v>
      </c>
      <c r="D49" s="314">
        <v>102.14234627821146</v>
      </c>
      <c r="E49" s="444">
        <f t="shared" si="0"/>
        <v>6872.2505188663881</v>
      </c>
      <c r="F49" s="444">
        <f t="shared" si="1"/>
        <v>2499.5595867584989</v>
      </c>
      <c r="G49" s="460">
        <v>4372.6909321078892</v>
      </c>
      <c r="H49" s="369">
        <v>81.708859502415848</v>
      </c>
      <c r="I49" s="315">
        <v>3024.6213226416535</v>
      </c>
      <c r="J49" s="149">
        <v>72.933379981244713</v>
      </c>
      <c r="K49" s="149">
        <v>2479.6773785543432</v>
      </c>
      <c r="M49" s="405" t="str">
        <f t="shared" si="2"/>
        <v/>
      </c>
    </row>
    <row r="50" spans="1:13" x14ac:dyDescent="0.25">
      <c r="A50" s="352">
        <v>3458</v>
      </c>
      <c r="B50" s="20" t="s">
        <v>280</v>
      </c>
      <c r="C50" s="378">
        <v>69076.274977253168</v>
      </c>
      <c r="D50" s="314">
        <v>107.49696806501956</v>
      </c>
      <c r="E50" s="444">
        <f t="shared" si="0"/>
        <v>7425.4901252802938</v>
      </c>
      <c r="F50" s="444">
        <f t="shared" si="1"/>
        <v>2890.7963728135919</v>
      </c>
      <c r="G50" s="460">
        <v>4534.6937524667019</v>
      </c>
      <c r="H50" s="369">
        <v>88.915852327077843</v>
      </c>
      <c r="I50" s="315">
        <v>3296.3606870719741</v>
      </c>
      <c r="J50" s="149">
        <v>92.10476478993094</v>
      </c>
      <c r="K50" s="149">
        <v>3532.1204026610803</v>
      </c>
      <c r="M50" s="405" t="str">
        <f t="shared" si="2"/>
        <v/>
      </c>
    </row>
    <row r="51" spans="1:13" x14ac:dyDescent="0.25">
      <c r="A51" s="352">
        <v>3459</v>
      </c>
      <c r="B51" s="20" t="s">
        <v>281</v>
      </c>
      <c r="C51" s="378">
        <v>120651.45148651126</v>
      </c>
      <c r="D51" s="314">
        <v>98.751797136228149</v>
      </c>
      <c r="E51" s="444">
        <f t="shared" si="0"/>
        <v>11914.547661387433</v>
      </c>
      <c r="F51" s="444">
        <f t="shared" si="1"/>
        <v>5748.2904572073076</v>
      </c>
      <c r="G51" s="460">
        <v>6166.257204180125</v>
      </c>
      <c r="H51" s="369">
        <v>74.908310960307489</v>
      </c>
      <c r="I51" s="315">
        <v>3481.9108091713774</v>
      </c>
      <c r="J51" s="149">
        <v>100.45570944560136</v>
      </c>
      <c r="K51" s="149">
        <v>6393.0954326760939</v>
      </c>
      <c r="M51" s="405" t="str">
        <f t="shared" si="2"/>
        <v/>
      </c>
    </row>
    <row r="52" spans="1:13" x14ac:dyDescent="0.25">
      <c r="A52" s="352">
        <v>3460</v>
      </c>
      <c r="B52" s="20" t="s">
        <v>39</v>
      </c>
      <c r="C52" s="378">
        <v>64598.877245624215</v>
      </c>
      <c r="D52" s="314">
        <v>105.08173357004806</v>
      </c>
      <c r="E52" s="444">
        <f t="shared" si="0"/>
        <v>6788.1620076489235</v>
      </c>
      <c r="F52" s="444">
        <f t="shared" si="1"/>
        <v>2657.6818851062308</v>
      </c>
      <c r="G52" s="460">
        <v>4130.4801225426927</v>
      </c>
      <c r="H52" s="369">
        <v>85.129681715484708</v>
      </c>
      <c r="I52" s="315">
        <v>2880.4305603697571</v>
      </c>
      <c r="J52" s="149">
        <v>153.05884840944429</v>
      </c>
      <c r="K52" s="149">
        <v>7196.698529199748</v>
      </c>
      <c r="M52" s="405" t="str">
        <f t="shared" si="2"/>
        <v/>
      </c>
    </row>
    <row r="53" spans="1:13" x14ac:dyDescent="0.25">
      <c r="A53" s="352">
        <v>3461</v>
      </c>
      <c r="B53" s="20" t="s">
        <v>40</v>
      </c>
      <c r="C53" s="378">
        <v>56683.334654779297</v>
      </c>
      <c r="D53" s="314">
        <v>101.3125068963312</v>
      </c>
      <c r="E53" s="444">
        <f t="shared" si="0"/>
        <v>5742.730733119377</v>
      </c>
      <c r="F53" s="444">
        <f t="shared" si="1"/>
        <v>1879.3771998489929</v>
      </c>
      <c r="G53" s="460">
        <v>3863.3535332703841</v>
      </c>
      <c r="H53" s="369">
        <v>75.989428658440787</v>
      </c>
      <c r="I53" s="315">
        <v>2446.6845776509849</v>
      </c>
      <c r="J53" s="149">
        <v>69.760208864727602</v>
      </c>
      <c r="K53" s="149">
        <v>2101.1981963353624</v>
      </c>
      <c r="M53" s="405" t="str">
        <f t="shared" si="2"/>
        <v/>
      </c>
    </row>
    <row r="54" spans="1:13" x14ac:dyDescent="0.25">
      <c r="A54" s="352">
        <v>3462</v>
      </c>
      <c r="B54" s="20" t="s">
        <v>41</v>
      </c>
      <c r="C54" s="378">
        <v>42290.983940967541</v>
      </c>
      <c r="D54" s="314">
        <v>93.750761773969458</v>
      </c>
      <c r="E54" s="444">
        <f t="shared" si="0"/>
        <v>3964.8119606364162</v>
      </c>
      <c r="F54" s="444">
        <f t="shared" si="1"/>
        <v>1808.236018477126</v>
      </c>
      <c r="G54" s="460">
        <v>2156.5759421592902</v>
      </c>
      <c r="H54" s="369">
        <v>77.093457395393756</v>
      </c>
      <c r="I54" s="315">
        <v>1470.2923912785152</v>
      </c>
      <c r="J54" s="149">
        <v>72.412537499115942</v>
      </c>
      <c r="K54" s="149">
        <v>1292.7326567925754</v>
      </c>
      <c r="M54" s="405" t="str">
        <f t="shared" si="2"/>
        <v/>
      </c>
    </row>
    <row r="55" spans="1:13" x14ac:dyDescent="0.25">
      <c r="A55" s="352">
        <v>4011</v>
      </c>
      <c r="B55" s="20" t="s">
        <v>42</v>
      </c>
      <c r="C55" s="378">
        <v>8310.9193095142509</v>
      </c>
      <c r="D55" s="314">
        <v>106.18551788115313</v>
      </c>
      <c r="E55" s="444">
        <f t="shared" si="0"/>
        <v>882.49927094924635</v>
      </c>
      <c r="F55" s="444">
        <f t="shared" si="1"/>
        <v>389.89580041555132</v>
      </c>
      <c r="G55" s="460">
        <v>492.60347053369503</v>
      </c>
      <c r="H55" s="369">
        <v>87.359180349322884</v>
      </c>
      <c r="I55" s="315">
        <v>355.41026322377479</v>
      </c>
      <c r="J55" s="149">
        <v>68.656239533019317</v>
      </c>
      <c r="K55" s="149">
        <v>236.54204590610672</v>
      </c>
      <c r="M55" s="405" t="str">
        <f t="shared" si="2"/>
        <v/>
      </c>
    </row>
    <row r="56" spans="1:13" x14ac:dyDescent="0.25">
      <c r="A56" s="352">
        <v>5112</v>
      </c>
      <c r="B56" s="20" t="s">
        <v>282</v>
      </c>
      <c r="C56" s="378">
        <v>8146.8060219126319</v>
      </c>
      <c r="D56" s="314">
        <v>53.577614275432708</v>
      </c>
      <c r="E56" s="444">
        <f t="shared" si="0"/>
        <v>436.48643061880739</v>
      </c>
      <c r="F56" s="444">
        <f t="shared" si="1"/>
        <v>408.37720321067991</v>
      </c>
      <c r="G56" s="460">
        <v>28.109227408127495</v>
      </c>
      <c r="H56" s="369">
        <v>39.053153692846941</v>
      </c>
      <c r="I56" s="315">
        <v>4.6612128361052108</v>
      </c>
      <c r="J56" s="149">
        <v>55.147256851283259</v>
      </c>
      <c r="K56" s="149">
        <v>38.397186714552731</v>
      </c>
      <c r="M56" s="405" t="str">
        <f t="shared" si="2"/>
        <v/>
      </c>
    </row>
    <row r="57" spans="1:13" x14ac:dyDescent="0.25">
      <c r="A57" s="352">
        <v>5124</v>
      </c>
      <c r="B57" s="20" t="s">
        <v>283</v>
      </c>
      <c r="C57" s="378">
        <v>5242.0475946850447</v>
      </c>
      <c r="D57" s="314">
        <v>82.145081459231619</v>
      </c>
      <c r="E57" s="444">
        <f t="shared" si="0"/>
        <v>430.60842667857219</v>
      </c>
      <c r="F57" s="444">
        <f t="shared" si="1"/>
        <v>427.26638270206536</v>
      </c>
      <c r="G57" s="460">
        <v>3.3420439765068064</v>
      </c>
      <c r="H57" s="369">
        <v>74.787005239534295</v>
      </c>
      <c r="I57" s="315">
        <v>0.86851809203641306</v>
      </c>
      <c r="J57" s="149">
        <v>50.918194544884955</v>
      </c>
      <c r="K57" s="149">
        <v>0</v>
      </c>
      <c r="M57" s="405" t="str">
        <f t="shared" si="2"/>
        <v/>
      </c>
    </row>
    <row r="58" spans="1:13" x14ac:dyDescent="0.25">
      <c r="A58" s="352">
        <v>5154</v>
      </c>
      <c r="B58" s="20" t="s">
        <v>45</v>
      </c>
      <c r="C58" s="378">
        <v>72576.702331557841</v>
      </c>
      <c r="D58" s="314">
        <v>107.65258085149253</v>
      </c>
      <c r="E58" s="444">
        <f t="shared" si="0"/>
        <v>7813.0693156827374</v>
      </c>
      <c r="F58" s="444">
        <f t="shared" si="1"/>
        <v>2723.6067524670507</v>
      </c>
      <c r="G58" s="460">
        <v>5089.4625632156867</v>
      </c>
      <c r="H58" s="369">
        <v>86.132404182190584</v>
      </c>
      <c r="I58" s="315">
        <v>3573.2428457539613</v>
      </c>
      <c r="J58" s="149">
        <v>94.465943930646844</v>
      </c>
      <c r="K58" s="149">
        <v>4156.7866853017949</v>
      </c>
      <c r="M58" s="405" t="str">
        <f t="shared" si="2"/>
        <v/>
      </c>
    </row>
    <row r="59" spans="1:13" x14ac:dyDescent="0.25">
      <c r="A59" s="352">
        <v>5158</v>
      </c>
      <c r="B59" s="20" t="s">
        <v>284</v>
      </c>
      <c r="C59" s="378">
        <v>15151.630466096371</v>
      </c>
      <c r="D59" s="314">
        <v>70.349116999866979</v>
      </c>
      <c r="E59" s="444">
        <f t="shared" si="0"/>
        <v>1065.9038243981624</v>
      </c>
      <c r="F59" s="444">
        <f t="shared" si="1"/>
        <v>959.42453331605759</v>
      </c>
      <c r="G59" s="460">
        <v>106.47929108210485</v>
      </c>
      <c r="H59" s="369">
        <v>70.427042166405656</v>
      </c>
      <c r="I59" s="315">
        <v>107.05810753877505</v>
      </c>
      <c r="J59" s="149">
        <v>51.282188449276177</v>
      </c>
      <c r="K59" s="149">
        <v>20.663156158675722</v>
      </c>
      <c r="M59" s="405" t="str">
        <f t="shared" si="2"/>
        <v/>
      </c>
    </row>
    <row r="60" spans="1:13" x14ac:dyDescent="0.25">
      <c r="A60" s="352">
        <v>5162</v>
      </c>
      <c r="B60" s="20" t="s">
        <v>285</v>
      </c>
      <c r="C60" s="378">
        <v>33944.522015717732</v>
      </c>
      <c r="D60" s="314">
        <v>64.319496556321695</v>
      </c>
      <c r="E60" s="444">
        <f t="shared" si="0"/>
        <v>2183.2945668959428</v>
      </c>
      <c r="F60" s="444">
        <f t="shared" si="1"/>
        <v>1467.1642320827218</v>
      </c>
      <c r="G60" s="460">
        <v>716.13033481322088</v>
      </c>
      <c r="H60" s="369">
        <v>52.147802329264898</v>
      </c>
      <c r="I60" s="315">
        <v>383.34307566714892</v>
      </c>
      <c r="J60" s="149">
        <v>71.84215686725004</v>
      </c>
      <c r="K60" s="149">
        <v>949.66485270944452</v>
      </c>
      <c r="M60" s="405" t="str">
        <f t="shared" si="2"/>
        <v/>
      </c>
    </row>
    <row r="61" spans="1:13" x14ac:dyDescent="0.25">
      <c r="A61" s="352">
        <v>5166</v>
      </c>
      <c r="B61" s="20" t="s">
        <v>286</v>
      </c>
      <c r="C61" s="378">
        <v>31866.819850070005</v>
      </c>
      <c r="D61" s="314">
        <v>99.286425648108974</v>
      </c>
      <c r="E61" s="444">
        <f t="shared" si="0"/>
        <v>3163.9426396856588</v>
      </c>
      <c r="F61" s="444">
        <f t="shared" si="1"/>
        <v>1343.8771485587204</v>
      </c>
      <c r="G61" s="460">
        <v>1820.0654911269385</v>
      </c>
      <c r="H61" s="369">
        <v>80.723617665914077</v>
      </c>
      <c r="I61" s="315">
        <v>1266.0790892085552</v>
      </c>
      <c r="J61" s="149">
        <v>88.030324574921465</v>
      </c>
      <c r="K61" s="149">
        <v>1483.4623995437876</v>
      </c>
      <c r="M61" s="405" t="str">
        <f t="shared" si="2"/>
        <v/>
      </c>
    </row>
    <row r="62" spans="1:13" x14ac:dyDescent="0.25">
      <c r="A62" s="352">
        <v>5170</v>
      </c>
      <c r="B62" s="20" t="s">
        <v>46</v>
      </c>
      <c r="C62" s="378">
        <v>48145.339626348192</v>
      </c>
      <c r="D62" s="314">
        <v>94.43561224455641</v>
      </c>
      <c r="E62" s="444">
        <f t="shared" si="0"/>
        <v>4546.6346243362941</v>
      </c>
      <c r="F62" s="444">
        <f t="shared" si="1"/>
        <v>2250.2308859216082</v>
      </c>
      <c r="G62" s="460">
        <v>2296.4037384146859</v>
      </c>
      <c r="H62" s="369">
        <v>75.536852652646559</v>
      </c>
      <c r="I62" s="315">
        <v>1457.4975489738126</v>
      </c>
      <c r="J62" s="149">
        <v>79.988647560458375</v>
      </c>
      <c r="K62" s="149">
        <v>1674.1837353306407</v>
      </c>
      <c r="M62" s="405" t="str">
        <f t="shared" si="2"/>
        <v/>
      </c>
    </row>
    <row r="63" spans="1:13" x14ac:dyDescent="0.25">
      <c r="A63" s="352">
        <v>5334</v>
      </c>
      <c r="B63" s="20" t="s">
        <v>47</v>
      </c>
      <c r="C63" s="378">
        <v>24353.889065134648</v>
      </c>
      <c r="D63" s="314">
        <v>76.564721154920647</v>
      </c>
      <c r="E63" s="444">
        <f t="shared" si="0"/>
        <v>1864.6487253099053</v>
      </c>
      <c r="F63" s="444">
        <f t="shared" si="1"/>
        <v>1467.5074047497606</v>
      </c>
      <c r="G63" s="460">
        <v>397.14132056014472</v>
      </c>
      <c r="H63" s="369">
        <v>64.825210748325432</v>
      </c>
      <c r="I63" s="315">
        <v>248.92898783020289</v>
      </c>
      <c r="J63" s="149">
        <v>49.367458262987995</v>
      </c>
      <c r="K63" s="149">
        <v>180.00312382707756</v>
      </c>
      <c r="M63" s="405" t="str">
        <f t="shared" si="2"/>
        <v/>
      </c>
    </row>
    <row r="64" spans="1:13" x14ac:dyDescent="0.25">
      <c r="A64" s="352">
        <v>5358</v>
      </c>
      <c r="B64" s="20" t="s">
        <v>48</v>
      </c>
      <c r="C64" s="378">
        <v>49200.792203473837</v>
      </c>
      <c r="D64" s="314">
        <v>53.116121013701353</v>
      </c>
      <c r="E64" s="444">
        <f t="shared" si="0"/>
        <v>2613.3552326496906</v>
      </c>
      <c r="F64" s="444">
        <f t="shared" si="1"/>
        <v>1633.3438096056152</v>
      </c>
      <c r="G64" s="460">
        <v>980.01142304407529</v>
      </c>
      <c r="H64" s="369">
        <v>38.559850297356547</v>
      </c>
      <c r="I64" s="315">
        <v>393.38875217672148</v>
      </c>
      <c r="J64" s="149">
        <v>64.032284223811146</v>
      </c>
      <c r="K64" s="149">
        <v>1465.1545398712308</v>
      </c>
      <c r="M64" s="405" t="str">
        <f t="shared" si="2"/>
        <v/>
      </c>
    </row>
    <row r="65" spans="1:13" x14ac:dyDescent="0.25">
      <c r="A65" s="352">
        <v>5362</v>
      </c>
      <c r="B65" s="20" t="s">
        <v>287</v>
      </c>
      <c r="C65" s="378">
        <v>41021.789344127443</v>
      </c>
      <c r="D65" s="314">
        <v>49.245139322844338</v>
      </c>
      <c r="E65" s="444">
        <f t="shared" si="0"/>
        <v>2020.1237315239271</v>
      </c>
      <c r="F65" s="444">
        <f t="shared" si="1"/>
        <v>1434.4865394130488</v>
      </c>
      <c r="G65" s="460">
        <v>585.63719211087812</v>
      </c>
      <c r="H65" s="369">
        <v>37.168797816949244</v>
      </c>
      <c r="I65" s="315">
        <v>245.0215386457439</v>
      </c>
      <c r="J65" s="149">
        <v>60.602701031202962</v>
      </c>
      <c r="K65" s="149">
        <v>995.04202644092243</v>
      </c>
      <c r="M65" s="405" t="str">
        <f t="shared" si="2"/>
        <v/>
      </c>
    </row>
    <row r="66" spans="1:13" x14ac:dyDescent="0.25">
      <c r="A66" s="352">
        <v>5366</v>
      </c>
      <c r="B66" s="20" t="s">
        <v>49</v>
      </c>
      <c r="C66" s="378">
        <v>50463.511921579353</v>
      </c>
      <c r="D66" s="314">
        <v>57.661229564524987</v>
      </c>
      <c r="E66" s="444">
        <f t="shared" si="0"/>
        <v>2909.7881455423308</v>
      </c>
      <c r="F66" s="444">
        <f t="shared" si="1"/>
        <v>2195.2100237605491</v>
      </c>
      <c r="G66" s="460">
        <v>714.57812178178187</v>
      </c>
      <c r="H66" s="369">
        <v>46.154396093147191</v>
      </c>
      <c r="I66" s="315">
        <v>425.53961364554107</v>
      </c>
      <c r="J66" s="149">
        <v>53.311624571909682</v>
      </c>
      <c r="K66" s="149">
        <v>825.10094320937844</v>
      </c>
      <c r="M66" s="405" t="str">
        <f t="shared" si="2"/>
        <v/>
      </c>
    </row>
    <row r="67" spans="1:13" x14ac:dyDescent="0.25">
      <c r="A67" s="352">
        <v>5370</v>
      </c>
      <c r="B67" s="20" t="s">
        <v>50</v>
      </c>
      <c r="C67" s="378">
        <v>36793.942128606031</v>
      </c>
      <c r="D67" s="314">
        <v>87.727174477614</v>
      </c>
      <c r="E67" s="444">
        <f t="shared" si="0"/>
        <v>3227.8285808354535</v>
      </c>
      <c r="F67" s="444">
        <f t="shared" si="1"/>
        <v>1380.5948282030179</v>
      </c>
      <c r="G67" s="460">
        <v>1847.2337526324357</v>
      </c>
      <c r="H67" s="369">
        <v>68.157012120373736</v>
      </c>
      <c r="I67" s="315">
        <v>1163.3531021979124</v>
      </c>
      <c r="J67" s="149">
        <v>90.194457926596058</v>
      </c>
      <c r="K67" s="149">
        <v>1944.4197968365602</v>
      </c>
      <c r="M67" s="405" t="str">
        <f t="shared" si="2"/>
        <v/>
      </c>
    </row>
    <row r="68" spans="1:13" x14ac:dyDescent="0.25">
      <c r="A68" s="352">
        <v>5374</v>
      </c>
      <c r="B68" s="20" t="s">
        <v>51</v>
      </c>
      <c r="C68" s="378">
        <v>29488.278484650535</v>
      </c>
      <c r="D68" s="314">
        <v>79.412144269063461</v>
      </c>
      <c r="E68" s="444">
        <f t="shared" si="0"/>
        <v>2341.7274252693883</v>
      </c>
      <c r="F68" s="444">
        <f t="shared" si="1"/>
        <v>2340.0427342722082</v>
      </c>
      <c r="G68" s="460">
        <v>1.6846909971801554</v>
      </c>
      <c r="H68" s="369">
        <v>68.350233749661868</v>
      </c>
      <c r="I68" s="315">
        <v>0.17214268320559459</v>
      </c>
      <c r="J68" s="149">
        <v>51.893573552727027</v>
      </c>
      <c r="K68" s="149">
        <v>0</v>
      </c>
      <c r="M68" s="405" t="str">
        <f t="shared" si="2"/>
        <v/>
      </c>
    </row>
    <row r="69" spans="1:13" x14ac:dyDescent="0.25">
      <c r="A69" s="352">
        <v>5378</v>
      </c>
      <c r="B69" s="20" t="s">
        <v>288</v>
      </c>
      <c r="C69" s="378">
        <v>14190.756098932412</v>
      </c>
      <c r="D69" s="314">
        <v>78.658251735457966</v>
      </c>
      <c r="E69" s="444">
        <f t="shared" si="0"/>
        <v>1116.2200655463112</v>
      </c>
      <c r="F69" s="444">
        <f t="shared" si="1"/>
        <v>1101.1728027480408</v>
      </c>
      <c r="G69" s="460">
        <v>15.047262798270365</v>
      </c>
      <c r="H69" s="369">
        <v>72.190468283821986</v>
      </c>
      <c r="I69" s="315">
        <v>7.1165943400628491</v>
      </c>
      <c r="J69" s="149">
        <v>73.410220767212451</v>
      </c>
      <c r="K69" s="149">
        <v>201.94034019849607</v>
      </c>
      <c r="M69" s="405" t="str">
        <f t="shared" si="2"/>
        <v/>
      </c>
    </row>
    <row r="70" spans="1:13" x14ac:dyDescent="0.25">
      <c r="A70" s="352">
        <v>5382</v>
      </c>
      <c r="B70" s="20" t="s">
        <v>289</v>
      </c>
      <c r="C70" s="378">
        <v>44784.794719198857</v>
      </c>
      <c r="D70" s="314">
        <v>56.192426304198321</v>
      </c>
      <c r="E70" s="444">
        <f t="shared" si="0"/>
        <v>2516.566276807232</v>
      </c>
      <c r="F70" s="444">
        <f t="shared" si="1"/>
        <v>2019.6470713527663</v>
      </c>
      <c r="G70" s="460">
        <v>496.91920545446573</v>
      </c>
      <c r="H70" s="369">
        <v>47.935736811791124</v>
      </c>
      <c r="I70" s="315">
        <v>329.07240020036107</v>
      </c>
      <c r="J70" s="149">
        <v>49.392582361590179</v>
      </c>
      <c r="K70" s="149">
        <v>368.99378548290218</v>
      </c>
      <c r="M70" s="405" t="str">
        <f t="shared" si="2"/>
        <v/>
      </c>
    </row>
    <row r="71" spans="1:13" x14ac:dyDescent="0.25">
      <c r="A71" s="352">
        <v>5515</v>
      </c>
      <c r="B71" s="20" t="s">
        <v>52</v>
      </c>
      <c r="C71" s="378">
        <v>12738.879960903521</v>
      </c>
      <c r="D71" s="314">
        <v>89.507483443877035</v>
      </c>
      <c r="E71" s="444">
        <f t="shared" ref="E71:E134" si="3">C71*D71 /1000</f>
        <v>1140.2250871941089</v>
      </c>
      <c r="F71" s="444">
        <f t="shared" ref="F71:F134" si="4">E71-G71</f>
        <v>649.47554604544598</v>
      </c>
      <c r="G71" s="460">
        <v>490.74954114866301</v>
      </c>
      <c r="H71" s="369">
        <v>71.449541964899311</v>
      </c>
      <c r="I71" s="315">
        <v>289.08271199018628</v>
      </c>
      <c r="J71" s="149">
        <v>78.715696769500056</v>
      </c>
      <c r="K71" s="149">
        <v>368.69629179917598</v>
      </c>
      <c r="M71" s="405" t="str">
        <f t="shared" ref="M71:M134" si="5">IF(F71 &gt;= E71, 1, "")</f>
        <v/>
      </c>
    </row>
    <row r="72" spans="1:13" x14ac:dyDescent="0.25">
      <c r="A72" s="352">
        <v>5554</v>
      </c>
      <c r="B72" s="20" t="s">
        <v>53</v>
      </c>
      <c r="C72" s="378">
        <v>86653.763348302266</v>
      </c>
      <c r="D72" s="314">
        <v>109.14959382890331</v>
      </c>
      <c r="E72" s="444">
        <f t="shared" si="3"/>
        <v>9458.2230732131011</v>
      </c>
      <c r="F72" s="444">
        <f t="shared" si="4"/>
        <v>4271.3320204832453</v>
      </c>
      <c r="G72" s="460">
        <v>5186.8910527298558</v>
      </c>
      <c r="H72" s="369">
        <v>87.948162599084625</v>
      </c>
      <c r="I72" s="315">
        <v>3418.0072281185835</v>
      </c>
      <c r="J72" s="149">
        <v>106.53814017360359</v>
      </c>
      <c r="K72" s="149">
        <v>4971.5134445769818</v>
      </c>
      <c r="M72" s="405" t="str">
        <f t="shared" si="5"/>
        <v/>
      </c>
    </row>
    <row r="73" spans="1:13" x14ac:dyDescent="0.25">
      <c r="A73" s="352">
        <v>5558</v>
      </c>
      <c r="B73" s="20" t="s">
        <v>54</v>
      </c>
      <c r="C73" s="378">
        <v>69771.552870140964</v>
      </c>
      <c r="D73" s="314">
        <v>97.510538626397022</v>
      </c>
      <c r="E73" s="444">
        <f t="shared" si="3"/>
        <v>6803.4617011675828</v>
      </c>
      <c r="F73" s="444">
        <f t="shared" si="4"/>
        <v>3523.8366048980124</v>
      </c>
      <c r="G73" s="460">
        <v>3279.6250962695703</v>
      </c>
      <c r="H73" s="369">
        <v>80.5872449259478</v>
      </c>
      <c r="I73" s="315">
        <v>2151.8303793922782</v>
      </c>
      <c r="J73" s="149">
        <v>104.75686767825816</v>
      </c>
      <c r="K73" s="149">
        <v>3771.3513719537632</v>
      </c>
      <c r="M73" s="405" t="str">
        <f t="shared" si="5"/>
        <v/>
      </c>
    </row>
    <row r="74" spans="1:13" x14ac:dyDescent="0.25">
      <c r="A74" s="352">
        <v>5562</v>
      </c>
      <c r="B74" s="20" t="s">
        <v>290</v>
      </c>
      <c r="C74" s="378">
        <v>29613.041229706381</v>
      </c>
      <c r="D74" s="314">
        <v>97.636463901036464</v>
      </c>
      <c r="E74" s="444">
        <f t="shared" si="3"/>
        <v>2891.3126310241314</v>
      </c>
      <c r="F74" s="444">
        <f t="shared" si="4"/>
        <v>1818.0562060695231</v>
      </c>
      <c r="G74" s="460">
        <v>1073.2564249546083</v>
      </c>
      <c r="H74" s="369">
        <v>89.049332852067238</v>
      </c>
      <c r="I74" s="315">
        <v>861.55317212381965</v>
      </c>
      <c r="J74" s="149">
        <v>86.904593735678802</v>
      </c>
      <c r="K74" s="149">
        <v>824.93266442890445</v>
      </c>
      <c r="M74" s="405" t="str">
        <f t="shared" si="5"/>
        <v/>
      </c>
    </row>
    <row r="75" spans="1:13" x14ac:dyDescent="0.25">
      <c r="A75" s="352">
        <v>5566</v>
      </c>
      <c r="B75" s="20" t="s">
        <v>55</v>
      </c>
      <c r="C75" s="378">
        <v>99987.278650560649</v>
      </c>
      <c r="D75" s="314">
        <v>92.78416914194851</v>
      </c>
      <c r="E75" s="444">
        <f t="shared" si="3"/>
        <v>9277.236574356757</v>
      </c>
      <c r="F75" s="444">
        <f t="shared" si="4"/>
        <v>4534.0037605853167</v>
      </c>
      <c r="G75" s="460">
        <v>4743.2328137714403</v>
      </c>
      <c r="H75" s="369">
        <v>79.397629177618128</v>
      </c>
      <c r="I75" s="315">
        <v>3467.5481285265009</v>
      </c>
      <c r="J75" s="149">
        <v>91.566271553616829</v>
      </c>
      <c r="K75" s="149">
        <v>4644.4492291510041</v>
      </c>
      <c r="M75" s="405" t="str">
        <f t="shared" si="5"/>
        <v/>
      </c>
    </row>
    <row r="76" spans="1:13" x14ac:dyDescent="0.25">
      <c r="A76" s="352">
        <v>5570</v>
      </c>
      <c r="B76" s="20" t="s">
        <v>56</v>
      </c>
      <c r="C76" s="378">
        <v>85755.27035366623</v>
      </c>
      <c r="D76" s="314">
        <v>88.336583806191115</v>
      </c>
      <c r="E76" s="444">
        <f t="shared" si="3"/>
        <v>7575.3276264192136</v>
      </c>
      <c r="F76" s="444">
        <f t="shared" si="4"/>
        <v>3688.119586218927</v>
      </c>
      <c r="G76" s="460">
        <v>3887.2080402002866</v>
      </c>
      <c r="H76" s="369">
        <v>70.816741490359391</v>
      </c>
      <c r="I76" s="315">
        <v>2437.7525452369764</v>
      </c>
      <c r="J76" s="149">
        <v>97.835471183199658</v>
      </c>
      <c r="K76" s="149">
        <v>4684.2893643416774</v>
      </c>
      <c r="M76" s="405" t="str">
        <f t="shared" si="5"/>
        <v/>
      </c>
    </row>
    <row r="77" spans="1:13" x14ac:dyDescent="0.25">
      <c r="A77" s="352">
        <v>5711</v>
      </c>
      <c r="B77" s="20" t="s">
        <v>57</v>
      </c>
      <c r="C77" s="378">
        <v>6989.7321766366622</v>
      </c>
      <c r="D77" s="314">
        <v>73.904298979342585</v>
      </c>
      <c r="E77" s="444">
        <f t="shared" si="3"/>
        <v>516.57125656768687</v>
      </c>
      <c r="F77" s="444">
        <f t="shared" si="4"/>
        <v>421.70677750053875</v>
      </c>
      <c r="G77" s="460">
        <v>94.864479067148125</v>
      </c>
      <c r="H77" s="369">
        <v>54.297284455133628</v>
      </c>
      <c r="I77" s="315">
        <v>22.076910480495638</v>
      </c>
      <c r="J77" s="149">
        <v>66.081025554682867</v>
      </c>
      <c r="K77" s="149">
        <v>63.41888502907819</v>
      </c>
      <c r="M77" s="405" t="str">
        <f t="shared" si="5"/>
        <v/>
      </c>
    </row>
    <row r="78" spans="1:13" x14ac:dyDescent="0.25">
      <c r="A78" s="352">
        <v>5754</v>
      </c>
      <c r="B78" s="20" t="s">
        <v>58</v>
      </c>
      <c r="C78" s="378">
        <v>51035.005786028698</v>
      </c>
      <c r="D78" s="314">
        <v>91.140173179999763</v>
      </c>
      <c r="E78" s="444">
        <f t="shared" si="3"/>
        <v>4651.3392655809457</v>
      </c>
      <c r="F78" s="444">
        <f t="shared" si="4"/>
        <v>2405.1157734845851</v>
      </c>
      <c r="G78" s="460">
        <v>2246.2234920963606</v>
      </c>
      <c r="H78" s="369">
        <v>73.997255787576748</v>
      </c>
      <c r="I78" s="315">
        <v>1432.3493699375463</v>
      </c>
      <c r="J78" s="149">
        <v>88.521313174137404</v>
      </c>
      <c r="K78" s="149">
        <v>2148.2356834126003</v>
      </c>
      <c r="M78" s="405" t="str">
        <f t="shared" si="5"/>
        <v/>
      </c>
    </row>
    <row r="79" spans="1:13" x14ac:dyDescent="0.25">
      <c r="A79" s="352">
        <v>5758</v>
      </c>
      <c r="B79" s="20" t="s">
        <v>59</v>
      </c>
      <c r="C79" s="378">
        <v>20173.330954594079</v>
      </c>
      <c r="D79" s="314">
        <v>69.54724934706843</v>
      </c>
      <c r="E79" s="444">
        <f t="shared" si="3"/>
        <v>1402.9996780600884</v>
      </c>
      <c r="F79" s="444">
        <f t="shared" si="4"/>
        <v>932.9058550176926</v>
      </c>
      <c r="G79" s="460">
        <v>470.0938230423958</v>
      </c>
      <c r="H79" s="369">
        <v>59.066047156900893</v>
      </c>
      <c r="I79" s="315">
        <v>286.45089970901563</v>
      </c>
      <c r="J79" s="149">
        <v>69.216716811323138</v>
      </c>
      <c r="K79" s="149">
        <v>469.5221987861346</v>
      </c>
      <c r="M79" s="405" t="str">
        <f t="shared" si="5"/>
        <v/>
      </c>
    </row>
    <row r="80" spans="1:13" x14ac:dyDescent="0.25">
      <c r="A80" s="352">
        <v>5762</v>
      </c>
      <c r="B80" s="20" t="s">
        <v>60</v>
      </c>
      <c r="C80" s="378">
        <v>65230.792640810141</v>
      </c>
      <c r="D80" s="314">
        <v>64.889608089500641</v>
      </c>
      <c r="E80" s="444">
        <f t="shared" si="3"/>
        <v>4232.8005698296529</v>
      </c>
      <c r="F80" s="444">
        <f t="shared" si="4"/>
        <v>3092.789462943364</v>
      </c>
      <c r="G80" s="460">
        <v>1140.0111068862886</v>
      </c>
      <c r="H80" s="369">
        <v>52.743080269654264</v>
      </c>
      <c r="I80" s="315">
        <v>591.52516594679287</v>
      </c>
      <c r="J80" s="149">
        <v>72.584428146800491</v>
      </c>
      <c r="K80" s="149">
        <v>1614.9031345735882</v>
      </c>
      <c r="M80" s="405" t="str">
        <f t="shared" si="5"/>
        <v/>
      </c>
    </row>
    <row r="81" spans="1:13" x14ac:dyDescent="0.25">
      <c r="A81" s="352">
        <v>5766</v>
      </c>
      <c r="B81" s="20" t="s">
        <v>61</v>
      </c>
      <c r="C81" s="378">
        <v>52848.090194017655</v>
      </c>
      <c r="D81" s="314">
        <v>66.735852739970525</v>
      </c>
      <c r="E81" s="444">
        <f t="shared" si="3"/>
        <v>3526.8623647766426</v>
      </c>
      <c r="F81" s="444">
        <f t="shared" si="4"/>
        <v>2905.1266871937964</v>
      </c>
      <c r="G81" s="460">
        <v>621.73567758284628</v>
      </c>
      <c r="H81" s="369">
        <v>59.685538461801293</v>
      </c>
      <c r="I81" s="315">
        <v>383.43905684649502</v>
      </c>
      <c r="J81" s="149">
        <v>63.918660630566762</v>
      </c>
      <c r="K81" s="149">
        <v>537.49466769488913</v>
      </c>
      <c r="M81" s="405" t="str">
        <f t="shared" si="5"/>
        <v/>
      </c>
    </row>
    <row r="82" spans="1:13" x14ac:dyDescent="0.25">
      <c r="A82" s="352">
        <v>5770</v>
      </c>
      <c r="B82" s="20" t="s">
        <v>62</v>
      </c>
      <c r="C82" s="378">
        <v>64903.793510623458</v>
      </c>
      <c r="D82" s="314">
        <v>73.075634073643741</v>
      </c>
      <c r="E82" s="444">
        <f t="shared" si="3"/>
        <v>4742.8858645736527</v>
      </c>
      <c r="F82" s="444">
        <f t="shared" si="4"/>
        <v>2258.9310345397889</v>
      </c>
      <c r="G82" s="460">
        <v>2483.9548300338638</v>
      </c>
      <c r="H82" s="369">
        <v>58.233097297134897</v>
      </c>
      <c r="I82" s="315">
        <v>1572.4796364956535</v>
      </c>
      <c r="J82" s="149">
        <v>74.709505274960762</v>
      </c>
      <c r="K82" s="149">
        <v>2618.7551439119475</v>
      </c>
      <c r="M82" s="405" t="str">
        <f t="shared" si="5"/>
        <v/>
      </c>
    </row>
    <row r="83" spans="1:13" x14ac:dyDescent="0.25">
      <c r="A83" s="352">
        <v>5774</v>
      </c>
      <c r="B83" s="20" t="s">
        <v>63</v>
      </c>
      <c r="C83" s="378">
        <v>56853.578001012123</v>
      </c>
      <c r="D83" s="314">
        <v>75.832522427936794</v>
      </c>
      <c r="E83" s="444">
        <f t="shared" si="3"/>
        <v>4311.3502288702057</v>
      </c>
      <c r="F83" s="444">
        <f t="shared" si="4"/>
        <v>3020.0733010383547</v>
      </c>
      <c r="G83" s="460">
        <v>1291.276927831851</v>
      </c>
      <c r="H83" s="369">
        <v>61.987086222444084</v>
      </c>
      <c r="I83" s="315">
        <v>668.10676946410445</v>
      </c>
      <c r="J83" s="149">
        <v>84.883033422439482</v>
      </c>
      <c r="K83" s="149">
        <v>1781.123023674161</v>
      </c>
      <c r="M83" s="405" t="str">
        <f t="shared" si="5"/>
        <v/>
      </c>
    </row>
    <row r="84" spans="1:13" x14ac:dyDescent="0.25">
      <c r="A84" s="352">
        <v>5913</v>
      </c>
      <c r="B84" s="20" t="s">
        <v>291</v>
      </c>
      <c r="C84" s="378">
        <v>7509.912331425945</v>
      </c>
      <c r="D84" s="314">
        <v>50.726624254839571</v>
      </c>
      <c r="E84" s="444">
        <f t="shared" si="3"/>
        <v>380.95250102303015</v>
      </c>
      <c r="F84" s="444">
        <f t="shared" si="4"/>
        <v>365.79891057488254</v>
      </c>
      <c r="G84" s="460">
        <v>15.153590448147613</v>
      </c>
      <c r="H84" s="369">
        <v>34.005042223528839</v>
      </c>
      <c r="I84" s="315">
        <v>2.5123914233632454E-2</v>
      </c>
      <c r="J84" s="149">
        <v>72.14239993018117</v>
      </c>
      <c r="K84" s="149">
        <v>79.339984907939012</v>
      </c>
      <c r="M84" s="405" t="str">
        <f t="shared" si="5"/>
        <v/>
      </c>
    </row>
    <row r="85" spans="1:13" x14ac:dyDescent="0.25">
      <c r="A85" s="352">
        <v>5954</v>
      </c>
      <c r="B85" s="20" t="s">
        <v>292</v>
      </c>
      <c r="C85" s="378">
        <v>12986.393148675599</v>
      </c>
      <c r="D85" s="314">
        <v>76.837613882891404</v>
      </c>
      <c r="E85" s="444">
        <f t="shared" si="3"/>
        <v>997.84346248936197</v>
      </c>
      <c r="F85" s="444">
        <f t="shared" si="4"/>
        <v>976.32823647685473</v>
      </c>
      <c r="G85" s="460">
        <v>21.515226012507259</v>
      </c>
      <c r="H85" s="369">
        <v>74.979982388538573</v>
      </c>
      <c r="I85" s="315">
        <v>18.11201504333123</v>
      </c>
      <c r="J85" s="149">
        <v>54.405062283343412</v>
      </c>
      <c r="K85" s="149">
        <v>3.8338399273719608</v>
      </c>
      <c r="M85" s="405" t="str">
        <f t="shared" si="5"/>
        <v/>
      </c>
    </row>
    <row r="86" spans="1:13" x14ac:dyDescent="0.25">
      <c r="A86" s="352">
        <v>5958</v>
      </c>
      <c r="B86" s="20" t="s">
        <v>64</v>
      </c>
      <c r="C86" s="378">
        <v>55692.479551056931</v>
      </c>
      <c r="D86" s="314">
        <v>64.786618498236322</v>
      </c>
      <c r="E86" s="444">
        <f t="shared" si="3"/>
        <v>3608.127425895153</v>
      </c>
      <c r="F86" s="444">
        <f t="shared" si="4"/>
        <v>3445.4303883237731</v>
      </c>
      <c r="G86" s="460">
        <v>162.69703757137978</v>
      </c>
      <c r="H86" s="369">
        <v>55.674808356084661</v>
      </c>
      <c r="I86" s="315">
        <v>79.236649585683466</v>
      </c>
      <c r="J86" s="149">
        <v>54.801142004135571</v>
      </c>
      <c r="K86" s="149">
        <v>150.29241827998175</v>
      </c>
      <c r="M86" s="405" t="str">
        <f t="shared" si="5"/>
        <v/>
      </c>
    </row>
    <row r="87" spans="1:13" x14ac:dyDescent="0.25">
      <c r="A87" s="352">
        <v>5962</v>
      </c>
      <c r="B87" s="20" t="s">
        <v>65</v>
      </c>
      <c r="C87" s="378">
        <v>25047.127221130424</v>
      </c>
      <c r="D87" s="314">
        <v>80.026468658012803</v>
      </c>
      <c r="E87" s="444">
        <f t="shared" si="3"/>
        <v>2004.4331415350532</v>
      </c>
      <c r="F87" s="444">
        <f t="shared" si="4"/>
        <v>1899.7560988171863</v>
      </c>
      <c r="G87" s="460">
        <v>104.67704271786688</v>
      </c>
      <c r="H87" s="369">
        <v>93.718186339568078</v>
      </c>
      <c r="I87" s="315">
        <v>176.67717145553826</v>
      </c>
      <c r="J87" s="149">
        <v>57.281722896140423</v>
      </c>
      <c r="K87" s="149">
        <v>59.167958194349872</v>
      </c>
      <c r="M87" s="405" t="str">
        <f t="shared" si="5"/>
        <v/>
      </c>
    </row>
    <row r="88" spans="1:13" x14ac:dyDescent="0.25">
      <c r="A88" s="352">
        <v>5966</v>
      </c>
      <c r="B88" s="20" t="s">
        <v>66</v>
      </c>
      <c r="C88" s="378">
        <v>14377.900216516178</v>
      </c>
      <c r="D88" s="314">
        <v>66.39184142922484</v>
      </c>
      <c r="E88" s="444">
        <f t="shared" si="3"/>
        <v>954.57527126015952</v>
      </c>
      <c r="F88" s="444">
        <f t="shared" si="4"/>
        <v>954.47346720943608</v>
      </c>
      <c r="G88" s="460">
        <v>0.10180405072342404</v>
      </c>
      <c r="H88" s="369">
        <v>54.828569786234837</v>
      </c>
      <c r="I88" s="315">
        <v>0</v>
      </c>
      <c r="J88" s="149">
        <v>45.293588228397198</v>
      </c>
      <c r="K88" s="149">
        <v>0</v>
      </c>
      <c r="M88" s="405" t="str">
        <f t="shared" si="5"/>
        <v/>
      </c>
    </row>
    <row r="89" spans="1:13" x14ac:dyDescent="0.25">
      <c r="A89" s="352">
        <v>5970</v>
      </c>
      <c r="B89" s="20" t="s">
        <v>67</v>
      </c>
      <c r="C89" s="378">
        <v>16406.300974843445</v>
      </c>
      <c r="D89" s="314">
        <v>55.699687352602687</v>
      </c>
      <c r="E89" s="444">
        <f t="shared" si="3"/>
        <v>913.82583491148057</v>
      </c>
      <c r="F89" s="444">
        <f t="shared" si="4"/>
        <v>913.82583491148057</v>
      </c>
      <c r="G89" s="460">
        <v>0</v>
      </c>
      <c r="H89" s="369">
        <v>43.284098386356114</v>
      </c>
      <c r="I89" s="315">
        <v>0</v>
      </c>
      <c r="J89" s="149">
        <v>31.166772269306939</v>
      </c>
      <c r="K89" s="149">
        <v>0</v>
      </c>
      <c r="M89" s="405">
        <f t="shared" si="5"/>
        <v>1</v>
      </c>
    </row>
    <row r="90" spans="1:13" x14ac:dyDescent="0.25">
      <c r="A90" s="352">
        <v>5974</v>
      </c>
      <c r="B90" s="20" t="s">
        <v>68</v>
      </c>
      <c r="C90" s="378">
        <v>73371.561755703951</v>
      </c>
      <c r="D90" s="314">
        <v>72.417518199677332</v>
      </c>
      <c r="E90" s="444">
        <f t="shared" si="3"/>
        <v>5313.3864087824404</v>
      </c>
      <c r="F90" s="444">
        <f t="shared" si="4"/>
        <v>3164.8007678662684</v>
      </c>
      <c r="G90" s="460">
        <v>2148.585640916172</v>
      </c>
      <c r="H90" s="369">
        <v>57.596290927698398</v>
      </c>
      <c r="I90" s="315">
        <v>1185.2144013301884</v>
      </c>
      <c r="J90" s="149">
        <v>82.75579039583566</v>
      </c>
      <c r="K90" s="149">
        <v>2862.8966296063868</v>
      </c>
      <c r="M90" s="405" t="str">
        <f t="shared" si="5"/>
        <v/>
      </c>
    </row>
    <row r="91" spans="1:13" x14ac:dyDescent="0.25">
      <c r="A91" s="352">
        <v>5978</v>
      </c>
      <c r="B91" s="20" t="s">
        <v>293</v>
      </c>
      <c r="C91" s="378">
        <v>36081.587100383949</v>
      </c>
      <c r="D91" s="314">
        <v>78.51126983015368</v>
      </c>
      <c r="E91" s="444">
        <f t="shared" si="3"/>
        <v>2832.8112207384365</v>
      </c>
      <c r="F91" s="444">
        <f t="shared" si="4"/>
        <v>1772.8306607010675</v>
      </c>
      <c r="G91" s="460">
        <v>1059.9805600373691</v>
      </c>
      <c r="H91" s="369">
        <v>68.239600968224764</v>
      </c>
      <c r="I91" s="315">
        <v>743.97417156211043</v>
      </c>
      <c r="J91" s="149">
        <v>86.280615369507188</v>
      </c>
      <c r="K91" s="149">
        <v>1321.283247094811</v>
      </c>
      <c r="M91" s="405" t="str">
        <f t="shared" si="5"/>
        <v/>
      </c>
    </row>
    <row r="92" spans="1:13" x14ac:dyDescent="0.25">
      <c r="A92" s="352">
        <v>6431</v>
      </c>
      <c r="B92" s="20" t="s">
        <v>69</v>
      </c>
      <c r="C92" s="378">
        <v>23091.877440273569</v>
      </c>
      <c r="D92" s="314">
        <v>52.784762396411402</v>
      </c>
      <c r="E92" s="444">
        <f t="shared" si="3"/>
        <v>1218.8992639718931</v>
      </c>
      <c r="F92" s="444">
        <f t="shared" si="4"/>
        <v>905.26423665284756</v>
      </c>
      <c r="G92" s="460">
        <v>313.63502731904549</v>
      </c>
      <c r="H92" s="369">
        <v>44.013768161545663</v>
      </c>
      <c r="I92" s="315">
        <v>213.06176173532214</v>
      </c>
      <c r="J92" s="149">
        <v>38.618993757345336</v>
      </c>
      <c r="K92" s="149">
        <v>223.20806872852776</v>
      </c>
      <c r="M92" s="405" t="str">
        <f t="shared" si="5"/>
        <v/>
      </c>
    </row>
    <row r="93" spans="1:13" x14ac:dyDescent="0.25">
      <c r="A93" s="352">
        <v>6432</v>
      </c>
      <c r="B93" s="20" t="s">
        <v>294</v>
      </c>
      <c r="C93" s="378">
        <v>27745.415674049826</v>
      </c>
      <c r="D93" s="314">
        <v>51.655308742774139</v>
      </c>
      <c r="E93" s="444">
        <f t="shared" si="3"/>
        <v>1433.1980128396485</v>
      </c>
      <c r="F93" s="444">
        <f t="shared" si="4"/>
        <v>1027.6293418694772</v>
      </c>
      <c r="G93" s="460">
        <v>405.56867097017135</v>
      </c>
      <c r="H93" s="369">
        <v>41.252536221193679</v>
      </c>
      <c r="I93" s="315">
        <v>215.57633212676862</v>
      </c>
      <c r="J93" s="149">
        <v>40.663995694334488</v>
      </c>
      <c r="K93" s="149">
        <v>339.24465603876735</v>
      </c>
      <c r="M93" s="405" t="str">
        <f t="shared" si="5"/>
        <v/>
      </c>
    </row>
    <row r="94" spans="1:13" x14ac:dyDescent="0.25">
      <c r="A94" s="352">
        <v>6433</v>
      </c>
      <c r="B94" s="20" t="s">
        <v>71</v>
      </c>
      <c r="C94" s="378">
        <v>16138.695636308665</v>
      </c>
      <c r="D94" s="314">
        <v>39.607574686626307</v>
      </c>
      <c r="E94" s="444">
        <f t="shared" si="3"/>
        <v>639.21459275982556</v>
      </c>
      <c r="F94" s="444">
        <f t="shared" si="4"/>
        <v>291.96194370043634</v>
      </c>
      <c r="G94" s="460">
        <v>347.25264905938923</v>
      </c>
      <c r="H94" s="369">
        <v>30.270133014669579</v>
      </c>
      <c r="I94" s="315">
        <v>212.96983707767583</v>
      </c>
      <c r="J94" s="149">
        <v>31.665789688551182</v>
      </c>
      <c r="K94" s="149">
        <v>250.80999191545854</v>
      </c>
      <c r="M94" s="405" t="str">
        <f t="shared" si="5"/>
        <v/>
      </c>
    </row>
    <row r="95" spans="1:13" x14ac:dyDescent="0.25">
      <c r="A95" s="352">
        <v>6434</v>
      </c>
      <c r="B95" s="20" t="s">
        <v>72</v>
      </c>
      <c r="C95" s="378">
        <v>12203.482065129565</v>
      </c>
      <c r="D95" s="314">
        <v>38.410852013780456</v>
      </c>
      <c r="E95" s="444">
        <f t="shared" si="3"/>
        <v>468.74614365651564</v>
      </c>
      <c r="F95" s="444">
        <f t="shared" si="4"/>
        <v>442.57455979757248</v>
      </c>
      <c r="G95" s="460">
        <v>26.17158385894319</v>
      </c>
      <c r="H95" s="369">
        <v>33.997490968337374</v>
      </c>
      <c r="I95" s="315">
        <v>15.767715180586391</v>
      </c>
      <c r="J95" s="149">
        <v>40.806394381289635</v>
      </c>
      <c r="K95" s="149">
        <v>53.730290196198602</v>
      </c>
      <c r="M95" s="405" t="str">
        <f t="shared" si="5"/>
        <v/>
      </c>
    </row>
    <row r="96" spans="1:13" x14ac:dyDescent="0.25">
      <c r="A96" s="352">
        <v>6435</v>
      </c>
      <c r="B96" s="20" t="s">
        <v>73</v>
      </c>
      <c r="C96" s="378">
        <v>45250.435144109724</v>
      </c>
      <c r="D96" s="314">
        <v>49.317721143735916</v>
      </c>
      <c r="E96" s="444">
        <f t="shared" si="3"/>
        <v>2231.648342069911</v>
      </c>
      <c r="F96" s="444">
        <f t="shared" si="4"/>
        <v>1925.3951727543265</v>
      </c>
      <c r="G96" s="460">
        <v>306.25316931558444</v>
      </c>
      <c r="H96" s="369">
        <v>38.45257875246994</v>
      </c>
      <c r="I96" s="315">
        <v>156.33019968616799</v>
      </c>
      <c r="J96" s="149">
        <v>40.871767738320024</v>
      </c>
      <c r="K96" s="149">
        <v>276.8953825062415</v>
      </c>
      <c r="M96" s="405" t="str">
        <f t="shared" si="5"/>
        <v/>
      </c>
    </row>
    <row r="97" spans="1:13" x14ac:dyDescent="0.25">
      <c r="A97" s="352">
        <v>6436</v>
      </c>
      <c r="B97" s="20" t="s">
        <v>295</v>
      </c>
      <c r="C97" s="378">
        <v>17522.098517981787</v>
      </c>
      <c r="D97" s="314">
        <v>81.86445680586867</v>
      </c>
      <c r="E97" s="444">
        <f t="shared" si="3"/>
        <v>1434.4370772734956</v>
      </c>
      <c r="F97" s="444">
        <f t="shared" si="4"/>
        <v>641.36785143925101</v>
      </c>
      <c r="G97" s="460">
        <v>793.06922583424455</v>
      </c>
      <c r="H97" s="369">
        <v>91.186297759906537</v>
      </c>
      <c r="I97" s="315">
        <v>939.16775813001323</v>
      </c>
      <c r="J97" s="149">
        <v>33.49472478964816</v>
      </c>
      <c r="K97" s="149">
        <v>205.9383030247254</v>
      </c>
      <c r="M97" s="405" t="str">
        <f t="shared" si="5"/>
        <v/>
      </c>
    </row>
    <row r="98" spans="1:13" x14ac:dyDescent="0.25">
      <c r="A98" s="352">
        <v>6437</v>
      </c>
      <c r="B98" s="20" t="s">
        <v>74</v>
      </c>
      <c r="C98" s="378">
        <v>16771.625059296366</v>
      </c>
      <c r="D98" s="314">
        <v>62.28440015612739</v>
      </c>
      <c r="E98" s="444">
        <f t="shared" si="3"/>
        <v>1044.6106064617486</v>
      </c>
      <c r="F98" s="444">
        <f t="shared" si="4"/>
        <v>994.73622366690631</v>
      </c>
      <c r="G98" s="460">
        <v>49.874382794842241</v>
      </c>
      <c r="H98" s="369">
        <v>50.136329419607421</v>
      </c>
      <c r="I98" s="315">
        <v>12.606674391260293</v>
      </c>
      <c r="J98" s="149">
        <v>46.537208579203892</v>
      </c>
      <c r="K98" s="149">
        <v>42.480104808710919</v>
      </c>
      <c r="M98" s="405" t="str">
        <f t="shared" si="5"/>
        <v/>
      </c>
    </row>
    <row r="99" spans="1:13" x14ac:dyDescent="0.25">
      <c r="A99" s="352">
        <v>6438</v>
      </c>
      <c r="B99" s="20" t="s">
        <v>296</v>
      </c>
      <c r="C99" s="378">
        <v>6432.77316728613</v>
      </c>
      <c r="D99" s="314">
        <v>41.117803680865791</v>
      </c>
      <c r="E99" s="444">
        <f t="shared" si="3"/>
        <v>264.50150421601234</v>
      </c>
      <c r="F99" s="444">
        <f t="shared" si="4"/>
        <v>235.74607344683781</v>
      </c>
      <c r="G99" s="460">
        <v>28.755430769174513</v>
      </c>
      <c r="H99" s="369">
        <v>33.102668201705242</v>
      </c>
      <c r="I99" s="315">
        <v>9.3718900677023811</v>
      </c>
      <c r="J99" s="149">
        <v>27.614187601549059</v>
      </c>
      <c r="K99" s="149">
        <v>15.373942842426581</v>
      </c>
      <c r="M99" s="405" t="str">
        <f t="shared" si="5"/>
        <v/>
      </c>
    </row>
    <row r="100" spans="1:13" x14ac:dyDescent="0.25">
      <c r="A100" s="352">
        <v>6439</v>
      </c>
      <c r="B100" s="20" t="s">
        <v>75</v>
      </c>
      <c r="C100" s="378">
        <v>19197.854514082563</v>
      </c>
      <c r="D100" s="314">
        <v>29.54150797251117</v>
      </c>
      <c r="E100" s="444">
        <f t="shared" si="3"/>
        <v>567.13357218287956</v>
      </c>
      <c r="F100" s="444">
        <f t="shared" si="4"/>
        <v>535.28828034098387</v>
      </c>
      <c r="G100" s="460">
        <v>31.845291841895687</v>
      </c>
      <c r="H100" s="369">
        <v>21.121104898056732</v>
      </c>
      <c r="I100" s="315">
        <v>11.798181643974631</v>
      </c>
      <c r="J100" s="149">
        <v>30.565794019201817</v>
      </c>
      <c r="K100" s="149">
        <v>28.388917919849668</v>
      </c>
      <c r="M100" s="405" t="str">
        <f t="shared" si="5"/>
        <v/>
      </c>
    </row>
    <row r="101" spans="1:13" x14ac:dyDescent="0.25">
      <c r="A101" s="352">
        <v>6440</v>
      </c>
      <c r="B101" s="20" t="s">
        <v>76</v>
      </c>
      <c r="C101" s="378">
        <v>52752.155781330635</v>
      </c>
      <c r="D101" s="314">
        <v>45.140360048256703</v>
      </c>
      <c r="E101" s="444">
        <f t="shared" si="3"/>
        <v>2381.2513052909912</v>
      </c>
      <c r="F101" s="444">
        <f t="shared" si="4"/>
        <v>1489.0809342313869</v>
      </c>
      <c r="G101" s="460">
        <v>892.17037105960435</v>
      </c>
      <c r="H101" s="369">
        <v>31.365818267873376</v>
      </c>
      <c r="I101" s="315">
        <v>405.32989159640607</v>
      </c>
      <c r="J101" s="149">
        <v>45.240738269781126</v>
      </c>
      <c r="K101" s="149">
        <v>895.84674239438709</v>
      </c>
      <c r="M101" s="405" t="str">
        <f t="shared" si="5"/>
        <v/>
      </c>
    </row>
    <row r="102" spans="1:13" x14ac:dyDescent="0.25">
      <c r="A102" s="352">
        <v>6531</v>
      </c>
      <c r="B102" s="20" t="s">
        <v>77</v>
      </c>
      <c r="C102" s="378">
        <v>35060.2714340077</v>
      </c>
      <c r="D102" s="314">
        <v>39.271407020138533</v>
      </c>
      <c r="E102" s="444">
        <f t="shared" si="3"/>
        <v>1376.8661897214524</v>
      </c>
      <c r="F102" s="444">
        <f t="shared" si="4"/>
        <v>1156.6729804619374</v>
      </c>
      <c r="G102" s="460">
        <v>220.1932092595151</v>
      </c>
      <c r="H102" s="369">
        <v>27.654243912595842</v>
      </c>
      <c r="I102" s="315">
        <v>51.561376871103036</v>
      </c>
      <c r="J102" s="149">
        <v>35.777944757854179</v>
      </c>
      <c r="K102" s="149">
        <v>175.69930225145811</v>
      </c>
      <c r="M102" s="405" t="str">
        <f t="shared" si="5"/>
        <v/>
      </c>
    </row>
    <row r="103" spans="1:13" x14ac:dyDescent="0.25">
      <c r="A103" s="352">
        <v>6532</v>
      </c>
      <c r="B103" s="20" t="s">
        <v>78</v>
      </c>
      <c r="C103" s="378">
        <v>25786.348412421219</v>
      </c>
      <c r="D103" s="314">
        <v>39.927994217039775</v>
      </c>
      <c r="E103" s="444">
        <f t="shared" si="3"/>
        <v>1029.5971702897273</v>
      </c>
      <c r="F103" s="444">
        <f t="shared" si="4"/>
        <v>1007.7441956898522</v>
      </c>
      <c r="G103" s="460">
        <v>21.852974599875093</v>
      </c>
      <c r="H103" s="369">
        <v>29.35929197888851</v>
      </c>
      <c r="I103" s="315">
        <v>4.7298285072076141</v>
      </c>
      <c r="J103" s="149">
        <v>27.083076753220219</v>
      </c>
      <c r="K103" s="149">
        <v>15.971316159700201</v>
      </c>
      <c r="M103" s="405" t="str">
        <f t="shared" si="5"/>
        <v/>
      </c>
    </row>
    <row r="104" spans="1:13" x14ac:dyDescent="0.25">
      <c r="A104" s="352">
        <v>6533</v>
      </c>
      <c r="B104" s="20" t="s">
        <v>79</v>
      </c>
      <c r="C104" s="378">
        <v>32225.149478973897</v>
      </c>
      <c r="D104" s="314">
        <v>41.545926569066779</v>
      </c>
      <c r="E104" s="444">
        <f t="shared" si="3"/>
        <v>1338.8236939306501</v>
      </c>
      <c r="F104" s="444">
        <f t="shared" si="4"/>
        <v>1180.1805218877332</v>
      </c>
      <c r="G104" s="460">
        <v>158.64317204291692</v>
      </c>
      <c r="H104" s="369">
        <v>29.81683098926937</v>
      </c>
      <c r="I104" s="315">
        <v>32.960189418006308</v>
      </c>
      <c r="J104" s="149">
        <v>42.617840279155608</v>
      </c>
      <c r="K104" s="149">
        <v>194.62879381176379</v>
      </c>
      <c r="M104" s="405" t="str">
        <f t="shared" si="5"/>
        <v/>
      </c>
    </row>
    <row r="105" spans="1:13" x14ac:dyDescent="0.25">
      <c r="A105" s="352">
        <v>6534</v>
      </c>
      <c r="B105" s="20" t="s">
        <v>80</v>
      </c>
      <c r="C105" s="378">
        <v>49451.880932894754</v>
      </c>
      <c r="D105" s="314">
        <v>50.264883580037448</v>
      </c>
      <c r="E105" s="444">
        <f t="shared" si="3"/>
        <v>2485.6930379058285</v>
      </c>
      <c r="F105" s="444">
        <f t="shared" si="4"/>
        <v>1926.350610609139</v>
      </c>
      <c r="G105" s="460">
        <v>559.34242729668938</v>
      </c>
      <c r="H105" s="369">
        <v>42.882761290880246</v>
      </c>
      <c r="I105" s="315">
        <v>349.79394147751958</v>
      </c>
      <c r="J105" s="149">
        <v>44.239254227419963</v>
      </c>
      <c r="K105" s="149">
        <v>542.41505981415435</v>
      </c>
      <c r="M105" s="405" t="str">
        <f t="shared" si="5"/>
        <v/>
      </c>
    </row>
    <row r="106" spans="1:13" x14ac:dyDescent="0.25">
      <c r="A106" s="352">
        <v>6535</v>
      </c>
      <c r="B106" s="20" t="s">
        <v>81</v>
      </c>
      <c r="C106" s="378">
        <v>65319.321102208691</v>
      </c>
      <c r="D106" s="314">
        <v>48.791782818039081</v>
      </c>
      <c r="E106" s="444">
        <f t="shared" si="3"/>
        <v>3187.0461290407238</v>
      </c>
      <c r="F106" s="444">
        <f t="shared" si="4"/>
        <v>2871.5715193031979</v>
      </c>
      <c r="G106" s="460">
        <v>315.4746097375259</v>
      </c>
      <c r="H106" s="369">
        <v>37.486007963129431</v>
      </c>
      <c r="I106" s="315">
        <v>98.373387269851889</v>
      </c>
      <c r="J106" s="149">
        <v>45.135743071254268</v>
      </c>
      <c r="K106" s="149">
        <v>379.19652209455353</v>
      </c>
      <c r="M106" s="405" t="str">
        <f t="shared" si="5"/>
        <v/>
      </c>
    </row>
    <row r="107" spans="1:13" x14ac:dyDescent="0.25">
      <c r="A107" s="352">
        <v>6631</v>
      </c>
      <c r="B107" s="20" t="s">
        <v>82</v>
      </c>
      <c r="C107" s="378">
        <v>62094.394994604685</v>
      </c>
      <c r="D107" s="314">
        <v>60.403997420104552</v>
      </c>
      <c r="E107" s="444">
        <f t="shared" si="3"/>
        <v>3750.7496750570544</v>
      </c>
      <c r="F107" s="444">
        <f t="shared" si="4"/>
        <v>3098.0336541006945</v>
      </c>
      <c r="G107" s="460">
        <v>652.71602095636001</v>
      </c>
      <c r="H107" s="369">
        <v>49.896585412039983</v>
      </c>
      <c r="I107" s="315">
        <v>314.71143153813426</v>
      </c>
      <c r="J107" s="149">
        <v>51.505172331875997</v>
      </c>
      <c r="K107" s="149">
        <v>490.61194607525044</v>
      </c>
      <c r="M107" s="405" t="str">
        <f t="shared" si="5"/>
        <v/>
      </c>
    </row>
    <row r="108" spans="1:13" x14ac:dyDescent="0.25">
      <c r="A108" s="352">
        <v>6632</v>
      </c>
      <c r="B108" s="20" t="s">
        <v>83</v>
      </c>
      <c r="C108" s="378">
        <v>36321.107030594321</v>
      </c>
      <c r="D108" s="314">
        <v>46.342352544400576</v>
      </c>
      <c r="E108" s="444">
        <f t="shared" si="3"/>
        <v>1683.2055468147084</v>
      </c>
      <c r="F108" s="444">
        <f t="shared" si="4"/>
        <v>1443.3229573943299</v>
      </c>
      <c r="G108" s="460">
        <v>239.88258942037842</v>
      </c>
      <c r="H108" s="369">
        <v>35.174662098178359</v>
      </c>
      <c r="I108" s="315">
        <v>73.856963828225602</v>
      </c>
      <c r="J108" s="149">
        <v>45.372560455041693</v>
      </c>
      <c r="K108" s="149">
        <v>258.02127350089171</v>
      </c>
      <c r="M108" s="405" t="str">
        <f t="shared" si="5"/>
        <v/>
      </c>
    </row>
    <row r="109" spans="1:13" x14ac:dyDescent="0.25">
      <c r="A109" s="352">
        <v>6633</v>
      </c>
      <c r="B109" s="20" t="s">
        <v>297</v>
      </c>
      <c r="C109" s="378">
        <v>50514.80050356299</v>
      </c>
      <c r="D109" s="314">
        <v>47.268946635559381</v>
      </c>
      <c r="E109" s="444">
        <f t="shared" si="3"/>
        <v>2387.7814093088468</v>
      </c>
      <c r="F109" s="444">
        <f t="shared" si="4"/>
        <v>1958.2910933500179</v>
      </c>
      <c r="G109" s="460">
        <v>429.490315958829</v>
      </c>
      <c r="H109" s="369">
        <v>37.025374680662303</v>
      </c>
      <c r="I109" s="315">
        <v>143.24161834227885</v>
      </c>
      <c r="J109" s="149">
        <v>51.740165125595958</v>
      </c>
      <c r="K109" s="149">
        <v>655.32957965331002</v>
      </c>
      <c r="M109" s="405" t="str">
        <f t="shared" si="5"/>
        <v/>
      </c>
    </row>
    <row r="110" spans="1:13" x14ac:dyDescent="0.25">
      <c r="A110" s="352">
        <v>6634</v>
      </c>
      <c r="B110" s="20" t="s">
        <v>84</v>
      </c>
      <c r="C110" s="378">
        <v>69581.045883659215</v>
      </c>
      <c r="D110" s="314">
        <v>48.083542589267005</v>
      </c>
      <c r="E110" s="444">
        <f t="shared" si="3"/>
        <v>3345.7031831526697</v>
      </c>
      <c r="F110" s="444">
        <f t="shared" si="4"/>
        <v>2196.1674978673127</v>
      </c>
      <c r="G110" s="460">
        <v>1149.535685285357</v>
      </c>
      <c r="H110" s="369">
        <v>37.334058254142001</v>
      </c>
      <c r="I110" s="315">
        <v>631.04263050815098</v>
      </c>
      <c r="J110" s="149">
        <v>55.162332452434796</v>
      </c>
      <c r="K110" s="149">
        <v>1606.0049477746882</v>
      </c>
      <c r="M110" s="405" t="str">
        <f t="shared" si="5"/>
        <v/>
      </c>
    </row>
    <row r="111" spans="1:13" x14ac:dyDescent="0.25">
      <c r="A111" s="352">
        <v>6635</v>
      </c>
      <c r="B111" s="20" t="s">
        <v>85</v>
      </c>
      <c r="C111" s="378">
        <v>68355.373032794145</v>
      </c>
      <c r="D111" s="314">
        <v>56.041828911627711</v>
      </c>
      <c r="E111" s="444">
        <f t="shared" si="3"/>
        <v>3830.76012069434</v>
      </c>
      <c r="F111" s="444">
        <f t="shared" si="4"/>
        <v>3128.0752927282051</v>
      </c>
      <c r="G111" s="460">
        <v>702.68482796613478</v>
      </c>
      <c r="H111" s="369">
        <v>46.385206026335332</v>
      </c>
      <c r="I111" s="315">
        <v>334.47465371434077</v>
      </c>
      <c r="J111" s="149">
        <v>54.213381588902323</v>
      </c>
      <c r="K111" s="149">
        <v>720.78402412517289</v>
      </c>
      <c r="M111" s="405" t="str">
        <f t="shared" si="5"/>
        <v/>
      </c>
    </row>
    <row r="112" spans="1:13" x14ac:dyDescent="0.25">
      <c r="A112" s="352">
        <v>6636</v>
      </c>
      <c r="B112" s="20" t="s">
        <v>86</v>
      </c>
      <c r="C112" s="378">
        <v>39083.894194429529</v>
      </c>
      <c r="D112" s="314">
        <v>41.707231624754691</v>
      </c>
      <c r="E112" s="444">
        <f t="shared" si="3"/>
        <v>1630.0810279644775</v>
      </c>
      <c r="F112" s="444">
        <f t="shared" si="4"/>
        <v>1549.1736032605804</v>
      </c>
      <c r="G112" s="460">
        <v>80.907424703897092</v>
      </c>
      <c r="H112" s="369">
        <v>30.9866984822029</v>
      </c>
      <c r="I112" s="315">
        <v>14.624094761426328</v>
      </c>
      <c r="J112" s="149">
        <v>40.520133948993333</v>
      </c>
      <c r="K112" s="149">
        <v>129.88916228967352</v>
      </c>
      <c r="M112" s="405" t="str">
        <f t="shared" si="5"/>
        <v/>
      </c>
    </row>
    <row r="113" spans="1:13" x14ac:dyDescent="0.25">
      <c r="A113" s="352">
        <v>7131</v>
      </c>
      <c r="B113" s="20" t="s">
        <v>87</v>
      </c>
      <c r="C113" s="378">
        <v>19048.261141474293</v>
      </c>
      <c r="D113" s="314">
        <v>40.51774766857686</v>
      </c>
      <c r="E113" s="444">
        <f t="shared" si="3"/>
        <v>771.79263845541323</v>
      </c>
      <c r="F113" s="444">
        <f t="shared" si="4"/>
        <v>740.91949134305992</v>
      </c>
      <c r="G113" s="460">
        <v>30.873147112353301</v>
      </c>
      <c r="H113" s="369">
        <v>31.199441381526896</v>
      </c>
      <c r="I113" s="315">
        <v>4.8847875121777964</v>
      </c>
      <c r="J113" s="149">
        <v>38.245922243323719</v>
      </c>
      <c r="K113" s="149">
        <v>35.293344583675648</v>
      </c>
      <c r="M113" s="405" t="str">
        <f t="shared" si="5"/>
        <v/>
      </c>
    </row>
    <row r="114" spans="1:13" x14ac:dyDescent="0.25">
      <c r="A114" s="352">
        <v>7132</v>
      </c>
      <c r="B114" s="20" t="s">
        <v>89</v>
      </c>
      <c r="C114" s="378">
        <v>16425.066009505368</v>
      </c>
      <c r="D114" s="314">
        <v>55.385884080066894</v>
      </c>
      <c r="E114" s="444">
        <f t="shared" si="3"/>
        <v>909.71680200991125</v>
      </c>
      <c r="F114" s="444">
        <f t="shared" si="4"/>
        <v>908.40074926104114</v>
      </c>
      <c r="G114" s="460">
        <v>1.3160527488701059</v>
      </c>
      <c r="H114" s="369">
        <v>44.930249873970041</v>
      </c>
      <c r="I114" s="315">
        <v>0</v>
      </c>
      <c r="J114" s="149">
        <v>37.098427495323229</v>
      </c>
      <c r="K114" s="149">
        <v>0</v>
      </c>
      <c r="M114" s="405" t="str">
        <f t="shared" si="5"/>
        <v/>
      </c>
    </row>
    <row r="115" spans="1:13" x14ac:dyDescent="0.25">
      <c r="A115" s="352">
        <v>7133</v>
      </c>
      <c r="B115" s="20" t="s">
        <v>90</v>
      </c>
      <c r="C115" s="378">
        <v>32676.129102428145</v>
      </c>
      <c r="D115" s="314">
        <v>26.755723075748563</v>
      </c>
      <c r="E115" s="444">
        <f t="shared" si="3"/>
        <v>874.27346145197589</v>
      </c>
      <c r="F115" s="444">
        <f t="shared" si="4"/>
        <v>770.01717088356122</v>
      </c>
      <c r="G115" s="460">
        <v>104.2562905684147</v>
      </c>
      <c r="H115" s="369">
        <v>19.548398203011189</v>
      </c>
      <c r="I115" s="315">
        <v>42.988175939300248</v>
      </c>
      <c r="J115" s="149">
        <v>35.0149812544282</v>
      </c>
      <c r="K115" s="149">
        <v>199.64492480298864</v>
      </c>
      <c r="M115" s="405" t="str">
        <f t="shared" si="5"/>
        <v/>
      </c>
    </row>
    <row r="116" spans="1:13" x14ac:dyDescent="0.25">
      <c r="A116" s="352">
        <v>7134</v>
      </c>
      <c r="B116" s="20" t="s">
        <v>91</v>
      </c>
      <c r="C116" s="378">
        <v>20298.654193195689</v>
      </c>
      <c r="D116" s="314">
        <v>43.100329996143181</v>
      </c>
      <c r="E116" s="444">
        <f t="shared" si="3"/>
        <v>874.87869420432969</v>
      </c>
      <c r="F116" s="444">
        <f t="shared" si="4"/>
        <v>873.36824171349542</v>
      </c>
      <c r="G116" s="460">
        <v>1.5104524908342662</v>
      </c>
      <c r="H116" s="369">
        <v>33.46069549765302</v>
      </c>
      <c r="I116" s="315">
        <v>0</v>
      </c>
      <c r="J116" s="149">
        <v>38.35970281985859</v>
      </c>
      <c r="K116" s="149">
        <v>1.3394629581415032</v>
      </c>
      <c r="M116" s="405" t="str">
        <f t="shared" si="5"/>
        <v/>
      </c>
    </row>
    <row r="117" spans="1:13" x14ac:dyDescent="0.25">
      <c r="A117" s="352">
        <v>7135</v>
      </c>
      <c r="B117" s="20" t="s">
        <v>92</v>
      </c>
      <c r="C117" s="378">
        <v>22554.622239586242</v>
      </c>
      <c r="D117" s="314">
        <v>37.548101172380264</v>
      </c>
      <c r="E117" s="444">
        <f t="shared" si="3"/>
        <v>846.88323775680215</v>
      </c>
      <c r="F117" s="444">
        <f t="shared" si="4"/>
        <v>827.33290826874497</v>
      </c>
      <c r="G117" s="460">
        <v>19.550329488057216</v>
      </c>
      <c r="H117" s="369">
        <v>26.813235747608161</v>
      </c>
      <c r="I117" s="315">
        <v>2.2364011856434631</v>
      </c>
      <c r="J117" s="149">
        <v>54.338819070667533</v>
      </c>
      <c r="K117" s="149">
        <v>138.71229242362458</v>
      </c>
      <c r="M117" s="405" t="str">
        <f t="shared" si="5"/>
        <v/>
      </c>
    </row>
    <row r="118" spans="1:13" x14ac:dyDescent="0.25">
      <c r="A118" s="352">
        <v>7137</v>
      </c>
      <c r="B118" s="20" t="s">
        <v>298</v>
      </c>
      <c r="C118" s="378">
        <v>38682.264659119042</v>
      </c>
      <c r="D118" s="314">
        <v>35.786522767757234</v>
      </c>
      <c r="E118" s="444">
        <f t="shared" si="3"/>
        <v>1384.3037449319747</v>
      </c>
      <c r="F118" s="444">
        <f t="shared" si="4"/>
        <v>1187.5212457696816</v>
      </c>
      <c r="G118" s="460">
        <v>196.78249916229305</v>
      </c>
      <c r="H118" s="369">
        <v>26.092992299575712</v>
      </c>
      <c r="I118" s="315">
        <v>49.651569659120206</v>
      </c>
      <c r="J118" s="149">
        <v>54.395722079766912</v>
      </c>
      <c r="K118" s="149">
        <v>699.0794868668836</v>
      </c>
      <c r="M118" s="405" t="str">
        <f t="shared" si="5"/>
        <v/>
      </c>
    </row>
    <row r="119" spans="1:13" x14ac:dyDescent="0.25">
      <c r="A119" s="352">
        <v>7138</v>
      </c>
      <c r="B119" s="20" t="s">
        <v>93</v>
      </c>
      <c r="C119" s="378">
        <v>16476.659897561833</v>
      </c>
      <c r="D119" s="314">
        <v>50.183085599695829</v>
      </c>
      <c r="E119" s="444">
        <f t="shared" si="3"/>
        <v>826.84963403642098</v>
      </c>
      <c r="F119" s="444">
        <f t="shared" si="4"/>
        <v>801.59154090988864</v>
      </c>
      <c r="G119" s="460">
        <v>25.258093126532394</v>
      </c>
      <c r="H119" s="369">
        <v>39.245625091183769</v>
      </c>
      <c r="I119" s="315">
        <v>7.8535546521385804</v>
      </c>
      <c r="J119" s="149">
        <v>38.497961208654957</v>
      </c>
      <c r="K119" s="149">
        <v>0.88389502713222246</v>
      </c>
      <c r="M119" s="405" t="str">
        <f t="shared" si="5"/>
        <v/>
      </c>
    </row>
    <row r="120" spans="1:13" x14ac:dyDescent="0.25">
      <c r="A120" s="352">
        <v>7140</v>
      </c>
      <c r="B120" s="20" t="s">
        <v>94</v>
      </c>
      <c r="C120" s="378">
        <v>37735.365066553321</v>
      </c>
      <c r="D120" s="314">
        <v>40.949195287304633</v>
      </c>
      <c r="E120" s="444">
        <f t="shared" si="3"/>
        <v>1545.232833348025</v>
      </c>
      <c r="F120" s="444">
        <f t="shared" si="4"/>
        <v>1512.8548187722001</v>
      </c>
      <c r="G120" s="460">
        <v>32.378014575824913</v>
      </c>
      <c r="H120" s="369">
        <v>28.639524164506973</v>
      </c>
      <c r="I120" s="315">
        <v>0</v>
      </c>
      <c r="J120" s="149">
        <v>49.373097442504601</v>
      </c>
      <c r="K120" s="149">
        <v>155.87603962309629</v>
      </c>
      <c r="M120" s="405" t="str">
        <f t="shared" si="5"/>
        <v/>
      </c>
    </row>
    <row r="121" spans="1:13" x14ac:dyDescent="0.25">
      <c r="A121" s="352">
        <v>7141</v>
      </c>
      <c r="B121" s="20" t="s">
        <v>95</v>
      </c>
      <c r="C121" s="378">
        <v>26989.673322714571</v>
      </c>
      <c r="D121" s="314">
        <v>36.065753394872907</v>
      </c>
      <c r="E121" s="444">
        <f t="shared" si="3"/>
        <v>973.40290226520381</v>
      </c>
      <c r="F121" s="444">
        <f t="shared" si="4"/>
        <v>937.75965848841292</v>
      </c>
      <c r="G121" s="460">
        <v>35.643243776790925</v>
      </c>
      <c r="H121" s="369">
        <v>24.795859955801095</v>
      </c>
      <c r="I121" s="315">
        <v>1.2109301721076959</v>
      </c>
      <c r="J121" s="149">
        <v>44.835061831077361</v>
      </c>
      <c r="K121" s="149">
        <v>115.44656539742404</v>
      </c>
      <c r="M121" s="405" t="str">
        <f t="shared" si="5"/>
        <v/>
      </c>
    </row>
    <row r="122" spans="1:13" x14ac:dyDescent="0.25">
      <c r="A122" s="352">
        <v>7143</v>
      </c>
      <c r="B122" s="20" t="s">
        <v>96</v>
      </c>
      <c r="C122" s="378">
        <v>26602.21333985915</v>
      </c>
      <c r="D122" s="314">
        <v>51.012003256986553</v>
      </c>
      <c r="E122" s="444">
        <f t="shared" si="3"/>
        <v>1357.0321935359461</v>
      </c>
      <c r="F122" s="444">
        <f t="shared" si="4"/>
        <v>1348.292404555707</v>
      </c>
      <c r="G122" s="460">
        <v>8.7397889802390818</v>
      </c>
      <c r="H122" s="369">
        <v>41.563281829795095</v>
      </c>
      <c r="I122" s="315">
        <v>0.48677303012021045</v>
      </c>
      <c r="J122" s="149">
        <v>33.089174208824851</v>
      </c>
      <c r="K122" s="149">
        <v>2.4074576412831505E-2</v>
      </c>
      <c r="M122" s="405" t="str">
        <f t="shared" si="5"/>
        <v/>
      </c>
    </row>
    <row r="123" spans="1:13" x14ac:dyDescent="0.25">
      <c r="A123" s="352">
        <v>7231</v>
      </c>
      <c r="B123" s="20" t="s">
        <v>97</v>
      </c>
      <c r="C123" s="378">
        <v>34495.066567634523</v>
      </c>
      <c r="D123" s="314">
        <v>47.717661777384961</v>
      </c>
      <c r="E123" s="444">
        <f t="shared" si="3"/>
        <v>1646.0239194627636</v>
      </c>
      <c r="F123" s="444">
        <f t="shared" si="4"/>
        <v>1573.1524759362073</v>
      </c>
      <c r="G123" s="460">
        <v>72.871443526556178</v>
      </c>
      <c r="H123" s="369">
        <v>37.520928954172106</v>
      </c>
      <c r="I123" s="315">
        <v>13.532716464851793</v>
      </c>
      <c r="J123" s="149">
        <v>46.519271907905498</v>
      </c>
      <c r="K123" s="149">
        <v>86.882558904581643</v>
      </c>
      <c r="M123" s="405" t="str">
        <f t="shared" si="5"/>
        <v/>
      </c>
    </row>
    <row r="124" spans="1:13" x14ac:dyDescent="0.25">
      <c r="A124" s="352">
        <v>7232</v>
      </c>
      <c r="B124" s="20" t="s">
        <v>98</v>
      </c>
      <c r="C124" s="378">
        <v>79395.912204853434</v>
      </c>
      <c r="D124" s="314">
        <v>66.938785098551747</v>
      </c>
      <c r="E124" s="444">
        <f t="shared" si="3"/>
        <v>5314.6659047841658</v>
      </c>
      <c r="F124" s="444">
        <f t="shared" si="4"/>
        <v>4771.7121356986972</v>
      </c>
      <c r="G124" s="460">
        <v>542.95376908546825</v>
      </c>
      <c r="H124" s="369">
        <v>52.022146600350212</v>
      </c>
      <c r="I124" s="315">
        <v>119.23676918152017</v>
      </c>
      <c r="J124" s="149">
        <v>59.39591878550192</v>
      </c>
      <c r="K124" s="149">
        <v>359.79316142816447</v>
      </c>
      <c r="M124" s="405" t="str">
        <f t="shared" si="5"/>
        <v/>
      </c>
    </row>
    <row r="125" spans="1:13" x14ac:dyDescent="0.25">
      <c r="A125" s="352">
        <v>7233</v>
      </c>
      <c r="B125" s="20" t="s">
        <v>99</v>
      </c>
      <c r="C125" s="378">
        <v>31733.276089317838</v>
      </c>
      <c r="D125" s="314">
        <v>55.402156775744949</v>
      </c>
      <c r="E125" s="444">
        <f t="shared" si="3"/>
        <v>1758.0919369083854</v>
      </c>
      <c r="F125" s="444">
        <f t="shared" si="4"/>
        <v>1729.872853849191</v>
      </c>
      <c r="G125" s="460">
        <v>28.219083059194443</v>
      </c>
      <c r="H125" s="369">
        <v>42.841125985468906</v>
      </c>
      <c r="I125" s="315">
        <v>1.1839688000882409</v>
      </c>
      <c r="J125" s="149">
        <v>42.488176534461452</v>
      </c>
      <c r="K125" s="149">
        <v>2.2420879453898772</v>
      </c>
      <c r="M125" s="405" t="str">
        <f t="shared" si="5"/>
        <v/>
      </c>
    </row>
    <row r="126" spans="1:13" x14ac:dyDescent="0.25">
      <c r="A126" s="352">
        <v>7235</v>
      </c>
      <c r="B126" s="20" t="s">
        <v>299</v>
      </c>
      <c r="C126" s="378">
        <v>35558.305319543251</v>
      </c>
      <c r="D126" s="314">
        <v>44.68112527712946</v>
      </c>
      <c r="E126" s="444">
        <f t="shared" si="3"/>
        <v>1588.7850946249309</v>
      </c>
      <c r="F126" s="444">
        <f t="shared" si="4"/>
        <v>1569.1218931225922</v>
      </c>
      <c r="G126" s="460">
        <v>19.663201502338794</v>
      </c>
      <c r="H126" s="369">
        <v>32.710535711785347</v>
      </c>
      <c r="I126" s="315">
        <v>1.4459262929147831</v>
      </c>
      <c r="J126" s="149">
        <v>46.30073476600716</v>
      </c>
      <c r="K126" s="149">
        <v>41.776017264894058</v>
      </c>
      <c r="M126" s="405" t="str">
        <f t="shared" si="5"/>
        <v/>
      </c>
    </row>
    <row r="127" spans="1:13" x14ac:dyDescent="0.25">
      <c r="A127" s="352">
        <v>7331</v>
      </c>
      <c r="B127" s="20" t="s">
        <v>300</v>
      </c>
      <c r="C127" s="378">
        <v>47655.554601488635</v>
      </c>
      <c r="D127" s="314">
        <v>30.837816187282264</v>
      </c>
      <c r="E127" s="444">
        <f t="shared" si="3"/>
        <v>1469.5932331037</v>
      </c>
      <c r="F127" s="444">
        <f t="shared" si="4"/>
        <v>651.01303361777286</v>
      </c>
      <c r="G127" s="460">
        <v>818.5801994859271</v>
      </c>
      <c r="H127" s="369">
        <v>27.648032321508008</v>
      </c>
      <c r="I127" s="315">
        <v>674.005508961597</v>
      </c>
      <c r="J127" s="149">
        <v>24.585434169268215</v>
      </c>
      <c r="K127" s="149">
        <v>545.03724536790332</v>
      </c>
      <c r="M127" s="405" t="str">
        <f t="shared" si="5"/>
        <v/>
      </c>
    </row>
    <row r="128" spans="1:13" x14ac:dyDescent="0.25">
      <c r="A128" s="352">
        <v>7332</v>
      </c>
      <c r="B128" s="20" t="s">
        <v>301</v>
      </c>
      <c r="C128" s="378">
        <v>20021.463500500169</v>
      </c>
      <c r="D128" s="314">
        <v>25.04601360193227</v>
      </c>
      <c r="E128" s="444">
        <f t="shared" si="3"/>
        <v>501.45784716411771</v>
      </c>
      <c r="F128" s="444">
        <f t="shared" si="4"/>
        <v>235.75785962844247</v>
      </c>
      <c r="G128" s="460">
        <v>265.69998753567523</v>
      </c>
      <c r="H128" s="369">
        <v>18.099449867363678</v>
      </c>
      <c r="I128" s="315">
        <v>150.21790222149872</v>
      </c>
      <c r="J128" s="149">
        <v>33.786912452160024</v>
      </c>
      <c r="K128" s="149">
        <v>426.31373783753708</v>
      </c>
      <c r="M128" s="405" t="str">
        <f t="shared" si="5"/>
        <v/>
      </c>
    </row>
    <row r="129" spans="1:13" x14ac:dyDescent="0.25">
      <c r="A129" s="352">
        <v>7333</v>
      </c>
      <c r="B129" s="20" t="s">
        <v>100</v>
      </c>
      <c r="C129" s="378">
        <v>33105.066524701506</v>
      </c>
      <c r="D129" s="314">
        <v>29.832779268447073</v>
      </c>
      <c r="E129" s="444">
        <f t="shared" si="3"/>
        <v>987.61614229867632</v>
      </c>
      <c r="F129" s="444">
        <f t="shared" si="4"/>
        <v>825.51825514454674</v>
      </c>
      <c r="G129" s="460">
        <v>162.09788715412961</v>
      </c>
      <c r="H129" s="369">
        <v>18.859609823477655</v>
      </c>
      <c r="I129" s="315">
        <v>33.818201914365353</v>
      </c>
      <c r="J129" s="149">
        <v>35.988550331033693</v>
      </c>
      <c r="K129" s="149">
        <v>280.92269655886156</v>
      </c>
      <c r="M129" s="405" t="str">
        <f t="shared" si="5"/>
        <v/>
      </c>
    </row>
    <row r="130" spans="1:13" x14ac:dyDescent="0.25">
      <c r="A130" s="352">
        <v>7334</v>
      </c>
      <c r="B130" s="20" t="s">
        <v>101</v>
      </c>
      <c r="C130" s="378">
        <v>16898.515805788229</v>
      </c>
      <c r="D130" s="314">
        <v>52.281502079358631</v>
      </c>
      <c r="E130" s="444">
        <f t="shared" si="3"/>
        <v>883.47978923839207</v>
      </c>
      <c r="F130" s="444">
        <f t="shared" si="4"/>
        <v>581.63292596463145</v>
      </c>
      <c r="G130" s="460">
        <v>301.84686327376062</v>
      </c>
      <c r="H130" s="369">
        <v>39.521068239622814</v>
      </c>
      <c r="I130" s="315">
        <v>138.12551715781453</v>
      </c>
      <c r="J130" s="149">
        <v>65.175472221450022</v>
      </c>
      <c r="K130" s="149">
        <v>546.57506468245617</v>
      </c>
      <c r="M130" s="405" t="str">
        <f t="shared" si="5"/>
        <v/>
      </c>
    </row>
    <row r="131" spans="1:13" x14ac:dyDescent="0.25">
      <c r="A131" s="352">
        <v>7335</v>
      </c>
      <c r="B131" s="20" t="s">
        <v>302</v>
      </c>
      <c r="C131" s="378">
        <v>18638.544971614123</v>
      </c>
      <c r="D131" s="314">
        <v>46.200415941122159</v>
      </c>
      <c r="E131" s="444">
        <f t="shared" si="3"/>
        <v>861.10853022588333</v>
      </c>
      <c r="F131" s="444">
        <f t="shared" si="4"/>
        <v>798.75333881662948</v>
      </c>
      <c r="G131" s="460">
        <v>62.355191409253898</v>
      </c>
      <c r="H131" s="369">
        <v>37.653543412761323</v>
      </c>
      <c r="I131" s="315">
        <v>16.906447758315483</v>
      </c>
      <c r="J131" s="149">
        <v>35.647024782361285</v>
      </c>
      <c r="K131" s="149">
        <v>16.038871765208356</v>
      </c>
      <c r="M131" s="405" t="str">
        <f t="shared" si="5"/>
        <v/>
      </c>
    </row>
    <row r="132" spans="1:13" x14ac:dyDescent="0.25">
      <c r="A132" s="352">
        <v>7336</v>
      </c>
      <c r="B132" s="20" t="s">
        <v>102</v>
      </c>
      <c r="C132" s="378">
        <v>24594.098285112406</v>
      </c>
      <c r="D132" s="314">
        <v>38.250616059677768</v>
      </c>
      <c r="E132" s="444">
        <f t="shared" si="3"/>
        <v>940.73941083781415</v>
      </c>
      <c r="F132" s="444">
        <f t="shared" si="4"/>
        <v>937.51770460493265</v>
      </c>
      <c r="G132" s="460">
        <v>3.2217062328815045</v>
      </c>
      <c r="H132" s="369">
        <v>27.467944420424882</v>
      </c>
      <c r="I132" s="315">
        <v>0</v>
      </c>
      <c r="J132" s="149">
        <v>39.152146486585949</v>
      </c>
      <c r="K132" s="149">
        <v>12.86765372541951</v>
      </c>
      <c r="M132" s="405" t="str">
        <f t="shared" si="5"/>
        <v/>
      </c>
    </row>
    <row r="133" spans="1:13" x14ac:dyDescent="0.25">
      <c r="A133" s="352">
        <v>7337</v>
      </c>
      <c r="B133" s="20" t="s">
        <v>303</v>
      </c>
      <c r="C133" s="378">
        <v>25097.897427310832</v>
      </c>
      <c r="D133" s="314">
        <v>23.006052372833057</v>
      </c>
      <c r="E133" s="444">
        <f t="shared" si="3"/>
        <v>577.40354266070506</v>
      </c>
      <c r="F133" s="444">
        <f t="shared" si="4"/>
        <v>540.71089009817194</v>
      </c>
      <c r="G133" s="460">
        <v>36.692652562533098</v>
      </c>
      <c r="H133" s="369">
        <v>15.554252906437371</v>
      </c>
      <c r="I133" s="315">
        <v>6.7105317093871824</v>
      </c>
      <c r="J133" s="149">
        <v>27.745833856801585</v>
      </c>
      <c r="K133" s="149">
        <v>80.306347011659284</v>
      </c>
      <c r="M133" s="405" t="str">
        <f t="shared" si="5"/>
        <v/>
      </c>
    </row>
    <row r="134" spans="1:13" x14ac:dyDescent="0.25">
      <c r="A134" s="352">
        <v>7338</v>
      </c>
      <c r="B134" s="20" t="s">
        <v>304</v>
      </c>
      <c r="C134" s="378">
        <v>20850.000643995172</v>
      </c>
      <c r="D134" s="314">
        <v>92.267325207614462</v>
      </c>
      <c r="E134" s="444">
        <f t="shared" si="3"/>
        <v>1923.7737899984736</v>
      </c>
      <c r="F134" s="444">
        <f t="shared" si="4"/>
        <v>292.72785187177737</v>
      </c>
      <c r="G134" s="460">
        <v>1631.0459381266962</v>
      </c>
      <c r="H134" s="369">
        <v>73.996101772493418</v>
      </c>
      <c r="I134" s="315">
        <v>1258.8430091186888</v>
      </c>
      <c r="J134" s="149">
        <v>110.38900228333353</v>
      </c>
      <c r="K134" s="149">
        <v>2029.0471241392825</v>
      </c>
      <c r="M134" s="405" t="str">
        <f t="shared" si="5"/>
        <v/>
      </c>
    </row>
    <row r="135" spans="1:13" x14ac:dyDescent="0.25">
      <c r="A135" s="352">
        <v>7339</v>
      </c>
      <c r="B135" s="20" t="s">
        <v>305</v>
      </c>
      <c r="C135" s="378">
        <v>38040.881815436711</v>
      </c>
      <c r="D135" s="314">
        <v>22.324206645884551</v>
      </c>
      <c r="E135" s="444">
        <f t="shared" ref="E135:E198" si="6">C135*D135 /1000</f>
        <v>849.23250663948102</v>
      </c>
      <c r="F135" s="444">
        <f t="shared" ref="F135:F198" si="7">E135-G135</f>
        <v>584.33769895231706</v>
      </c>
      <c r="G135" s="460">
        <v>264.89480768716396</v>
      </c>
      <c r="H135" s="369">
        <v>14.318689828946207</v>
      </c>
      <c r="I135" s="315">
        <v>81.799297604116148</v>
      </c>
      <c r="J135" s="149">
        <v>26.846881251437051</v>
      </c>
      <c r="K135" s="149">
        <v>403.63166029103826</v>
      </c>
      <c r="M135" s="405" t="str">
        <f t="shared" ref="M135:M198" si="8">IF(F135 &gt;= E135, 1, "")</f>
        <v/>
      </c>
    </row>
    <row r="136" spans="1:13" x14ac:dyDescent="0.25">
      <c r="A136" s="352">
        <v>7340</v>
      </c>
      <c r="B136" s="20" t="s">
        <v>306</v>
      </c>
      <c r="C136" s="378">
        <v>23325.495625841664</v>
      </c>
      <c r="D136" s="314">
        <v>47.119768677867285</v>
      </c>
      <c r="E136" s="444">
        <f t="shared" si="6"/>
        <v>1099.0919581862645</v>
      </c>
      <c r="F136" s="444">
        <f t="shared" si="7"/>
        <v>1097.1425246439278</v>
      </c>
      <c r="G136" s="460">
        <v>1.9494335423367961</v>
      </c>
      <c r="H136" s="369">
        <v>36.339414222891946</v>
      </c>
      <c r="I136" s="315">
        <v>0</v>
      </c>
      <c r="J136" s="149">
        <v>44.120691755579308</v>
      </c>
      <c r="K136" s="149">
        <v>5.5324449514511205</v>
      </c>
      <c r="M136" s="405" t="str">
        <f t="shared" si="8"/>
        <v/>
      </c>
    </row>
    <row r="137" spans="1:13" x14ac:dyDescent="0.25">
      <c r="A137" s="352">
        <v>8115</v>
      </c>
      <c r="B137" s="20" t="s">
        <v>103</v>
      </c>
      <c r="C137" s="378">
        <v>22407.098405344706</v>
      </c>
      <c r="D137" s="314">
        <v>45.897833548731953</v>
      </c>
      <c r="E137" s="444">
        <f t="shared" si="6"/>
        <v>1028.4372729185684</v>
      </c>
      <c r="F137" s="444">
        <f t="shared" si="7"/>
        <v>935.87393085414885</v>
      </c>
      <c r="G137" s="460">
        <v>92.563342064419587</v>
      </c>
      <c r="H137" s="369">
        <v>31.528386137564915</v>
      </c>
      <c r="I137" s="315">
        <v>2.7264869832565304</v>
      </c>
      <c r="J137" s="149">
        <v>44.81734161240486</v>
      </c>
      <c r="K137" s="149">
        <v>142.44614127505122</v>
      </c>
      <c r="M137" s="405" t="str">
        <f t="shared" si="8"/>
        <v/>
      </c>
    </row>
    <row r="138" spans="1:13" x14ac:dyDescent="0.25">
      <c r="A138" s="352">
        <v>8116</v>
      </c>
      <c r="B138" s="20" t="s">
        <v>105</v>
      </c>
      <c r="C138" s="378">
        <v>19871.726436814079</v>
      </c>
      <c r="D138" s="314">
        <v>46.136637003118103</v>
      </c>
      <c r="E138" s="444">
        <f t="shared" si="6"/>
        <v>916.81462924055677</v>
      </c>
      <c r="F138" s="444">
        <f t="shared" si="7"/>
        <v>853.30989180487097</v>
      </c>
      <c r="G138" s="460">
        <v>63.504737435685797</v>
      </c>
      <c r="H138" s="369">
        <v>37.161910021854247</v>
      </c>
      <c r="I138" s="315">
        <v>14.373886976819787</v>
      </c>
      <c r="J138" s="149">
        <v>42.634882825824761</v>
      </c>
      <c r="K138" s="149">
        <v>113.13323476949317</v>
      </c>
      <c r="M138" s="405" t="str">
        <f t="shared" si="8"/>
        <v/>
      </c>
    </row>
    <row r="139" spans="1:13" x14ac:dyDescent="0.25">
      <c r="A139" s="352">
        <v>8117</v>
      </c>
      <c r="B139" s="20" t="s">
        <v>106</v>
      </c>
      <c r="C139" s="378">
        <v>28072.756394864333</v>
      </c>
      <c r="D139" s="314">
        <v>57.508643100255092</v>
      </c>
      <c r="E139" s="444">
        <f t="shared" si="6"/>
        <v>1614.4261283526566</v>
      </c>
      <c r="F139" s="444">
        <f t="shared" si="7"/>
        <v>1574.2829795413359</v>
      </c>
      <c r="G139" s="460">
        <v>40.143148811320678</v>
      </c>
      <c r="H139" s="369">
        <v>47.546165965452339</v>
      </c>
      <c r="I139" s="315">
        <v>4.9772309727079334</v>
      </c>
      <c r="J139" s="149">
        <v>51.035009573265839</v>
      </c>
      <c r="K139" s="149">
        <v>49.6837206707307</v>
      </c>
      <c r="M139" s="405" t="str">
        <f t="shared" si="8"/>
        <v/>
      </c>
    </row>
    <row r="140" spans="1:13" x14ac:dyDescent="0.25">
      <c r="A140" s="352">
        <v>8118</v>
      </c>
      <c r="B140" s="20" t="s">
        <v>307</v>
      </c>
      <c r="C140" s="378">
        <v>34836.410118786989</v>
      </c>
      <c r="D140" s="314">
        <v>44.622261909895066</v>
      </c>
      <c r="E140" s="444">
        <f t="shared" si="6"/>
        <v>1554.4794163210317</v>
      </c>
      <c r="F140" s="444">
        <f t="shared" si="7"/>
        <v>1192.7965963956938</v>
      </c>
      <c r="G140" s="460">
        <v>361.68281992533798</v>
      </c>
      <c r="H140" s="369">
        <v>36.06977297525161</v>
      </c>
      <c r="I140" s="315">
        <v>166.34037352299856</v>
      </c>
      <c r="J140" s="149">
        <v>45.298550685016465</v>
      </c>
      <c r="K140" s="149">
        <v>449.010503962651</v>
      </c>
      <c r="M140" s="405" t="str">
        <f t="shared" si="8"/>
        <v/>
      </c>
    </row>
    <row r="141" spans="1:13" x14ac:dyDescent="0.25">
      <c r="A141" s="352">
        <v>8119</v>
      </c>
      <c r="B141" s="20" t="s">
        <v>107</v>
      </c>
      <c r="C141" s="378">
        <v>25596.27692481532</v>
      </c>
      <c r="D141" s="314">
        <v>59.357356784409674</v>
      </c>
      <c r="E141" s="444">
        <f t="shared" si="6"/>
        <v>1519.3273417788155</v>
      </c>
      <c r="F141" s="444">
        <f t="shared" si="7"/>
        <v>1346.8735924717928</v>
      </c>
      <c r="G141" s="460">
        <v>172.45374930702263</v>
      </c>
      <c r="H141" s="369">
        <v>53.025138391668392</v>
      </c>
      <c r="I141" s="315">
        <v>113.22698208057039</v>
      </c>
      <c r="J141" s="149">
        <v>47.067364922491059</v>
      </c>
      <c r="K141" s="149">
        <v>111.9770589768647</v>
      </c>
      <c r="M141" s="405" t="str">
        <f t="shared" si="8"/>
        <v/>
      </c>
    </row>
    <row r="142" spans="1:13" x14ac:dyDescent="0.25">
      <c r="A142" s="352">
        <v>8125</v>
      </c>
      <c r="B142" s="20" t="s">
        <v>308</v>
      </c>
      <c r="C142" s="378">
        <v>57946.225794149628</v>
      </c>
      <c r="D142" s="314">
        <v>34.3544059020292</v>
      </c>
      <c r="E142" s="444">
        <f t="shared" si="6"/>
        <v>1990.7081614228505</v>
      </c>
      <c r="F142" s="444">
        <f t="shared" si="7"/>
        <v>1830.0704004680576</v>
      </c>
      <c r="G142" s="460">
        <v>160.63776095479278</v>
      </c>
      <c r="H142" s="369">
        <v>28.016320321032094</v>
      </c>
      <c r="I142" s="315">
        <v>45.864608425067004</v>
      </c>
      <c r="J142" s="149">
        <v>36.891167880146249</v>
      </c>
      <c r="K142" s="149">
        <v>236.46439777901432</v>
      </c>
      <c r="M142" s="405" t="str">
        <f t="shared" si="8"/>
        <v/>
      </c>
    </row>
    <row r="143" spans="1:13" x14ac:dyDescent="0.25">
      <c r="A143" s="352">
        <v>8126</v>
      </c>
      <c r="B143" s="20" t="s">
        <v>108</v>
      </c>
      <c r="C143" s="378">
        <v>41761.768669049001</v>
      </c>
      <c r="D143" s="314">
        <v>50.744415143787172</v>
      </c>
      <c r="E143" s="444">
        <f t="shared" si="6"/>
        <v>2119.1765264810269</v>
      </c>
      <c r="F143" s="444">
        <f t="shared" si="7"/>
        <v>1957.5445044410671</v>
      </c>
      <c r="G143" s="460">
        <v>161.63202203995991</v>
      </c>
      <c r="H143" s="369">
        <v>41.966415591726097</v>
      </c>
      <c r="I143" s="315">
        <v>38.375857300183384</v>
      </c>
      <c r="J143" s="149">
        <v>66.255149815395399</v>
      </c>
      <c r="K143" s="149">
        <v>637.27856877592933</v>
      </c>
      <c r="M143" s="405" t="str">
        <f t="shared" si="8"/>
        <v/>
      </c>
    </row>
    <row r="144" spans="1:13" x14ac:dyDescent="0.25">
      <c r="A144" s="352">
        <v>8127</v>
      </c>
      <c r="B144" s="20" t="s">
        <v>109</v>
      </c>
      <c r="C144" s="378">
        <v>75966.332151584065</v>
      </c>
      <c r="D144" s="314">
        <v>63.800740806540418</v>
      </c>
      <c r="E144" s="444">
        <f t="shared" si="6"/>
        <v>4846.7082676267728</v>
      </c>
      <c r="F144" s="444">
        <f t="shared" si="7"/>
        <v>4049.176825299809</v>
      </c>
      <c r="G144" s="460">
        <v>797.53144232696377</v>
      </c>
      <c r="H144" s="369">
        <v>51.515972672886193</v>
      </c>
      <c r="I144" s="315">
        <v>249.64062628985073</v>
      </c>
      <c r="J144" s="149">
        <v>81.084239818628248</v>
      </c>
      <c r="K144" s="149">
        <v>2076.9688025282044</v>
      </c>
      <c r="M144" s="405" t="str">
        <f t="shared" si="8"/>
        <v/>
      </c>
    </row>
    <row r="145" spans="1:13" x14ac:dyDescent="0.25">
      <c r="A145" s="352">
        <v>8128</v>
      </c>
      <c r="B145" s="20" t="s">
        <v>110</v>
      </c>
      <c r="C145" s="378">
        <v>68334.26361954266</v>
      </c>
      <c r="D145" s="314">
        <v>33.632746315199824</v>
      </c>
      <c r="E145" s="444">
        <f t="shared" si="6"/>
        <v>2298.2689529520667</v>
      </c>
      <c r="F145" s="444">
        <f t="shared" si="7"/>
        <v>2220.0471749226222</v>
      </c>
      <c r="G145" s="460">
        <v>78.221778029444323</v>
      </c>
      <c r="H145" s="369">
        <v>25.701386081891503</v>
      </c>
      <c r="I145" s="315">
        <v>7.4156826589949159</v>
      </c>
      <c r="J145" s="149">
        <v>47.068669016458351</v>
      </c>
      <c r="K145" s="149">
        <v>678.78520463888333</v>
      </c>
      <c r="M145" s="405" t="str">
        <f t="shared" si="8"/>
        <v/>
      </c>
    </row>
    <row r="146" spans="1:13" x14ac:dyDescent="0.25">
      <c r="A146" s="352">
        <v>8135</v>
      </c>
      <c r="B146" s="20" t="s">
        <v>111</v>
      </c>
      <c r="C146" s="378">
        <v>26364.873938897439</v>
      </c>
      <c r="D146" s="314">
        <v>52.817292837551399</v>
      </c>
      <c r="E146" s="444">
        <f t="shared" si="6"/>
        <v>1392.5212674558734</v>
      </c>
      <c r="F146" s="444">
        <f t="shared" si="7"/>
        <v>1248.7381784647778</v>
      </c>
      <c r="G146" s="460">
        <v>143.78308899109558</v>
      </c>
      <c r="H146" s="369">
        <v>43.090576272029359</v>
      </c>
      <c r="I146" s="315">
        <v>52.195851427617775</v>
      </c>
      <c r="J146" s="149">
        <v>61.268871533521839</v>
      </c>
      <c r="K146" s="149">
        <v>307.72249103496625</v>
      </c>
      <c r="M146" s="405" t="str">
        <f t="shared" si="8"/>
        <v/>
      </c>
    </row>
    <row r="147" spans="1:13" x14ac:dyDescent="0.25">
      <c r="A147" s="352">
        <v>8136</v>
      </c>
      <c r="B147" s="20" t="s">
        <v>112</v>
      </c>
      <c r="C147" s="378">
        <v>63774.586787948982</v>
      </c>
      <c r="D147" s="314">
        <v>60.48737269967372</v>
      </c>
      <c r="E147" s="444">
        <f t="shared" si="6"/>
        <v>3857.5571998103578</v>
      </c>
      <c r="F147" s="444">
        <f t="shared" si="7"/>
        <v>3504.3522251463905</v>
      </c>
      <c r="G147" s="460">
        <v>353.20497466396733</v>
      </c>
      <c r="H147" s="369">
        <v>49.203036969185931</v>
      </c>
      <c r="I147" s="315">
        <v>103.73536198503761</v>
      </c>
      <c r="J147" s="149">
        <v>61.786028913514173</v>
      </c>
      <c r="K147" s="149">
        <v>604.50728322124348</v>
      </c>
      <c r="M147" s="405" t="str">
        <f t="shared" si="8"/>
        <v/>
      </c>
    </row>
    <row r="148" spans="1:13" x14ac:dyDescent="0.25">
      <c r="A148" s="352">
        <v>8215</v>
      </c>
      <c r="B148" s="20" t="s">
        <v>309</v>
      </c>
      <c r="C148" s="378">
        <v>40954.242715292588</v>
      </c>
      <c r="D148" s="314">
        <v>31.193602530662478</v>
      </c>
      <c r="E148" s="444">
        <f t="shared" si="6"/>
        <v>1277.5103692051164</v>
      </c>
      <c r="F148" s="444">
        <f t="shared" si="7"/>
        <v>1219.0182444459058</v>
      </c>
      <c r="G148" s="460">
        <v>58.492124759210668</v>
      </c>
      <c r="H148" s="369">
        <v>23.485388330327869</v>
      </c>
      <c r="I148" s="315">
        <v>7.5144062438285362</v>
      </c>
      <c r="J148" s="149">
        <v>33.947380453718374</v>
      </c>
      <c r="K148" s="149">
        <v>127.3798788523377</v>
      </c>
      <c r="M148" s="405" t="str">
        <f t="shared" si="8"/>
        <v/>
      </c>
    </row>
    <row r="149" spans="1:13" x14ac:dyDescent="0.25">
      <c r="A149" s="352">
        <v>8216</v>
      </c>
      <c r="B149" s="20" t="s">
        <v>310</v>
      </c>
      <c r="C149" s="378">
        <v>16278.285851495079</v>
      </c>
      <c r="D149" s="314">
        <v>34.895847425686284</v>
      </c>
      <c r="E149" s="444">
        <f t="shared" si="6"/>
        <v>568.04457942548004</v>
      </c>
      <c r="F149" s="444">
        <f t="shared" si="7"/>
        <v>567.76880095479783</v>
      </c>
      <c r="G149" s="460">
        <v>0.27577847068224798</v>
      </c>
      <c r="H149" s="369">
        <v>29.184905206968899</v>
      </c>
      <c r="I149" s="315">
        <v>0</v>
      </c>
      <c r="J149" s="149">
        <v>36.899421602390497</v>
      </c>
      <c r="K149" s="149">
        <v>46.126777880646912</v>
      </c>
      <c r="M149" s="405" t="str">
        <f t="shared" si="8"/>
        <v/>
      </c>
    </row>
    <row r="150" spans="1:13" x14ac:dyDescent="0.25">
      <c r="A150" s="352">
        <v>8225</v>
      </c>
      <c r="B150" s="20" t="s">
        <v>113</v>
      </c>
      <c r="C150" s="378">
        <v>46017.999406771276</v>
      </c>
      <c r="D150" s="314">
        <v>38.650449790648622</v>
      </c>
      <c r="E150" s="444">
        <f t="shared" si="6"/>
        <v>1778.6163755375112</v>
      </c>
      <c r="F150" s="444">
        <f t="shared" si="7"/>
        <v>1769.7760297675213</v>
      </c>
      <c r="G150" s="460">
        <v>8.8403457699899928</v>
      </c>
      <c r="H150" s="369">
        <v>30.557948218116632</v>
      </c>
      <c r="I150" s="315">
        <v>0</v>
      </c>
      <c r="J150" s="149">
        <v>47.158188329851995</v>
      </c>
      <c r="K150" s="149">
        <v>107.30059112091689</v>
      </c>
      <c r="M150" s="405" t="str">
        <f t="shared" si="8"/>
        <v/>
      </c>
    </row>
    <row r="151" spans="1:13" x14ac:dyDescent="0.25">
      <c r="A151" s="352">
        <v>8226</v>
      </c>
      <c r="B151" s="20" t="s">
        <v>311</v>
      </c>
      <c r="C151" s="378">
        <v>43433.716719162701</v>
      </c>
      <c r="D151" s="314">
        <v>38.154007678781959</v>
      </c>
      <c r="E151" s="444">
        <f t="shared" si="6"/>
        <v>1657.170361220974</v>
      </c>
      <c r="F151" s="444">
        <f t="shared" si="7"/>
        <v>1443.5599171105966</v>
      </c>
      <c r="G151" s="460">
        <v>213.61044411037724</v>
      </c>
      <c r="H151" s="369">
        <v>29.541527003903255</v>
      </c>
      <c r="I151" s="315">
        <v>69.562984152673934</v>
      </c>
      <c r="J151" s="149">
        <v>40.257942865106543</v>
      </c>
      <c r="K151" s="149">
        <v>309.70873956482262</v>
      </c>
      <c r="M151" s="405" t="str">
        <f t="shared" si="8"/>
        <v/>
      </c>
    </row>
    <row r="152" spans="1:13" x14ac:dyDescent="0.25">
      <c r="A152" s="352">
        <v>8235</v>
      </c>
      <c r="B152" s="20" t="s">
        <v>114</v>
      </c>
      <c r="C152" s="378">
        <v>17844.427039929942</v>
      </c>
      <c r="D152" s="314">
        <v>42.864471972197087</v>
      </c>
      <c r="E152" s="444">
        <f t="shared" si="6"/>
        <v>764.89194271299289</v>
      </c>
      <c r="F152" s="444">
        <f t="shared" si="7"/>
        <v>764.89194271299289</v>
      </c>
      <c r="G152" s="460">
        <v>0</v>
      </c>
      <c r="H152" s="369">
        <v>35.956909587414131</v>
      </c>
      <c r="I152" s="315">
        <v>0</v>
      </c>
      <c r="J152" s="149">
        <v>36.092901821857495</v>
      </c>
      <c r="K152" s="149">
        <v>0</v>
      </c>
      <c r="M152" s="405">
        <f t="shared" si="8"/>
        <v>1</v>
      </c>
    </row>
    <row r="153" spans="1:13" x14ac:dyDescent="0.25">
      <c r="A153" s="352">
        <v>8236</v>
      </c>
      <c r="B153" s="20" t="s">
        <v>312</v>
      </c>
      <c r="C153" s="378">
        <v>20545.496546561393</v>
      </c>
      <c r="D153" s="314">
        <v>42.838965272918294</v>
      </c>
      <c r="E153" s="444">
        <f t="shared" si="6"/>
        <v>880.1478130730062</v>
      </c>
      <c r="F153" s="444">
        <f t="shared" si="7"/>
        <v>849.64463357695286</v>
      </c>
      <c r="G153" s="460">
        <v>30.503179496053356</v>
      </c>
      <c r="H153" s="369">
        <v>34.094324519189932</v>
      </c>
      <c r="I153" s="315">
        <v>3.2764917209883686</v>
      </c>
      <c r="J153" s="149">
        <v>38.5104745155936</v>
      </c>
      <c r="K153" s="149">
        <v>64.246613955758463</v>
      </c>
      <c r="M153" s="405" t="str">
        <f t="shared" si="8"/>
        <v/>
      </c>
    </row>
    <row r="154" spans="1:13" x14ac:dyDescent="0.25">
      <c r="A154" s="352">
        <v>8237</v>
      </c>
      <c r="B154" s="20" t="s">
        <v>115</v>
      </c>
      <c r="C154" s="378">
        <v>18932.440994929308</v>
      </c>
      <c r="D154" s="314">
        <v>45.882593159742427</v>
      </c>
      <c r="E154" s="444">
        <f t="shared" si="6"/>
        <v>868.6694876911705</v>
      </c>
      <c r="F154" s="444">
        <f t="shared" si="7"/>
        <v>866.9244406169048</v>
      </c>
      <c r="G154" s="460">
        <v>1.7450470742656812</v>
      </c>
      <c r="H154" s="369">
        <v>36.177606495996294</v>
      </c>
      <c r="I154" s="315">
        <v>0</v>
      </c>
      <c r="J154" s="149">
        <v>36.724427274836877</v>
      </c>
      <c r="K154" s="149">
        <v>2.4272313730364776</v>
      </c>
      <c r="M154" s="405" t="str">
        <f t="shared" si="8"/>
        <v/>
      </c>
    </row>
    <row r="155" spans="1:13" x14ac:dyDescent="0.25">
      <c r="A155" s="352">
        <v>8315</v>
      </c>
      <c r="B155" s="20" t="s">
        <v>313</v>
      </c>
      <c r="C155" s="378">
        <v>52675.846269015099</v>
      </c>
      <c r="D155" s="314">
        <v>41.961237226544903</v>
      </c>
      <c r="E155" s="444">
        <f t="shared" si="6"/>
        <v>2210.3436814031525</v>
      </c>
      <c r="F155" s="444">
        <f t="shared" si="7"/>
        <v>1914.2037957122975</v>
      </c>
      <c r="G155" s="460">
        <v>296.13988569085495</v>
      </c>
      <c r="H155" s="369">
        <v>31.420907288297688</v>
      </c>
      <c r="I155" s="315">
        <v>97.366290988079939</v>
      </c>
      <c r="J155" s="149">
        <v>37.852571442276407</v>
      </c>
      <c r="K155" s="149">
        <v>293.07877838080702</v>
      </c>
      <c r="M155" s="405" t="str">
        <f t="shared" si="8"/>
        <v/>
      </c>
    </row>
    <row r="156" spans="1:13" x14ac:dyDescent="0.25">
      <c r="A156" s="352">
        <v>8316</v>
      </c>
      <c r="B156" s="20" t="s">
        <v>116</v>
      </c>
      <c r="C156" s="378">
        <v>22155.557564372375</v>
      </c>
      <c r="D156" s="314">
        <v>41.154470748554161</v>
      </c>
      <c r="E156" s="444">
        <f t="shared" si="6"/>
        <v>911.80024570087073</v>
      </c>
      <c r="F156" s="444">
        <f t="shared" si="7"/>
        <v>803.97540926211354</v>
      </c>
      <c r="G156" s="460">
        <v>107.82483643875722</v>
      </c>
      <c r="H156" s="369">
        <v>32.755401667083561</v>
      </c>
      <c r="I156" s="315">
        <v>42.433895047234941</v>
      </c>
      <c r="J156" s="149">
        <v>42.161367225206817</v>
      </c>
      <c r="K156" s="149">
        <v>174.07324398338795</v>
      </c>
      <c r="M156" s="405" t="str">
        <f t="shared" si="8"/>
        <v/>
      </c>
    </row>
    <row r="157" spans="1:13" x14ac:dyDescent="0.25">
      <c r="A157" s="352">
        <v>8317</v>
      </c>
      <c r="B157" s="20" t="s">
        <v>117</v>
      </c>
      <c r="C157" s="378">
        <v>55907.94643992147</v>
      </c>
      <c r="D157" s="314">
        <v>35.469370663240873</v>
      </c>
      <c r="E157" s="444">
        <f t="shared" si="6"/>
        <v>1983.0196752981926</v>
      </c>
      <c r="F157" s="444">
        <f t="shared" si="7"/>
        <v>1912.9904488955031</v>
      </c>
      <c r="G157" s="460">
        <v>70.029226402689488</v>
      </c>
      <c r="H157" s="369">
        <v>27.386772236303543</v>
      </c>
      <c r="I157" s="315">
        <v>10.093149828661852</v>
      </c>
      <c r="J157" s="149">
        <v>37.610127332816063</v>
      </c>
      <c r="K157" s="149">
        <v>253.59587657491949</v>
      </c>
      <c r="M157" s="405" t="str">
        <f t="shared" si="8"/>
        <v/>
      </c>
    </row>
    <row r="158" spans="1:13" x14ac:dyDescent="0.25">
      <c r="A158" s="352">
        <v>8325</v>
      </c>
      <c r="B158" s="20" t="s">
        <v>118</v>
      </c>
      <c r="C158" s="378">
        <v>30009.221599175133</v>
      </c>
      <c r="D158" s="314">
        <v>53.632849564969909</v>
      </c>
      <c r="E158" s="444">
        <f t="shared" si="6"/>
        <v>1609.4800675904057</v>
      </c>
      <c r="F158" s="444">
        <f t="shared" si="7"/>
        <v>1600.8838984035863</v>
      </c>
      <c r="G158" s="460">
        <v>8.5961691868194929</v>
      </c>
      <c r="H158" s="369">
        <v>45.622559268736566</v>
      </c>
      <c r="I158" s="315">
        <v>0.87223039264280955</v>
      </c>
      <c r="J158" s="149">
        <v>48.264194763472837</v>
      </c>
      <c r="K158" s="149">
        <v>26.173211838046218</v>
      </c>
      <c r="M158" s="405" t="str">
        <f t="shared" si="8"/>
        <v/>
      </c>
    </row>
    <row r="159" spans="1:13" x14ac:dyDescent="0.25">
      <c r="A159" s="352">
        <v>8326</v>
      </c>
      <c r="B159" s="20" t="s">
        <v>119</v>
      </c>
      <c r="C159" s="378">
        <v>38309.071173321659</v>
      </c>
      <c r="D159" s="314">
        <v>48.970578637483712</v>
      </c>
      <c r="E159" s="444">
        <f t="shared" si="6"/>
        <v>1876.0173824221088</v>
      </c>
      <c r="F159" s="444">
        <f t="shared" si="7"/>
        <v>1862.2584553840959</v>
      </c>
      <c r="G159" s="460">
        <v>13.758927038012972</v>
      </c>
      <c r="H159" s="369">
        <v>40.24688470788557</v>
      </c>
      <c r="I159" s="315">
        <v>0.11071355468526478</v>
      </c>
      <c r="J159" s="149">
        <v>43.612562483961113</v>
      </c>
      <c r="K159" s="149">
        <v>50.733216330635486</v>
      </c>
      <c r="M159" s="405" t="str">
        <f t="shared" si="8"/>
        <v/>
      </c>
    </row>
    <row r="160" spans="1:13" x14ac:dyDescent="0.25">
      <c r="A160" s="352">
        <v>8327</v>
      </c>
      <c r="B160" s="20" t="s">
        <v>120</v>
      </c>
      <c r="C160" s="378">
        <v>24191.840562719815</v>
      </c>
      <c r="D160" s="314">
        <v>47.744393589085291</v>
      </c>
      <c r="E160" s="444">
        <f t="shared" si="6"/>
        <v>1155.0247574708935</v>
      </c>
      <c r="F160" s="444">
        <f t="shared" si="7"/>
        <v>1141.1810449288701</v>
      </c>
      <c r="G160" s="460">
        <v>13.843712542023402</v>
      </c>
      <c r="H160" s="369">
        <v>40.508414395201946</v>
      </c>
      <c r="I160" s="315">
        <v>2.548538469081457</v>
      </c>
      <c r="J160" s="149">
        <v>40.133658073770661</v>
      </c>
      <c r="K160" s="149">
        <v>23.615357531656901</v>
      </c>
      <c r="M160" s="405" t="str">
        <f t="shared" si="8"/>
        <v/>
      </c>
    </row>
    <row r="161" spans="1:13" x14ac:dyDescent="0.25">
      <c r="A161" s="352">
        <v>8335</v>
      </c>
      <c r="B161" s="20" t="s">
        <v>121</v>
      </c>
      <c r="C161" s="378">
        <v>33311.194225907144</v>
      </c>
      <c r="D161" s="314">
        <v>56.357211538902881</v>
      </c>
      <c r="E161" s="444">
        <f t="shared" si="6"/>
        <v>1877.3260196029289</v>
      </c>
      <c r="F161" s="444">
        <f t="shared" si="7"/>
        <v>1510.2842758430338</v>
      </c>
      <c r="G161" s="460">
        <v>367.04174375989521</v>
      </c>
      <c r="H161" s="369">
        <v>53.867292011896815</v>
      </c>
      <c r="I161" s="315">
        <v>311.49710511697145</v>
      </c>
      <c r="J161" s="149">
        <v>52.690090981841209</v>
      </c>
      <c r="K161" s="149">
        <v>384.19901360847268</v>
      </c>
      <c r="M161" s="405" t="str">
        <f t="shared" si="8"/>
        <v/>
      </c>
    </row>
    <row r="162" spans="1:13" x14ac:dyDescent="0.25">
      <c r="A162" s="352">
        <v>8336</v>
      </c>
      <c r="B162" s="20" t="s">
        <v>122</v>
      </c>
      <c r="C162" s="378">
        <v>23115.804743004843</v>
      </c>
      <c r="D162" s="314">
        <v>38.368739222829859</v>
      </c>
      <c r="E162" s="444">
        <f t="shared" si="6"/>
        <v>886.92428411020637</v>
      </c>
      <c r="F162" s="444">
        <f t="shared" si="7"/>
        <v>882.60934436590367</v>
      </c>
      <c r="G162" s="460">
        <v>4.3149397443027357</v>
      </c>
      <c r="H162" s="369">
        <v>29.082212810345535</v>
      </c>
      <c r="I162" s="315">
        <v>5.0280033808927468E-2</v>
      </c>
      <c r="J162" s="149">
        <v>33.018011085780849</v>
      </c>
      <c r="K162" s="149">
        <v>9.3011535331414006</v>
      </c>
      <c r="M162" s="405" t="str">
        <f t="shared" si="8"/>
        <v/>
      </c>
    </row>
    <row r="163" spans="1:13" x14ac:dyDescent="0.25">
      <c r="A163" s="352">
        <v>8337</v>
      </c>
      <c r="B163" s="20" t="s">
        <v>123</v>
      </c>
      <c r="C163" s="378">
        <v>37956.714360372323</v>
      </c>
      <c r="D163" s="314">
        <v>48.587153237888693</v>
      </c>
      <c r="E163" s="444">
        <f t="shared" si="6"/>
        <v>1844.2086970341804</v>
      </c>
      <c r="F163" s="444">
        <f t="shared" si="7"/>
        <v>1843.9948025186145</v>
      </c>
      <c r="G163" s="460">
        <v>0.21389451556585654</v>
      </c>
      <c r="H163" s="369">
        <v>40.635662757342338</v>
      </c>
      <c r="I163" s="315">
        <v>0</v>
      </c>
      <c r="J163" s="149">
        <v>42.528365224854561</v>
      </c>
      <c r="K163" s="149">
        <v>16.117506186739572</v>
      </c>
      <c r="M163" s="405" t="str">
        <f t="shared" si="8"/>
        <v/>
      </c>
    </row>
    <row r="164" spans="1:13" x14ac:dyDescent="0.25">
      <c r="A164" s="352">
        <v>8415</v>
      </c>
      <c r="B164" s="20" t="s">
        <v>124</v>
      </c>
      <c r="C164" s="378">
        <v>43490.612861763584</v>
      </c>
      <c r="D164" s="314">
        <v>52.426458016327572</v>
      </c>
      <c r="E164" s="444">
        <f t="shared" si="6"/>
        <v>2280.0587893016045</v>
      </c>
      <c r="F164" s="444">
        <f t="shared" si="7"/>
        <v>2240.6668022309664</v>
      </c>
      <c r="G164" s="460">
        <v>39.391987070637946</v>
      </c>
      <c r="H164" s="369">
        <v>41.913484915143769</v>
      </c>
      <c r="I164" s="315">
        <v>7.2043537239399669</v>
      </c>
      <c r="J164" s="149">
        <v>42.119739245134809</v>
      </c>
      <c r="K164" s="149">
        <v>41.115887754578338</v>
      </c>
      <c r="M164" s="405" t="str">
        <f t="shared" si="8"/>
        <v/>
      </c>
    </row>
    <row r="165" spans="1:13" x14ac:dyDescent="0.25">
      <c r="A165" s="352">
        <v>8416</v>
      </c>
      <c r="B165" s="20" t="s">
        <v>125</v>
      </c>
      <c r="C165" s="378">
        <v>20122.269099846042</v>
      </c>
      <c r="D165" s="314">
        <v>39.916058239075646</v>
      </c>
      <c r="E165" s="444">
        <f t="shared" si="6"/>
        <v>803.20166529180688</v>
      </c>
      <c r="F165" s="444">
        <f t="shared" si="7"/>
        <v>741.33338622519534</v>
      </c>
      <c r="G165" s="460">
        <v>61.868279066611585</v>
      </c>
      <c r="H165" s="369">
        <v>30.101858693458059</v>
      </c>
      <c r="I165" s="315">
        <v>7.8507497491842875</v>
      </c>
      <c r="J165" s="149">
        <v>38.484247282360805</v>
      </c>
      <c r="K165" s="149">
        <v>103.98971920551104</v>
      </c>
      <c r="M165" s="405" t="str">
        <f t="shared" si="8"/>
        <v/>
      </c>
    </row>
    <row r="166" spans="1:13" x14ac:dyDescent="0.25">
      <c r="A166" s="352">
        <v>8417</v>
      </c>
      <c r="B166" s="20" t="s">
        <v>126</v>
      </c>
      <c r="C166" s="378">
        <v>34623.798217488948</v>
      </c>
      <c r="D166" s="314">
        <v>37.143793381679153</v>
      </c>
      <c r="E166" s="444">
        <f t="shared" si="6"/>
        <v>1286.0592070793605</v>
      </c>
      <c r="F166" s="444">
        <f t="shared" si="7"/>
        <v>1283.3701288251705</v>
      </c>
      <c r="G166" s="460">
        <v>2.6890782541899281</v>
      </c>
      <c r="H166" s="369">
        <v>29.619115959945397</v>
      </c>
      <c r="I166" s="315">
        <v>0</v>
      </c>
      <c r="J166" s="149">
        <v>28.362675048874344</v>
      </c>
      <c r="K166" s="149">
        <v>7.6645212958508067</v>
      </c>
      <c r="M166" s="405" t="str">
        <f t="shared" si="8"/>
        <v/>
      </c>
    </row>
    <row r="167" spans="1:13" x14ac:dyDescent="0.25">
      <c r="A167" s="352">
        <v>8425</v>
      </c>
      <c r="B167" s="20" t="s">
        <v>314</v>
      </c>
      <c r="C167" s="378">
        <v>79026.745716747406</v>
      </c>
      <c r="D167" s="314">
        <v>60.982331152569166</v>
      </c>
      <c r="E167" s="444">
        <f t="shared" si="6"/>
        <v>4819.2351772085667</v>
      </c>
      <c r="F167" s="444">
        <f t="shared" si="7"/>
        <v>3845.5397385646902</v>
      </c>
      <c r="G167" s="460">
        <v>973.6954386438764</v>
      </c>
      <c r="H167" s="369">
        <v>49.021291177595018</v>
      </c>
      <c r="I167" s="315">
        <v>441.37389553785169</v>
      </c>
      <c r="J167" s="149">
        <v>67.410493164600737</v>
      </c>
      <c r="K167" s="149">
        <v>1462.3223717989524</v>
      </c>
      <c r="M167" s="405" t="str">
        <f t="shared" si="8"/>
        <v/>
      </c>
    </row>
    <row r="168" spans="1:13" x14ac:dyDescent="0.25">
      <c r="A168" s="352">
        <v>8426</v>
      </c>
      <c r="B168" s="20" t="s">
        <v>127</v>
      </c>
      <c r="C168" s="378">
        <v>75539.111993107246</v>
      </c>
      <c r="D168" s="314">
        <v>71.515008756096179</v>
      </c>
      <c r="E168" s="444">
        <f t="shared" si="6"/>
        <v>5402.180255614795</v>
      </c>
      <c r="F168" s="444">
        <f t="shared" si="7"/>
        <v>3824.3945575151397</v>
      </c>
      <c r="G168" s="460">
        <v>1577.7856980996553</v>
      </c>
      <c r="H168" s="369">
        <v>60.746361344265175</v>
      </c>
      <c r="I168" s="315">
        <v>941.6764021259429</v>
      </c>
      <c r="J168" s="149">
        <v>75.812624702926783</v>
      </c>
      <c r="K168" s="149">
        <v>1927.2665284550885</v>
      </c>
      <c r="M168" s="405" t="str">
        <f t="shared" si="8"/>
        <v/>
      </c>
    </row>
    <row r="169" spans="1:13" x14ac:dyDescent="0.25">
      <c r="A169" s="352">
        <v>8435</v>
      </c>
      <c r="B169" s="20" t="s">
        <v>128</v>
      </c>
      <c r="C169" s="378">
        <v>33468.906340485031</v>
      </c>
      <c r="D169" s="314">
        <v>47.633511306249737</v>
      </c>
      <c r="E169" s="444">
        <f t="shared" si="6"/>
        <v>1594.2415285773072</v>
      </c>
      <c r="F169" s="444">
        <f t="shared" si="7"/>
        <v>1550.3817846107459</v>
      </c>
      <c r="G169" s="460">
        <v>43.859743966561375</v>
      </c>
      <c r="H169" s="369">
        <v>38.438938816558867</v>
      </c>
      <c r="I169" s="315">
        <v>6.9778765022703713</v>
      </c>
      <c r="J169" s="149">
        <v>39.689150858274118</v>
      </c>
      <c r="K169" s="149">
        <v>18.292649204478881</v>
      </c>
      <c r="M169" s="405" t="str">
        <f t="shared" si="8"/>
        <v/>
      </c>
    </row>
    <row r="170" spans="1:13" x14ac:dyDescent="0.25">
      <c r="A170" s="352">
        <v>8436</v>
      </c>
      <c r="B170" s="20" t="s">
        <v>129</v>
      </c>
      <c r="C170" s="378">
        <v>85885.226345004878</v>
      </c>
      <c r="D170" s="314">
        <v>85.259218722756046</v>
      </c>
      <c r="E170" s="444">
        <f t="shared" si="6"/>
        <v>7322.5072980021805</v>
      </c>
      <c r="F170" s="444">
        <f t="shared" si="7"/>
        <v>6332.9041641037584</v>
      </c>
      <c r="G170" s="460">
        <v>989.60313389842202</v>
      </c>
      <c r="H170" s="369">
        <v>70.87344857564625</v>
      </c>
      <c r="I170" s="315">
        <v>459.69037737794503</v>
      </c>
      <c r="J170" s="149">
        <v>68.3845931254438</v>
      </c>
      <c r="K170" s="149">
        <v>394.33340778005891</v>
      </c>
      <c r="M170" s="405" t="str">
        <f t="shared" si="8"/>
        <v/>
      </c>
    </row>
    <row r="171" spans="1:13" x14ac:dyDescent="0.25">
      <c r="A171" s="352">
        <v>8437</v>
      </c>
      <c r="B171" s="20" t="s">
        <v>130</v>
      </c>
      <c r="C171" s="378">
        <v>54673.200327688246</v>
      </c>
      <c r="D171" s="314">
        <v>56.174256346912401</v>
      </c>
      <c r="E171" s="444">
        <f t="shared" si="6"/>
        <v>3071.2263705136547</v>
      </c>
      <c r="F171" s="444">
        <f t="shared" si="7"/>
        <v>2742.9913610498907</v>
      </c>
      <c r="G171" s="460">
        <v>328.23500946376419</v>
      </c>
      <c r="H171" s="369">
        <v>45.666023321297239</v>
      </c>
      <c r="I171" s="315">
        <v>97.481629740835388</v>
      </c>
      <c r="J171" s="149">
        <v>59.909383798511534</v>
      </c>
      <c r="K171" s="149">
        <v>664.20452003216008</v>
      </c>
      <c r="M171" s="405" t="str">
        <f t="shared" si="8"/>
        <v/>
      </c>
    </row>
    <row r="172" spans="1:13" x14ac:dyDescent="0.25">
      <c r="A172" s="352">
        <v>9171</v>
      </c>
      <c r="B172" s="20" t="s">
        <v>131</v>
      </c>
      <c r="C172" s="378">
        <v>29965.827618269344</v>
      </c>
      <c r="D172" s="314">
        <v>77.200593901940877</v>
      </c>
      <c r="E172" s="444">
        <f t="shared" si="6"/>
        <v>2313.3796888935758</v>
      </c>
      <c r="F172" s="444">
        <f t="shared" si="7"/>
        <v>1667.4862230818262</v>
      </c>
      <c r="G172" s="460">
        <v>645.89346581174948</v>
      </c>
      <c r="H172" s="369">
        <v>60.968428706613487</v>
      </c>
      <c r="I172" s="315">
        <v>260.49703722607819</v>
      </c>
      <c r="J172" s="149">
        <v>75.500786701575009</v>
      </c>
      <c r="K172" s="149">
        <v>617.31005841157366</v>
      </c>
      <c r="M172" s="405" t="str">
        <f t="shared" si="8"/>
        <v/>
      </c>
    </row>
    <row r="173" spans="1:13" x14ac:dyDescent="0.25">
      <c r="A173" s="352">
        <v>9172</v>
      </c>
      <c r="B173" s="20" t="s">
        <v>133</v>
      </c>
      <c r="C173" s="378">
        <v>17223.507102848114</v>
      </c>
      <c r="D173" s="314">
        <v>80.317079244446148</v>
      </c>
      <c r="E173" s="444">
        <f t="shared" si="6"/>
        <v>1383.3417848467332</v>
      </c>
      <c r="F173" s="444">
        <f t="shared" si="7"/>
        <v>1379.5941989511457</v>
      </c>
      <c r="G173" s="460">
        <v>3.7475858955875632</v>
      </c>
      <c r="H173" s="369">
        <v>67.496234312817478</v>
      </c>
      <c r="I173" s="315">
        <v>0</v>
      </c>
      <c r="J173" s="149">
        <v>61.069463949422435</v>
      </c>
      <c r="K173" s="149">
        <v>0.14314480172831417</v>
      </c>
      <c r="M173" s="405" t="str">
        <f t="shared" si="8"/>
        <v/>
      </c>
    </row>
    <row r="174" spans="1:13" x14ac:dyDescent="0.25">
      <c r="A174" s="352">
        <v>9173</v>
      </c>
      <c r="B174" s="20" t="s">
        <v>134</v>
      </c>
      <c r="C174" s="378">
        <v>30328.845389627964</v>
      </c>
      <c r="D174" s="314">
        <v>67.305687727910225</v>
      </c>
      <c r="E174" s="444">
        <f t="shared" si="6"/>
        <v>2041.3037969423694</v>
      </c>
      <c r="F174" s="444">
        <f t="shared" si="7"/>
        <v>2041.3037969423694</v>
      </c>
      <c r="G174" s="460">
        <v>0</v>
      </c>
      <c r="H174" s="369">
        <v>54.689950930962148</v>
      </c>
      <c r="I174" s="315">
        <v>0</v>
      </c>
      <c r="J174" s="149">
        <v>43.60978060573882</v>
      </c>
      <c r="K174" s="149">
        <v>0</v>
      </c>
      <c r="M174" s="405">
        <f t="shared" si="8"/>
        <v>1</v>
      </c>
    </row>
    <row r="175" spans="1:13" x14ac:dyDescent="0.25">
      <c r="A175" s="352">
        <v>9174</v>
      </c>
      <c r="B175" s="20" t="s">
        <v>135</v>
      </c>
      <c r="C175" s="378">
        <v>36414.848244973546</v>
      </c>
      <c r="D175" s="314">
        <v>57.096534572072358</v>
      </c>
      <c r="E175" s="444">
        <f t="shared" si="6"/>
        <v>2079.1616417559007</v>
      </c>
      <c r="F175" s="444">
        <f t="shared" si="7"/>
        <v>1684.1378996838055</v>
      </c>
      <c r="G175" s="460">
        <v>395.02374207209533</v>
      </c>
      <c r="H175" s="369">
        <v>42.239329740889637</v>
      </c>
      <c r="I175" s="315">
        <v>51.677120082053541</v>
      </c>
      <c r="J175" s="149">
        <v>58.751662840944626</v>
      </c>
      <c r="K175" s="149">
        <v>504.10351482645217</v>
      </c>
      <c r="M175" s="405" t="str">
        <f t="shared" si="8"/>
        <v/>
      </c>
    </row>
    <row r="176" spans="1:13" x14ac:dyDescent="0.25">
      <c r="A176" s="352">
        <v>9175</v>
      </c>
      <c r="B176" s="20" t="s">
        <v>136</v>
      </c>
      <c r="C176" s="378">
        <v>24627.681045995894</v>
      </c>
      <c r="D176" s="314">
        <v>81.634407885433589</v>
      </c>
      <c r="E176" s="444">
        <f t="shared" si="6"/>
        <v>2010.4661597811905</v>
      </c>
      <c r="F176" s="444">
        <f t="shared" si="7"/>
        <v>1729.4634876532896</v>
      </c>
      <c r="G176" s="460">
        <v>281.00267212790089</v>
      </c>
      <c r="H176" s="369">
        <v>64.619848486449328</v>
      </c>
      <c r="I176" s="315">
        <v>68.528241888866091</v>
      </c>
      <c r="J176" s="149">
        <v>68.899290010503023</v>
      </c>
      <c r="K176" s="149">
        <v>144.89185195290659</v>
      </c>
      <c r="M176" s="405" t="str">
        <f t="shared" si="8"/>
        <v/>
      </c>
    </row>
    <row r="177" spans="1:13" x14ac:dyDescent="0.25">
      <c r="A177" s="352">
        <v>9176</v>
      </c>
      <c r="B177" s="20" t="s">
        <v>315</v>
      </c>
      <c r="C177" s="378">
        <v>61469.025579724104</v>
      </c>
      <c r="D177" s="314">
        <v>38.779215510679606</v>
      </c>
      <c r="E177" s="444">
        <f t="shared" si="6"/>
        <v>2383.7205901875986</v>
      </c>
      <c r="F177" s="444">
        <f t="shared" si="7"/>
        <v>2117.4032723983405</v>
      </c>
      <c r="G177" s="460">
        <v>266.31731778925825</v>
      </c>
      <c r="H177" s="369">
        <v>26.193156340115117</v>
      </c>
      <c r="I177" s="315">
        <v>23.669392951634215</v>
      </c>
      <c r="J177" s="149">
        <v>45.708166811579474</v>
      </c>
      <c r="K177" s="149">
        <v>445.32444273339047</v>
      </c>
      <c r="M177" s="405" t="str">
        <f t="shared" si="8"/>
        <v/>
      </c>
    </row>
    <row r="178" spans="1:13" x14ac:dyDescent="0.25">
      <c r="A178" s="352">
        <v>9177</v>
      </c>
      <c r="B178" s="20" t="s">
        <v>137</v>
      </c>
      <c r="C178" s="378">
        <v>58318.904153945492</v>
      </c>
      <c r="D178" s="314">
        <v>79.046769883542936</v>
      </c>
      <c r="E178" s="444">
        <f t="shared" si="6"/>
        <v>4609.9209965173259</v>
      </c>
      <c r="F178" s="444">
        <f t="shared" si="7"/>
        <v>2910.0275591646046</v>
      </c>
      <c r="G178" s="460">
        <v>1699.8934373527213</v>
      </c>
      <c r="H178" s="369">
        <v>64.185675608079876</v>
      </c>
      <c r="I178" s="315">
        <v>925.93849688548914</v>
      </c>
      <c r="J178" s="149">
        <v>75.031363279401717</v>
      </c>
      <c r="K178" s="149">
        <v>1481.2282679329358</v>
      </c>
      <c r="M178" s="405" t="str">
        <f t="shared" si="8"/>
        <v/>
      </c>
    </row>
    <row r="179" spans="1:13" x14ac:dyDescent="0.25">
      <c r="A179" s="352">
        <v>9178</v>
      </c>
      <c r="B179" s="20" t="s">
        <v>138</v>
      </c>
      <c r="C179" s="378">
        <v>46567.443621003105</v>
      </c>
      <c r="D179" s="314">
        <v>46.058732175622119</v>
      </c>
      <c r="E179" s="444">
        <f t="shared" si="6"/>
        <v>2144.8374138431645</v>
      </c>
      <c r="F179" s="444">
        <f t="shared" si="7"/>
        <v>1782.5573843691973</v>
      </c>
      <c r="G179" s="460">
        <v>362.28002947396732</v>
      </c>
      <c r="H179" s="369">
        <v>34.152897474623863</v>
      </c>
      <c r="I179" s="315">
        <v>47.139519668654081</v>
      </c>
      <c r="J179" s="149">
        <v>52.716340795717734</v>
      </c>
      <c r="K179" s="149">
        <v>620.19022753907041</v>
      </c>
      <c r="M179" s="405" t="str">
        <f t="shared" si="8"/>
        <v/>
      </c>
    </row>
    <row r="180" spans="1:13" x14ac:dyDescent="0.25">
      <c r="A180" s="352">
        <v>9179</v>
      </c>
      <c r="B180" s="20" t="s">
        <v>139</v>
      </c>
      <c r="C180" s="378">
        <v>21864.381835599415</v>
      </c>
      <c r="D180" s="314">
        <v>51.045896700859743</v>
      </c>
      <c r="E180" s="444">
        <f t="shared" si="6"/>
        <v>1116.0869766081619</v>
      </c>
      <c r="F180" s="444">
        <f t="shared" si="7"/>
        <v>1073.5474955236296</v>
      </c>
      <c r="G180" s="460">
        <v>42.539481084532397</v>
      </c>
      <c r="H180" s="369">
        <v>36.557290784936903</v>
      </c>
      <c r="I180" s="315">
        <v>1.3768097948183546</v>
      </c>
      <c r="J180" s="149">
        <v>51.80431772764441</v>
      </c>
      <c r="K180" s="149">
        <v>117.86181460012537</v>
      </c>
      <c r="M180" s="405" t="str">
        <f t="shared" si="8"/>
        <v/>
      </c>
    </row>
    <row r="181" spans="1:13" x14ac:dyDescent="0.25">
      <c r="A181" s="352">
        <v>9180</v>
      </c>
      <c r="B181" s="20" t="s">
        <v>140</v>
      </c>
      <c r="C181" s="378">
        <v>15015.644919667007</v>
      </c>
      <c r="D181" s="314">
        <v>60.778591932284641</v>
      </c>
      <c r="E181" s="444">
        <f t="shared" si="6"/>
        <v>912.62975517252403</v>
      </c>
      <c r="F181" s="444">
        <f t="shared" si="7"/>
        <v>912.62975517252403</v>
      </c>
      <c r="G181" s="460">
        <v>0</v>
      </c>
      <c r="H181" s="369">
        <v>42.739495684317113</v>
      </c>
      <c r="I181" s="315">
        <v>0</v>
      </c>
      <c r="J181" s="149">
        <v>30.923815011479618</v>
      </c>
      <c r="K181" s="149">
        <v>0</v>
      </c>
      <c r="M181" s="405">
        <f t="shared" si="8"/>
        <v>1</v>
      </c>
    </row>
    <row r="182" spans="1:13" x14ac:dyDescent="0.25">
      <c r="A182" s="352">
        <v>9181</v>
      </c>
      <c r="B182" s="20" t="s">
        <v>141</v>
      </c>
      <c r="C182" s="378">
        <v>36074.643065804135</v>
      </c>
      <c r="D182" s="314">
        <v>64.667521084507641</v>
      </c>
      <c r="E182" s="444">
        <f t="shared" si="6"/>
        <v>2332.8577410739763</v>
      </c>
      <c r="F182" s="444">
        <f t="shared" si="7"/>
        <v>2184.6546891798444</v>
      </c>
      <c r="G182" s="460">
        <v>148.20305189413182</v>
      </c>
      <c r="H182" s="369">
        <v>49.346595405216668</v>
      </c>
      <c r="I182" s="315">
        <v>14.422427562126146</v>
      </c>
      <c r="J182" s="149">
        <v>53.454180273512812</v>
      </c>
      <c r="K182" s="149">
        <v>87.238075702517946</v>
      </c>
      <c r="M182" s="405" t="str">
        <f t="shared" si="8"/>
        <v/>
      </c>
    </row>
    <row r="183" spans="1:13" x14ac:dyDescent="0.25">
      <c r="A183" s="352">
        <v>9182</v>
      </c>
      <c r="B183" s="20" t="s">
        <v>142</v>
      </c>
      <c r="C183" s="378">
        <v>25403.309180428791</v>
      </c>
      <c r="D183" s="314">
        <v>66.200485331944208</v>
      </c>
      <c r="E183" s="444">
        <f t="shared" si="6"/>
        <v>1681.71139678182</v>
      </c>
      <c r="F183" s="444">
        <f t="shared" si="7"/>
        <v>1681.71139678182</v>
      </c>
      <c r="G183" s="460">
        <v>0</v>
      </c>
      <c r="H183" s="369">
        <v>55.572396281699248</v>
      </c>
      <c r="I183" s="315">
        <v>0</v>
      </c>
      <c r="J183" s="149">
        <v>48.417641083531834</v>
      </c>
      <c r="K183" s="149">
        <v>0</v>
      </c>
      <c r="M183" s="405">
        <f t="shared" si="8"/>
        <v>1</v>
      </c>
    </row>
    <row r="184" spans="1:13" x14ac:dyDescent="0.25">
      <c r="A184" s="352">
        <v>9183</v>
      </c>
      <c r="B184" s="20" t="s">
        <v>143</v>
      </c>
      <c r="C184" s="378">
        <v>47454.159160879077</v>
      </c>
      <c r="D184" s="314">
        <v>79.887540374873495</v>
      </c>
      <c r="E184" s="444">
        <f t="shared" si="6"/>
        <v>3790.9960559204001</v>
      </c>
      <c r="F184" s="444">
        <f t="shared" si="7"/>
        <v>2489.7301269656796</v>
      </c>
      <c r="G184" s="460">
        <v>1301.2659289547205</v>
      </c>
      <c r="H184" s="369">
        <v>64.78269459905475</v>
      </c>
      <c r="I184" s="315">
        <v>684.70581588859613</v>
      </c>
      <c r="J184" s="149">
        <v>78.416530589538496</v>
      </c>
      <c r="K184" s="149">
        <v>1246.2349160934191</v>
      </c>
      <c r="M184" s="405" t="str">
        <f t="shared" si="8"/>
        <v/>
      </c>
    </row>
    <row r="185" spans="1:13" x14ac:dyDescent="0.25">
      <c r="A185" s="352">
        <v>9184</v>
      </c>
      <c r="B185" s="20" t="s">
        <v>144</v>
      </c>
      <c r="C185" s="378">
        <v>25146.419555341679</v>
      </c>
      <c r="D185" s="314">
        <v>43.381220078020831</v>
      </c>
      <c r="E185" s="444">
        <f t="shared" si="6"/>
        <v>1090.8823609045241</v>
      </c>
      <c r="F185" s="444">
        <f t="shared" si="7"/>
        <v>1087.4728769923049</v>
      </c>
      <c r="G185" s="460">
        <v>3.4094839122192226</v>
      </c>
      <c r="H185" s="369">
        <v>30.812458342381962</v>
      </c>
      <c r="I185" s="315">
        <v>0</v>
      </c>
      <c r="J185" s="149">
        <v>43.34964886363408</v>
      </c>
      <c r="K185" s="149">
        <v>9.5569905351322486</v>
      </c>
      <c r="M185" s="405" t="str">
        <f t="shared" si="8"/>
        <v/>
      </c>
    </row>
    <row r="186" spans="1:13" x14ac:dyDescent="0.25">
      <c r="A186" s="352">
        <v>9185</v>
      </c>
      <c r="B186" s="20" t="s">
        <v>145</v>
      </c>
      <c r="C186" s="378">
        <v>42085.265181741917</v>
      </c>
      <c r="D186" s="314">
        <v>44.878665306763395</v>
      </c>
      <c r="E186" s="444">
        <f t="shared" si="6"/>
        <v>1888.7305304377785</v>
      </c>
      <c r="F186" s="444">
        <f t="shared" si="7"/>
        <v>1278.1216769849684</v>
      </c>
      <c r="G186" s="460">
        <v>610.60885345281019</v>
      </c>
      <c r="H186" s="369">
        <v>31.112975335582838</v>
      </c>
      <c r="I186" s="315">
        <v>178.15956350949631</v>
      </c>
      <c r="J186" s="149">
        <v>47.592596133158139</v>
      </c>
      <c r="K186" s="149">
        <v>712.79965951858742</v>
      </c>
      <c r="M186" s="405" t="str">
        <f t="shared" si="8"/>
        <v/>
      </c>
    </row>
    <row r="187" spans="1:13" x14ac:dyDescent="0.25">
      <c r="A187" s="352">
        <v>9186</v>
      </c>
      <c r="B187" s="20" t="s">
        <v>146</v>
      </c>
      <c r="C187" s="378">
        <v>38629.653390994848</v>
      </c>
      <c r="D187" s="314">
        <v>48.272100017707196</v>
      </c>
      <c r="E187" s="444">
        <f t="shared" si="6"/>
        <v>1864.7344921394651</v>
      </c>
      <c r="F187" s="444">
        <f t="shared" si="7"/>
        <v>1448.6967384351894</v>
      </c>
      <c r="G187" s="460">
        <v>416.03775370427576</v>
      </c>
      <c r="H187" s="369">
        <v>36.287117970973952</v>
      </c>
      <c r="I187" s="315">
        <v>133.56344929475731</v>
      </c>
      <c r="J187" s="149">
        <v>54.534707426714732</v>
      </c>
      <c r="K187" s="149">
        <v>627.72243495037333</v>
      </c>
      <c r="M187" s="405" t="str">
        <f t="shared" si="8"/>
        <v/>
      </c>
    </row>
    <row r="188" spans="1:13" x14ac:dyDescent="0.25">
      <c r="A188" s="352">
        <v>9187</v>
      </c>
      <c r="B188" s="20" t="s">
        <v>316</v>
      </c>
      <c r="C188" s="378">
        <v>65073.41514561815</v>
      </c>
      <c r="D188" s="314">
        <v>91.996575668620764</v>
      </c>
      <c r="E188" s="444">
        <f t="shared" si="6"/>
        <v>5986.531360459433</v>
      </c>
      <c r="F188" s="444">
        <f t="shared" si="7"/>
        <v>5340.6549486646581</v>
      </c>
      <c r="G188" s="460">
        <v>645.87641179477487</v>
      </c>
      <c r="H188" s="369">
        <v>76.695537119442349</v>
      </c>
      <c r="I188" s="315">
        <v>235.28597183780798</v>
      </c>
      <c r="J188" s="149">
        <v>70.650367629532781</v>
      </c>
      <c r="K188" s="149">
        <v>222.33259595063055</v>
      </c>
      <c r="M188" s="405" t="str">
        <f t="shared" si="8"/>
        <v/>
      </c>
    </row>
    <row r="189" spans="1:13" x14ac:dyDescent="0.25">
      <c r="A189" s="352">
        <v>9188</v>
      </c>
      <c r="B189" s="20" t="s">
        <v>147</v>
      </c>
      <c r="C189" s="378">
        <v>13515.964946185502</v>
      </c>
      <c r="D189" s="314">
        <v>52.501854617397306</v>
      </c>
      <c r="E189" s="444">
        <f t="shared" si="6"/>
        <v>709.61322661846941</v>
      </c>
      <c r="F189" s="444">
        <f t="shared" si="7"/>
        <v>709.23369703543415</v>
      </c>
      <c r="G189" s="460">
        <v>0.37952958303521583</v>
      </c>
      <c r="H189" s="369">
        <v>37.23157091675612</v>
      </c>
      <c r="I189" s="315">
        <v>0</v>
      </c>
      <c r="J189" s="149">
        <v>41.94704259791736</v>
      </c>
      <c r="K189" s="149">
        <v>0</v>
      </c>
      <c r="M189" s="405" t="str">
        <f t="shared" si="8"/>
        <v/>
      </c>
    </row>
    <row r="190" spans="1:13" x14ac:dyDescent="0.25">
      <c r="A190" s="352">
        <v>9189</v>
      </c>
      <c r="B190" s="20" t="s">
        <v>148</v>
      </c>
      <c r="C190" s="378">
        <v>61858.823350609178</v>
      </c>
      <c r="D190" s="314">
        <v>86.20557916453123</v>
      </c>
      <c r="E190" s="444">
        <f t="shared" si="6"/>
        <v>5332.5756933756929</v>
      </c>
      <c r="F190" s="444">
        <f t="shared" si="7"/>
        <v>4864.9633005392143</v>
      </c>
      <c r="G190" s="460">
        <v>467.61239283647848</v>
      </c>
      <c r="H190" s="369">
        <v>71.625713781936057</v>
      </c>
      <c r="I190" s="315">
        <v>173.25081470945071</v>
      </c>
      <c r="J190" s="149">
        <v>69.145846918636636</v>
      </c>
      <c r="K190" s="149">
        <v>371.82740049051529</v>
      </c>
      <c r="M190" s="405" t="str">
        <f t="shared" si="8"/>
        <v/>
      </c>
    </row>
    <row r="191" spans="1:13" x14ac:dyDescent="0.25">
      <c r="A191" s="352">
        <v>9190</v>
      </c>
      <c r="B191" s="20" t="s">
        <v>149</v>
      </c>
      <c r="C191" s="378">
        <v>47389.688791648725</v>
      </c>
      <c r="D191" s="314">
        <v>74.417653550731572</v>
      </c>
      <c r="E191" s="444">
        <f t="shared" si="6"/>
        <v>3526.6294423739023</v>
      </c>
      <c r="F191" s="444">
        <f t="shared" si="7"/>
        <v>3440.0480262504334</v>
      </c>
      <c r="G191" s="460">
        <v>86.581416123468827</v>
      </c>
      <c r="H191" s="369">
        <v>57.811898655054392</v>
      </c>
      <c r="I191" s="315">
        <v>7.7535764749371552</v>
      </c>
      <c r="J191" s="149">
        <v>48.992390952100159</v>
      </c>
      <c r="K191" s="149">
        <v>0.95720000891529777</v>
      </c>
      <c r="M191" s="405" t="str">
        <f t="shared" si="8"/>
        <v/>
      </c>
    </row>
    <row r="192" spans="1:13" x14ac:dyDescent="0.25">
      <c r="A192" s="352">
        <v>9271</v>
      </c>
      <c r="B192" s="20" t="s">
        <v>150</v>
      </c>
      <c r="C192" s="378">
        <v>42603.011839253384</v>
      </c>
      <c r="D192" s="314">
        <v>52.013243024310654</v>
      </c>
      <c r="E192" s="444">
        <f t="shared" si="6"/>
        <v>2215.9208083626704</v>
      </c>
      <c r="F192" s="444">
        <f t="shared" si="7"/>
        <v>1885.7031482201558</v>
      </c>
      <c r="G192" s="460">
        <v>330.21766014251472</v>
      </c>
      <c r="H192" s="369">
        <v>36.023574695081713</v>
      </c>
      <c r="I192" s="315">
        <v>52.651044440702215</v>
      </c>
      <c r="J192" s="149">
        <v>46.72095016430027</v>
      </c>
      <c r="K192" s="149">
        <v>202.95664780427026</v>
      </c>
      <c r="M192" s="405" t="str">
        <f t="shared" si="8"/>
        <v/>
      </c>
    </row>
    <row r="193" spans="1:13" x14ac:dyDescent="0.25">
      <c r="A193" s="352">
        <v>9272</v>
      </c>
      <c r="B193" s="20" t="s">
        <v>151</v>
      </c>
      <c r="C193" s="378">
        <v>25936.925467289271</v>
      </c>
      <c r="D193" s="314">
        <v>79.382922646184795</v>
      </c>
      <c r="E193" s="444">
        <f t="shared" si="6"/>
        <v>2058.9489480496845</v>
      </c>
      <c r="F193" s="444">
        <f t="shared" si="7"/>
        <v>1976.3203108470204</v>
      </c>
      <c r="G193" s="460">
        <v>82.628637202664081</v>
      </c>
      <c r="H193" s="369">
        <v>64.797853423316013</v>
      </c>
      <c r="I193" s="315">
        <v>12.188052423272934</v>
      </c>
      <c r="J193" s="149">
        <v>45.17786441773714</v>
      </c>
      <c r="K193" s="149">
        <v>1.7409954291698124</v>
      </c>
      <c r="M193" s="405" t="str">
        <f t="shared" si="8"/>
        <v/>
      </c>
    </row>
    <row r="194" spans="1:13" x14ac:dyDescent="0.25">
      <c r="A194" s="352">
        <v>9273</v>
      </c>
      <c r="B194" s="20" t="s">
        <v>152</v>
      </c>
      <c r="C194" s="378">
        <v>44823.768096280561</v>
      </c>
      <c r="D194" s="314">
        <v>54.910931067848111</v>
      </c>
      <c r="E194" s="444">
        <f t="shared" si="6"/>
        <v>2461.3148401360713</v>
      </c>
      <c r="F194" s="444">
        <f t="shared" si="7"/>
        <v>1488.1397796262561</v>
      </c>
      <c r="G194" s="460">
        <v>973.17506050981524</v>
      </c>
      <c r="H194" s="369">
        <v>42.962512922483043</v>
      </c>
      <c r="I194" s="315">
        <v>526.81777021434391</v>
      </c>
      <c r="J194" s="149">
        <v>61.04416812760558</v>
      </c>
      <c r="K194" s="149">
        <v>1262.7571814472444</v>
      </c>
      <c r="M194" s="405" t="str">
        <f t="shared" si="8"/>
        <v/>
      </c>
    </row>
    <row r="195" spans="1:13" x14ac:dyDescent="0.25">
      <c r="A195" s="352">
        <v>9274</v>
      </c>
      <c r="B195" s="20" t="s">
        <v>317</v>
      </c>
      <c r="C195" s="378">
        <v>87646.971042751466</v>
      </c>
      <c r="D195" s="314">
        <v>62.507153555012906</v>
      </c>
      <c r="E195" s="444">
        <f t="shared" si="6"/>
        <v>5478.5626776010358</v>
      </c>
      <c r="F195" s="444">
        <f t="shared" si="7"/>
        <v>3428.5447097211618</v>
      </c>
      <c r="G195" s="460">
        <v>2050.017967879874</v>
      </c>
      <c r="H195" s="369">
        <v>47.084872818519109</v>
      </c>
      <c r="I195" s="315">
        <v>855.29259605042523</v>
      </c>
      <c r="J195" s="149">
        <v>76.45818889378701</v>
      </c>
      <c r="K195" s="149">
        <v>3228.1100041370087</v>
      </c>
      <c r="M195" s="405" t="str">
        <f t="shared" si="8"/>
        <v/>
      </c>
    </row>
    <row r="196" spans="1:13" x14ac:dyDescent="0.25">
      <c r="A196" s="352">
        <v>9275</v>
      </c>
      <c r="B196" s="20" t="s">
        <v>318</v>
      </c>
      <c r="C196" s="378">
        <v>80472.906725164357</v>
      </c>
      <c r="D196" s="314">
        <v>71.188003468140522</v>
      </c>
      <c r="E196" s="444">
        <f t="shared" si="6"/>
        <v>5728.7055630423492</v>
      </c>
      <c r="F196" s="444">
        <f t="shared" si="7"/>
        <v>4219.4086831670793</v>
      </c>
      <c r="G196" s="460">
        <v>1509.29687987527</v>
      </c>
      <c r="H196" s="369">
        <v>56.879685778218395</v>
      </c>
      <c r="I196" s="315">
        <v>764.83148171527205</v>
      </c>
      <c r="J196" s="149">
        <v>71.14950839603955</v>
      </c>
      <c r="K196" s="149">
        <v>1709.3321175062028</v>
      </c>
      <c r="M196" s="405" t="str">
        <f t="shared" si="8"/>
        <v/>
      </c>
    </row>
    <row r="197" spans="1:13" x14ac:dyDescent="0.25">
      <c r="A197" s="352">
        <v>9276</v>
      </c>
      <c r="B197" s="20" t="s">
        <v>153</v>
      </c>
      <c r="C197" s="378">
        <v>21871.324798439608</v>
      </c>
      <c r="D197" s="314">
        <v>73.460340051758365</v>
      </c>
      <c r="E197" s="444">
        <f t="shared" si="6"/>
        <v>1606.6749570758291</v>
      </c>
      <c r="F197" s="444">
        <f t="shared" si="7"/>
        <v>1572.6294393509459</v>
      </c>
      <c r="G197" s="460">
        <v>34.045517724883226</v>
      </c>
      <c r="H197" s="369">
        <v>61.117817950034457</v>
      </c>
      <c r="I197" s="315">
        <v>9.9375683197316835</v>
      </c>
      <c r="J197" s="149">
        <v>50.319224975494912</v>
      </c>
      <c r="K197" s="149">
        <v>3.0011232884860073</v>
      </c>
      <c r="M197" s="405" t="str">
        <f t="shared" si="8"/>
        <v/>
      </c>
    </row>
    <row r="198" spans="1:13" x14ac:dyDescent="0.25">
      <c r="A198" s="352">
        <v>9277</v>
      </c>
      <c r="B198" s="20" t="s">
        <v>154</v>
      </c>
      <c r="C198" s="378">
        <v>72325.835758116009</v>
      </c>
      <c r="D198" s="314">
        <v>74.4928982159947</v>
      </c>
      <c r="E198" s="444">
        <f t="shared" si="6"/>
        <v>5387.761121516086</v>
      </c>
      <c r="F198" s="444">
        <f t="shared" si="7"/>
        <v>3425.7719678133117</v>
      </c>
      <c r="G198" s="460">
        <v>1961.989153702774</v>
      </c>
      <c r="H198" s="369">
        <v>57.906381129242362</v>
      </c>
      <c r="I198" s="315">
        <v>921.85397560381625</v>
      </c>
      <c r="J198" s="149">
        <v>73.400680680956725</v>
      </c>
      <c r="K198" s="149">
        <v>1964.833144908645</v>
      </c>
      <c r="M198" s="405" t="str">
        <f t="shared" si="8"/>
        <v/>
      </c>
    </row>
    <row r="199" spans="1:13" x14ac:dyDescent="0.25">
      <c r="A199" s="352">
        <v>9278</v>
      </c>
      <c r="B199" s="20" t="s">
        <v>319</v>
      </c>
      <c r="C199" s="378">
        <v>69790.662469611561</v>
      </c>
      <c r="D199" s="314">
        <v>47.390141799340959</v>
      </c>
      <c r="E199" s="444">
        <f t="shared" ref="E199:E262" si="9">C199*D199 /1000</f>
        <v>3307.3893907048355</v>
      </c>
      <c r="F199" s="444">
        <f t="shared" ref="F199:F262" si="10">E199-G199</f>
        <v>2338.3530437147742</v>
      </c>
      <c r="G199" s="460">
        <v>969.03634699006113</v>
      </c>
      <c r="H199" s="369">
        <v>30.629391975364413</v>
      </c>
      <c r="I199" s="315">
        <v>226.92868428286494</v>
      </c>
      <c r="J199" s="149">
        <v>47.225971061664573</v>
      </c>
      <c r="K199" s="149">
        <v>897.65401781674143</v>
      </c>
      <c r="M199" s="405" t="str">
        <f t="shared" ref="M199:M262" si="11">IF(F199 &gt;= E199, 1, "")</f>
        <v/>
      </c>
    </row>
    <row r="200" spans="1:13" x14ac:dyDescent="0.25">
      <c r="A200" s="352">
        <v>9279</v>
      </c>
      <c r="B200" s="20" t="s">
        <v>155</v>
      </c>
      <c r="C200" s="378">
        <v>53765.312382613745</v>
      </c>
      <c r="D200" s="314">
        <v>60.79802618154887</v>
      </c>
      <c r="E200" s="444">
        <f t="shared" si="9"/>
        <v>3268.8248698973043</v>
      </c>
      <c r="F200" s="444">
        <f t="shared" si="10"/>
        <v>1894.7973630012609</v>
      </c>
      <c r="G200" s="460">
        <v>1374.0275068960434</v>
      </c>
      <c r="H200" s="369">
        <v>44.04834314874784</v>
      </c>
      <c r="I200" s="315">
        <v>578.49762588162912</v>
      </c>
      <c r="J200" s="149">
        <v>69.513326305474479</v>
      </c>
      <c r="K200" s="149">
        <v>1826.3021817630722</v>
      </c>
      <c r="M200" s="405" t="str">
        <f t="shared" si="11"/>
        <v/>
      </c>
    </row>
    <row r="201" spans="1:13" x14ac:dyDescent="0.25">
      <c r="A201" s="352">
        <v>9371</v>
      </c>
      <c r="B201" s="20" t="s">
        <v>320</v>
      </c>
      <c r="C201" s="378">
        <v>49606.47764133865</v>
      </c>
      <c r="D201" s="314">
        <v>55.762773220267569</v>
      </c>
      <c r="E201" s="444">
        <f t="shared" si="9"/>
        <v>2766.1947629702408</v>
      </c>
      <c r="F201" s="444">
        <f t="shared" si="10"/>
        <v>2522.2747229946781</v>
      </c>
      <c r="G201" s="460">
        <v>243.92003997556293</v>
      </c>
      <c r="H201" s="369">
        <v>44.126774065517971</v>
      </c>
      <c r="I201" s="315">
        <v>61.417804286751633</v>
      </c>
      <c r="J201" s="149">
        <v>56.140924062201023</v>
      </c>
      <c r="K201" s="149">
        <v>310.33166401265953</v>
      </c>
      <c r="M201" s="405" t="str">
        <f t="shared" si="11"/>
        <v/>
      </c>
    </row>
    <row r="202" spans="1:13" x14ac:dyDescent="0.25">
      <c r="A202" s="352">
        <v>9372</v>
      </c>
      <c r="B202" s="20" t="s">
        <v>156</v>
      </c>
      <c r="C202" s="378">
        <v>62022.47890327085</v>
      </c>
      <c r="D202" s="314">
        <v>73.594979047307532</v>
      </c>
      <c r="E202" s="444">
        <f t="shared" si="9"/>
        <v>4564.5430353482916</v>
      </c>
      <c r="F202" s="444">
        <f t="shared" si="10"/>
        <v>3262.3519342396962</v>
      </c>
      <c r="G202" s="460">
        <v>1302.1911011085954</v>
      </c>
      <c r="H202" s="369">
        <v>60.670996114408986</v>
      </c>
      <c r="I202" s="315">
        <v>706.1484227017371</v>
      </c>
      <c r="J202" s="149">
        <v>63.144985845519678</v>
      </c>
      <c r="K202" s="149">
        <v>945.11357666799904</v>
      </c>
      <c r="M202" s="405" t="str">
        <f t="shared" si="11"/>
        <v/>
      </c>
    </row>
    <row r="203" spans="1:13" x14ac:dyDescent="0.25">
      <c r="A203" s="352">
        <v>9373</v>
      </c>
      <c r="B203" s="20" t="s">
        <v>157</v>
      </c>
      <c r="C203" s="378">
        <v>57781.320459747752</v>
      </c>
      <c r="D203" s="314">
        <v>53.313028531406353</v>
      </c>
      <c r="E203" s="444">
        <f t="shared" si="9"/>
        <v>3080.4971862528655</v>
      </c>
      <c r="F203" s="444">
        <f t="shared" si="10"/>
        <v>2808.0449694119911</v>
      </c>
      <c r="G203" s="460">
        <v>272.45221684087426</v>
      </c>
      <c r="H203" s="369">
        <v>40.418371106787724</v>
      </c>
      <c r="I203" s="315">
        <v>27.246446832801198</v>
      </c>
      <c r="J203" s="149">
        <v>49.740347470321758</v>
      </c>
      <c r="K203" s="149">
        <v>249.92482390953069</v>
      </c>
      <c r="M203" s="405" t="str">
        <f t="shared" si="11"/>
        <v/>
      </c>
    </row>
    <row r="204" spans="1:13" x14ac:dyDescent="0.25">
      <c r="A204" s="352">
        <v>9374</v>
      </c>
      <c r="B204" s="20" t="s">
        <v>321</v>
      </c>
      <c r="C204" s="378">
        <v>49659.045788557247</v>
      </c>
      <c r="D204" s="314">
        <v>61.912490405185764</v>
      </c>
      <c r="E204" s="444">
        <f t="shared" si="9"/>
        <v>3074.5151959147311</v>
      </c>
      <c r="F204" s="444">
        <f t="shared" si="10"/>
        <v>2514.6695233432365</v>
      </c>
      <c r="G204" s="460">
        <v>559.84567257149445</v>
      </c>
      <c r="H204" s="369">
        <v>50.289523413374013</v>
      </c>
      <c r="I204" s="315">
        <v>210.74828339493726</v>
      </c>
      <c r="J204" s="149">
        <v>56.782561983466238</v>
      </c>
      <c r="K204" s="149">
        <v>465.53775417088633</v>
      </c>
      <c r="M204" s="405" t="str">
        <f t="shared" si="11"/>
        <v/>
      </c>
    </row>
    <row r="205" spans="1:13" x14ac:dyDescent="0.25">
      <c r="A205" s="352">
        <v>9375</v>
      </c>
      <c r="B205" s="20" t="s">
        <v>322</v>
      </c>
      <c r="C205" s="378">
        <v>71646.417251611492</v>
      </c>
      <c r="D205" s="314">
        <v>43.782500423826427</v>
      </c>
      <c r="E205" s="444">
        <f t="shared" si="9"/>
        <v>3136.8592936843252</v>
      </c>
      <c r="F205" s="444">
        <f t="shared" si="10"/>
        <v>2258.2215755197462</v>
      </c>
      <c r="G205" s="460">
        <v>878.63771816457904</v>
      </c>
      <c r="H205" s="369">
        <v>30.373658285632377</v>
      </c>
      <c r="I205" s="315">
        <v>313.29995448084361</v>
      </c>
      <c r="J205" s="149">
        <v>46.338365290471863</v>
      </c>
      <c r="K205" s="149">
        <v>1021.5747524790354</v>
      </c>
      <c r="M205" s="405" t="str">
        <f t="shared" si="11"/>
        <v/>
      </c>
    </row>
    <row r="206" spans="1:13" x14ac:dyDescent="0.25">
      <c r="A206" s="352">
        <v>9376</v>
      </c>
      <c r="B206" s="20" t="s">
        <v>158</v>
      </c>
      <c r="C206" s="378">
        <v>55713.309385204804</v>
      </c>
      <c r="D206" s="314">
        <v>63.290837676807989</v>
      </c>
      <c r="E206" s="444">
        <f t="shared" si="9"/>
        <v>3526.1420207367805</v>
      </c>
      <c r="F206" s="444">
        <f t="shared" si="10"/>
        <v>2590.0612054350295</v>
      </c>
      <c r="G206" s="460">
        <v>936.08081530175116</v>
      </c>
      <c r="H206" s="369">
        <v>50.56401759841259</v>
      </c>
      <c r="I206" s="315">
        <v>443.86079518113769</v>
      </c>
      <c r="J206" s="149">
        <v>60.266715992709329</v>
      </c>
      <c r="K206" s="149">
        <v>857.03254421555357</v>
      </c>
      <c r="M206" s="405" t="str">
        <f t="shared" si="11"/>
        <v/>
      </c>
    </row>
    <row r="207" spans="1:13" x14ac:dyDescent="0.25">
      <c r="A207" s="352">
        <v>9377</v>
      </c>
      <c r="B207" s="20" t="s">
        <v>159</v>
      </c>
      <c r="C207" s="378">
        <v>41755.970372749944</v>
      </c>
      <c r="D207" s="314">
        <v>66.200395801973755</v>
      </c>
      <c r="E207" s="444">
        <f t="shared" si="9"/>
        <v>2764.2617657715355</v>
      </c>
      <c r="F207" s="444">
        <f t="shared" si="10"/>
        <v>2253.4554936172303</v>
      </c>
      <c r="G207" s="460">
        <v>510.80627215430496</v>
      </c>
      <c r="H207" s="369">
        <v>54.422673538277365</v>
      </c>
      <c r="I207" s="315">
        <v>215.51330946513039</v>
      </c>
      <c r="J207" s="149">
        <v>63.726411760760186</v>
      </c>
      <c r="K207" s="149">
        <v>548.93227577586151</v>
      </c>
      <c r="M207" s="405" t="str">
        <f t="shared" si="11"/>
        <v/>
      </c>
    </row>
    <row r="208" spans="1:13" x14ac:dyDescent="0.25">
      <c r="A208" s="352">
        <v>9471</v>
      </c>
      <c r="B208" s="20" t="s">
        <v>323</v>
      </c>
      <c r="C208" s="378">
        <v>48556.106548800999</v>
      </c>
      <c r="D208" s="314">
        <v>43.428218844662759</v>
      </c>
      <c r="E208" s="444">
        <f t="shared" si="9"/>
        <v>2108.7052214460923</v>
      </c>
      <c r="F208" s="444">
        <f t="shared" si="10"/>
        <v>1864.2260207510089</v>
      </c>
      <c r="G208" s="460">
        <v>244.47920069508339</v>
      </c>
      <c r="H208" s="369">
        <v>32.353674820386573</v>
      </c>
      <c r="I208" s="315">
        <v>41.883230547241858</v>
      </c>
      <c r="J208" s="149">
        <v>44.675391731773949</v>
      </c>
      <c r="K208" s="149">
        <v>330.40087586301922</v>
      </c>
      <c r="M208" s="405" t="str">
        <f t="shared" si="11"/>
        <v/>
      </c>
    </row>
    <row r="209" spans="1:13" x14ac:dyDescent="0.25">
      <c r="A209" s="352">
        <v>9472</v>
      </c>
      <c r="B209" s="20" t="s">
        <v>324</v>
      </c>
      <c r="C209" s="378">
        <v>51003.005024051585</v>
      </c>
      <c r="D209" s="314">
        <v>59.726964788591118</v>
      </c>
      <c r="E209" s="444">
        <f t="shared" si="9"/>
        <v>3046.2546851838651</v>
      </c>
      <c r="F209" s="444">
        <f t="shared" si="10"/>
        <v>2822.128251337308</v>
      </c>
      <c r="G209" s="460">
        <v>224.12643384655701</v>
      </c>
      <c r="H209" s="369">
        <v>48.945293891674389</v>
      </c>
      <c r="I209" s="315">
        <v>55.003309557139815</v>
      </c>
      <c r="J209" s="149">
        <v>48.907350990381445</v>
      </c>
      <c r="K209" s="149">
        <v>155.03779871616655</v>
      </c>
      <c r="M209" s="405" t="str">
        <f t="shared" si="11"/>
        <v/>
      </c>
    </row>
    <row r="210" spans="1:13" x14ac:dyDescent="0.25">
      <c r="A210" s="352">
        <v>9473</v>
      </c>
      <c r="B210" s="20" t="s">
        <v>325</v>
      </c>
      <c r="C210" s="378">
        <v>33541.45348096831</v>
      </c>
      <c r="D210" s="314">
        <v>50.420216680058431</v>
      </c>
      <c r="E210" s="444">
        <f t="shared" si="9"/>
        <v>1691.1673522745225</v>
      </c>
      <c r="F210" s="444">
        <f t="shared" si="10"/>
        <v>1422.2218113086928</v>
      </c>
      <c r="G210" s="460">
        <v>268.94554096582976</v>
      </c>
      <c r="H210" s="369">
        <v>39.835558153093643</v>
      </c>
      <c r="I210" s="315">
        <v>81.013423964497434</v>
      </c>
      <c r="J210" s="149">
        <v>62.590609917116971</v>
      </c>
      <c r="K210" s="149">
        <v>611.88037432993463</v>
      </c>
      <c r="M210" s="405" t="str">
        <f t="shared" si="11"/>
        <v/>
      </c>
    </row>
    <row r="211" spans="1:13" x14ac:dyDescent="0.25">
      <c r="A211" s="352">
        <v>9474</v>
      </c>
      <c r="B211" s="20" t="s">
        <v>160</v>
      </c>
      <c r="C211" s="378">
        <v>25037.31585356723</v>
      </c>
      <c r="D211" s="314">
        <v>47.599770181878185</v>
      </c>
      <c r="E211" s="444">
        <f t="shared" si="9"/>
        <v>1191.7704806008953</v>
      </c>
      <c r="F211" s="444">
        <f t="shared" si="10"/>
        <v>1119.2702462893592</v>
      </c>
      <c r="G211" s="460">
        <v>72.500234311536204</v>
      </c>
      <c r="H211" s="369">
        <v>34.979495416038489</v>
      </c>
      <c r="I211" s="315">
        <v>9.5980047880011004</v>
      </c>
      <c r="J211" s="149">
        <v>39.729293544864547</v>
      </c>
      <c r="K211" s="149">
        <v>72.201134912284346</v>
      </c>
      <c r="M211" s="405" t="str">
        <f t="shared" si="11"/>
        <v/>
      </c>
    </row>
    <row r="212" spans="1:13" x14ac:dyDescent="0.25">
      <c r="A212" s="352">
        <v>9475</v>
      </c>
      <c r="B212" s="20" t="s">
        <v>326</v>
      </c>
      <c r="C212" s="378">
        <v>47705.097674960307</v>
      </c>
      <c r="D212" s="314">
        <v>57.702786676530899</v>
      </c>
      <c r="E212" s="444">
        <f t="shared" si="9"/>
        <v>2752.7170745213048</v>
      </c>
      <c r="F212" s="444">
        <f t="shared" si="10"/>
        <v>2548.3328907076084</v>
      </c>
      <c r="G212" s="460">
        <v>204.38418381369621</v>
      </c>
      <c r="H212" s="369">
        <v>47.679827902908684</v>
      </c>
      <c r="I212" s="315">
        <v>53.891813498346103</v>
      </c>
      <c r="J212" s="149">
        <v>51.764500357332054</v>
      </c>
      <c r="K212" s="149">
        <v>192.48635341537343</v>
      </c>
      <c r="M212" s="405" t="str">
        <f t="shared" si="11"/>
        <v/>
      </c>
    </row>
    <row r="213" spans="1:13" x14ac:dyDescent="0.25">
      <c r="A213" s="352">
        <v>9476</v>
      </c>
      <c r="B213" s="20" t="s">
        <v>161</v>
      </c>
      <c r="C213" s="378">
        <v>16514.333041314199</v>
      </c>
      <c r="D213" s="314">
        <v>41.313575425536136</v>
      </c>
      <c r="E213" s="444">
        <f t="shared" si="9"/>
        <v>682.26614370475784</v>
      </c>
      <c r="F213" s="444">
        <f t="shared" si="10"/>
        <v>677.79822436798202</v>
      </c>
      <c r="G213" s="460">
        <v>4.4679193367758492</v>
      </c>
      <c r="H213" s="369">
        <v>30.657603727213257</v>
      </c>
      <c r="I213" s="315">
        <v>0.58765862862385954</v>
      </c>
      <c r="J213" s="149">
        <v>37.301394735480571</v>
      </c>
      <c r="K213" s="149">
        <v>36.15674208510449</v>
      </c>
      <c r="M213" s="405" t="str">
        <f t="shared" si="11"/>
        <v/>
      </c>
    </row>
    <row r="214" spans="1:13" x14ac:dyDescent="0.25">
      <c r="A214" s="352">
        <v>9477</v>
      </c>
      <c r="B214" s="20" t="s">
        <v>162</v>
      </c>
      <c r="C214" s="378">
        <v>29460.975034603947</v>
      </c>
      <c r="D214" s="314">
        <v>45.511519276393834</v>
      </c>
      <c r="E214" s="444">
        <f t="shared" si="9"/>
        <v>1340.8137331887351</v>
      </c>
      <c r="F214" s="444">
        <f t="shared" si="10"/>
        <v>1282.3977243382571</v>
      </c>
      <c r="G214" s="460">
        <v>58.416008850478008</v>
      </c>
      <c r="H214" s="369">
        <v>33.960633076983022</v>
      </c>
      <c r="I214" s="315">
        <v>5.1277118384587759</v>
      </c>
      <c r="J214" s="149">
        <v>43.308212253423328</v>
      </c>
      <c r="K214" s="149">
        <v>88.089194891218483</v>
      </c>
      <c r="M214" s="405" t="str">
        <f t="shared" si="11"/>
        <v/>
      </c>
    </row>
    <row r="215" spans="1:13" x14ac:dyDescent="0.25">
      <c r="A215" s="352">
        <v>9478</v>
      </c>
      <c r="B215" s="20" t="s">
        <v>163</v>
      </c>
      <c r="C215" s="378">
        <v>21699.734431103429</v>
      </c>
      <c r="D215" s="314">
        <v>43.156758935384552</v>
      </c>
      <c r="E215" s="444">
        <f t="shared" si="9"/>
        <v>936.49020780499461</v>
      </c>
      <c r="F215" s="444">
        <f t="shared" si="10"/>
        <v>838.38096043905193</v>
      </c>
      <c r="G215" s="460">
        <v>98.109247365942664</v>
      </c>
      <c r="H215" s="369">
        <v>31.324196168486512</v>
      </c>
      <c r="I215" s="315">
        <v>16.889669123474498</v>
      </c>
      <c r="J215" s="149">
        <v>45.115247889976224</v>
      </c>
      <c r="K215" s="149">
        <v>156.04259172468593</v>
      </c>
      <c r="M215" s="405" t="str">
        <f t="shared" si="11"/>
        <v/>
      </c>
    </row>
    <row r="216" spans="1:13" x14ac:dyDescent="0.25">
      <c r="A216" s="352">
        <v>9479</v>
      </c>
      <c r="B216" s="20" t="s">
        <v>164</v>
      </c>
      <c r="C216" s="378">
        <v>22517.020342577478</v>
      </c>
      <c r="D216" s="314">
        <v>50.537533404538721</v>
      </c>
      <c r="E216" s="444">
        <f t="shared" si="9"/>
        <v>1137.9546677336873</v>
      </c>
      <c r="F216" s="444">
        <f t="shared" si="10"/>
        <v>1073.85820141759</v>
      </c>
      <c r="G216" s="460">
        <v>64.096466316097363</v>
      </c>
      <c r="H216" s="369">
        <v>40.055101268132042</v>
      </c>
      <c r="I216" s="315">
        <v>14.25033020769275</v>
      </c>
      <c r="J216" s="149">
        <v>43.598978871017088</v>
      </c>
      <c r="K216" s="149">
        <v>51.706294475222357</v>
      </c>
      <c r="M216" s="405" t="str">
        <f t="shared" si="11"/>
        <v/>
      </c>
    </row>
    <row r="217" spans="1:13" x14ac:dyDescent="0.25">
      <c r="A217" s="352">
        <v>9571</v>
      </c>
      <c r="B217" s="20" t="s">
        <v>327</v>
      </c>
      <c r="C217" s="378">
        <v>111671.60617348495</v>
      </c>
      <c r="D217" s="314">
        <v>66.633815521209328</v>
      </c>
      <c r="E217" s="444">
        <f t="shared" si="9"/>
        <v>7441.1052047211369</v>
      </c>
      <c r="F217" s="444">
        <f t="shared" si="10"/>
        <v>4913.5727889985719</v>
      </c>
      <c r="G217" s="460">
        <v>2527.5324157225655</v>
      </c>
      <c r="H217" s="369">
        <v>54.933279784511363</v>
      </c>
      <c r="I217" s="315">
        <v>1411.5967323630703</v>
      </c>
      <c r="J217" s="149">
        <v>69.87727642074519</v>
      </c>
      <c r="K217" s="149">
        <v>2921.130639424639</v>
      </c>
      <c r="M217" s="405" t="str">
        <f t="shared" si="11"/>
        <v/>
      </c>
    </row>
    <row r="218" spans="1:13" x14ac:dyDescent="0.25">
      <c r="A218" s="352">
        <v>9572</v>
      </c>
      <c r="B218" s="20" t="s">
        <v>328</v>
      </c>
      <c r="C218" s="378">
        <v>21262.327772171324</v>
      </c>
      <c r="D218" s="314">
        <v>44.586976024229571</v>
      </c>
      <c r="E218" s="444">
        <f t="shared" si="9"/>
        <v>948.02289859711334</v>
      </c>
      <c r="F218" s="444">
        <f t="shared" si="10"/>
        <v>798.67931347262765</v>
      </c>
      <c r="G218" s="460">
        <v>149.34358512448568</v>
      </c>
      <c r="H218" s="369">
        <v>34.788799820603529</v>
      </c>
      <c r="I218" s="315">
        <v>36.947452911615677</v>
      </c>
      <c r="J218" s="149">
        <v>44.827781944696376</v>
      </c>
      <c r="K218" s="149">
        <v>197.47610075309387</v>
      </c>
      <c r="M218" s="405" t="str">
        <f t="shared" si="11"/>
        <v/>
      </c>
    </row>
    <row r="219" spans="1:13" x14ac:dyDescent="0.25">
      <c r="A219" s="352">
        <v>9573</v>
      </c>
      <c r="B219" s="20" t="s">
        <v>329</v>
      </c>
      <c r="C219" s="378">
        <v>17729.35153834783</v>
      </c>
      <c r="D219" s="314">
        <v>67.448750773993794</v>
      </c>
      <c r="E219" s="444">
        <f t="shared" si="9"/>
        <v>1195.8226132945463</v>
      </c>
      <c r="F219" s="444">
        <f t="shared" si="10"/>
        <v>669.84495624951217</v>
      </c>
      <c r="G219" s="460">
        <v>525.97765704503411</v>
      </c>
      <c r="H219" s="369">
        <v>55.846989810766914</v>
      </c>
      <c r="I219" s="315">
        <v>333.96836357587705</v>
      </c>
      <c r="J219" s="149">
        <v>59.337562875438209</v>
      </c>
      <c r="K219" s="149">
        <v>401.80110664776248</v>
      </c>
      <c r="M219" s="405" t="str">
        <f t="shared" si="11"/>
        <v/>
      </c>
    </row>
    <row r="220" spans="1:13" x14ac:dyDescent="0.25">
      <c r="A220" s="352">
        <v>9574</v>
      </c>
      <c r="B220" s="20" t="s">
        <v>330</v>
      </c>
      <c r="C220" s="378">
        <v>25580.850658770847</v>
      </c>
      <c r="D220" s="314">
        <v>51.584396270056843</v>
      </c>
      <c r="E220" s="444">
        <f t="shared" si="9"/>
        <v>1319.57273730718</v>
      </c>
      <c r="F220" s="444">
        <f t="shared" si="10"/>
        <v>1270.8869521532674</v>
      </c>
      <c r="G220" s="460">
        <v>48.685785153912562</v>
      </c>
      <c r="H220" s="369">
        <v>40.326265037845161</v>
      </c>
      <c r="I220" s="315">
        <v>17.361644176261137</v>
      </c>
      <c r="J220" s="149">
        <v>40.787863231683865</v>
      </c>
      <c r="K220" s="149">
        <v>45.21845820068237</v>
      </c>
      <c r="M220" s="405" t="str">
        <f t="shared" si="11"/>
        <v/>
      </c>
    </row>
    <row r="221" spans="1:13" x14ac:dyDescent="0.25">
      <c r="A221" s="352">
        <v>9575</v>
      </c>
      <c r="B221" s="20" t="s">
        <v>165</v>
      </c>
      <c r="C221" s="378">
        <v>68098.563240273303</v>
      </c>
      <c r="D221" s="314">
        <v>59.206348967959045</v>
      </c>
      <c r="E221" s="444">
        <f t="shared" si="9"/>
        <v>4031.8672994202493</v>
      </c>
      <c r="F221" s="444">
        <f t="shared" si="10"/>
        <v>2390.9830529630317</v>
      </c>
      <c r="G221" s="460">
        <v>1640.8842464572176</v>
      </c>
      <c r="H221" s="369">
        <v>44.704534253422693</v>
      </c>
      <c r="I221" s="315">
        <v>791.88421111410355</v>
      </c>
      <c r="J221" s="149">
        <v>64.118439511531193</v>
      </c>
      <c r="K221" s="149">
        <v>1967.8800127479749</v>
      </c>
      <c r="M221" s="405" t="str">
        <f t="shared" si="11"/>
        <v/>
      </c>
    </row>
    <row r="222" spans="1:13" x14ac:dyDescent="0.25">
      <c r="A222" s="352">
        <v>9576</v>
      </c>
      <c r="B222" s="20" t="s">
        <v>331</v>
      </c>
      <c r="C222" s="378">
        <v>33581.127554340834</v>
      </c>
      <c r="D222" s="314">
        <v>50.580591103224229</v>
      </c>
      <c r="E222" s="444">
        <f t="shared" si="9"/>
        <v>1698.55328161133</v>
      </c>
      <c r="F222" s="444">
        <f t="shared" si="10"/>
        <v>1442.9333813896981</v>
      </c>
      <c r="G222" s="460">
        <v>255.61990022163201</v>
      </c>
      <c r="H222" s="369">
        <v>40.644669836904377</v>
      </c>
      <c r="I222" s="315">
        <v>87.245063700517079</v>
      </c>
      <c r="J222" s="149">
        <v>53.045711795410405</v>
      </c>
      <c r="K222" s="149">
        <v>338.91185287362305</v>
      </c>
      <c r="M222" s="405" t="str">
        <f t="shared" si="11"/>
        <v/>
      </c>
    </row>
    <row r="223" spans="1:13" x14ac:dyDescent="0.25">
      <c r="A223" s="352">
        <v>9577</v>
      </c>
      <c r="B223" s="20" t="s">
        <v>166</v>
      </c>
      <c r="C223" s="378">
        <v>46900.705837332331</v>
      </c>
      <c r="D223" s="314">
        <v>65.53287740465268</v>
      </c>
      <c r="E223" s="444">
        <f t="shared" si="9"/>
        <v>3073.5382058295781</v>
      </c>
      <c r="F223" s="444">
        <f t="shared" si="10"/>
        <v>2068.7416368722502</v>
      </c>
      <c r="G223" s="460">
        <v>1004.7965689573281</v>
      </c>
      <c r="H223" s="369">
        <v>51.334401118331947</v>
      </c>
      <c r="I223" s="315">
        <v>493.25792083562061</v>
      </c>
      <c r="J223" s="149">
        <v>65.466993213007669</v>
      </c>
      <c r="K223" s="149">
        <v>1053.10724341938</v>
      </c>
      <c r="M223" s="405" t="str">
        <f t="shared" si="11"/>
        <v/>
      </c>
    </row>
    <row r="224" spans="1:13" x14ac:dyDescent="0.25">
      <c r="A224" s="352">
        <v>9671</v>
      </c>
      <c r="B224" s="20" t="s">
        <v>332</v>
      </c>
      <c r="C224" s="378">
        <v>15655.389352799</v>
      </c>
      <c r="D224" s="314">
        <v>51.756155229464454</v>
      </c>
      <c r="E224" s="444">
        <f t="shared" si="9"/>
        <v>810.26276152117021</v>
      </c>
      <c r="F224" s="444">
        <f t="shared" si="10"/>
        <v>733.42972094045228</v>
      </c>
      <c r="G224" s="460">
        <v>76.83304058071792</v>
      </c>
      <c r="H224" s="369">
        <v>39.055253889813081</v>
      </c>
      <c r="I224" s="315">
        <v>22.351932435940032</v>
      </c>
      <c r="J224" s="149">
        <v>38.765500167944793</v>
      </c>
      <c r="K224" s="149">
        <v>99.118044580036894</v>
      </c>
      <c r="M224" s="405" t="str">
        <f t="shared" si="11"/>
        <v/>
      </c>
    </row>
    <row r="225" spans="1:13" x14ac:dyDescent="0.25">
      <c r="A225" s="352">
        <v>9672</v>
      </c>
      <c r="B225" s="20" t="s">
        <v>167</v>
      </c>
      <c r="C225" s="378">
        <v>37688.386000231651</v>
      </c>
      <c r="D225" s="314">
        <v>35.354131587371903</v>
      </c>
      <c r="E225" s="444">
        <f t="shared" si="9"/>
        <v>1332.4401579678547</v>
      </c>
      <c r="F225" s="444">
        <f t="shared" si="10"/>
        <v>1287.5662793402214</v>
      </c>
      <c r="G225" s="460">
        <v>44.873878627633246</v>
      </c>
      <c r="H225" s="369">
        <v>25.767637598618162</v>
      </c>
      <c r="I225" s="315">
        <v>2.5873119567923357</v>
      </c>
      <c r="J225" s="149">
        <v>36.473854122099191</v>
      </c>
      <c r="K225" s="149">
        <v>74.070690978523501</v>
      </c>
      <c r="M225" s="405" t="str">
        <f t="shared" si="11"/>
        <v/>
      </c>
    </row>
    <row r="226" spans="1:13" x14ac:dyDescent="0.25">
      <c r="A226" s="352">
        <v>9673</v>
      </c>
      <c r="B226" s="20" t="s">
        <v>168</v>
      </c>
      <c r="C226" s="378">
        <v>49869.318377431642</v>
      </c>
      <c r="D226" s="314">
        <v>32.243088010595741</v>
      </c>
      <c r="E226" s="444">
        <f t="shared" si="9"/>
        <v>1607.9408214719479</v>
      </c>
      <c r="F226" s="444">
        <f t="shared" si="10"/>
        <v>1535.3971451918947</v>
      </c>
      <c r="G226" s="460">
        <v>72.543676280053234</v>
      </c>
      <c r="H226" s="369">
        <v>22.593368251419797</v>
      </c>
      <c r="I226" s="315">
        <v>3.3537537328613301</v>
      </c>
      <c r="J226" s="149">
        <v>41.224741135735719</v>
      </c>
      <c r="K226" s="149">
        <v>466.69139971336256</v>
      </c>
      <c r="M226" s="405" t="str">
        <f t="shared" si="11"/>
        <v/>
      </c>
    </row>
    <row r="227" spans="1:13" x14ac:dyDescent="0.25">
      <c r="A227" s="352">
        <v>9674</v>
      </c>
      <c r="B227" s="20" t="s">
        <v>169</v>
      </c>
      <c r="C227" s="378">
        <v>41754.978520915633</v>
      </c>
      <c r="D227" s="314">
        <v>41.155207202374179</v>
      </c>
      <c r="E227" s="444">
        <f t="shared" si="9"/>
        <v>1718.4347927589661</v>
      </c>
      <c r="F227" s="444">
        <f t="shared" si="10"/>
        <v>1491.0159503819536</v>
      </c>
      <c r="G227" s="460">
        <v>227.41884237701254</v>
      </c>
      <c r="H227" s="369">
        <v>30.393523495886189</v>
      </c>
      <c r="I227" s="315">
        <v>36.913552030513031</v>
      </c>
      <c r="J227" s="149">
        <v>47.185576661316809</v>
      </c>
      <c r="K227" s="149">
        <v>452.16497340615399</v>
      </c>
      <c r="M227" s="405" t="str">
        <f t="shared" si="11"/>
        <v/>
      </c>
    </row>
    <row r="228" spans="1:13" x14ac:dyDescent="0.25">
      <c r="A228" s="352">
        <v>9675</v>
      </c>
      <c r="B228" s="20" t="s">
        <v>170</v>
      </c>
      <c r="C228" s="378">
        <v>39892.280776075509</v>
      </c>
      <c r="D228" s="314">
        <v>40.091739351909553</v>
      </c>
      <c r="E228" s="444">
        <f t="shared" si="9"/>
        <v>1599.3509230276113</v>
      </c>
      <c r="F228" s="444">
        <f t="shared" si="10"/>
        <v>1025.5223346256994</v>
      </c>
      <c r="G228" s="460">
        <v>573.82858840191182</v>
      </c>
      <c r="H228" s="369">
        <v>28.363596063707348</v>
      </c>
      <c r="I228" s="315">
        <v>198.20297822791659</v>
      </c>
      <c r="J228" s="149">
        <v>47.570127598244504</v>
      </c>
      <c r="K228" s="149">
        <v>848.84860289541291</v>
      </c>
      <c r="M228" s="405" t="str">
        <f t="shared" si="11"/>
        <v/>
      </c>
    </row>
    <row r="229" spans="1:13" x14ac:dyDescent="0.25">
      <c r="A229" s="352">
        <v>9676</v>
      </c>
      <c r="B229" s="20" t="s">
        <v>171</v>
      </c>
      <c r="C229" s="378">
        <v>17590.492281543986</v>
      </c>
      <c r="D229" s="314">
        <v>42.046116489652626</v>
      </c>
      <c r="E229" s="444">
        <f t="shared" si="9"/>
        <v>739.61188758013384</v>
      </c>
      <c r="F229" s="444">
        <f t="shared" si="10"/>
        <v>710.70620572952578</v>
      </c>
      <c r="G229" s="460">
        <v>28.905681850608101</v>
      </c>
      <c r="H229" s="369">
        <v>29.427712350569351</v>
      </c>
      <c r="I229" s="315">
        <v>0.32887632461498806</v>
      </c>
      <c r="J229" s="149">
        <v>46.067812466019376</v>
      </c>
      <c r="K229" s="149">
        <v>81.652746406972</v>
      </c>
      <c r="M229" s="405" t="str">
        <f t="shared" si="11"/>
        <v/>
      </c>
    </row>
    <row r="230" spans="1:13" x14ac:dyDescent="0.25">
      <c r="A230" s="352">
        <v>9677</v>
      </c>
      <c r="B230" s="20" t="s">
        <v>172</v>
      </c>
      <c r="C230" s="378">
        <v>38006.77043904618</v>
      </c>
      <c r="D230" s="314">
        <v>29.231130890787441</v>
      </c>
      <c r="E230" s="444">
        <f t="shared" si="9"/>
        <v>1110.9808814398698</v>
      </c>
      <c r="F230" s="444">
        <f t="shared" si="10"/>
        <v>1093.8785709982631</v>
      </c>
      <c r="G230" s="460">
        <v>17.102310441606825</v>
      </c>
      <c r="H230" s="369">
        <v>20.701324799581339</v>
      </c>
      <c r="I230" s="315">
        <v>0.20232686309416184</v>
      </c>
      <c r="J230" s="149">
        <v>33.394313392247142</v>
      </c>
      <c r="K230" s="149">
        <v>74.786908750112033</v>
      </c>
      <c r="M230" s="405" t="str">
        <f t="shared" si="11"/>
        <v/>
      </c>
    </row>
    <row r="231" spans="1:13" x14ac:dyDescent="0.25">
      <c r="A231" s="352">
        <v>9678</v>
      </c>
      <c r="B231" s="20" t="s">
        <v>333</v>
      </c>
      <c r="C231" s="378">
        <v>46174.670294615091</v>
      </c>
      <c r="D231" s="314">
        <v>36.353162284578858</v>
      </c>
      <c r="E231" s="444">
        <f t="shared" si="9"/>
        <v>1678.5952826570649</v>
      </c>
      <c r="F231" s="444">
        <f t="shared" si="10"/>
        <v>1326.6072343545238</v>
      </c>
      <c r="G231" s="460">
        <v>351.98804830254096</v>
      </c>
      <c r="H231" s="369">
        <v>26.638810192693754</v>
      </c>
      <c r="I231" s="315">
        <v>99.706347001426266</v>
      </c>
      <c r="J231" s="149">
        <v>39.547544654330032</v>
      </c>
      <c r="K231" s="149">
        <v>480.45117763994909</v>
      </c>
      <c r="M231" s="405" t="str">
        <f t="shared" si="11"/>
        <v/>
      </c>
    </row>
    <row r="232" spans="1:13" x14ac:dyDescent="0.25">
      <c r="A232" s="352">
        <v>9679</v>
      </c>
      <c r="B232" s="20" t="s">
        <v>334</v>
      </c>
      <c r="C232" s="378">
        <v>60588.261150854014</v>
      </c>
      <c r="D232" s="314">
        <v>37.996526499948054</v>
      </c>
      <c r="E232" s="444">
        <f t="shared" si="9"/>
        <v>2302.1434704041981</v>
      </c>
      <c r="F232" s="444">
        <f t="shared" si="10"/>
        <v>1673.8097170626288</v>
      </c>
      <c r="G232" s="460">
        <v>628.33375334156926</v>
      </c>
      <c r="H232" s="369">
        <v>26.607916348113253</v>
      </c>
      <c r="I232" s="315">
        <v>180.81651425117889</v>
      </c>
      <c r="J232" s="149">
        <v>42.772045370997304</v>
      </c>
      <c r="K232" s="149">
        <v>978.9067496322092</v>
      </c>
      <c r="M232" s="405" t="str">
        <f t="shared" si="11"/>
        <v/>
      </c>
    </row>
    <row r="233" spans="1:13" x14ac:dyDescent="0.25">
      <c r="A233" s="352">
        <v>9771</v>
      </c>
      <c r="B233" s="20" t="s">
        <v>173</v>
      </c>
      <c r="C233" s="378">
        <v>45993.161408935783</v>
      </c>
      <c r="D233" s="314">
        <v>71.449703653306642</v>
      </c>
      <c r="E233" s="444">
        <f t="shared" si="9"/>
        <v>3286.1977527471608</v>
      </c>
      <c r="F233" s="444">
        <f t="shared" si="10"/>
        <v>2014.4422270416785</v>
      </c>
      <c r="G233" s="460">
        <v>1271.7555257054823</v>
      </c>
      <c r="H233" s="369">
        <v>58.293895900536299</v>
      </c>
      <c r="I233" s="315">
        <v>740.4344002998921</v>
      </c>
      <c r="J233" s="149">
        <v>73.2376578589557</v>
      </c>
      <c r="K233" s="149">
        <v>1360.1328410001693</v>
      </c>
      <c r="M233" s="405" t="str">
        <f t="shared" si="11"/>
        <v/>
      </c>
    </row>
    <row r="234" spans="1:13" x14ac:dyDescent="0.25">
      <c r="A234" s="352">
        <v>9772</v>
      </c>
      <c r="B234" s="20" t="s">
        <v>335</v>
      </c>
      <c r="C234" s="378">
        <v>53068.0405430916</v>
      </c>
      <c r="D234" s="314">
        <v>70.356959471211781</v>
      </c>
      <c r="E234" s="444">
        <f t="shared" si="9"/>
        <v>3733.7059777069194</v>
      </c>
      <c r="F234" s="444">
        <f t="shared" si="10"/>
        <v>2466.5257798083317</v>
      </c>
      <c r="G234" s="460">
        <v>1267.1801978985877</v>
      </c>
      <c r="H234" s="369">
        <v>59.520182593899818</v>
      </c>
      <c r="I234" s="315">
        <v>793.13090825528991</v>
      </c>
      <c r="J234" s="149">
        <v>58.046956319283069</v>
      </c>
      <c r="K234" s="149">
        <v>885.77904111591317</v>
      </c>
      <c r="M234" s="405" t="str">
        <f t="shared" si="11"/>
        <v/>
      </c>
    </row>
    <row r="235" spans="1:13" x14ac:dyDescent="0.25">
      <c r="A235" s="352">
        <v>9773</v>
      </c>
      <c r="B235" s="20" t="s">
        <v>174</v>
      </c>
      <c r="C235" s="378">
        <v>44889.230317345231</v>
      </c>
      <c r="D235" s="314">
        <v>70.216912071826684</v>
      </c>
      <c r="E235" s="444">
        <f t="shared" si="9"/>
        <v>3151.9831381650069</v>
      </c>
      <c r="F235" s="444">
        <f t="shared" si="10"/>
        <v>1624.8410775797061</v>
      </c>
      <c r="G235" s="460">
        <v>1527.1420605853009</v>
      </c>
      <c r="H235" s="369">
        <v>54.69537481863415</v>
      </c>
      <c r="I235" s="315">
        <v>883.15162067191284</v>
      </c>
      <c r="J235" s="149">
        <v>67.845332151524389</v>
      </c>
      <c r="K235" s="149">
        <v>1453.8224802176089</v>
      </c>
      <c r="M235" s="405" t="str">
        <f t="shared" si="11"/>
        <v/>
      </c>
    </row>
    <row r="236" spans="1:13" x14ac:dyDescent="0.25">
      <c r="A236" s="352">
        <v>9774</v>
      </c>
      <c r="B236" s="20" t="s">
        <v>175</v>
      </c>
      <c r="C236" s="378">
        <v>37490.015633369017</v>
      </c>
      <c r="D236" s="314">
        <v>69.425435254762547</v>
      </c>
      <c r="E236" s="444">
        <f t="shared" si="9"/>
        <v>2602.7606530544963</v>
      </c>
      <c r="F236" s="444">
        <f t="shared" si="10"/>
        <v>1682.0440519757547</v>
      </c>
      <c r="G236" s="460">
        <v>920.71660107874163</v>
      </c>
      <c r="H236" s="369">
        <v>53.171585373104932</v>
      </c>
      <c r="I236" s="315">
        <v>414.80578053126635</v>
      </c>
      <c r="J236" s="149">
        <v>57.953643017439013</v>
      </c>
      <c r="K236" s="149">
        <v>583.72187686073516</v>
      </c>
      <c r="M236" s="405" t="str">
        <f t="shared" si="11"/>
        <v/>
      </c>
    </row>
    <row r="237" spans="1:13" x14ac:dyDescent="0.25">
      <c r="A237" s="352">
        <v>9775</v>
      </c>
      <c r="B237" s="20" t="s">
        <v>176</v>
      </c>
      <c r="C237" s="378">
        <v>22239.30182896979</v>
      </c>
      <c r="D237" s="314">
        <v>70.007599659582283</v>
      </c>
      <c r="E237" s="444">
        <f t="shared" si="9"/>
        <v>1556.9201391511331</v>
      </c>
      <c r="F237" s="444">
        <f t="shared" si="10"/>
        <v>1026.1101729568027</v>
      </c>
      <c r="G237" s="460">
        <v>530.80996619433051</v>
      </c>
      <c r="H237" s="369">
        <v>55.240589990162512</v>
      </c>
      <c r="I237" s="315">
        <v>263.16602586559327</v>
      </c>
      <c r="J237" s="149">
        <v>62.378626167358384</v>
      </c>
      <c r="K237" s="149">
        <v>400.73081527614681</v>
      </c>
      <c r="M237" s="405" t="str">
        <f t="shared" si="11"/>
        <v/>
      </c>
    </row>
    <row r="238" spans="1:13" x14ac:dyDescent="0.25">
      <c r="A238" s="352">
        <v>9776</v>
      </c>
      <c r="B238" s="20" t="s">
        <v>177</v>
      </c>
      <c r="C238" s="378">
        <v>16928.927108057105</v>
      </c>
      <c r="D238" s="314">
        <v>78.903612399315747</v>
      </c>
      <c r="E238" s="444">
        <f t="shared" si="9"/>
        <v>1335.7535028704071</v>
      </c>
      <c r="F238" s="444">
        <f t="shared" si="10"/>
        <v>1335.7535028704071</v>
      </c>
      <c r="G238" s="460">
        <v>0</v>
      </c>
      <c r="H238" s="369">
        <v>64.894678953193548</v>
      </c>
      <c r="I238" s="315">
        <v>0</v>
      </c>
      <c r="J238" s="149">
        <v>50.326234970599209</v>
      </c>
      <c r="K238" s="149">
        <v>0</v>
      </c>
      <c r="M238" s="405">
        <f t="shared" si="11"/>
        <v>1</v>
      </c>
    </row>
    <row r="239" spans="1:13" x14ac:dyDescent="0.25">
      <c r="A239" s="352">
        <v>9777</v>
      </c>
      <c r="B239" s="20" t="s">
        <v>336</v>
      </c>
      <c r="C239" s="378">
        <v>73516.057959291807</v>
      </c>
      <c r="D239" s="314">
        <v>86.513030265704273</v>
      </c>
      <c r="E239" s="444">
        <f t="shared" si="9"/>
        <v>6360.0969472474817</v>
      </c>
      <c r="F239" s="444">
        <f t="shared" si="10"/>
        <v>6042.3334441862662</v>
      </c>
      <c r="G239" s="460">
        <v>317.76350306121532</v>
      </c>
      <c r="H239" s="369">
        <v>84.16124982738792</v>
      </c>
      <c r="I239" s="315">
        <v>279.25830338504932</v>
      </c>
      <c r="J239" s="149">
        <v>58.898972114848611</v>
      </c>
      <c r="K239" s="149">
        <v>42.459935743444035</v>
      </c>
      <c r="M239" s="405" t="str">
        <f t="shared" si="11"/>
        <v/>
      </c>
    </row>
    <row r="240" spans="1:13" x14ac:dyDescent="0.25">
      <c r="A240" s="352">
        <v>9778</v>
      </c>
      <c r="B240" s="20" t="s">
        <v>337</v>
      </c>
      <c r="C240" s="378">
        <v>73327.606110772307</v>
      </c>
      <c r="D240" s="314">
        <v>94.482563095763823</v>
      </c>
      <c r="E240" s="444">
        <f t="shared" si="9"/>
        <v>6928.1801710223608</v>
      </c>
      <c r="F240" s="444">
        <f t="shared" si="10"/>
        <v>4869.5585010790319</v>
      </c>
      <c r="G240" s="460">
        <v>2058.6216699433289</v>
      </c>
      <c r="H240" s="369">
        <v>74.557713898903103</v>
      </c>
      <c r="I240" s="315">
        <v>996.22161027714719</v>
      </c>
      <c r="J240" s="149">
        <v>70.888312390600987</v>
      </c>
      <c r="K240" s="149">
        <v>825.59220044312838</v>
      </c>
      <c r="M240" s="405" t="str">
        <f t="shared" si="11"/>
        <v/>
      </c>
    </row>
    <row r="241" spans="1:13" x14ac:dyDescent="0.25">
      <c r="A241" s="352">
        <v>9779</v>
      </c>
      <c r="B241" s="20" t="s">
        <v>178</v>
      </c>
      <c r="C241" s="378">
        <v>72035.223170662255</v>
      </c>
      <c r="D241" s="314">
        <v>69.573211857228401</v>
      </c>
      <c r="E241" s="444">
        <f t="shared" si="9"/>
        <v>5011.7218428352135</v>
      </c>
      <c r="F241" s="444">
        <f t="shared" si="10"/>
        <v>2616.0328523995981</v>
      </c>
      <c r="G241" s="460">
        <v>2395.6889904356153</v>
      </c>
      <c r="H241" s="369">
        <v>56.892827345430575</v>
      </c>
      <c r="I241" s="315">
        <v>1579.3101935894642</v>
      </c>
      <c r="J241" s="149">
        <v>69.281778834894652</v>
      </c>
      <c r="K241" s="149">
        <v>2455.6478621963752</v>
      </c>
      <c r="M241" s="405" t="str">
        <f t="shared" si="11"/>
        <v/>
      </c>
    </row>
    <row r="242" spans="1:13" x14ac:dyDescent="0.25">
      <c r="A242" s="352">
        <v>9780</v>
      </c>
      <c r="B242" s="20" t="s">
        <v>338</v>
      </c>
      <c r="C242" s="378">
        <v>60483.12485641682</v>
      </c>
      <c r="D242" s="314">
        <v>68.838176372614072</v>
      </c>
      <c r="E242" s="444">
        <f t="shared" si="9"/>
        <v>4163.5480164328592</v>
      </c>
      <c r="F242" s="444">
        <f t="shared" si="10"/>
        <v>4163.5480164328592</v>
      </c>
      <c r="G242" s="460">
        <v>0</v>
      </c>
      <c r="H242" s="369">
        <v>41.951659286862345</v>
      </c>
      <c r="I242" s="315">
        <v>0</v>
      </c>
      <c r="J242" s="149">
        <v>49.656016301646915</v>
      </c>
      <c r="K242" s="149">
        <v>0</v>
      </c>
      <c r="M242" s="405">
        <f t="shared" si="11"/>
        <v>1</v>
      </c>
    </row>
    <row r="243" spans="1:13" x14ac:dyDescent="0.25">
      <c r="A243" s="352">
        <v>10041</v>
      </c>
      <c r="B243" s="20" t="s">
        <v>179</v>
      </c>
      <c r="C243" s="378">
        <v>6199.6836216320498</v>
      </c>
      <c r="D243" s="314">
        <v>38.180794347190677</v>
      </c>
      <c r="E243" s="444">
        <f t="shared" si="9"/>
        <v>236.70884537517961</v>
      </c>
      <c r="F243" s="444">
        <f t="shared" si="10"/>
        <v>236.70884537517961</v>
      </c>
      <c r="G243" s="460">
        <v>0</v>
      </c>
      <c r="H243" s="369">
        <v>31.683177318088596</v>
      </c>
      <c r="I243" s="315">
        <v>0</v>
      </c>
      <c r="J243" s="149">
        <v>71.339048565408817</v>
      </c>
      <c r="K243" s="149">
        <v>97.450933110244193</v>
      </c>
      <c r="M243" s="405">
        <f t="shared" si="11"/>
        <v>1</v>
      </c>
    </row>
    <row r="244" spans="1:13" x14ac:dyDescent="0.25">
      <c r="A244" s="352">
        <v>10042</v>
      </c>
      <c r="B244" s="20" t="s">
        <v>181</v>
      </c>
      <c r="C244" s="378">
        <v>18329.331875763615</v>
      </c>
      <c r="D244" s="314">
        <v>46.016306097737825</v>
      </c>
      <c r="E244" s="444">
        <f t="shared" si="9"/>
        <v>843.44814616216149</v>
      </c>
      <c r="F244" s="444">
        <f t="shared" si="10"/>
        <v>843.41848114366553</v>
      </c>
      <c r="G244" s="460">
        <v>2.9665018495927453E-2</v>
      </c>
      <c r="H244" s="369">
        <v>36.442245686310187</v>
      </c>
      <c r="I244" s="315">
        <v>0</v>
      </c>
      <c r="J244" s="149">
        <v>36.362251031629846</v>
      </c>
      <c r="K244" s="149">
        <v>0</v>
      </c>
      <c r="M244" s="405" t="str">
        <f t="shared" si="11"/>
        <v/>
      </c>
    </row>
    <row r="245" spans="1:13" x14ac:dyDescent="0.25">
      <c r="A245" s="352">
        <v>10043</v>
      </c>
      <c r="B245" s="20" t="s">
        <v>182</v>
      </c>
      <c r="C245" s="378">
        <v>7243.8814224165644</v>
      </c>
      <c r="D245" s="314">
        <v>44.685436639023642</v>
      </c>
      <c r="E245" s="444">
        <f t="shared" si="9"/>
        <v>323.69600432199582</v>
      </c>
      <c r="F245" s="444">
        <f t="shared" si="10"/>
        <v>323.28909191142571</v>
      </c>
      <c r="G245" s="460">
        <v>0.40691241057012661</v>
      </c>
      <c r="H245" s="369">
        <v>35.07581090524517</v>
      </c>
      <c r="I245" s="315">
        <v>0</v>
      </c>
      <c r="J245" s="149">
        <v>31.168256615748476</v>
      </c>
      <c r="K245" s="149">
        <v>0</v>
      </c>
      <c r="M245" s="405" t="str">
        <f t="shared" si="11"/>
        <v/>
      </c>
    </row>
    <row r="246" spans="1:13" x14ac:dyDescent="0.25">
      <c r="A246" s="352">
        <v>10044</v>
      </c>
      <c r="B246" s="20" t="s">
        <v>183</v>
      </c>
      <c r="C246" s="378">
        <v>15144.721239791654</v>
      </c>
      <c r="D246" s="314">
        <v>39.775327861718047</v>
      </c>
      <c r="E246" s="444">
        <f t="shared" si="9"/>
        <v>602.386252687038</v>
      </c>
      <c r="F246" s="444">
        <f t="shared" si="10"/>
        <v>599.74466017143106</v>
      </c>
      <c r="G246" s="460">
        <v>2.6415925156069551</v>
      </c>
      <c r="H246" s="369">
        <v>31.012777115704754</v>
      </c>
      <c r="I246" s="315">
        <v>0.65321366061055941</v>
      </c>
      <c r="J246" s="149">
        <v>33.069752058990183</v>
      </c>
      <c r="K246" s="149">
        <v>1.8426512987581218</v>
      </c>
      <c r="M246" s="405" t="str">
        <f t="shared" si="11"/>
        <v/>
      </c>
    </row>
    <row r="247" spans="1:13" x14ac:dyDescent="0.25">
      <c r="A247" s="352">
        <v>10045</v>
      </c>
      <c r="B247" s="20" t="s">
        <v>184</v>
      </c>
      <c r="C247" s="378">
        <v>13221.046878014275</v>
      </c>
      <c r="D247" s="314">
        <v>40.467419056456613</v>
      </c>
      <c r="E247" s="444">
        <f t="shared" si="9"/>
        <v>535.021644377661</v>
      </c>
      <c r="F247" s="444">
        <f t="shared" si="10"/>
        <v>534.88563393569791</v>
      </c>
      <c r="G247" s="460">
        <v>0.13601044196310461</v>
      </c>
      <c r="H247" s="369">
        <v>31.784764879573999</v>
      </c>
      <c r="I247" s="315">
        <v>0</v>
      </c>
      <c r="J247" s="149">
        <v>26.589959571813793</v>
      </c>
      <c r="K247" s="149">
        <v>0</v>
      </c>
      <c r="M247" s="405" t="str">
        <f t="shared" si="11"/>
        <v/>
      </c>
    </row>
    <row r="248" spans="1:13" x14ac:dyDescent="0.25">
      <c r="A248" s="352">
        <v>10046</v>
      </c>
      <c r="B248" s="20" t="s">
        <v>185</v>
      </c>
      <c r="C248" s="378">
        <v>14761.334962381841</v>
      </c>
      <c r="D248" s="314">
        <v>46.409900714459013</v>
      </c>
      <c r="E248" s="444">
        <f t="shared" si="9"/>
        <v>685.07209001701381</v>
      </c>
      <c r="F248" s="444">
        <f t="shared" si="10"/>
        <v>685.07209001701381</v>
      </c>
      <c r="G248" s="460">
        <v>0</v>
      </c>
      <c r="H248" s="369">
        <v>35.539147382696569</v>
      </c>
      <c r="I248" s="315">
        <v>0</v>
      </c>
      <c r="J248" s="149">
        <v>31.746179164864525</v>
      </c>
      <c r="K248" s="149">
        <v>0</v>
      </c>
      <c r="M248" s="405">
        <f t="shared" si="11"/>
        <v>1</v>
      </c>
    </row>
    <row r="249" spans="1:13" x14ac:dyDescent="0.25">
      <c r="A249" s="352">
        <v>11000</v>
      </c>
      <c r="B249" s="20" t="s">
        <v>186</v>
      </c>
      <c r="C249" s="378">
        <v>1829.3857888398234</v>
      </c>
      <c r="D249" s="314">
        <v>94.457692937957006</v>
      </c>
      <c r="E249" s="444">
        <f t="shared" si="9"/>
        <v>172.79956110729429</v>
      </c>
      <c r="F249" s="444">
        <f t="shared" si="10"/>
        <v>72.911191138350674</v>
      </c>
      <c r="G249" s="460">
        <v>99.888369968943621</v>
      </c>
      <c r="H249" s="369">
        <v>77.710659583387098</v>
      </c>
      <c r="I249" s="315">
        <v>73.941481067806478</v>
      </c>
      <c r="J249" s="149">
        <v>41.622967279260692</v>
      </c>
      <c r="K249" s="149">
        <v>23.331183668145041</v>
      </c>
      <c r="M249" s="405" t="str">
        <f t="shared" si="11"/>
        <v/>
      </c>
    </row>
    <row r="250" spans="1:13" x14ac:dyDescent="0.25">
      <c r="A250" s="352">
        <v>12060</v>
      </c>
      <c r="B250" s="20" t="s">
        <v>188</v>
      </c>
      <c r="C250" s="378">
        <v>49985.558306581152</v>
      </c>
      <c r="D250" s="314">
        <v>40.084359484876465</v>
      </c>
      <c r="E250" s="444">
        <f t="shared" si="9"/>
        <v>2003.6390882132516</v>
      </c>
      <c r="F250" s="444">
        <f t="shared" si="10"/>
        <v>1122.432213528444</v>
      </c>
      <c r="G250" s="460">
        <v>881.20687468480764</v>
      </c>
      <c r="H250" s="369">
        <v>30.205385039681541</v>
      </c>
      <c r="I250" s="315">
        <v>460.22488688813229</v>
      </c>
      <c r="J250" s="149">
        <v>32.786866054744692</v>
      </c>
      <c r="K250" s="149">
        <v>589.84237862615771</v>
      </c>
      <c r="M250" s="405" t="str">
        <f t="shared" si="11"/>
        <v/>
      </c>
    </row>
    <row r="251" spans="1:13" x14ac:dyDescent="0.25">
      <c r="A251" s="352">
        <v>12061</v>
      </c>
      <c r="B251" s="20" t="s">
        <v>190</v>
      </c>
      <c r="C251" s="378">
        <v>72268.09525728086</v>
      </c>
      <c r="D251" s="314">
        <v>49.192754586368231</v>
      </c>
      <c r="E251" s="444">
        <f t="shared" si="9"/>
        <v>3555.0666744156993</v>
      </c>
      <c r="F251" s="444">
        <f t="shared" si="10"/>
        <v>1140.0027323831682</v>
      </c>
      <c r="G251" s="460">
        <v>2415.063942032531</v>
      </c>
      <c r="H251" s="369">
        <v>38.27536257080564</v>
      </c>
      <c r="I251" s="315">
        <v>1674.2243969834578</v>
      </c>
      <c r="J251" s="149">
        <v>38.995872541463086</v>
      </c>
      <c r="K251" s="149">
        <v>1720.6925863859231</v>
      </c>
      <c r="M251" s="405" t="str">
        <f t="shared" si="11"/>
        <v/>
      </c>
    </row>
    <row r="252" spans="1:13" x14ac:dyDescent="0.25">
      <c r="A252" s="352">
        <v>12062</v>
      </c>
      <c r="B252" s="20" t="s">
        <v>191</v>
      </c>
      <c r="C252" s="378">
        <v>90228.731501844581</v>
      </c>
      <c r="D252" s="314">
        <v>47.577793394966974</v>
      </c>
      <c r="E252" s="444">
        <f t="shared" si="9"/>
        <v>4292.8839456847099</v>
      </c>
      <c r="F252" s="444">
        <f t="shared" si="10"/>
        <v>1300.9969737335068</v>
      </c>
      <c r="G252" s="460">
        <v>2991.8869719512031</v>
      </c>
      <c r="H252" s="369">
        <v>38.58673689558681</v>
      </c>
      <c r="I252" s="315">
        <v>2215.6750966774157</v>
      </c>
      <c r="J252" s="149">
        <v>36.594649148061933</v>
      </c>
      <c r="K252" s="149">
        <v>2076.1709153721872</v>
      </c>
      <c r="M252" s="405" t="str">
        <f t="shared" si="11"/>
        <v/>
      </c>
    </row>
    <row r="253" spans="1:13" x14ac:dyDescent="0.25">
      <c r="A253" s="352">
        <v>12063</v>
      </c>
      <c r="B253" s="20" t="s">
        <v>192</v>
      </c>
      <c r="C253" s="378">
        <v>88496.349514887843</v>
      </c>
      <c r="D253" s="314">
        <v>39.534400908584196</v>
      </c>
      <c r="E253" s="444">
        <f t="shared" si="9"/>
        <v>3498.6501606677662</v>
      </c>
      <c r="F253" s="444">
        <f t="shared" si="10"/>
        <v>1038.4302233695139</v>
      </c>
      <c r="G253" s="460">
        <v>2460.2199372982523</v>
      </c>
      <c r="H253" s="369">
        <v>29.320542402828345</v>
      </c>
      <c r="I253" s="315">
        <v>1595.8431115940473</v>
      </c>
      <c r="J253" s="149">
        <v>29.759870480585136</v>
      </c>
      <c r="K253" s="149">
        <v>1704.0241530343583</v>
      </c>
      <c r="M253" s="405" t="str">
        <f t="shared" si="11"/>
        <v/>
      </c>
    </row>
    <row r="254" spans="1:13" x14ac:dyDescent="0.25">
      <c r="A254" s="352">
        <v>12064</v>
      </c>
      <c r="B254" s="20" t="s">
        <v>193</v>
      </c>
      <c r="C254" s="378">
        <v>127066.49643587193</v>
      </c>
      <c r="D254" s="314">
        <v>39.386679645261722</v>
      </c>
      <c r="E254" s="444">
        <f t="shared" si="9"/>
        <v>5004.7273887654783</v>
      </c>
      <c r="F254" s="444">
        <f t="shared" si="10"/>
        <v>1308.7951755458362</v>
      </c>
      <c r="G254" s="460">
        <v>3695.9322132196421</v>
      </c>
      <c r="H254" s="369">
        <v>29.041958981956181</v>
      </c>
      <c r="I254" s="315">
        <v>2435.3472478506205</v>
      </c>
      <c r="J254" s="149">
        <v>40.762100154881821</v>
      </c>
      <c r="K254" s="149">
        <v>3908.3687183648167</v>
      </c>
      <c r="M254" s="405" t="str">
        <f t="shared" si="11"/>
        <v/>
      </c>
    </row>
    <row r="255" spans="1:13" x14ac:dyDescent="0.25">
      <c r="A255" s="352">
        <v>12065</v>
      </c>
      <c r="B255" s="20" t="s">
        <v>194</v>
      </c>
      <c r="C255" s="378">
        <v>67825.471067733248</v>
      </c>
      <c r="D255" s="314">
        <v>42.295679942280472</v>
      </c>
      <c r="E255" s="444">
        <f t="shared" si="9"/>
        <v>2868.7244162152497</v>
      </c>
      <c r="F255" s="444">
        <f t="shared" si="10"/>
        <v>1193.4876588206735</v>
      </c>
      <c r="G255" s="460">
        <v>1675.2367573945762</v>
      </c>
      <c r="H255" s="369">
        <v>32.959824621684739</v>
      </c>
      <c r="I255" s="315">
        <v>1089.7344990297781</v>
      </c>
      <c r="J255" s="149">
        <v>29.698852556755561</v>
      </c>
      <c r="K255" s="149">
        <v>939.27025166167368</v>
      </c>
      <c r="M255" s="405" t="str">
        <f t="shared" si="11"/>
        <v/>
      </c>
    </row>
    <row r="256" spans="1:13" x14ac:dyDescent="0.25">
      <c r="A256" s="352">
        <v>12066</v>
      </c>
      <c r="B256" s="20" t="s">
        <v>195</v>
      </c>
      <c r="C256" s="378">
        <v>37562.105834497052</v>
      </c>
      <c r="D256" s="314">
        <v>48.718423001926176</v>
      </c>
      <c r="E256" s="444">
        <f t="shared" si="9"/>
        <v>1829.9665608881464</v>
      </c>
      <c r="F256" s="444">
        <f t="shared" si="10"/>
        <v>752.75363604254221</v>
      </c>
      <c r="G256" s="460">
        <v>1077.2129248456042</v>
      </c>
      <c r="H256" s="369">
        <v>40.889600769608222</v>
      </c>
      <c r="I256" s="315">
        <v>813.03719360987714</v>
      </c>
      <c r="J256" s="149">
        <v>48.28528256557064</v>
      </c>
      <c r="K256" s="149">
        <v>1114.0405656186347</v>
      </c>
      <c r="M256" s="405" t="str">
        <f t="shared" si="11"/>
        <v/>
      </c>
    </row>
    <row r="257" spans="1:13" x14ac:dyDescent="0.25">
      <c r="A257" s="352">
        <v>12067</v>
      </c>
      <c r="B257" s="20" t="s">
        <v>339</v>
      </c>
      <c r="C257" s="378">
        <v>84781.084312895255</v>
      </c>
      <c r="D257" s="314">
        <v>46.5766097584523</v>
      </c>
      <c r="E257" s="444">
        <f t="shared" si="9"/>
        <v>3948.8154789401642</v>
      </c>
      <c r="F257" s="444">
        <f t="shared" si="10"/>
        <v>1659.332992778573</v>
      </c>
      <c r="G257" s="460">
        <v>2289.4824861615912</v>
      </c>
      <c r="H257" s="369">
        <v>38.470790376112539</v>
      </c>
      <c r="I257" s="315">
        <v>1665.2536308277561</v>
      </c>
      <c r="J257" s="149">
        <v>35.660787112275472</v>
      </c>
      <c r="K257" s="149">
        <v>1537.84299579463</v>
      </c>
      <c r="M257" s="405" t="str">
        <f t="shared" si="11"/>
        <v/>
      </c>
    </row>
    <row r="258" spans="1:13" x14ac:dyDescent="0.25">
      <c r="A258" s="352">
        <v>12068</v>
      </c>
      <c r="B258" s="20" t="s">
        <v>196</v>
      </c>
      <c r="C258" s="378">
        <v>126921.62825577798</v>
      </c>
      <c r="D258" s="314">
        <v>41.792925944720054</v>
      </c>
      <c r="E258" s="444">
        <f t="shared" si="9"/>
        <v>5304.4262104770169</v>
      </c>
      <c r="F258" s="444">
        <f t="shared" si="10"/>
        <v>2081.787029347412</v>
      </c>
      <c r="G258" s="460">
        <v>3222.6391811296048</v>
      </c>
      <c r="H258" s="369">
        <v>30.595704308519</v>
      </c>
      <c r="I258" s="315">
        <v>1893.0974099705161</v>
      </c>
      <c r="J258" s="149">
        <v>35.335798619568592</v>
      </c>
      <c r="K258" s="149">
        <v>2508.3591648988472</v>
      </c>
      <c r="M258" s="405" t="str">
        <f t="shared" si="11"/>
        <v/>
      </c>
    </row>
    <row r="259" spans="1:13" x14ac:dyDescent="0.25">
      <c r="A259" s="352">
        <v>12069</v>
      </c>
      <c r="B259" s="20" t="s">
        <v>340</v>
      </c>
      <c r="C259" s="378">
        <v>115447.86718653196</v>
      </c>
      <c r="D259" s="314">
        <v>42.427399843159037</v>
      </c>
      <c r="E259" s="444">
        <f t="shared" si="9"/>
        <v>4898.1528221629114</v>
      </c>
      <c r="F259" s="444">
        <f t="shared" si="10"/>
        <v>1822.2760083318572</v>
      </c>
      <c r="G259" s="460">
        <v>3075.8768138310543</v>
      </c>
      <c r="H259" s="369">
        <v>31.801241005661474</v>
      </c>
      <c r="I259" s="315">
        <v>1953.0241158980509</v>
      </c>
      <c r="J259" s="149">
        <v>32.832109114566109</v>
      </c>
      <c r="K259" s="149">
        <v>2103.4070718669359</v>
      </c>
      <c r="M259" s="405" t="str">
        <f t="shared" si="11"/>
        <v/>
      </c>
    </row>
    <row r="260" spans="1:13" x14ac:dyDescent="0.25">
      <c r="A260" s="352">
        <v>12070</v>
      </c>
      <c r="B260" s="20" t="s">
        <v>197</v>
      </c>
      <c r="C260" s="378">
        <v>137863.19996898444</v>
      </c>
      <c r="D260" s="314">
        <v>45.885535166541658</v>
      </c>
      <c r="E260" s="444">
        <f t="shared" si="9"/>
        <v>6325.9267103488</v>
      </c>
      <c r="F260" s="444">
        <f t="shared" si="10"/>
        <v>2904.9106212239785</v>
      </c>
      <c r="G260" s="460">
        <v>3421.0160891248215</v>
      </c>
      <c r="H260" s="369">
        <v>35.087570776557172</v>
      </c>
      <c r="I260" s="315">
        <v>2015.1754060671444</v>
      </c>
      <c r="J260" s="149">
        <v>37.981814936498296</v>
      </c>
      <c r="K260" s="149">
        <v>2437.2465477792593</v>
      </c>
      <c r="M260" s="405" t="str">
        <f t="shared" si="11"/>
        <v/>
      </c>
    </row>
    <row r="261" spans="1:13" x14ac:dyDescent="0.25">
      <c r="A261" s="352">
        <v>12071</v>
      </c>
      <c r="B261" s="20" t="s">
        <v>341</v>
      </c>
      <c r="C261" s="378">
        <v>54661.581230724551</v>
      </c>
      <c r="D261" s="314">
        <v>48.669841441920731</v>
      </c>
      <c r="E261" s="444">
        <f t="shared" si="9"/>
        <v>2660.3704914640343</v>
      </c>
      <c r="F261" s="444">
        <f t="shared" si="10"/>
        <v>1084.0776934431931</v>
      </c>
      <c r="G261" s="460">
        <v>1576.2927980208412</v>
      </c>
      <c r="H261" s="369">
        <v>40.148760266018506</v>
      </c>
      <c r="I261" s="315">
        <v>1153.9317530036139</v>
      </c>
      <c r="J261" s="149">
        <v>36.800216612453895</v>
      </c>
      <c r="K261" s="149">
        <v>1015.6780885335201</v>
      </c>
      <c r="M261" s="405" t="str">
        <f t="shared" si="11"/>
        <v/>
      </c>
    </row>
    <row r="262" spans="1:13" x14ac:dyDescent="0.25">
      <c r="A262" s="352">
        <v>12072</v>
      </c>
      <c r="B262" s="20" t="s">
        <v>198</v>
      </c>
      <c r="C262" s="378">
        <v>92002.360678966972</v>
      </c>
      <c r="D262" s="314">
        <v>45.635966416981951</v>
      </c>
      <c r="E262" s="444">
        <f t="shared" si="9"/>
        <v>4198.6166422283977</v>
      </c>
      <c r="F262" s="444">
        <f t="shared" si="10"/>
        <v>1282.0471941080323</v>
      </c>
      <c r="G262" s="460">
        <v>2916.5694481203655</v>
      </c>
      <c r="H262" s="369">
        <v>30.844512605406933</v>
      </c>
      <c r="I262" s="315">
        <v>1631.1295853093768</v>
      </c>
      <c r="J262" s="149">
        <v>35.318738191263435</v>
      </c>
      <c r="K262" s="149">
        <v>2079.6013747497586</v>
      </c>
      <c r="M262" s="405" t="str">
        <f t="shared" si="11"/>
        <v/>
      </c>
    </row>
    <row r="263" spans="1:13" x14ac:dyDescent="0.25">
      <c r="A263" s="352">
        <v>12073</v>
      </c>
      <c r="B263" s="20" t="s">
        <v>199</v>
      </c>
      <c r="C263" s="378">
        <v>178287.45838936529</v>
      </c>
      <c r="D263" s="314">
        <v>38.389090825459547</v>
      </c>
      <c r="E263" s="444">
        <f t="shared" ref="E263:E307" si="12">C263*D263 /1000</f>
        <v>6844.2934331496845</v>
      </c>
      <c r="F263" s="444">
        <f t="shared" ref="F263:F307" si="13">E263-G263</f>
        <v>3032.372512532771</v>
      </c>
      <c r="G263" s="460">
        <v>3811.9209206169135</v>
      </c>
      <c r="H263" s="369">
        <v>28.779998691797381</v>
      </c>
      <c r="I263" s="315">
        <v>2195.4060190761452</v>
      </c>
      <c r="J263" s="149">
        <v>41.483545940355881</v>
      </c>
      <c r="K263" s="149">
        <v>4457.9437083241482</v>
      </c>
      <c r="M263" s="405" t="str">
        <f t="shared" ref="M263:M307" si="14">IF(F263 &gt;= E263, 1, "")</f>
        <v/>
      </c>
    </row>
    <row r="264" spans="1:13" x14ac:dyDescent="0.25">
      <c r="A264" s="352">
        <v>13071</v>
      </c>
      <c r="B264" s="20" t="s">
        <v>200</v>
      </c>
      <c r="C264" s="378">
        <v>286975.36016147345</v>
      </c>
      <c r="D264" s="314">
        <v>41.213653212137956</v>
      </c>
      <c r="E264" s="444">
        <f t="shared" si="12"/>
        <v>11827.302974123357</v>
      </c>
      <c r="F264" s="444">
        <f t="shared" si="13"/>
        <v>6069.2881891125526</v>
      </c>
      <c r="G264" s="460">
        <v>5758.0147850108042</v>
      </c>
      <c r="H264" s="369">
        <v>29.470156168377013</v>
      </c>
      <c r="I264" s="315">
        <v>2683.6597543490052</v>
      </c>
      <c r="J264" s="149">
        <v>42.936850510954244</v>
      </c>
      <c r="K264" s="149">
        <v>6455.243374253494</v>
      </c>
      <c r="M264" s="405" t="str">
        <f t="shared" si="14"/>
        <v/>
      </c>
    </row>
    <row r="265" spans="1:13" x14ac:dyDescent="0.25">
      <c r="A265" s="352">
        <v>13072</v>
      </c>
      <c r="B265" s="20" t="s">
        <v>342</v>
      </c>
      <c r="C265" s="378">
        <v>225318.85454774823</v>
      </c>
      <c r="D265" s="314">
        <v>46.639925499573998</v>
      </c>
      <c r="E265" s="444">
        <f t="shared" si="12"/>
        <v>10508.854589756327</v>
      </c>
      <c r="F265" s="444">
        <f t="shared" si="13"/>
        <v>5914.5369784927325</v>
      </c>
      <c r="G265" s="460">
        <v>4594.3176112635947</v>
      </c>
      <c r="H265" s="369">
        <v>35.247579925717346</v>
      </c>
      <c r="I265" s="315">
        <v>2218.8833268243775</v>
      </c>
      <c r="J265" s="149">
        <v>48.580219887115803</v>
      </c>
      <c r="K265" s="149">
        <v>5123.7953702319319</v>
      </c>
      <c r="M265" s="405" t="str">
        <f t="shared" si="14"/>
        <v/>
      </c>
    </row>
    <row r="266" spans="1:13" x14ac:dyDescent="0.25">
      <c r="A266" s="352">
        <v>13073</v>
      </c>
      <c r="B266" s="20" t="s">
        <v>202</v>
      </c>
      <c r="C266" s="378">
        <v>202303.19666961019</v>
      </c>
      <c r="D266" s="314">
        <v>38.037167856372008</v>
      </c>
      <c r="E266" s="444">
        <f t="shared" si="12"/>
        <v>7695.0406496026017</v>
      </c>
      <c r="F266" s="444">
        <f t="shared" si="13"/>
        <v>4742.9101246686114</v>
      </c>
      <c r="G266" s="460">
        <v>2952.1305249339903</v>
      </c>
      <c r="H266" s="369">
        <v>25.650408511091321</v>
      </c>
      <c r="I266" s="315">
        <v>861.14550483016274</v>
      </c>
      <c r="J266" s="149">
        <v>45.321360704858719</v>
      </c>
      <c r="K266" s="149">
        <v>4465.3725784316102</v>
      </c>
      <c r="M266" s="405" t="str">
        <f t="shared" si="14"/>
        <v/>
      </c>
    </row>
    <row r="267" spans="1:13" x14ac:dyDescent="0.25">
      <c r="A267" s="352">
        <v>13074</v>
      </c>
      <c r="B267" s="20" t="s">
        <v>203</v>
      </c>
      <c r="C267" s="378">
        <v>138906.2293427526</v>
      </c>
      <c r="D267" s="314">
        <v>41.591888998733836</v>
      </c>
      <c r="E267" s="444">
        <f t="shared" si="12"/>
        <v>5777.3724720564305</v>
      </c>
      <c r="F267" s="444">
        <f t="shared" si="13"/>
        <v>3842.2872193687308</v>
      </c>
      <c r="G267" s="460">
        <v>1935.0852526876999</v>
      </c>
      <c r="H267" s="369">
        <v>30.995056632588497</v>
      </c>
      <c r="I267" s="315">
        <v>652.11724714406876</v>
      </c>
      <c r="J267" s="149">
        <v>52.161936282128622</v>
      </c>
      <c r="K267" s="149">
        <v>3356.6956940014466</v>
      </c>
      <c r="M267" s="405" t="str">
        <f t="shared" si="14"/>
        <v/>
      </c>
    </row>
    <row r="268" spans="1:13" x14ac:dyDescent="0.25">
      <c r="A268" s="352">
        <v>13075</v>
      </c>
      <c r="B268" s="20" t="s">
        <v>204</v>
      </c>
      <c r="C268" s="378">
        <v>224640.4541440646</v>
      </c>
      <c r="D268" s="314">
        <v>40.74117241077014</v>
      </c>
      <c r="E268" s="444">
        <f t="shared" si="12"/>
        <v>9152.1154727170397</v>
      </c>
      <c r="F268" s="444">
        <f t="shared" si="13"/>
        <v>3574.3078771098353</v>
      </c>
      <c r="G268" s="460">
        <v>5577.8075956072043</v>
      </c>
      <c r="H268" s="369">
        <v>28.17879274444514</v>
      </c>
      <c r="I268" s="315">
        <v>2902.1398664609637</v>
      </c>
      <c r="J268" s="149">
        <v>43.276004626728039</v>
      </c>
      <c r="K268" s="149">
        <v>6323.2038728930547</v>
      </c>
      <c r="M268" s="405" t="str">
        <f t="shared" si="14"/>
        <v/>
      </c>
    </row>
    <row r="269" spans="1:13" x14ac:dyDescent="0.25">
      <c r="A269" s="352">
        <v>13076</v>
      </c>
      <c r="B269" s="20" t="s">
        <v>343</v>
      </c>
      <c r="C269" s="378">
        <v>268255.90513435093</v>
      </c>
      <c r="D269" s="314">
        <v>53.361061008173841</v>
      </c>
      <c r="E269" s="444">
        <f t="shared" si="12"/>
        <v>14314.419719676995</v>
      </c>
      <c r="F269" s="444">
        <f t="shared" si="13"/>
        <v>7173.0542692288718</v>
      </c>
      <c r="G269" s="460">
        <v>7141.3654504481228</v>
      </c>
      <c r="H269" s="369">
        <v>45.054658025336991</v>
      </c>
      <c r="I269" s="315">
        <v>5062.7827609547603</v>
      </c>
      <c r="J269" s="149">
        <v>44.420822433907723</v>
      </c>
      <c r="K269" s="149">
        <v>5154.7783161025072</v>
      </c>
      <c r="M269" s="405" t="str">
        <f t="shared" si="14"/>
        <v/>
      </c>
    </row>
    <row r="270" spans="1:13" x14ac:dyDescent="0.25">
      <c r="A270" s="352">
        <v>14521</v>
      </c>
      <c r="B270" s="20" t="s">
        <v>344</v>
      </c>
      <c r="C270" s="378">
        <v>70273.099586724726</v>
      </c>
      <c r="D270" s="314">
        <v>55.508091891742488</v>
      </c>
      <c r="E270" s="444">
        <f t="shared" si="12"/>
        <v>3900.7256693774871</v>
      </c>
      <c r="F270" s="444">
        <f t="shared" si="13"/>
        <v>3741.6214461679638</v>
      </c>
      <c r="G270" s="460">
        <v>159.10422320952344</v>
      </c>
      <c r="H270" s="369">
        <v>42.306301856491359</v>
      </c>
      <c r="I270" s="315">
        <v>21.023550801384001</v>
      </c>
      <c r="J270" s="149">
        <v>50.687472908071889</v>
      </c>
      <c r="K270" s="149">
        <v>322.99410046989391</v>
      </c>
      <c r="M270" s="405" t="str">
        <f t="shared" si="14"/>
        <v/>
      </c>
    </row>
    <row r="271" spans="1:13" x14ac:dyDescent="0.25">
      <c r="A271" s="352">
        <v>14522</v>
      </c>
      <c r="B271" s="20" t="s">
        <v>206</v>
      </c>
      <c r="C271" s="378">
        <v>136891.80256199682</v>
      </c>
      <c r="D271" s="314">
        <v>47.735161144624129</v>
      </c>
      <c r="E271" s="444">
        <f t="shared" si="12"/>
        <v>6534.5522546749889</v>
      </c>
      <c r="F271" s="444">
        <f t="shared" si="13"/>
        <v>4798.7358036555715</v>
      </c>
      <c r="G271" s="460">
        <v>1735.8164510194176</v>
      </c>
      <c r="H271" s="369">
        <v>34.519442023713751</v>
      </c>
      <c r="I271" s="315">
        <v>607.73854536870056</v>
      </c>
      <c r="J271" s="149">
        <v>63.529502792000791</v>
      </c>
      <c r="K271" s="149">
        <v>3637.3578294187023</v>
      </c>
      <c r="M271" s="405" t="str">
        <f t="shared" si="14"/>
        <v/>
      </c>
    </row>
    <row r="272" spans="1:13" x14ac:dyDescent="0.25">
      <c r="A272" s="352">
        <v>14523</v>
      </c>
      <c r="B272" s="20" t="s">
        <v>207</v>
      </c>
      <c r="C272" s="378">
        <v>54951.555703619422</v>
      </c>
      <c r="D272" s="314">
        <v>51.298569262217129</v>
      </c>
      <c r="E272" s="444">
        <f t="shared" si="12"/>
        <v>2818.9361863287036</v>
      </c>
      <c r="F272" s="444">
        <f t="shared" si="13"/>
        <v>2326.3909629831605</v>
      </c>
      <c r="G272" s="460">
        <v>492.54522334554326</v>
      </c>
      <c r="H272" s="369">
        <v>38.687709447580893</v>
      </c>
      <c r="I272" s="315">
        <v>132.7368223475745</v>
      </c>
      <c r="J272" s="149">
        <v>55.745804375144964</v>
      </c>
      <c r="K272" s="149">
        <v>961.02049594599168</v>
      </c>
      <c r="M272" s="405" t="str">
        <f t="shared" si="14"/>
        <v/>
      </c>
    </row>
    <row r="273" spans="1:13" x14ac:dyDescent="0.25">
      <c r="A273" s="352">
        <v>14524</v>
      </c>
      <c r="B273" s="20" t="s">
        <v>208</v>
      </c>
      <c r="C273" s="378">
        <v>51096.740614976632</v>
      </c>
      <c r="D273" s="314">
        <v>50.601394551616913</v>
      </c>
      <c r="E273" s="444">
        <f t="shared" si="12"/>
        <v>2585.5663321600614</v>
      </c>
      <c r="F273" s="444">
        <f t="shared" si="13"/>
        <v>1774.2728985263727</v>
      </c>
      <c r="G273" s="460">
        <v>811.29343363368866</v>
      </c>
      <c r="H273" s="369">
        <v>35.907184607683931</v>
      </c>
      <c r="I273" s="315">
        <v>271.94118828819882</v>
      </c>
      <c r="J273" s="149">
        <v>62.565460662146975</v>
      </c>
      <c r="K273" s="149">
        <v>1373.555179715137</v>
      </c>
      <c r="M273" s="405" t="str">
        <f t="shared" si="14"/>
        <v/>
      </c>
    </row>
    <row r="274" spans="1:13" x14ac:dyDescent="0.25">
      <c r="A274" s="352">
        <v>14625</v>
      </c>
      <c r="B274" s="20" t="s">
        <v>209</v>
      </c>
      <c r="C274" s="378">
        <v>98051.499368023069</v>
      </c>
      <c r="D274" s="314">
        <v>43.430406140359096</v>
      </c>
      <c r="E274" s="444">
        <f t="shared" si="12"/>
        <v>4258.4164402244051</v>
      </c>
      <c r="F274" s="444">
        <f t="shared" si="13"/>
        <v>2868.3835119683467</v>
      </c>
      <c r="G274" s="460">
        <v>1390.0329282560583</v>
      </c>
      <c r="H274" s="369">
        <v>31.221595317432421</v>
      </c>
      <c r="I274" s="315">
        <v>520.64016439284137</v>
      </c>
      <c r="J274" s="149">
        <v>50.107497952153317</v>
      </c>
      <c r="K274" s="149">
        <v>2118.1798339644788</v>
      </c>
      <c r="M274" s="405" t="str">
        <f t="shared" si="14"/>
        <v/>
      </c>
    </row>
    <row r="275" spans="1:13" x14ac:dyDescent="0.25">
      <c r="A275" s="352">
        <v>14626</v>
      </c>
      <c r="B275" s="20" t="s">
        <v>210</v>
      </c>
      <c r="C275" s="378">
        <v>86654.568053179028</v>
      </c>
      <c r="D275" s="314">
        <v>45.866956163096383</v>
      </c>
      <c r="E275" s="444">
        <f t="shared" si="12"/>
        <v>3974.5812742272146</v>
      </c>
      <c r="F275" s="444">
        <f t="shared" si="13"/>
        <v>2469.1688783560703</v>
      </c>
      <c r="G275" s="460">
        <v>1505.4123958711441</v>
      </c>
      <c r="H275" s="369">
        <v>33.254857956843061</v>
      </c>
      <c r="I275" s="315">
        <v>610.81423621381998</v>
      </c>
      <c r="J275" s="149">
        <v>52.636786042308444</v>
      </c>
      <c r="K275" s="149">
        <v>2229.9815570086676</v>
      </c>
      <c r="M275" s="405" t="str">
        <f t="shared" si="14"/>
        <v/>
      </c>
    </row>
    <row r="276" spans="1:13" x14ac:dyDescent="0.25">
      <c r="A276" s="352">
        <v>14627</v>
      </c>
      <c r="B276" s="20" t="s">
        <v>211</v>
      </c>
      <c r="C276" s="378">
        <v>92693.047147028163</v>
      </c>
      <c r="D276" s="314">
        <v>43.347694589594681</v>
      </c>
      <c r="E276" s="444">
        <f t="shared" si="12"/>
        <v>4018.0298983082776</v>
      </c>
      <c r="F276" s="444">
        <f t="shared" si="13"/>
        <v>1628.3929153220806</v>
      </c>
      <c r="G276" s="460">
        <v>2389.6369829861969</v>
      </c>
      <c r="H276" s="369">
        <v>30.919962303311284</v>
      </c>
      <c r="I276" s="315">
        <v>1295.5739738806381</v>
      </c>
      <c r="J276" s="149">
        <v>54.533262385018702</v>
      </c>
      <c r="K276" s="149">
        <v>3439.7826631116841</v>
      </c>
      <c r="M276" s="405" t="str">
        <f t="shared" si="14"/>
        <v/>
      </c>
    </row>
    <row r="277" spans="1:13" x14ac:dyDescent="0.25">
      <c r="A277" s="352">
        <v>14628</v>
      </c>
      <c r="B277" s="20" t="s">
        <v>345</v>
      </c>
      <c r="C277" s="378">
        <v>80691.869080058532</v>
      </c>
      <c r="D277" s="314">
        <v>44.226116591433822</v>
      </c>
      <c r="E277" s="444">
        <f t="shared" si="12"/>
        <v>3568.6880099153827</v>
      </c>
      <c r="F277" s="444">
        <f t="shared" si="13"/>
        <v>2919.8816895307723</v>
      </c>
      <c r="G277" s="460">
        <v>648.80632038461044</v>
      </c>
      <c r="H277" s="369">
        <v>32.677853837345154</v>
      </c>
      <c r="I277" s="315">
        <v>218.35927531457955</v>
      </c>
      <c r="J277" s="149">
        <v>46.989067812440311</v>
      </c>
      <c r="K277" s="149">
        <v>954.08582787586204</v>
      </c>
      <c r="M277" s="405" t="str">
        <f t="shared" si="14"/>
        <v/>
      </c>
    </row>
    <row r="278" spans="1:13" x14ac:dyDescent="0.25">
      <c r="A278" s="352">
        <v>14729</v>
      </c>
      <c r="B278" s="20" t="s">
        <v>346</v>
      </c>
      <c r="C278" s="378">
        <v>104376.14812830792</v>
      </c>
      <c r="D278" s="314">
        <v>41.000848389977811</v>
      </c>
      <c r="E278" s="444">
        <f t="shared" si="12"/>
        <v>4279.510624938619</v>
      </c>
      <c r="F278" s="444">
        <f t="shared" si="13"/>
        <v>1819.0134267269859</v>
      </c>
      <c r="G278" s="460">
        <v>2460.4971982116331</v>
      </c>
      <c r="H278" s="369">
        <v>28.994737589123215</v>
      </c>
      <c r="I278" s="315">
        <v>1284.8798722251377</v>
      </c>
      <c r="J278" s="149">
        <v>57.78679246367205</v>
      </c>
      <c r="K278" s="149">
        <v>4212.9837159640365</v>
      </c>
      <c r="M278" s="405" t="str">
        <f t="shared" si="14"/>
        <v/>
      </c>
    </row>
    <row r="279" spans="1:13" x14ac:dyDescent="0.25">
      <c r="A279" s="352">
        <v>14730</v>
      </c>
      <c r="B279" s="20" t="s">
        <v>212</v>
      </c>
      <c r="C279" s="378">
        <v>125218.67264923399</v>
      </c>
      <c r="D279" s="314">
        <v>43.101247427342244</v>
      </c>
      <c r="E279" s="444">
        <f t="shared" si="12"/>
        <v>5397.080992378008</v>
      </c>
      <c r="F279" s="444">
        <f t="shared" si="13"/>
        <v>1615.3021130803972</v>
      </c>
      <c r="G279" s="460">
        <v>3781.7788792976107</v>
      </c>
      <c r="H279" s="369">
        <v>26.182532383357263</v>
      </c>
      <c r="I279" s="315">
        <v>1736.8877045802192</v>
      </c>
      <c r="J279" s="149">
        <v>53.781748585648202</v>
      </c>
      <c r="K279" s="149">
        <v>5103.9810202859808</v>
      </c>
      <c r="M279" s="405" t="str">
        <f t="shared" si="14"/>
        <v/>
      </c>
    </row>
    <row r="280" spans="1:13" x14ac:dyDescent="0.25">
      <c r="A280" s="352">
        <v>15081</v>
      </c>
      <c r="B280" s="20" t="s">
        <v>213</v>
      </c>
      <c r="C280" s="378">
        <v>124940.49849939336</v>
      </c>
      <c r="D280" s="314">
        <v>45.163116587475074</v>
      </c>
      <c r="E280" s="444">
        <f t="shared" si="12"/>
        <v>5642.7023002253563</v>
      </c>
      <c r="F280" s="444">
        <f t="shared" si="13"/>
        <v>2365.9602268178046</v>
      </c>
      <c r="G280" s="460">
        <v>3276.7420734075517</v>
      </c>
      <c r="H280" s="369">
        <v>35.954669613933937</v>
      </c>
      <c r="I280" s="315">
        <v>2182.4088984939108</v>
      </c>
      <c r="J280" s="149">
        <v>44.884969087597909</v>
      </c>
      <c r="K280" s="149">
        <v>3240.689337222288</v>
      </c>
      <c r="M280" s="405" t="str">
        <f t="shared" si="14"/>
        <v/>
      </c>
    </row>
    <row r="281" spans="1:13" x14ac:dyDescent="0.25">
      <c r="A281" s="352">
        <v>15083</v>
      </c>
      <c r="B281" s="20" t="s">
        <v>347</v>
      </c>
      <c r="C281" s="378">
        <v>156911.84604414547</v>
      </c>
      <c r="D281" s="314">
        <v>44.107656270202462</v>
      </c>
      <c r="E281" s="444">
        <f t="shared" si="12"/>
        <v>6921.0137700380965</v>
      </c>
      <c r="F281" s="444">
        <f t="shared" si="13"/>
        <v>1646.4950456811112</v>
      </c>
      <c r="G281" s="460">
        <v>5274.5187243569853</v>
      </c>
      <c r="H281" s="369">
        <v>32.020774825250022</v>
      </c>
      <c r="I281" s="315">
        <v>3428.2330081089794</v>
      </c>
      <c r="J281" s="149">
        <v>44.937919165979352</v>
      </c>
      <c r="K281" s="149">
        <v>5414.9267765104014</v>
      </c>
      <c r="M281" s="405" t="str">
        <f t="shared" si="14"/>
        <v/>
      </c>
    </row>
    <row r="282" spans="1:13" x14ac:dyDescent="0.25">
      <c r="A282" s="352">
        <v>15084</v>
      </c>
      <c r="B282" s="20" t="s">
        <v>215</v>
      </c>
      <c r="C282" s="378">
        <v>93143.778123071039</v>
      </c>
      <c r="D282" s="314">
        <v>39.124976865487099</v>
      </c>
      <c r="E282" s="444">
        <f t="shared" si="12"/>
        <v>3644.2481642292178</v>
      </c>
      <c r="F282" s="444">
        <f t="shared" si="13"/>
        <v>1122.9329561635141</v>
      </c>
      <c r="G282" s="460">
        <v>2521.3152080657037</v>
      </c>
      <c r="H282" s="369">
        <v>27.218868152566206</v>
      </c>
      <c r="I282" s="315">
        <v>1450.5710354614921</v>
      </c>
      <c r="J282" s="149">
        <v>41.983018809667897</v>
      </c>
      <c r="K282" s="149">
        <v>2795.410011988899</v>
      </c>
      <c r="M282" s="405" t="str">
        <f t="shared" si="14"/>
        <v/>
      </c>
    </row>
    <row r="283" spans="1:13" x14ac:dyDescent="0.25">
      <c r="A283" s="352">
        <v>15085</v>
      </c>
      <c r="B283" s="20" t="s">
        <v>216</v>
      </c>
      <c r="C283" s="378">
        <v>102945.45284263851</v>
      </c>
      <c r="D283" s="314">
        <v>35.630645611928806</v>
      </c>
      <c r="E283" s="444">
        <f t="shared" si="12"/>
        <v>3668.0129475955814</v>
      </c>
      <c r="F283" s="444">
        <f t="shared" si="13"/>
        <v>1452.6355578809003</v>
      </c>
      <c r="G283" s="460">
        <v>2215.3773897146812</v>
      </c>
      <c r="H283" s="369">
        <v>22.972057995040373</v>
      </c>
      <c r="I283" s="315">
        <v>1124.6509954980447</v>
      </c>
      <c r="J283" s="149">
        <v>39.679381550175457</v>
      </c>
      <c r="K283" s="149">
        <v>2647.6280833989745</v>
      </c>
      <c r="M283" s="405" t="str">
        <f t="shared" si="14"/>
        <v/>
      </c>
    </row>
    <row r="284" spans="1:13" x14ac:dyDescent="0.25">
      <c r="A284" s="352">
        <v>15086</v>
      </c>
      <c r="B284" s="20" t="s">
        <v>369</v>
      </c>
      <c r="C284" s="378">
        <v>82195</v>
      </c>
      <c r="D284" s="314">
        <v>44.107656270202867</v>
      </c>
      <c r="E284" s="444">
        <f t="shared" si="12"/>
        <v>3625.4288071293245</v>
      </c>
      <c r="F284" s="444">
        <f t="shared" si="13"/>
        <v>991.00131688513829</v>
      </c>
      <c r="G284" s="460">
        <v>2634.4274902441862</v>
      </c>
      <c r="H284" s="369">
        <v>32.020774825250044</v>
      </c>
      <c r="I284" s="315">
        <v>1675.1453692170257</v>
      </c>
      <c r="J284" s="149">
        <v>46.632174055658233</v>
      </c>
      <c r="K284" s="149">
        <v>2836.1368352283248</v>
      </c>
      <c r="M284" s="405" t="str">
        <f t="shared" si="14"/>
        <v/>
      </c>
    </row>
    <row r="285" spans="1:13" x14ac:dyDescent="0.25">
      <c r="A285" s="352">
        <v>15087</v>
      </c>
      <c r="B285" s="20" t="s">
        <v>217</v>
      </c>
      <c r="C285" s="378">
        <v>72215.689746918957</v>
      </c>
      <c r="D285" s="314">
        <v>33.614158336544939</v>
      </c>
      <c r="E285" s="444">
        <f t="shared" si="12"/>
        <v>2427.4696295357389</v>
      </c>
      <c r="F285" s="444">
        <f t="shared" si="13"/>
        <v>942.84917427002301</v>
      </c>
      <c r="G285" s="460">
        <v>1484.6204552657159</v>
      </c>
      <c r="H285" s="369">
        <v>24.566187411290347</v>
      </c>
      <c r="I285" s="315">
        <v>943.77392311138442</v>
      </c>
      <c r="J285" s="149">
        <v>36.241859018073079</v>
      </c>
      <c r="K285" s="149">
        <v>1665.9073205500033</v>
      </c>
      <c r="M285" s="405" t="str">
        <f t="shared" si="14"/>
        <v/>
      </c>
    </row>
    <row r="286" spans="1:13" x14ac:dyDescent="0.25">
      <c r="A286" s="352">
        <v>15088</v>
      </c>
      <c r="B286" s="20" t="s">
        <v>348</v>
      </c>
      <c r="C286" s="378">
        <v>103753.63317085631</v>
      </c>
      <c r="D286" s="314">
        <v>41.791419964761076</v>
      </c>
      <c r="E286" s="444">
        <f t="shared" si="12"/>
        <v>4336.0116567130208</v>
      </c>
      <c r="F286" s="444">
        <f t="shared" si="13"/>
        <v>530.53571284071813</v>
      </c>
      <c r="G286" s="460">
        <v>3805.4759438723027</v>
      </c>
      <c r="H286" s="369">
        <v>26.186477426911939</v>
      </c>
      <c r="I286" s="315">
        <v>2203.3145684280717</v>
      </c>
      <c r="J286" s="149">
        <v>44.445540569263251</v>
      </c>
      <c r="K286" s="149">
        <v>4104.2961690263974</v>
      </c>
      <c r="M286" s="405" t="str">
        <f t="shared" si="14"/>
        <v/>
      </c>
    </row>
    <row r="287" spans="1:13" x14ac:dyDescent="0.25">
      <c r="A287" s="352">
        <v>15089</v>
      </c>
      <c r="B287" s="20" t="s">
        <v>370</v>
      </c>
      <c r="C287" s="378">
        <v>100306</v>
      </c>
      <c r="D287" s="314">
        <v>44.107656270202156</v>
      </c>
      <c r="E287" s="444">
        <f t="shared" si="12"/>
        <v>4424.2625698388974</v>
      </c>
      <c r="F287" s="444">
        <f t="shared" si="13"/>
        <v>320.67171066488663</v>
      </c>
      <c r="G287" s="460">
        <v>4103.5908591740108</v>
      </c>
      <c r="H287" s="369">
        <v>32.020774825249823</v>
      </c>
      <c r="I287" s="315">
        <v>2895.8429542755362</v>
      </c>
      <c r="J287" s="149">
        <v>41.371552913173133</v>
      </c>
      <c r="K287" s="149">
        <v>3834.4086156062599</v>
      </c>
      <c r="M287" s="405" t="str">
        <f t="shared" si="14"/>
        <v/>
      </c>
    </row>
    <row r="288" spans="1:13" x14ac:dyDescent="0.25">
      <c r="A288" s="352">
        <v>15090</v>
      </c>
      <c r="B288" s="20" t="s">
        <v>218</v>
      </c>
      <c r="C288" s="378">
        <v>147691.96909388903</v>
      </c>
      <c r="D288" s="314">
        <v>50.433166436385932</v>
      </c>
      <c r="E288" s="444">
        <f t="shared" si="12"/>
        <v>7448.5736586296725</v>
      </c>
      <c r="F288" s="444">
        <f t="shared" si="13"/>
        <v>1840.5941574926846</v>
      </c>
      <c r="G288" s="460">
        <v>5607.9795011369879</v>
      </c>
      <c r="H288" s="369">
        <v>38.562788787501844</v>
      </c>
      <c r="I288" s="315">
        <v>3885.5184024468335</v>
      </c>
      <c r="J288" s="149">
        <v>41.405725766468329</v>
      </c>
      <c r="K288" s="149">
        <v>4307.7434933871882</v>
      </c>
      <c r="M288" s="405" t="str">
        <f t="shared" si="14"/>
        <v/>
      </c>
    </row>
    <row r="289" spans="1:13" x14ac:dyDescent="0.25">
      <c r="A289" s="352">
        <v>15091</v>
      </c>
      <c r="B289" s="20" t="s">
        <v>349</v>
      </c>
      <c r="C289" s="378">
        <v>184896.1324790873</v>
      </c>
      <c r="D289" s="314">
        <v>45.176505047046831</v>
      </c>
      <c r="E289" s="444">
        <f t="shared" si="12"/>
        <v>8352.9610621209267</v>
      </c>
      <c r="F289" s="444">
        <f t="shared" si="13"/>
        <v>2176.3145249502104</v>
      </c>
      <c r="G289" s="460">
        <v>6176.6465371707163</v>
      </c>
      <c r="H289" s="369">
        <v>39.069928194920962</v>
      </c>
      <c r="I289" s="315">
        <v>5090.5992941016675</v>
      </c>
      <c r="J289" s="149">
        <v>45.7697478804509</v>
      </c>
      <c r="K289" s="149">
        <v>6374.7848451552791</v>
      </c>
      <c r="M289" s="405" t="str">
        <f t="shared" si="14"/>
        <v/>
      </c>
    </row>
    <row r="290" spans="1:13" x14ac:dyDescent="0.25">
      <c r="A290" s="352">
        <v>16051</v>
      </c>
      <c r="B290" s="20" t="s">
        <v>219</v>
      </c>
      <c r="C290" s="378">
        <v>13312.366173895629</v>
      </c>
      <c r="D290" s="314">
        <v>37.503198415645556</v>
      </c>
      <c r="E290" s="444">
        <f t="shared" si="12"/>
        <v>499.25631000133603</v>
      </c>
      <c r="F290" s="444">
        <f t="shared" si="13"/>
        <v>148.00251061445476</v>
      </c>
      <c r="G290" s="460">
        <v>351.25379938688127</v>
      </c>
      <c r="H290" s="369">
        <v>25.18508828632044</v>
      </c>
      <c r="I290" s="315">
        <v>198.49718002931385</v>
      </c>
      <c r="J290" s="149">
        <v>37.933915164299947</v>
      </c>
      <c r="K290" s="149">
        <v>356.7898043370829</v>
      </c>
      <c r="M290" s="405" t="str">
        <f t="shared" si="14"/>
        <v/>
      </c>
    </row>
    <row r="291" spans="1:13" x14ac:dyDescent="0.25">
      <c r="A291" s="352">
        <v>16061</v>
      </c>
      <c r="B291" s="20" t="s">
        <v>221</v>
      </c>
      <c r="C291" s="378">
        <v>47073.92284427648</v>
      </c>
      <c r="D291" s="314">
        <v>32.26539867336885</v>
      </c>
      <c r="E291" s="444">
        <f t="shared" si="12"/>
        <v>1518.858887689986</v>
      </c>
      <c r="F291" s="444">
        <f t="shared" si="13"/>
        <v>1493.3356957024153</v>
      </c>
      <c r="G291" s="460">
        <v>25.523191987570822</v>
      </c>
      <c r="H291" s="369">
        <v>19.999812103980627</v>
      </c>
      <c r="I291" s="315">
        <v>4.4288063574330454E-2</v>
      </c>
      <c r="J291" s="149">
        <v>60.369534441470748</v>
      </c>
      <c r="K291" s="149">
        <v>776.58688421211002</v>
      </c>
      <c r="M291" s="405" t="str">
        <f t="shared" si="14"/>
        <v/>
      </c>
    </row>
    <row r="292" spans="1:13" x14ac:dyDescent="0.25">
      <c r="A292" s="352">
        <v>16062</v>
      </c>
      <c r="B292" s="20" t="s">
        <v>222</v>
      </c>
      <c r="C292" s="378">
        <v>35516.595207164093</v>
      </c>
      <c r="D292" s="314">
        <v>44.267115078079073</v>
      </c>
      <c r="E292" s="444">
        <f t="shared" si="12"/>
        <v>1572.2172072170845</v>
      </c>
      <c r="F292" s="444">
        <f t="shared" si="13"/>
        <v>1068.4523330153593</v>
      </c>
      <c r="G292" s="460">
        <v>503.76487420172509</v>
      </c>
      <c r="H292" s="369">
        <v>35.070018150515672</v>
      </c>
      <c r="I292" s="315">
        <v>277.4040120095778</v>
      </c>
      <c r="J292" s="149">
        <v>63.667591567605172</v>
      </c>
      <c r="K292" s="149">
        <v>1127.7252184197139</v>
      </c>
      <c r="M292" s="405" t="str">
        <f t="shared" si="14"/>
        <v/>
      </c>
    </row>
    <row r="293" spans="1:13" x14ac:dyDescent="0.25">
      <c r="A293" s="352">
        <v>16063</v>
      </c>
      <c r="B293" s="20" t="s">
        <v>223</v>
      </c>
      <c r="C293" s="378">
        <v>59254.488598144286</v>
      </c>
      <c r="D293" s="314">
        <v>41.991004674540335</v>
      </c>
      <c r="E293" s="444">
        <f t="shared" si="12"/>
        <v>2488.1555077121739</v>
      </c>
      <c r="F293" s="444">
        <f t="shared" si="13"/>
        <v>2099.541899187323</v>
      </c>
      <c r="G293" s="460">
        <v>388.61360852485103</v>
      </c>
      <c r="H293" s="369">
        <v>31.162930368342273</v>
      </c>
      <c r="I293" s="315">
        <v>124.61041214663192</v>
      </c>
      <c r="J293" s="149">
        <v>47.361683237069165</v>
      </c>
      <c r="K293" s="149">
        <v>633.43248999340528</v>
      </c>
      <c r="M293" s="405" t="str">
        <f t="shared" si="14"/>
        <v/>
      </c>
    </row>
    <row r="294" spans="1:13" x14ac:dyDescent="0.25">
      <c r="A294" s="352">
        <v>16064</v>
      </c>
      <c r="B294" s="20" t="s">
        <v>224</v>
      </c>
      <c r="C294" s="378">
        <v>66470.090218691752</v>
      </c>
      <c r="D294" s="314">
        <v>36.57754831952456</v>
      </c>
      <c r="E294" s="444">
        <f t="shared" si="12"/>
        <v>2431.312936777354</v>
      </c>
      <c r="F294" s="444">
        <f t="shared" si="13"/>
        <v>1178.8807825809149</v>
      </c>
      <c r="G294" s="460">
        <v>1252.4321541964391</v>
      </c>
      <c r="H294" s="369">
        <v>22.204905775063132</v>
      </c>
      <c r="I294" s="315">
        <v>558.42123263310657</v>
      </c>
      <c r="J294" s="149">
        <v>56.683725849953667</v>
      </c>
      <c r="K294" s="149">
        <v>2441.0290319941082</v>
      </c>
      <c r="M294" s="405" t="str">
        <f t="shared" si="14"/>
        <v/>
      </c>
    </row>
    <row r="295" spans="1:13" x14ac:dyDescent="0.25">
      <c r="A295" s="352">
        <v>16065</v>
      </c>
      <c r="B295" s="20" t="s">
        <v>225</v>
      </c>
      <c r="C295" s="378">
        <v>67684.656660624707</v>
      </c>
      <c r="D295" s="314">
        <v>30.874259056722639</v>
      </c>
      <c r="E295" s="444">
        <f t="shared" si="12"/>
        <v>2089.7136239054548</v>
      </c>
      <c r="F295" s="444">
        <f t="shared" si="13"/>
        <v>1015.4833418613018</v>
      </c>
      <c r="G295" s="460">
        <v>1074.230282044153</v>
      </c>
      <c r="H295" s="369">
        <v>17.85563753929398</v>
      </c>
      <c r="I295" s="315">
        <v>460.46898002377401</v>
      </c>
      <c r="J295" s="149">
        <v>50.781844935519672</v>
      </c>
      <c r="K295" s="149">
        <v>2271.2292144455287</v>
      </c>
      <c r="M295" s="405" t="str">
        <f t="shared" si="14"/>
        <v/>
      </c>
    </row>
    <row r="296" spans="1:13" x14ac:dyDescent="0.25">
      <c r="A296" s="352">
        <v>16066</v>
      </c>
      <c r="B296" s="20" t="s">
        <v>226</v>
      </c>
      <c r="C296" s="378">
        <v>40901.372535930866</v>
      </c>
      <c r="D296" s="314">
        <v>52.932517055425265</v>
      </c>
      <c r="E296" s="444">
        <f t="shared" si="12"/>
        <v>2165.012599348463</v>
      </c>
      <c r="F296" s="444">
        <f t="shared" si="13"/>
        <v>1867.0266520284088</v>
      </c>
      <c r="G296" s="460">
        <v>297.98594732005432</v>
      </c>
      <c r="H296" s="369">
        <v>39.819394734774519</v>
      </c>
      <c r="I296" s="315">
        <v>86.748392089718735</v>
      </c>
      <c r="J296" s="149">
        <v>52.056757486259265</v>
      </c>
      <c r="K296" s="149">
        <v>396.54000852518499</v>
      </c>
      <c r="M296" s="405" t="str">
        <f t="shared" si="14"/>
        <v/>
      </c>
    </row>
    <row r="297" spans="1:13" x14ac:dyDescent="0.25">
      <c r="A297" s="352">
        <v>16067</v>
      </c>
      <c r="B297" s="20" t="s">
        <v>227</v>
      </c>
      <c r="C297" s="378">
        <v>47816.822679448931</v>
      </c>
      <c r="D297" s="314">
        <v>40.935560319059064</v>
      </c>
      <c r="E297" s="444">
        <f t="shared" si="12"/>
        <v>1957.4084290603332</v>
      </c>
      <c r="F297" s="444">
        <f t="shared" si="13"/>
        <v>913.16261024263008</v>
      </c>
      <c r="G297" s="460">
        <v>1044.2458188177031</v>
      </c>
      <c r="H297" s="369">
        <v>26.413434414831606</v>
      </c>
      <c r="I297" s="315">
        <v>501.42776759008154</v>
      </c>
      <c r="J297" s="149">
        <v>54.773033601123821</v>
      </c>
      <c r="K297" s="149">
        <v>1649.2494892777045</v>
      </c>
      <c r="M297" s="405" t="str">
        <f t="shared" si="14"/>
        <v/>
      </c>
    </row>
    <row r="298" spans="1:13" x14ac:dyDescent="0.25">
      <c r="A298" s="352">
        <v>16068</v>
      </c>
      <c r="B298" s="20" t="s">
        <v>228</v>
      </c>
      <c r="C298" s="378">
        <v>57530.362671952105</v>
      </c>
      <c r="D298" s="314">
        <v>33.12819326825668</v>
      </c>
      <c r="E298" s="444">
        <f t="shared" si="12"/>
        <v>1905.8769733893291</v>
      </c>
      <c r="F298" s="444">
        <f t="shared" si="13"/>
        <v>330.00400492326116</v>
      </c>
      <c r="G298" s="460">
        <v>1575.872968466068</v>
      </c>
      <c r="H298" s="369">
        <v>17.709768005459662</v>
      </c>
      <c r="I298" s="315">
        <v>720.5825202519502</v>
      </c>
      <c r="J298" s="149">
        <v>48.713578255996737</v>
      </c>
      <c r="K298" s="149">
        <v>2465.9670230107295</v>
      </c>
      <c r="M298" s="405" t="str">
        <f t="shared" si="14"/>
        <v/>
      </c>
    </row>
    <row r="299" spans="1:13" x14ac:dyDescent="0.25">
      <c r="A299" s="352">
        <v>16069</v>
      </c>
      <c r="B299" s="20" t="s">
        <v>350</v>
      </c>
      <c r="C299" s="378">
        <v>33652.863942818709</v>
      </c>
      <c r="D299" s="314">
        <v>46.360747782574073</v>
      </c>
      <c r="E299" s="444">
        <f t="shared" si="12"/>
        <v>1560.1719374142995</v>
      </c>
      <c r="F299" s="444">
        <f t="shared" si="13"/>
        <v>1423.9714783865545</v>
      </c>
      <c r="G299" s="460">
        <v>136.2004590277449</v>
      </c>
      <c r="H299" s="369">
        <v>34.592785981159444</v>
      </c>
      <c r="I299" s="315">
        <v>21.950115153505266</v>
      </c>
      <c r="J299" s="149">
        <v>52.83786299575381</v>
      </c>
      <c r="K299" s="149">
        <v>347.48481764554822</v>
      </c>
      <c r="M299" s="405" t="str">
        <f t="shared" si="14"/>
        <v/>
      </c>
    </row>
    <row r="300" spans="1:13" x14ac:dyDescent="0.25">
      <c r="A300" s="352">
        <v>16070</v>
      </c>
      <c r="B300" s="20" t="s">
        <v>229</v>
      </c>
      <c r="C300" s="378">
        <v>31486.986839470293</v>
      </c>
      <c r="D300" s="314">
        <v>37.002959350715621</v>
      </c>
      <c r="E300" s="444">
        <f t="shared" si="12"/>
        <v>1165.1116940974371</v>
      </c>
      <c r="F300" s="444">
        <f t="shared" si="13"/>
        <v>882.22478998223119</v>
      </c>
      <c r="G300" s="460">
        <v>282.88690411520582</v>
      </c>
      <c r="H300" s="369">
        <v>24.268176477361738</v>
      </c>
      <c r="I300" s="315">
        <v>93.441541071932448</v>
      </c>
      <c r="J300" s="149">
        <v>52.883671305952276</v>
      </c>
      <c r="K300" s="149">
        <v>678.55136354225681</v>
      </c>
      <c r="M300" s="405" t="str">
        <f t="shared" si="14"/>
        <v/>
      </c>
    </row>
    <row r="301" spans="1:13" x14ac:dyDescent="0.25">
      <c r="A301" s="352">
        <v>16071</v>
      </c>
      <c r="B301" s="20" t="s">
        <v>351</v>
      </c>
      <c r="C301" s="378">
        <v>57151.433896964816</v>
      </c>
      <c r="D301" s="314">
        <v>39.551763828277508</v>
      </c>
      <c r="E301" s="444">
        <f t="shared" si="12"/>
        <v>2260.4400159401662</v>
      </c>
      <c r="F301" s="444">
        <f t="shared" si="13"/>
        <v>989.57516640250674</v>
      </c>
      <c r="G301" s="460">
        <v>1270.8648495376594</v>
      </c>
      <c r="H301" s="369">
        <v>25.010528350301364</v>
      </c>
      <c r="I301" s="315">
        <v>592.74425352572666</v>
      </c>
      <c r="J301" s="149">
        <v>49.640097127292783</v>
      </c>
      <c r="K301" s="149">
        <v>1802.2793075492327</v>
      </c>
      <c r="M301" s="405" t="str">
        <f t="shared" si="14"/>
        <v/>
      </c>
    </row>
    <row r="302" spans="1:13" x14ac:dyDescent="0.25">
      <c r="A302" s="352">
        <v>16072</v>
      </c>
      <c r="B302" s="20" t="s">
        <v>230</v>
      </c>
      <c r="C302" s="378">
        <v>6941.3768491750925</v>
      </c>
      <c r="D302" s="314">
        <v>52.94448131437435</v>
      </c>
      <c r="E302" s="444">
        <f t="shared" si="12"/>
        <v>367.50759688718142</v>
      </c>
      <c r="F302" s="444">
        <f t="shared" si="13"/>
        <v>353.47566712271191</v>
      </c>
      <c r="G302" s="460">
        <v>14.031929764469515</v>
      </c>
      <c r="H302" s="369">
        <v>42.457651192558124</v>
      </c>
      <c r="I302" s="315">
        <v>2.9227502644171803</v>
      </c>
      <c r="J302" s="149">
        <v>45.728766731843834</v>
      </c>
      <c r="K302" s="149">
        <v>23.359611883517367</v>
      </c>
      <c r="M302" s="405" t="str">
        <f t="shared" si="14"/>
        <v/>
      </c>
    </row>
    <row r="303" spans="1:13" x14ac:dyDescent="0.25">
      <c r="A303" s="352">
        <v>16073</v>
      </c>
      <c r="B303" s="20" t="s">
        <v>231</v>
      </c>
      <c r="C303" s="378">
        <v>33422.515134865906</v>
      </c>
      <c r="D303" s="314">
        <v>51.735169302017781</v>
      </c>
      <c r="E303" s="444">
        <f t="shared" si="12"/>
        <v>1729.1194790015393</v>
      </c>
      <c r="F303" s="444">
        <f t="shared" si="13"/>
        <v>1302.289232724987</v>
      </c>
      <c r="G303" s="460">
        <v>426.83024627655243</v>
      </c>
      <c r="H303" s="369">
        <v>38.262185966314362</v>
      </c>
      <c r="I303" s="315">
        <v>198.81261858087947</v>
      </c>
      <c r="J303" s="149">
        <v>50.664411042446133</v>
      </c>
      <c r="K303" s="149">
        <v>495.34067940877327</v>
      </c>
      <c r="M303" s="405" t="str">
        <f t="shared" si="14"/>
        <v/>
      </c>
    </row>
    <row r="304" spans="1:13" x14ac:dyDescent="0.25">
      <c r="A304" s="352">
        <v>16074</v>
      </c>
      <c r="B304" s="20" t="s">
        <v>352</v>
      </c>
      <c r="C304" s="378">
        <v>40411.756671407813</v>
      </c>
      <c r="D304" s="314">
        <v>48.916909220416926</v>
      </c>
      <c r="E304" s="444">
        <f t="shared" si="12"/>
        <v>1976.8182325328341</v>
      </c>
      <c r="F304" s="444">
        <f t="shared" si="13"/>
        <v>1176.5670135334317</v>
      </c>
      <c r="G304" s="460">
        <v>800.25121899940234</v>
      </c>
      <c r="H304" s="369">
        <v>33.856887764266823</v>
      </c>
      <c r="I304" s="315">
        <v>313.88618984517677</v>
      </c>
      <c r="J304" s="149">
        <v>60.045933629244061</v>
      </c>
      <c r="K304" s="149">
        <v>1226.271474086263</v>
      </c>
      <c r="M304" s="405" t="str">
        <f t="shared" si="14"/>
        <v/>
      </c>
    </row>
    <row r="305" spans="1:13" x14ac:dyDescent="0.25">
      <c r="A305" s="352">
        <v>16075</v>
      </c>
      <c r="B305" s="20" t="s">
        <v>232</v>
      </c>
      <c r="C305" s="378">
        <v>50363.622919758258</v>
      </c>
      <c r="D305" s="314">
        <v>51.691106550725557</v>
      </c>
      <c r="E305" s="444">
        <f t="shared" si="12"/>
        <v>2603.3513986257876</v>
      </c>
      <c r="F305" s="444">
        <f t="shared" si="13"/>
        <v>1960.4522738719611</v>
      </c>
      <c r="G305" s="460">
        <v>642.89912475382653</v>
      </c>
      <c r="H305" s="369">
        <v>38.920395056871648</v>
      </c>
      <c r="I305" s="315">
        <v>251.91839893527964</v>
      </c>
      <c r="J305" s="149">
        <v>60.044139465257899</v>
      </c>
      <c r="K305" s="149">
        <v>978.08117293136547</v>
      </c>
      <c r="M305" s="405" t="str">
        <f t="shared" si="14"/>
        <v/>
      </c>
    </row>
    <row r="306" spans="1:13" x14ac:dyDescent="0.25">
      <c r="A306" s="352">
        <v>16076</v>
      </c>
      <c r="B306" s="20" t="s">
        <v>353</v>
      </c>
      <c r="C306" s="378">
        <v>51200.257767690717</v>
      </c>
      <c r="D306" s="314">
        <v>58.945993871006877</v>
      </c>
      <c r="E306" s="444">
        <f t="shared" si="12"/>
        <v>3018.0500805682695</v>
      </c>
      <c r="F306" s="444">
        <f t="shared" si="13"/>
        <v>1647.5551276471433</v>
      </c>
      <c r="G306" s="460">
        <v>1370.4949529211262</v>
      </c>
      <c r="H306" s="369">
        <v>45.24485546977013</v>
      </c>
      <c r="I306" s="315">
        <v>730.87453392552709</v>
      </c>
      <c r="J306" s="149">
        <v>60.670400604794395</v>
      </c>
      <c r="K306" s="149">
        <v>1483.4518863231219</v>
      </c>
      <c r="M306" s="405" t="str">
        <f t="shared" si="14"/>
        <v/>
      </c>
    </row>
    <row r="307" spans="1:13" x14ac:dyDescent="0.25">
      <c r="A307" s="352">
        <v>16077</v>
      </c>
      <c r="B307" s="20" t="s">
        <v>233</v>
      </c>
      <c r="C307" s="378">
        <v>36606.514025745964</v>
      </c>
      <c r="D307" s="314">
        <v>42.586424102340892</v>
      </c>
      <c r="E307" s="444">
        <f t="shared" si="12"/>
        <v>1558.9405312087079</v>
      </c>
      <c r="F307" s="444">
        <f t="shared" si="13"/>
        <v>742.78604337246452</v>
      </c>
      <c r="G307" s="460">
        <v>816.15448783624333</v>
      </c>
      <c r="H307" s="369">
        <v>26.177253407547184</v>
      </c>
      <c r="I307" s="315">
        <v>243.93074373651442</v>
      </c>
      <c r="J307" s="149">
        <v>58.600822478902401</v>
      </c>
      <c r="K307" s="149">
        <v>1395.256450617273</v>
      </c>
      <c r="M307" s="405" t="str">
        <f t="shared" si="14"/>
        <v/>
      </c>
    </row>
    <row r="308" spans="1:13" x14ac:dyDescent="0.25">
      <c r="A308" s="354"/>
      <c r="B308" s="21"/>
      <c r="C308" s="379"/>
      <c r="M308" s="270">
        <f>SUM(M6:M307)</f>
        <v>9</v>
      </c>
    </row>
    <row r="309" spans="1:13" x14ac:dyDescent="0.25">
      <c r="A309" s="354"/>
      <c r="B309" s="21"/>
    </row>
  </sheetData>
  <mergeCells count="3">
    <mergeCell ref="D3:G3"/>
    <mergeCell ref="H3:I3"/>
    <mergeCell ref="J3:K3"/>
  </mergeCells>
  <pageMargins left="0.7" right="0.7" top="0.78740157499999996" bottom="0.78740157499999996" header="0.3" footer="0.3"/>
  <pageSetup paperSize="9" orientation="portrait"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AG319"/>
  <sheetViews>
    <sheetView topLeftCell="A2" workbookViewId="0">
      <pane ySplit="2700" topLeftCell="A288" activePane="bottomLeft"/>
      <selection activeCell="R4" sqref="R4"/>
      <selection pane="bottomLeft" activeCell="M321" sqref="M321"/>
    </sheetView>
  </sheetViews>
  <sheetFormatPr baseColWidth="10" defaultRowHeight="15" x14ac:dyDescent="0.25"/>
  <cols>
    <col min="1" max="1" width="11.42578125" style="20"/>
    <col min="2" max="2" width="18.85546875" style="20" customWidth="1"/>
    <col min="3" max="3" width="11.42578125" style="151"/>
    <col min="4" max="4" width="8.85546875" style="360" customWidth="1"/>
    <col min="5" max="5" width="9.85546875" style="360" customWidth="1"/>
    <col min="6" max="7" width="11.42578125" style="270"/>
    <col min="8" max="9" width="11.42578125" style="115"/>
    <col min="10" max="10" width="14.7109375" style="115" customWidth="1"/>
    <col min="11" max="12" width="11.42578125" style="149"/>
    <col min="13" max="13" width="13.5703125" style="149" customWidth="1"/>
    <col min="14" max="14" width="14.28515625" style="270" customWidth="1"/>
    <col min="15" max="15" width="14" style="149" customWidth="1"/>
    <col min="16" max="16" width="13.140625" style="270" customWidth="1"/>
    <col min="17" max="17" width="9" style="402" customWidth="1"/>
    <col min="18" max="18" width="14.28515625" style="405" customWidth="1"/>
    <col min="21" max="21" width="11.42578125" style="156"/>
    <col min="22" max="23" width="11.42578125" style="270"/>
    <col min="24" max="25" width="11.42578125" style="149"/>
    <col min="26" max="27" width="11.42578125" style="115"/>
    <col min="28" max="30" width="11.42578125" style="149"/>
  </cols>
  <sheetData>
    <row r="1" spans="1:30" ht="27.75" customHeight="1" x14ac:dyDescent="0.25">
      <c r="A1" s="89" t="s">
        <v>375</v>
      </c>
    </row>
    <row r="2" spans="1:30" x14ac:dyDescent="0.25">
      <c r="K2" s="512" t="s">
        <v>489</v>
      </c>
    </row>
    <row r="4" spans="1:30" ht="62.25" customHeight="1" x14ac:dyDescent="0.25">
      <c r="A4" s="150" t="s">
        <v>407</v>
      </c>
      <c r="B4" s="150" t="s">
        <v>406</v>
      </c>
      <c r="C4" s="152" t="s">
        <v>373</v>
      </c>
      <c r="D4" s="361" t="s">
        <v>378</v>
      </c>
      <c r="E4" s="361" t="s">
        <v>379</v>
      </c>
      <c r="F4" s="339" t="s">
        <v>429</v>
      </c>
      <c r="G4" s="366" t="s">
        <v>430</v>
      </c>
      <c r="H4" s="338" t="s">
        <v>432</v>
      </c>
      <c r="I4" s="338" t="s">
        <v>431</v>
      </c>
      <c r="J4" s="335" t="s">
        <v>377</v>
      </c>
      <c r="K4" s="203" t="s">
        <v>376</v>
      </c>
      <c r="L4" s="321" t="s">
        <v>394</v>
      </c>
      <c r="M4" s="424" t="s">
        <v>399</v>
      </c>
      <c r="N4" s="356" t="s">
        <v>399</v>
      </c>
      <c r="O4" s="355" t="s">
        <v>436</v>
      </c>
      <c r="P4" s="349" t="s">
        <v>436</v>
      </c>
      <c r="R4" s="527" t="s">
        <v>515</v>
      </c>
    </row>
    <row r="5" spans="1:30" s="19" customFormat="1" ht="26.25" customHeight="1" x14ac:dyDescent="0.25">
      <c r="A5" s="342"/>
      <c r="B5" s="342"/>
      <c r="C5" s="343"/>
      <c r="D5" s="362" t="s">
        <v>374</v>
      </c>
      <c r="E5" s="362" t="s">
        <v>374</v>
      </c>
      <c r="F5" s="28" t="s">
        <v>433</v>
      </c>
      <c r="G5" s="56" t="s">
        <v>433</v>
      </c>
      <c r="H5" s="336" t="s">
        <v>434</v>
      </c>
      <c r="I5" s="336" t="s">
        <v>435</v>
      </c>
      <c r="J5" s="336" t="s">
        <v>374</v>
      </c>
      <c r="K5" s="154" t="s">
        <v>367</v>
      </c>
      <c r="L5" s="359" t="s">
        <v>367</v>
      </c>
      <c r="M5" s="425" t="s">
        <v>367</v>
      </c>
      <c r="N5" s="357" t="s">
        <v>368</v>
      </c>
      <c r="O5" s="154" t="s">
        <v>367</v>
      </c>
      <c r="P5" s="350" t="s">
        <v>368</v>
      </c>
      <c r="Q5" s="403"/>
      <c r="R5" s="406"/>
      <c r="S5" s="347"/>
      <c r="T5" s="347"/>
      <c r="U5" s="348"/>
      <c r="V5" s="344"/>
      <c r="W5" s="344"/>
      <c r="X5" s="346"/>
      <c r="Y5" s="346"/>
      <c r="Z5" s="345"/>
      <c r="AA5" s="345"/>
      <c r="AB5" s="346"/>
      <c r="AC5" s="346"/>
      <c r="AD5" s="346"/>
    </row>
    <row r="6" spans="1:30" x14ac:dyDescent="0.25">
      <c r="A6" s="20">
        <v>1051</v>
      </c>
      <c r="B6" s="21" t="s">
        <v>0</v>
      </c>
      <c r="C6" s="151">
        <v>1499</v>
      </c>
      <c r="D6" s="360">
        <v>1</v>
      </c>
      <c r="E6" s="360">
        <v>1</v>
      </c>
      <c r="F6" s="270">
        <v>695</v>
      </c>
      <c r="G6" s="272">
        <v>326</v>
      </c>
      <c r="H6" s="115">
        <v>1.4990000000000001</v>
      </c>
      <c r="I6" s="115">
        <v>1.2344705882352942</v>
      </c>
      <c r="J6" s="115">
        <v>5.2529016960651314</v>
      </c>
      <c r="K6" s="149">
        <v>3758.9345609353095</v>
      </c>
      <c r="L6" s="315">
        <f>K6-M6</f>
        <v>511.35250389955308</v>
      </c>
      <c r="M6" s="426">
        <v>3247.5820570357564</v>
      </c>
      <c r="N6" s="358">
        <f>M6 / C6 * 1000</f>
        <v>2166.4990373820924</v>
      </c>
      <c r="O6" s="149">
        <v>3270.5004130500492</v>
      </c>
      <c r="P6" s="351">
        <f>O6 / C6*1000</f>
        <v>2181.7881341227812</v>
      </c>
      <c r="R6" s="525"/>
    </row>
    <row r="7" spans="1:30" x14ac:dyDescent="0.25">
      <c r="A7" s="20">
        <v>1053</v>
      </c>
      <c r="B7" s="21" t="s">
        <v>2</v>
      </c>
      <c r="C7" s="151">
        <v>1263</v>
      </c>
      <c r="D7" s="360">
        <v>1</v>
      </c>
      <c r="E7" s="360">
        <v>1</v>
      </c>
      <c r="F7" s="270">
        <v>1133</v>
      </c>
      <c r="G7" s="272">
        <v>718</v>
      </c>
      <c r="H7" s="115">
        <v>1.2629999999999999</v>
      </c>
      <c r="I7" s="115">
        <v>1.0401176470588234</v>
      </c>
      <c r="J7" s="115">
        <v>4.3093819477434687</v>
      </c>
      <c r="K7" s="149">
        <v>2146.3151222696652</v>
      </c>
      <c r="L7" s="315">
        <f t="shared" ref="L7:L70" si="0">K7-M7</f>
        <v>291.97731275667093</v>
      </c>
      <c r="M7" s="426">
        <v>1854.3378095129942</v>
      </c>
      <c r="N7" s="358">
        <f t="shared" ref="N7:N70" si="1">M7 / C7 * 1000</f>
        <v>1468.2009576508269</v>
      </c>
      <c r="O7" s="149">
        <v>1867.4239681820602</v>
      </c>
      <c r="P7" s="351">
        <f t="shared" ref="P7:P70" si="2">O7 / C7*1000</f>
        <v>1478.5621284101821</v>
      </c>
      <c r="R7" s="525"/>
    </row>
    <row r="8" spans="1:30" x14ac:dyDescent="0.25">
      <c r="A8" s="20">
        <v>1054</v>
      </c>
      <c r="B8" s="21" t="s">
        <v>3</v>
      </c>
      <c r="C8" s="151">
        <v>2403</v>
      </c>
      <c r="D8" s="360">
        <v>1</v>
      </c>
      <c r="E8" s="360">
        <v>1</v>
      </c>
      <c r="F8" s="270">
        <v>1181</v>
      </c>
      <c r="G8" s="272">
        <v>431</v>
      </c>
      <c r="H8" s="115">
        <v>2.403</v>
      </c>
      <c r="I8" s="115">
        <v>1.9789411764705884</v>
      </c>
      <c r="J8" s="115">
        <v>4.7903241452089604</v>
      </c>
      <c r="K8" s="149">
        <v>6684.1920865714164</v>
      </c>
      <c r="L8" s="315">
        <f t="shared" si="0"/>
        <v>909.29445687487532</v>
      </c>
      <c r="M8" s="426">
        <v>5774.8976296965411</v>
      </c>
      <c r="N8" s="358">
        <f t="shared" si="1"/>
        <v>2403.2033415299798</v>
      </c>
      <c r="O8" s="149">
        <v>5815.6513835660526</v>
      </c>
      <c r="P8" s="351">
        <f t="shared" si="2"/>
        <v>2420.1628728947367</v>
      </c>
      <c r="R8" s="525"/>
    </row>
    <row r="9" spans="1:30" x14ac:dyDescent="0.25">
      <c r="A9" s="20">
        <v>1055</v>
      </c>
      <c r="B9" s="21" t="s">
        <v>272</v>
      </c>
      <c r="C9" s="151">
        <v>1711</v>
      </c>
      <c r="D9" s="360">
        <v>1</v>
      </c>
      <c r="E9" s="360">
        <v>1</v>
      </c>
      <c r="F9" s="270">
        <v>1109</v>
      </c>
      <c r="G9" s="272">
        <v>454</v>
      </c>
      <c r="H9" s="115">
        <v>1.7110000000000001</v>
      </c>
      <c r="I9" s="115">
        <v>1.4090588235294117</v>
      </c>
      <c r="J9" s="115">
        <v>3.6110336060783186</v>
      </c>
      <c r="K9" s="149">
        <v>2597.7111898780918</v>
      </c>
      <c r="L9" s="315">
        <f t="shared" si="0"/>
        <v>353.38367822544024</v>
      </c>
      <c r="M9" s="426">
        <v>2244.3275116526515</v>
      </c>
      <c r="N9" s="358">
        <f t="shared" si="1"/>
        <v>1311.7051500015498</v>
      </c>
      <c r="O9" s="149">
        <v>2260.1658479968532</v>
      </c>
      <c r="P9" s="351">
        <f t="shared" si="2"/>
        <v>1320.9619216813871</v>
      </c>
      <c r="R9" s="525"/>
    </row>
    <row r="10" spans="1:30" x14ac:dyDescent="0.25">
      <c r="A10" s="20">
        <v>1056</v>
      </c>
      <c r="B10" s="21" t="s">
        <v>4</v>
      </c>
      <c r="C10" s="151">
        <v>671</v>
      </c>
      <c r="D10" s="360">
        <v>1</v>
      </c>
      <c r="E10" s="360">
        <v>1</v>
      </c>
      <c r="F10" s="270">
        <v>456</v>
      </c>
      <c r="G10" s="272">
        <v>234</v>
      </c>
      <c r="H10" s="115">
        <v>0.67100000000000004</v>
      </c>
      <c r="I10" s="115">
        <v>0.5525882352941176</v>
      </c>
      <c r="J10" s="115">
        <v>5.7818479880774936</v>
      </c>
      <c r="K10" s="149">
        <v>1445.3998488140894</v>
      </c>
      <c r="L10" s="315">
        <f t="shared" si="0"/>
        <v>196.62721439960706</v>
      </c>
      <c r="M10" s="426">
        <v>1248.7726344144824</v>
      </c>
      <c r="N10" s="358">
        <f t="shared" si="1"/>
        <v>1861.0620483077234</v>
      </c>
      <c r="O10" s="149">
        <v>1257.5852880484108</v>
      </c>
      <c r="P10" s="351">
        <f t="shared" si="2"/>
        <v>1874.1956602807909</v>
      </c>
      <c r="R10" s="525"/>
      <c r="T10" s="21"/>
    </row>
    <row r="11" spans="1:30" x14ac:dyDescent="0.25">
      <c r="A11" s="20">
        <v>1057</v>
      </c>
      <c r="B11" s="21" t="s">
        <v>5</v>
      </c>
      <c r="C11" s="151">
        <v>1118</v>
      </c>
      <c r="D11" s="360">
        <v>1</v>
      </c>
      <c r="E11" s="360">
        <v>1</v>
      </c>
      <c r="F11" s="270">
        <v>837</v>
      </c>
      <c r="G11" s="272">
        <v>333</v>
      </c>
      <c r="H11" s="115">
        <v>1.1180000000000001</v>
      </c>
      <c r="I11" s="115">
        <v>0.92070588235294126</v>
      </c>
      <c r="J11" s="115">
        <v>4.764999284436497</v>
      </c>
      <c r="K11" s="149">
        <v>2517.5312450388965</v>
      </c>
      <c r="L11" s="315">
        <f t="shared" si="0"/>
        <v>342.47627483987844</v>
      </c>
      <c r="M11" s="426">
        <v>2175.054970199018</v>
      </c>
      <c r="N11" s="358">
        <f t="shared" si="1"/>
        <v>1945.4874509830215</v>
      </c>
      <c r="O11" s="149">
        <v>2190.4044466039891</v>
      </c>
      <c r="P11" s="351">
        <f t="shared" si="2"/>
        <v>1959.2168574275395</v>
      </c>
      <c r="R11" s="525"/>
      <c r="T11" s="21"/>
    </row>
    <row r="12" spans="1:30" x14ac:dyDescent="0.25">
      <c r="A12" s="20">
        <v>1058</v>
      </c>
      <c r="B12" s="21" t="s">
        <v>273</v>
      </c>
      <c r="C12" s="151">
        <v>2418</v>
      </c>
      <c r="D12" s="360">
        <v>1</v>
      </c>
      <c r="E12" s="360">
        <v>1</v>
      </c>
      <c r="F12" s="270">
        <v>1898</v>
      </c>
      <c r="G12" s="272">
        <v>1033</v>
      </c>
      <c r="H12" s="115">
        <v>2.4180000000000001</v>
      </c>
      <c r="I12" s="115">
        <v>1.9912941176470591</v>
      </c>
      <c r="J12" s="115">
        <v>5.6876963606286255</v>
      </c>
      <c r="K12" s="149">
        <v>6567.3108772525156</v>
      </c>
      <c r="L12" s="315">
        <f t="shared" si="0"/>
        <v>893.39433994675437</v>
      </c>
      <c r="M12" s="426">
        <v>5673.9165373057613</v>
      </c>
      <c r="N12" s="358">
        <f t="shared" si="1"/>
        <v>2346.5328938402654</v>
      </c>
      <c r="O12" s="149">
        <v>5713.9576623377325</v>
      </c>
      <c r="P12" s="351">
        <f t="shared" si="2"/>
        <v>2363.0924988989796</v>
      </c>
      <c r="R12" s="525"/>
      <c r="T12" s="21"/>
    </row>
    <row r="13" spans="1:30" x14ac:dyDescent="0.25">
      <c r="A13" s="20">
        <v>1059</v>
      </c>
      <c r="B13" s="21" t="s">
        <v>274</v>
      </c>
      <c r="C13" s="151">
        <v>2193</v>
      </c>
      <c r="D13" s="360">
        <v>1</v>
      </c>
      <c r="E13" s="360">
        <v>1</v>
      </c>
      <c r="F13" s="270">
        <v>1289</v>
      </c>
      <c r="G13" s="272">
        <v>574</v>
      </c>
      <c r="H13" s="115">
        <v>2.1930000000000001</v>
      </c>
      <c r="I13" s="115">
        <v>1.806</v>
      </c>
      <c r="J13" s="115">
        <v>6.0708940182648359</v>
      </c>
      <c r="K13" s="149">
        <v>7594.5005898103036</v>
      </c>
      <c r="L13" s="315">
        <f t="shared" si="0"/>
        <v>1033.1296886157652</v>
      </c>
      <c r="M13" s="426">
        <v>6561.3709011945384</v>
      </c>
      <c r="N13" s="358">
        <f t="shared" si="1"/>
        <v>2991.9611952551477</v>
      </c>
      <c r="O13" s="149">
        <v>6607.674837974093</v>
      </c>
      <c r="P13" s="351">
        <f t="shared" si="2"/>
        <v>3013.0756215112142</v>
      </c>
      <c r="R13" s="525"/>
      <c r="T13" s="21"/>
    </row>
    <row r="14" spans="1:30" x14ac:dyDescent="0.25">
      <c r="A14" s="20">
        <v>1060</v>
      </c>
      <c r="B14" s="21" t="s">
        <v>6</v>
      </c>
      <c r="C14" s="151">
        <v>1347</v>
      </c>
      <c r="D14" s="360">
        <v>1</v>
      </c>
      <c r="E14" s="360">
        <v>1</v>
      </c>
      <c r="F14" s="270">
        <v>1090</v>
      </c>
      <c r="G14" s="272">
        <v>683</v>
      </c>
      <c r="H14" s="115">
        <v>1.347</v>
      </c>
      <c r="I14" s="115">
        <v>1.1092941176470588</v>
      </c>
      <c r="J14" s="115">
        <v>5.445159168522637</v>
      </c>
      <c r="K14" s="149">
        <v>3243.7971657591129</v>
      </c>
      <c r="L14" s="315">
        <f t="shared" si="0"/>
        <v>441.27498788924549</v>
      </c>
      <c r="M14" s="426">
        <v>2802.5221778698674</v>
      </c>
      <c r="N14" s="358">
        <f t="shared" si="1"/>
        <v>2080.5658336079196</v>
      </c>
      <c r="O14" s="149">
        <v>2822.2997230965448</v>
      </c>
      <c r="P14" s="351">
        <f t="shared" si="2"/>
        <v>2095.2484952461359</v>
      </c>
      <c r="R14" s="525"/>
      <c r="T14" s="21"/>
    </row>
    <row r="15" spans="1:30" x14ac:dyDescent="0.25">
      <c r="A15" s="20">
        <v>1061</v>
      </c>
      <c r="B15" s="21" t="s">
        <v>7</v>
      </c>
      <c r="C15" s="151">
        <v>1053</v>
      </c>
      <c r="D15" s="360">
        <v>1</v>
      </c>
      <c r="E15" s="360">
        <v>1</v>
      </c>
      <c r="F15" s="270">
        <v>571</v>
      </c>
      <c r="G15" s="272">
        <v>313</v>
      </c>
      <c r="H15" s="115">
        <v>1.0529999999999999</v>
      </c>
      <c r="I15" s="115">
        <v>0.86717647058823522</v>
      </c>
      <c r="J15" s="115">
        <v>6.7348094966761742</v>
      </c>
      <c r="K15" s="149">
        <v>3601.1781989469096</v>
      </c>
      <c r="L15" s="315">
        <f t="shared" si="0"/>
        <v>489.89187206328597</v>
      </c>
      <c r="M15" s="426">
        <v>3111.2863268836236</v>
      </c>
      <c r="N15" s="358">
        <f t="shared" si="1"/>
        <v>2954.6878697850175</v>
      </c>
      <c r="O15" s="149">
        <v>3133.2428368192041</v>
      </c>
      <c r="P15" s="351">
        <f t="shared" si="2"/>
        <v>2975.5392562385605</v>
      </c>
      <c r="R15" s="525"/>
      <c r="T15" s="21"/>
    </row>
    <row r="16" spans="1:30" x14ac:dyDescent="0.25">
      <c r="A16" s="20">
        <v>1062</v>
      </c>
      <c r="B16" s="21" t="s">
        <v>8</v>
      </c>
      <c r="C16" s="151">
        <v>765</v>
      </c>
      <c r="D16" s="360">
        <v>1</v>
      </c>
      <c r="E16" s="360">
        <v>1</v>
      </c>
      <c r="F16" s="270">
        <v>660</v>
      </c>
      <c r="G16" s="272">
        <v>315</v>
      </c>
      <c r="H16" s="115">
        <v>0.76500000000000001</v>
      </c>
      <c r="I16" s="115">
        <v>0.63</v>
      </c>
      <c r="J16" s="115">
        <v>5.2135194771241817</v>
      </c>
      <c r="K16" s="149">
        <v>1719.7151045527103</v>
      </c>
      <c r="L16" s="315">
        <f t="shared" si="0"/>
        <v>233.94411646477306</v>
      </c>
      <c r="M16" s="426">
        <v>1485.7709880879372</v>
      </c>
      <c r="N16" s="358">
        <f t="shared" si="1"/>
        <v>1942.1842981541663</v>
      </c>
      <c r="O16" s="149">
        <v>1496.2561514687779</v>
      </c>
      <c r="P16" s="351">
        <f t="shared" si="2"/>
        <v>1955.8903940768339</v>
      </c>
      <c r="R16" s="525"/>
      <c r="T16" s="21"/>
    </row>
    <row r="17" spans="1:20" x14ac:dyDescent="0.25">
      <c r="A17" s="20">
        <v>2000</v>
      </c>
      <c r="B17" s="21" t="s">
        <v>9</v>
      </c>
      <c r="C17" s="151">
        <v>771</v>
      </c>
      <c r="D17" s="360">
        <v>1</v>
      </c>
      <c r="E17" s="360">
        <v>1</v>
      </c>
      <c r="F17" s="270">
        <v>255</v>
      </c>
      <c r="G17" s="272">
        <v>112</v>
      </c>
      <c r="H17" s="115">
        <v>0.77100000000000002</v>
      </c>
      <c r="I17" s="115">
        <v>0.63494117647058823</v>
      </c>
      <c r="J17" s="115">
        <v>6.6822247043364031</v>
      </c>
      <c r="K17" s="149">
        <v>3710.3629195247258</v>
      </c>
      <c r="L17" s="315">
        <f t="shared" si="0"/>
        <v>485.91475791586481</v>
      </c>
      <c r="M17" s="426">
        <v>3224.448161608861</v>
      </c>
      <c r="N17" s="358">
        <f t="shared" si="1"/>
        <v>4182.1636337339314</v>
      </c>
      <c r="O17" s="149">
        <v>3261.7972055767068</v>
      </c>
      <c r="P17" s="351">
        <f t="shared" si="2"/>
        <v>4230.6059735106446</v>
      </c>
      <c r="R17" s="525"/>
      <c r="T17" s="21"/>
    </row>
    <row r="18" spans="1:20" x14ac:dyDescent="0.25">
      <c r="A18" s="20">
        <v>3151</v>
      </c>
      <c r="B18" s="21" t="s">
        <v>11</v>
      </c>
      <c r="C18" s="151">
        <v>1568</v>
      </c>
      <c r="D18" s="360">
        <v>1</v>
      </c>
      <c r="E18" s="360">
        <v>1</v>
      </c>
      <c r="F18" s="270">
        <v>1476</v>
      </c>
      <c r="G18" s="272">
        <v>1195</v>
      </c>
      <c r="H18" s="115">
        <v>1.5680000000000001</v>
      </c>
      <c r="I18" s="115">
        <v>1.2912941176470589</v>
      </c>
      <c r="J18" s="115">
        <v>2.6820157525510209</v>
      </c>
      <c r="K18" s="149">
        <v>1226.5473436603554</v>
      </c>
      <c r="L18" s="315">
        <f t="shared" si="0"/>
        <v>84.34918394267811</v>
      </c>
      <c r="M18" s="426">
        <v>1142.1981597176773</v>
      </c>
      <c r="N18" s="358">
        <f t="shared" si="1"/>
        <v>728.44270390157999</v>
      </c>
      <c r="O18" s="149">
        <v>1164.6554253552954</v>
      </c>
      <c r="P18" s="351">
        <f t="shared" si="2"/>
        <v>742.76493963985683</v>
      </c>
      <c r="R18" s="525"/>
      <c r="T18" s="21"/>
    </row>
    <row r="19" spans="1:20" x14ac:dyDescent="0.25">
      <c r="A19" s="20">
        <v>3153</v>
      </c>
      <c r="B19" s="21" t="s">
        <v>13</v>
      </c>
      <c r="C19" s="151">
        <v>970</v>
      </c>
      <c r="D19" s="360">
        <v>1</v>
      </c>
      <c r="E19" s="360">
        <v>1</v>
      </c>
      <c r="F19" s="270">
        <v>867</v>
      </c>
      <c r="G19" s="272">
        <v>88</v>
      </c>
      <c r="H19" s="115">
        <v>0.97</v>
      </c>
      <c r="I19" s="115">
        <v>0.79882352941176471</v>
      </c>
      <c r="J19" s="115">
        <v>1.6004329896907217</v>
      </c>
      <c r="K19" s="149">
        <v>435.30276937315415</v>
      </c>
      <c r="L19" s="315">
        <f t="shared" si="0"/>
        <v>29.935602204345798</v>
      </c>
      <c r="M19" s="426">
        <v>405.36716716880835</v>
      </c>
      <c r="N19" s="358">
        <f t="shared" si="1"/>
        <v>417.9042960503179</v>
      </c>
      <c r="O19" s="149">
        <v>413.33727119710483</v>
      </c>
      <c r="P19" s="351">
        <f t="shared" si="2"/>
        <v>426.12089814134521</v>
      </c>
      <c r="R19" s="525"/>
      <c r="T19" s="21"/>
    </row>
    <row r="20" spans="1:20" x14ac:dyDescent="0.25">
      <c r="A20" s="20">
        <v>3154</v>
      </c>
      <c r="B20" s="21" t="s">
        <v>275</v>
      </c>
      <c r="C20" s="151">
        <v>886</v>
      </c>
      <c r="D20" s="360">
        <v>1</v>
      </c>
      <c r="E20" s="360">
        <v>1</v>
      </c>
      <c r="F20" s="270">
        <v>648</v>
      </c>
      <c r="G20" s="272">
        <v>272</v>
      </c>
      <c r="H20" s="115">
        <v>0.88600000000000001</v>
      </c>
      <c r="I20" s="115">
        <v>0.72964705882352943</v>
      </c>
      <c r="J20" s="115">
        <v>2.4979398419864558</v>
      </c>
      <c r="K20" s="149">
        <v>539.46653525477836</v>
      </c>
      <c r="L20" s="315">
        <f t="shared" si="0"/>
        <v>37.098903885217737</v>
      </c>
      <c r="M20" s="426">
        <v>502.36763136956063</v>
      </c>
      <c r="N20" s="358">
        <f t="shared" si="1"/>
        <v>567.00635594758535</v>
      </c>
      <c r="O20" s="149">
        <v>512.2449046337689</v>
      </c>
      <c r="P20" s="351">
        <f t="shared" si="2"/>
        <v>578.15451990267377</v>
      </c>
      <c r="R20" s="525"/>
      <c r="T20" s="21"/>
    </row>
    <row r="21" spans="1:20" x14ac:dyDescent="0.25">
      <c r="A21" s="20">
        <v>3155</v>
      </c>
      <c r="B21" s="21" t="s">
        <v>14</v>
      </c>
      <c r="C21" s="151">
        <v>1266</v>
      </c>
      <c r="D21" s="360">
        <v>1</v>
      </c>
      <c r="E21" s="360">
        <v>1</v>
      </c>
      <c r="F21" s="270">
        <v>1024</v>
      </c>
      <c r="G21" s="272">
        <v>551</v>
      </c>
      <c r="H21" s="115">
        <v>1.266</v>
      </c>
      <c r="I21" s="115">
        <v>1.0425882352941176</v>
      </c>
      <c r="J21" s="115">
        <v>2.5574609794628755</v>
      </c>
      <c r="K21" s="149">
        <v>1018.8000352756552</v>
      </c>
      <c r="L21" s="315">
        <f t="shared" si="0"/>
        <v>70.062482317086733</v>
      </c>
      <c r="M21" s="426">
        <v>948.73755295856847</v>
      </c>
      <c r="N21" s="358">
        <f t="shared" si="1"/>
        <v>749.39775115210784</v>
      </c>
      <c r="O21" s="149">
        <v>967.39110362830581</v>
      </c>
      <c r="P21" s="351">
        <f t="shared" si="2"/>
        <v>764.13199338728737</v>
      </c>
      <c r="R21" s="525"/>
      <c r="T21" s="21"/>
    </row>
    <row r="22" spans="1:20" x14ac:dyDescent="0.25">
      <c r="A22" s="20">
        <v>3157</v>
      </c>
      <c r="B22" s="21" t="s">
        <v>15</v>
      </c>
      <c r="C22" s="151">
        <v>539</v>
      </c>
      <c r="D22" s="360">
        <v>1</v>
      </c>
      <c r="E22" s="360">
        <v>1</v>
      </c>
      <c r="F22" s="270">
        <v>355</v>
      </c>
      <c r="G22" s="272">
        <v>125</v>
      </c>
      <c r="H22" s="115">
        <v>0.53900000000000003</v>
      </c>
      <c r="I22" s="115">
        <v>0.44388235294117651</v>
      </c>
      <c r="J22" s="115">
        <v>2.998930426716139</v>
      </c>
      <c r="K22" s="149">
        <v>537.02638312247313</v>
      </c>
      <c r="L22" s="315">
        <f t="shared" si="0"/>
        <v>36.931095571808726</v>
      </c>
      <c r="M22" s="426">
        <v>500.09528755066441</v>
      </c>
      <c r="N22" s="358">
        <f t="shared" si="1"/>
        <v>927.82057059492467</v>
      </c>
      <c r="O22" s="149">
        <v>509.9278832531669</v>
      </c>
      <c r="P22" s="351">
        <f t="shared" si="2"/>
        <v>946.06286317841727</v>
      </c>
      <c r="R22" s="525"/>
      <c r="T22" s="21"/>
    </row>
    <row r="23" spans="1:20" x14ac:dyDescent="0.25">
      <c r="A23" s="20">
        <v>3158</v>
      </c>
      <c r="B23" s="21" t="s">
        <v>276</v>
      </c>
      <c r="C23" s="151">
        <v>1139</v>
      </c>
      <c r="D23" s="360">
        <v>1</v>
      </c>
      <c r="E23" s="360">
        <v>1</v>
      </c>
      <c r="F23" s="270">
        <v>662</v>
      </c>
      <c r="G23" s="272">
        <v>112</v>
      </c>
      <c r="H23" s="115">
        <v>1.139</v>
      </c>
      <c r="I23" s="115">
        <v>0.93799999999999994</v>
      </c>
      <c r="J23" s="115">
        <v>2.4754661106233549</v>
      </c>
      <c r="K23" s="149">
        <v>649.34252871272145</v>
      </c>
      <c r="L23" s="315">
        <f t="shared" si="0"/>
        <v>44.655033235602559</v>
      </c>
      <c r="M23" s="426">
        <v>604.68749547711889</v>
      </c>
      <c r="N23" s="358">
        <f t="shared" si="1"/>
        <v>530.89332350932295</v>
      </c>
      <c r="O23" s="149">
        <v>616.57652506287161</v>
      </c>
      <c r="P23" s="351">
        <f t="shared" si="2"/>
        <v>541.3314530841717</v>
      </c>
      <c r="R23" s="525"/>
      <c r="T23" s="21"/>
    </row>
    <row r="24" spans="1:20" x14ac:dyDescent="0.25">
      <c r="A24" s="20">
        <v>3159</v>
      </c>
      <c r="B24" s="21" t="s">
        <v>16</v>
      </c>
      <c r="C24" s="151">
        <v>1756</v>
      </c>
      <c r="D24" s="360">
        <v>1</v>
      </c>
      <c r="E24" s="360">
        <v>1</v>
      </c>
      <c r="F24" s="270">
        <v>1543</v>
      </c>
      <c r="G24" s="272">
        <v>561</v>
      </c>
      <c r="H24" s="115">
        <v>1.756</v>
      </c>
      <c r="I24" s="115">
        <v>1.4461176470588235</v>
      </c>
      <c r="J24" s="115">
        <v>2.1444181662870148</v>
      </c>
      <c r="K24" s="149">
        <v>1175.0456513005413</v>
      </c>
      <c r="L24" s="315">
        <f t="shared" si="0"/>
        <v>80.807432582919773</v>
      </c>
      <c r="M24" s="426">
        <v>1094.2382187176215</v>
      </c>
      <c r="N24" s="358">
        <f t="shared" si="1"/>
        <v>623.14249357495532</v>
      </c>
      <c r="O24" s="149">
        <v>1115.7525226407251</v>
      </c>
      <c r="P24" s="351">
        <f t="shared" si="2"/>
        <v>635.39437508013964</v>
      </c>
      <c r="R24" s="525"/>
      <c r="T24" s="21"/>
    </row>
    <row r="25" spans="1:20" x14ac:dyDescent="0.25">
      <c r="A25" s="20">
        <v>3241</v>
      </c>
      <c r="B25" s="21" t="s">
        <v>17</v>
      </c>
      <c r="C25" s="151">
        <v>2301</v>
      </c>
      <c r="D25" s="360">
        <v>1</v>
      </c>
      <c r="E25" s="360">
        <v>1</v>
      </c>
      <c r="F25" s="270">
        <v>1736</v>
      </c>
      <c r="G25" s="272">
        <v>1081</v>
      </c>
      <c r="H25" s="115">
        <v>2.3010000000000002</v>
      </c>
      <c r="I25" s="115">
        <v>1.8949411764705881</v>
      </c>
      <c r="J25" s="115">
        <v>3.2103988700564954</v>
      </c>
      <c r="K25" s="149">
        <v>1975.0954950720411</v>
      </c>
      <c r="L25" s="315">
        <f t="shared" si="0"/>
        <v>135.82654928020406</v>
      </c>
      <c r="M25" s="426">
        <v>1839.268945791837</v>
      </c>
      <c r="N25" s="358">
        <f t="shared" si="1"/>
        <v>799.33461355577447</v>
      </c>
      <c r="O25" s="149">
        <v>1875.4316299489178</v>
      </c>
      <c r="P25" s="351">
        <f t="shared" si="2"/>
        <v>815.05068663577481</v>
      </c>
      <c r="R25" s="525"/>
      <c r="T25" s="21"/>
    </row>
    <row r="26" spans="1:20" x14ac:dyDescent="0.25">
      <c r="A26" s="20">
        <v>3251</v>
      </c>
      <c r="B26" s="21" t="s">
        <v>18</v>
      </c>
      <c r="C26" s="151">
        <v>1998</v>
      </c>
      <c r="D26" s="360">
        <v>1</v>
      </c>
      <c r="E26" s="360">
        <v>1</v>
      </c>
      <c r="F26" s="270">
        <v>1669</v>
      </c>
      <c r="G26" s="272">
        <v>951</v>
      </c>
      <c r="H26" s="115">
        <v>1.998</v>
      </c>
      <c r="I26" s="115">
        <v>1.6454117647058824</v>
      </c>
      <c r="J26" s="115">
        <v>9.416693943943935</v>
      </c>
      <c r="K26" s="149">
        <v>6016.1059589928627</v>
      </c>
      <c r="L26" s="315">
        <f t="shared" si="0"/>
        <v>413.72526774168364</v>
      </c>
      <c r="M26" s="426">
        <v>5602.3806912511791</v>
      </c>
      <c r="N26" s="358">
        <f t="shared" si="1"/>
        <v>2803.9943399655554</v>
      </c>
      <c r="O26" s="149">
        <v>5712.5315878500569</v>
      </c>
      <c r="P26" s="351">
        <f t="shared" si="2"/>
        <v>2859.1249188438719</v>
      </c>
      <c r="R26" s="525"/>
      <c r="T26" s="21"/>
    </row>
    <row r="27" spans="1:20" x14ac:dyDescent="0.25">
      <c r="A27" s="20">
        <v>3252</v>
      </c>
      <c r="B27" s="21" t="s">
        <v>19</v>
      </c>
      <c r="C27" s="151">
        <v>801</v>
      </c>
      <c r="D27" s="360">
        <v>1</v>
      </c>
      <c r="E27" s="360">
        <v>1</v>
      </c>
      <c r="F27" s="270">
        <v>603</v>
      </c>
      <c r="G27" s="272">
        <v>104</v>
      </c>
      <c r="H27" s="115">
        <v>0.80100000000000005</v>
      </c>
      <c r="I27" s="115">
        <v>0.65964705882352948</v>
      </c>
      <c r="J27" s="115">
        <v>3.3360290886392048</v>
      </c>
      <c r="K27" s="149">
        <v>791.34398417195644</v>
      </c>
      <c r="L27" s="315">
        <f t="shared" si="0"/>
        <v>54.42041811745662</v>
      </c>
      <c r="M27" s="426">
        <v>736.92356605449982</v>
      </c>
      <c r="N27" s="358">
        <f t="shared" si="1"/>
        <v>920.00445200312083</v>
      </c>
      <c r="O27" s="149">
        <v>751.41254779265762</v>
      </c>
      <c r="P27" s="351">
        <f t="shared" si="2"/>
        <v>938.09306840531542</v>
      </c>
      <c r="R27" s="525"/>
      <c r="T27" s="21"/>
    </row>
    <row r="28" spans="1:20" x14ac:dyDescent="0.25">
      <c r="A28" s="20">
        <v>3254</v>
      </c>
      <c r="B28" s="21" t="s">
        <v>20</v>
      </c>
      <c r="C28" s="151">
        <v>1200</v>
      </c>
      <c r="D28" s="360">
        <v>1</v>
      </c>
      <c r="E28" s="360">
        <v>1</v>
      </c>
      <c r="F28" s="270">
        <v>789</v>
      </c>
      <c r="G28" s="272">
        <v>194</v>
      </c>
      <c r="H28" s="115">
        <v>1.2</v>
      </c>
      <c r="I28" s="115">
        <v>0.9882352941176471</v>
      </c>
      <c r="J28" s="115">
        <v>2.6125680833333345</v>
      </c>
      <c r="K28" s="149">
        <v>900.97797337307532</v>
      </c>
      <c r="L28" s="315">
        <f t="shared" si="0"/>
        <v>61.959904929190657</v>
      </c>
      <c r="M28" s="426">
        <v>839.01806844388466</v>
      </c>
      <c r="N28" s="358">
        <f t="shared" si="1"/>
        <v>699.18172370323714</v>
      </c>
      <c r="O28" s="149">
        <v>855.51437556668975</v>
      </c>
      <c r="P28" s="351">
        <f t="shared" si="2"/>
        <v>712.92864630557483</v>
      </c>
      <c r="R28" s="525"/>
      <c r="T28" s="21"/>
    </row>
    <row r="29" spans="1:20" x14ac:dyDescent="0.25">
      <c r="A29" s="20">
        <v>3255</v>
      </c>
      <c r="B29" s="21" t="s">
        <v>21</v>
      </c>
      <c r="C29" s="151">
        <v>693</v>
      </c>
      <c r="D29" s="360">
        <v>1</v>
      </c>
      <c r="E29" s="360">
        <v>1</v>
      </c>
      <c r="F29" s="270">
        <v>626</v>
      </c>
      <c r="G29" s="272">
        <v>290</v>
      </c>
      <c r="H29" s="115">
        <v>0.69299999999999995</v>
      </c>
      <c r="I29" s="115">
        <v>0.57070588235294117</v>
      </c>
      <c r="J29" s="115">
        <v>2.7232772005771992</v>
      </c>
      <c r="K29" s="149">
        <v>515.87702244278853</v>
      </c>
      <c r="L29" s="315">
        <f t="shared" si="0"/>
        <v>35.476662260725107</v>
      </c>
      <c r="M29" s="426">
        <v>480.40036018206342</v>
      </c>
      <c r="N29" s="358">
        <f t="shared" si="1"/>
        <v>693.21841296113053</v>
      </c>
      <c r="O29" s="149">
        <v>489.84572516468842</v>
      </c>
      <c r="P29" s="351">
        <f t="shared" si="2"/>
        <v>706.84808826073368</v>
      </c>
      <c r="R29" s="525"/>
      <c r="T29" s="21"/>
    </row>
    <row r="30" spans="1:20" x14ac:dyDescent="0.25">
      <c r="A30" s="20">
        <v>3256</v>
      </c>
      <c r="B30" s="21" t="s">
        <v>22</v>
      </c>
      <c r="C30" s="151">
        <v>1399</v>
      </c>
      <c r="D30" s="360">
        <v>1</v>
      </c>
      <c r="E30" s="360">
        <v>1</v>
      </c>
      <c r="F30" s="270">
        <v>1228</v>
      </c>
      <c r="G30" s="272">
        <v>976</v>
      </c>
      <c r="H30" s="115">
        <v>1.399</v>
      </c>
      <c r="I30" s="115">
        <v>1.1521176470588235</v>
      </c>
      <c r="J30" s="115">
        <v>5.9340513938527479</v>
      </c>
      <c r="K30" s="149">
        <v>2644.6849976828316</v>
      </c>
      <c r="L30" s="315">
        <f t="shared" si="0"/>
        <v>181.87395903876586</v>
      </c>
      <c r="M30" s="426">
        <v>2462.8110386440658</v>
      </c>
      <c r="N30" s="358">
        <f t="shared" si="1"/>
        <v>1760.4081763002614</v>
      </c>
      <c r="O30" s="149">
        <v>2511.2334610053122</v>
      </c>
      <c r="P30" s="351">
        <f t="shared" si="2"/>
        <v>1795.0203438208091</v>
      </c>
      <c r="R30" s="525"/>
      <c r="T30" s="21"/>
    </row>
    <row r="31" spans="1:20" x14ac:dyDescent="0.25">
      <c r="A31" s="20">
        <v>3257</v>
      </c>
      <c r="B31" s="21" t="s">
        <v>23</v>
      </c>
      <c r="C31" s="151">
        <v>678</v>
      </c>
      <c r="D31" s="360">
        <v>1</v>
      </c>
      <c r="E31" s="360">
        <v>1</v>
      </c>
      <c r="F31" s="270">
        <v>493</v>
      </c>
      <c r="G31" s="272">
        <v>132</v>
      </c>
      <c r="H31" s="115">
        <v>0.67800000000000005</v>
      </c>
      <c r="I31" s="115">
        <v>0.55835294117647061</v>
      </c>
      <c r="J31" s="115">
        <v>4.0227402654867266</v>
      </c>
      <c r="K31" s="149">
        <v>742.12224380988721</v>
      </c>
      <c r="L31" s="315">
        <f t="shared" si="0"/>
        <v>51.035458170139123</v>
      </c>
      <c r="M31" s="426">
        <v>691.08678563974809</v>
      </c>
      <c r="N31" s="358">
        <f t="shared" si="1"/>
        <v>1019.3020437164427</v>
      </c>
      <c r="O31" s="149">
        <v>704.67455006724083</v>
      </c>
      <c r="P31" s="351">
        <f t="shared" si="2"/>
        <v>1039.3429941994702</v>
      </c>
      <c r="R31" s="525"/>
      <c r="T31" s="21"/>
    </row>
    <row r="32" spans="1:20" x14ac:dyDescent="0.25">
      <c r="A32" s="20">
        <v>3351</v>
      </c>
      <c r="B32" s="21" t="s">
        <v>24</v>
      </c>
      <c r="C32" s="151">
        <v>1547</v>
      </c>
      <c r="D32" s="360">
        <v>1</v>
      </c>
      <c r="E32" s="360">
        <v>1</v>
      </c>
      <c r="F32" s="270">
        <v>1498</v>
      </c>
      <c r="G32" s="272">
        <v>1349</v>
      </c>
      <c r="H32" s="115">
        <v>1.5469999999999999</v>
      </c>
      <c r="I32" s="115">
        <v>1.2739999999999998</v>
      </c>
      <c r="J32" s="115">
        <v>3.0235762766645125</v>
      </c>
      <c r="K32" s="149">
        <v>1612.0229475158942</v>
      </c>
      <c r="L32" s="315">
        <f t="shared" si="0"/>
        <v>110.85819134714848</v>
      </c>
      <c r="M32" s="426">
        <v>1501.1647561687457</v>
      </c>
      <c r="N32" s="358">
        <f t="shared" si="1"/>
        <v>970.37152952084409</v>
      </c>
      <c r="O32" s="149">
        <v>1530.6798235922868</v>
      </c>
      <c r="P32" s="351">
        <f t="shared" si="2"/>
        <v>989.45043541841414</v>
      </c>
      <c r="R32" s="525"/>
      <c r="T32" s="21"/>
    </row>
    <row r="33" spans="1:20" x14ac:dyDescent="0.25">
      <c r="A33" s="20">
        <v>3352</v>
      </c>
      <c r="B33" s="21" t="s">
        <v>277</v>
      </c>
      <c r="C33" s="151">
        <v>2184</v>
      </c>
      <c r="D33" s="360">
        <v>1</v>
      </c>
      <c r="E33" s="360">
        <v>1</v>
      </c>
      <c r="F33" s="270">
        <v>1408</v>
      </c>
      <c r="G33" s="272">
        <v>955</v>
      </c>
      <c r="H33" s="115">
        <v>2.1840000000000002</v>
      </c>
      <c r="I33" s="115">
        <v>1.7985882352941176</v>
      </c>
      <c r="J33" s="115">
        <v>8.0281617673992702</v>
      </c>
      <c r="K33" s="149">
        <v>8253.273996203041</v>
      </c>
      <c r="L33" s="315">
        <f t="shared" si="0"/>
        <v>567.57444385108647</v>
      </c>
      <c r="M33" s="426">
        <v>7685.6995523519545</v>
      </c>
      <c r="N33" s="358">
        <f t="shared" si="1"/>
        <v>3519.0932016263528</v>
      </c>
      <c r="O33" s="149">
        <v>7836.8115069542564</v>
      </c>
      <c r="P33" s="351">
        <f t="shared" si="2"/>
        <v>3588.2836570303375</v>
      </c>
      <c r="R33" s="525"/>
      <c r="T33" s="21"/>
    </row>
    <row r="34" spans="1:20" x14ac:dyDescent="0.25">
      <c r="A34" s="20">
        <v>3353</v>
      </c>
      <c r="B34" s="21" t="s">
        <v>25</v>
      </c>
      <c r="C34" s="151">
        <v>1240</v>
      </c>
      <c r="D34" s="360">
        <v>1</v>
      </c>
      <c r="E34" s="360">
        <v>1</v>
      </c>
      <c r="F34" s="270">
        <v>1152</v>
      </c>
      <c r="G34" s="272">
        <v>861</v>
      </c>
      <c r="H34" s="115">
        <v>1.24</v>
      </c>
      <c r="I34" s="115">
        <v>1.0211764705882354</v>
      </c>
      <c r="J34" s="115">
        <v>4.3766574193548342</v>
      </c>
      <c r="K34" s="149">
        <v>1499.0274922614271</v>
      </c>
      <c r="L34" s="315">
        <f t="shared" si="0"/>
        <v>103.08753782186159</v>
      </c>
      <c r="M34" s="426">
        <v>1395.9399544395656</v>
      </c>
      <c r="N34" s="358">
        <f t="shared" si="1"/>
        <v>1125.7580277738432</v>
      </c>
      <c r="O34" s="149">
        <v>1423.3861502719617</v>
      </c>
      <c r="P34" s="351">
        <f t="shared" si="2"/>
        <v>1147.8920566709367</v>
      </c>
      <c r="R34" s="525"/>
      <c r="T34" s="21"/>
    </row>
    <row r="35" spans="1:20" x14ac:dyDescent="0.25">
      <c r="A35" s="20">
        <v>3354</v>
      </c>
      <c r="B35" s="21" t="s">
        <v>26</v>
      </c>
      <c r="C35" s="151">
        <v>1231</v>
      </c>
      <c r="D35" s="360">
        <v>1</v>
      </c>
      <c r="E35" s="360">
        <v>1</v>
      </c>
      <c r="F35" s="270">
        <v>1182</v>
      </c>
      <c r="G35" s="272">
        <v>967</v>
      </c>
      <c r="H35" s="115">
        <v>1.2310000000000001</v>
      </c>
      <c r="I35" s="115">
        <v>1.0137647058823531</v>
      </c>
      <c r="J35" s="115">
        <v>2.6538116165718946</v>
      </c>
      <c r="K35" s="149">
        <v>1010.2826894535941</v>
      </c>
      <c r="L35" s="315">
        <f t="shared" si="0"/>
        <v>69.476747756442364</v>
      </c>
      <c r="M35" s="426">
        <v>940.80594169715175</v>
      </c>
      <c r="N35" s="358">
        <f t="shared" si="1"/>
        <v>764.26152859232479</v>
      </c>
      <c r="O35" s="149">
        <v>959.30354543288604</v>
      </c>
      <c r="P35" s="351">
        <f t="shared" si="2"/>
        <v>779.28801416156455</v>
      </c>
      <c r="R35" s="525"/>
      <c r="T35" s="21"/>
    </row>
    <row r="36" spans="1:20" x14ac:dyDescent="0.25">
      <c r="A36" s="20">
        <v>3355</v>
      </c>
      <c r="B36" s="21" t="s">
        <v>27</v>
      </c>
      <c r="C36" s="151">
        <v>1323</v>
      </c>
      <c r="D36" s="360">
        <v>1</v>
      </c>
      <c r="E36" s="360">
        <v>1</v>
      </c>
      <c r="F36" s="270">
        <v>1222</v>
      </c>
      <c r="G36" s="272">
        <v>1068</v>
      </c>
      <c r="H36" s="115">
        <v>1.323</v>
      </c>
      <c r="I36" s="115">
        <v>1.0895294117647059</v>
      </c>
      <c r="J36" s="115">
        <v>2.9908497354497343</v>
      </c>
      <c r="K36" s="149">
        <v>1276.9508822021494</v>
      </c>
      <c r="L36" s="315">
        <f t="shared" si="0"/>
        <v>87.815415691332873</v>
      </c>
      <c r="M36" s="426">
        <v>1189.1354665108165</v>
      </c>
      <c r="N36" s="358">
        <f t="shared" si="1"/>
        <v>898.81743500439643</v>
      </c>
      <c r="O36" s="149">
        <v>1212.5155873973245</v>
      </c>
      <c r="P36" s="351">
        <f t="shared" si="2"/>
        <v>916.48948404937607</v>
      </c>
      <c r="R36" s="525"/>
      <c r="T36" s="21"/>
    </row>
    <row r="37" spans="1:20" x14ac:dyDescent="0.25">
      <c r="A37" s="20">
        <v>3356</v>
      </c>
      <c r="B37" s="21" t="s">
        <v>28</v>
      </c>
      <c r="C37" s="151">
        <v>659</v>
      </c>
      <c r="D37" s="360">
        <v>1</v>
      </c>
      <c r="E37" s="360">
        <v>1</v>
      </c>
      <c r="F37" s="270">
        <v>551</v>
      </c>
      <c r="G37" s="272">
        <v>439</v>
      </c>
      <c r="H37" s="115">
        <v>0.65900000000000003</v>
      </c>
      <c r="I37" s="115">
        <v>0.54270588235294126</v>
      </c>
      <c r="J37" s="115">
        <v>8.1778015174506908</v>
      </c>
      <c r="K37" s="149">
        <v>1681.9598146578624</v>
      </c>
      <c r="L37" s="315">
        <f t="shared" si="0"/>
        <v>115.66772250909116</v>
      </c>
      <c r="M37" s="426">
        <v>1566.2920921487712</v>
      </c>
      <c r="N37" s="358">
        <f t="shared" si="1"/>
        <v>2376.7710047781052</v>
      </c>
      <c r="O37" s="149">
        <v>1597.0876570691173</v>
      </c>
      <c r="P37" s="351">
        <f t="shared" si="2"/>
        <v>2423.5017557953224</v>
      </c>
      <c r="R37" s="525"/>
      <c r="T37" s="21"/>
    </row>
    <row r="38" spans="1:20" x14ac:dyDescent="0.25">
      <c r="A38" s="20">
        <v>3357</v>
      </c>
      <c r="B38" s="21" t="s">
        <v>29</v>
      </c>
      <c r="C38" s="151">
        <v>2064</v>
      </c>
      <c r="D38" s="360">
        <v>1</v>
      </c>
      <c r="E38" s="360">
        <v>1</v>
      </c>
      <c r="F38" s="270">
        <v>1939</v>
      </c>
      <c r="G38" s="272">
        <v>1589</v>
      </c>
      <c r="H38" s="115">
        <v>2.0640000000000001</v>
      </c>
      <c r="I38" s="115">
        <v>1.6997647058823531</v>
      </c>
      <c r="J38" s="115">
        <v>7.5137787790697708</v>
      </c>
      <c r="K38" s="149">
        <v>6231.5152595745913</v>
      </c>
      <c r="L38" s="315">
        <f t="shared" si="0"/>
        <v>428.53888159168673</v>
      </c>
      <c r="M38" s="426">
        <v>5802.9763779829045</v>
      </c>
      <c r="N38" s="358">
        <f t="shared" si="1"/>
        <v>2811.5195629762134</v>
      </c>
      <c r="O38" s="149">
        <v>5917.0712755280001</v>
      </c>
      <c r="P38" s="351">
        <f t="shared" si="2"/>
        <v>2866.7980986085272</v>
      </c>
      <c r="R38" s="525"/>
      <c r="T38" s="21"/>
    </row>
    <row r="39" spans="1:20" x14ac:dyDescent="0.25">
      <c r="A39" s="20">
        <v>3358</v>
      </c>
      <c r="B39" s="21" t="s">
        <v>30</v>
      </c>
      <c r="C39" s="151">
        <v>1895</v>
      </c>
      <c r="D39" s="360">
        <v>1</v>
      </c>
      <c r="E39" s="360">
        <v>1</v>
      </c>
      <c r="F39" s="270">
        <v>1839</v>
      </c>
      <c r="G39" s="272">
        <v>1598</v>
      </c>
      <c r="H39" s="115">
        <v>1.895</v>
      </c>
      <c r="I39" s="115">
        <v>1.5605882352941176</v>
      </c>
      <c r="J39" s="115">
        <v>3.8070918205804771</v>
      </c>
      <c r="K39" s="149">
        <v>2121.2047530407917</v>
      </c>
      <c r="L39" s="315">
        <f t="shared" si="0"/>
        <v>145.87442614352631</v>
      </c>
      <c r="M39" s="426">
        <v>1975.3303268972654</v>
      </c>
      <c r="N39" s="358">
        <f t="shared" si="1"/>
        <v>1042.3906738244143</v>
      </c>
      <c r="O39" s="149">
        <v>2014.1681743370998</v>
      </c>
      <c r="P39" s="351">
        <f t="shared" si="2"/>
        <v>1062.8855801251186</v>
      </c>
      <c r="R39" s="525"/>
      <c r="T39" s="21"/>
    </row>
    <row r="40" spans="1:20" x14ac:dyDescent="0.25">
      <c r="A40" s="20">
        <v>3359</v>
      </c>
      <c r="B40" s="21" t="s">
        <v>31</v>
      </c>
      <c r="C40" s="151">
        <v>1277</v>
      </c>
      <c r="D40" s="360">
        <v>1</v>
      </c>
      <c r="E40" s="360">
        <v>1</v>
      </c>
      <c r="F40" s="270">
        <v>807</v>
      </c>
      <c r="G40" s="272">
        <v>509</v>
      </c>
      <c r="H40" s="115">
        <v>1.2769999999999999</v>
      </c>
      <c r="I40" s="115">
        <v>1.0516470588235294</v>
      </c>
      <c r="J40" s="115">
        <v>6.8069582615505198</v>
      </c>
      <c r="K40" s="149">
        <v>3428.691196748382</v>
      </c>
      <c r="L40" s="315">
        <f t="shared" si="0"/>
        <v>235.78976052738153</v>
      </c>
      <c r="M40" s="426">
        <v>3192.9014362210005</v>
      </c>
      <c r="N40" s="358">
        <f t="shared" si="1"/>
        <v>2500.3143588261555</v>
      </c>
      <c r="O40" s="149">
        <v>3255.6784903581488</v>
      </c>
      <c r="P40" s="351">
        <f t="shared" si="2"/>
        <v>2549.4741506328492</v>
      </c>
      <c r="R40" s="525"/>
      <c r="T40" s="21"/>
    </row>
    <row r="41" spans="1:20" x14ac:dyDescent="0.25">
      <c r="A41" s="20">
        <v>3360</v>
      </c>
      <c r="B41" s="21" t="s">
        <v>32</v>
      </c>
      <c r="C41" s="151">
        <v>1464</v>
      </c>
      <c r="D41" s="360">
        <v>1</v>
      </c>
      <c r="E41" s="360">
        <v>1</v>
      </c>
      <c r="F41" s="270">
        <v>1396</v>
      </c>
      <c r="G41" s="272">
        <v>1242</v>
      </c>
      <c r="H41" s="115">
        <v>1.464</v>
      </c>
      <c r="I41" s="115">
        <v>1.2056470588235293</v>
      </c>
      <c r="J41" s="115">
        <v>2.6290657103825099</v>
      </c>
      <c r="K41" s="149">
        <v>1160.4407269136541</v>
      </c>
      <c r="L41" s="315">
        <f t="shared" si="0"/>
        <v>79.803057611219174</v>
      </c>
      <c r="M41" s="426">
        <v>1080.6376693024349</v>
      </c>
      <c r="N41" s="358">
        <f t="shared" si="1"/>
        <v>738.14048449619872</v>
      </c>
      <c r="O41" s="149">
        <v>1101.8845667790863</v>
      </c>
      <c r="P41" s="351">
        <f t="shared" si="2"/>
        <v>752.65339260866551</v>
      </c>
      <c r="R41" s="525"/>
      <c r="T41" s="21"/>
    </row>
    <row r="42" spans="1:20" x14ac:dyDescent="0.25">
      <c r="A42" s="20">
        <v>3361</v>
      </c>
      <c r="B42" s="21" t="s">
        <v>33</v>
      </c>
      <c r="C42" s="151">
        <v>788</v>
      </c>
      <c r="D42" s="360">
        <v>1</v>
      </c>
      <c r="E42" s="360">
        <v>1</v>
      </c>
      <c r="F42" s="270">
        <v>558</v>
      </c>
      <c r="G42" s="272">
        <v>408</v>
      </c>
      <c r="H42" s="115">
        <v>0.78800000000000003</v>
      </c>
      <c r="I42" s="115">
        <v>0.64894117647058824</v>
      </c>
      <c r="J42" s="115">
        <v>7.1083121827411082</v>
      </c>
      <c r="K42" s="149">
        <v>1896.7377690184001</v>
      </c>
      <c r="L42" s="315">
        <f t="shared" si="0"/>
        <v>130.43791892493027</v>
      </c>
      <c r="M42" s="426">
        <v>1766.2998500934698</v>
      </c>
      <c r="N42" s="358">
        <f t="shared" si="1"/>
        <v>2241.4972716922207</v>
      </c>
      <c r="O42" s="149">
        <v>1801.0278564308628</v>
      </c>
      <c r="P42" s="351">
        <f t="shared" si="2"/>
        <v>2285.568345724445</v>
      </c>
      <c r="R42" s="525"/>
      <c r="T42" s="21"/>
    </row>
    <row r="43" spans="1:20" x14ac:dyDescent="0.25">
      <c r="A43" s="20">
        <v>3451</v>
      </c>
      <c r="B43" s="21" t="s">
        <v>34</v>
      </c>
      <c r="C43" s="151">
        <v>734</v>
      </c>
      <c r="D43" s="360">
        <v>1</v>
      </c>
      <c r="E43" s="360">
        <v>1</v>
      </c>
      <c r="F43" s="270">
        <v>620</v>
      </c>
      <c r="G43" s="272">
        <v>245</v>
      </c>
      <c r="H43" s="115">
        <v>0.73399999999999999</v>
      </c>
      <c r="I43" s="115">
        <v>0.60447058823529409</v>
      </c>
      <c r="J43" s="115">
        <v>10.269885831062664</v>
      </c>
      <c r="K43" s="149">
        <v>2276.2498442018427</v>
      </c>
      <c r="L43" s="315">
        <f t="shared" si="0"/>
        <v>156.53681678123712</v>
      </c>
      <c r="M43" s="426">
        <v>2119.7130274206056</v>
      </c>
      <c r="N43" s="358">
        <f t="shared" si="1"/>
        <v>2887.8924079299804</v>
      </c>
      <c r="O43" s="149">
        <v>2161.3896473024574</v>
      </c>
      <c r="P43" s="351">
        <f t="shared" si="2"/>
        <v>2944.6725440087976</v>
      </c>
      <c r="R43" s="525"/>
      <c r="T43" s="21"/>
    </row>
    <row r="44" spans="1:20" x14ac:dyDescent="0.25">
      <c r="A44" s="20">
        <v>3452</v>
      </c>
      <c r="B44" s="21" t="s">
        <v>278</v>
      </c>
      <c r="C44" s="151">
        <v>1523</v>
      </c>
      <c r="D44" s="360">
        <v>1</v>
      </c>
      <c r="E44" s="360">
        <v>1</v>
      </c>
      <c r="F44" s="270">
        <v>582</v>
      </c>
      <c r="G44" s="272">
        <v>237</v>
      </c>
      <c r="H44" s="115">
        <v>1.5229999999999999</v>
      </c>
      <c r="I44" s="115">
        <v>1.2542352941176471</v>
      </c>
      <c r="J44" s="115">
        <v>6.2342943008615066</v>
      </c>
      <c r="K44" s="149">
        <v>3579.1324945916831</v>
      </c>
      <c r="L44" s="315">
        <f t="shared" si="0"/>
        <v>246.13555008858248</v>
      </c>
      <c r="M44" s="426">
        <v>3332.9969445031006</v>
      </c>
      <c r="N44" s="358">
        <f t="shared" si="1"/>
        <v>2188.4418545653975</v>
      </c>
      <c r="O44" s="149">
        <v>3398.5284786902835</v>
      </c>
      <c r="P44" s="351">
        <f t="shared" si="2"/>
        <v>2231.4697824624318</v>
      </c>
      <c r="R44" s="525"/>
      <c r="T44" s="21"/>
    </row>
    <row r="45" spans="1:20" x14ac:dyDescent="0.25">
      <c r="A45" s="20">
        <v>3453</v>
      </c>
      <c r="B45" s="21" t="s">
        <v>35</v>
      </c>
      <c r="C45" s="151">
        <v>1420</v>
      </c>
      <c r="D45" s="360">
        <v>1</v>
      </c>
      <c r="E45" s="360">
        <v>1</v>
      </c>
      <c r="F45" s="270">
        <v>1255</v>
      </c>
      <c r="G45" s="272">
        <v>1073</v>
      </c>
      <c r="H45" s="115">
        <v>1.42</v>
      </c>
      <c r="I45" s="115">
        <v>1.1694117647058824</v>
      </c>
      <c r="J45" s="115">
        <v>16.91914408450705</v>
      </c>
      <c r="K45" s="149">
        <v>11951.460316147304</v>
      </c>
      <c r="L45" s="315">
        <f t="shared" si="0"/>
        <v>821.8972792211116</v>
      </c>
      <c r="M45" s="426">
        <v>11129.563036926193</v>
      </c>
      <c r="N45" s="358">
        <f t="shared" si="1"/>
        <v>7837.7204485395723</v>
      </c>
      <c r="O45" s="149">
        <v>11348.386322031683</v>
      </c>
      <c r="P45" s="351">
        <f t="shared" si="2"/>
        <v>7991.8213535434388</v>
      </c>
      <c r="R45" s="525"/>
      <c r="T45" s="21"/>
    </row>
    <row r="46" spans="1:20" x14ac:dyDescent="0.25">
      <c r="A46" s="20">
        <v>3454</v>
      </c>
      <c r="B46" s="21" t="s">
        <v>36</v>
      </c>
      <c r="C46" s="151">
        <v>2916</v>
      </c>
      <c r="D46" s="360">
        <v>1</v>
      </c>
      <c r="E46" s="360">
        <v>1</v>
      </c>
      <c r="F46" s="270">
        <v>2603</v>
      </c>
      <c r="G46" s="272">
        <v>2076</v>
      </c>
      <c r="H46" s="115">
        <v>2.9159999999999999</v>
      </c>
      <c r="I46" s="115">
        <v>2.4014117647058821</v>
      </c>
      <c r="J46" s="115">
        <v>11.726550068587114</v>
      </c>
      <c r="K46" s="149">
        <v>13792.059202699811</v>
      </c>
      <c r="L46" s="315">
        <f t="shared" si="0"/>
        <v>948.47454902562458</v>
      </c>
      <c r="M46" s="426">
        <v>12843.584653674186</v>
      </c>
      <c r="N46" s="358">
        <f t="shared" si="1"/>
        <v>4404.5214861708455</v>
      </c>
      <c r="O46" s="149">
        <v>13096.1080795376</v>
      </c>
      <c r="P46" s="351">
        <f t="shared" si="2"/>
        <v>4491.1207405821679</v>
      </c>
      <c r="R46" s="525"/>
      <c r="T46" s="21"/>
    </row>
    <row r="47" spans="1:20" x14ac:dyDescent="0.25">
      <c r="A47" s="20">
        <v>3455</v>
      </c>
      <c r="B47" s="21" t="s">
        <v>279</v>
      </c>
      <c r="C47" s="151">
        <v>781</v>
      </c>
      <c r="D47" s="360">
        <v>1</v>
      </c>
      <c r="E47" s="360">
        <v>1</v>
      </c>
      <c r="F47" s="270">
        <v>394</v>
      </c>
      <c r="G47" s="272">
        <v>197</v>
      </c>
      <c r="H47" s="115">
        <v>0.78100000000000003</v>
      </c>
      <c r="I47" s="115">
        <v>0.64317647058823535</v>
      </c>
      <c r="J47" s="115">
        <v>7.6991776349614387</v>
      </c>
      <c r="K47" s="149">
        <v>2373.7187274375669</v>
      </c>
      <c r="L47" s="315">
        <f t="shared" si="0"/>
        <v>163.23971398551657</v>
      </c>
      <c r="M47" s="426">
        <v>2210.4790134520504</v>
      </c>
      <c r="N47" s="358">
        <f t="shared" si="1"/>
        <v>2830.3188392471834</v>
      </c>
      <c r="O47" s="149">
        <v>2253.94022372378</v>
      </c>
      <c r="P47" s="351">
        <f t="shared" si="2"/>
        <v>2885.9669958050958</v>
      </c>
      <c r="R47" s="525"/>
      <c r="T47" s="21"/>
    </row>
    <row r="48" spans="1:20" x14ac:dyDescent="0.25">
      <c r="A48" s="20">
        <v>3456</v>
      </c>
      <c r="B48" s="21" t="s">
        <v>37</v>
      </c>
      <c r="C48" s="151">
        <v>1040</v>
      </c>
      <c r="D48" s="360">
        <v>1</v>
      </c>
      <c r="E48" s="360">
        <v>1</v>
      </c>
      <c r="F48" s="270">
        <v>828</v>
      </c>
      <c r="G48" s="272">
        <v>671</v>
      </c>
      <c r="H48" s="115">
        <v>1.04</v>
      </c>
      <c r="I48" s="115">
        <v>0.85647058823529409</v>
      </c>
      <c r="J48" s="115">
        <v>11.915409432146298</v>
      </c>
      <c r="K48" s="149">
        <v>5247.0792979009011</v>
      </c>
      <c r="L48" s="315">
        <f t="shared" si="0"/>
        <v>360.83960325547741</v>
      </c>
      <c r="M48" s="426">
        <v>4886.2396946454237</v>
      </c>
      <c r="N48" s="358">
        <f t="shared" si="1"/>
        <v>4698.3073986975232</v>
      </c>
      <c r="O48" s="149">
        <v>4982.310224840332</v>
      </c>
      <c r="P48" s="351">
        <f t="shared" si="2"/>
        <v>4790.6829085003192</v>
      </c>
      <c r="R48" s="525"/>
      <c r="T48" s="21"/>
    </row>
    <row r="49" spans="1:20" x14ac:dyDescent="0.25">
      <c r="A49" s="20">
        <v>3457</v>
      </c>
      <c r="B49" s="21" t="s">
        <v>38</v>
      </c>
      <c r="C49" s="151">
        <v>1115</v>
      </c>
      <c r="D49" s="360">
        <v>1</v>
      </c>
      <c r="E49" s="360">
        <v>1</v>
      </c>
      <c r="F49" s="270">
        <v>475</v>
      </c>
      <c r="G49" s="272">
        <v>181</v>
      </c>
      <c r="H49" s="115">
        <v>1.115</v>
      </c>
      <c r="I49" s="115">
        <v>0.91823529411764704</v>
      </c>
      <c r="J49" s="115">
        <v>9.4461182389937015</v>
      </c>
      <c r="K49" s="149">
        <v>3422.8991286681226</v>
      </c>
      <c r="L49" s="315">
        <f t="shared" si="0"/>
        <v>235.3914422574544</v>
      </c>
      <c r="M49" s="426">
        <v>3187.5076864106682</v>
      </c>
      <c r="N49" s="358">
        <f t="shared" si="1"/>
        <v>2858.7512882606889</v>
      </c>
      <c r="O49" s="149">
        <v>3250.1786916356873</v>
      </c>
      <c r="P49" s="351">
        <f t="shared" si="2"/>
        <v>2914.9584678346973</v>
      </c>
      <c r="R49" s="525"/>
      <c r="T49" s="21"/>
    </row>
    <row r="50" spans="1:20" x14ac:dyDescent="0.25">
      <c r="A50" s="20">
        <v>3458</v>
      </c>
      <c r="B50" s="21" t="s">
        <v>280</v>
      </c>
      <c r="C50" s="151">
        <v>1236</v>
      </c>
      <c r="D50" s="360">
        <v>1</v>
      </c>
      <c r="E50" s="360">
        <v>1</v>
      </c>
      <c r="F50" s="270">
        <v>1053</v>
      </c>
      <c r="G50" s="272">
        <v>863</v>
      </c>
      <c r="H50" s="115">
        <v>1.236</v>
      </c>
      <c r="I50" s="115">
        <v>1.0178823529411765</v>
      </c>
      <c r="J50" s="115">
        <v>12.779993365695786</v>
      </c>
      <c r="K50" s="149">
        <v>5693.2081697432122</v>
      </c>
      <c r="L50" s="315">
        <f t="shared" si="0"/>
        <v>391.51971231744483</v>
      </c>
      <c r="M50" s="426">
        <v>5301.6884574257674</v>
      </c>
      <c r="N50" s="358">
        <f t="shared" si="1"/>
        <v>4289.3919558460902</v>
      </c>
      <c r="O50" s="149">
        <v>5405.9273103807864</v>
      </c>
      <c r="P50" s="351">
        <f t="shared" si="2"/>
        <v>4373.7275973954584</v>
      </c>
      <c r="R50" s="525"/>
      <c r="T50" s="21"/>
    </row>
    <row r="51" spans="1:20" x14ac:dyDescent="0.25">
      <c r="A51" s="20">
        <v>3459</v>
      </c>
      <c r="B51" s="21" t="s">
        <v>281</v>
      </c>
      <c r="C51" s="151">
        <v>2232</v>
      </c>
      <c r="D51" s="360">
        <v>1</v>
      </c>
      <c r="E51" s="360">
        <v>1</v>
      </c>
      <c r="F51" s="270">
        <v>2104</v>
      </c>
      <c r="G51" s="272">
        <v>1372</v>
      </c>
      <c r="H51" s="115">
        <v>2.2320000000000002</v>
      </c>
      <c r="I51" s="115">
        <v>1.8381176470588239</v>
      </c>
      <c r="J51" s="115">
        <v>10.043390501792111</v>
      </c>
      <c r="K51" s="149">
        <v>7816.7938000381109</v>
      </c>
      <c r="L51" s="315">
        <f t="shared" si="0"/>
        <v>537.55787046405294</v>
      </c>
      <c r="M51" s="426">
        <v>7279.235929574058</v>
      </c>
      <c r="N51" s="358">
        <f t="shared" si="1"/>
        <v>3261.3064200600616</v>
      </c>
      <c r="O51" s="149">
        <v>7422.3562222470437</v>
      </c>
      <c r="P51" s="351">
        <f t="shared" si="2"/>
        <v>3325.4284149852347</v>
      </c>
      <c r="R51" s="525"/>
      <c r="T51" s="21"/>
    </row>
    <row r="52" spans="1:20" x14ac:dyDescent="0.25">
      <c r="A52" s="20">
        <v>3460</v>
      </c>
      <c r="B52" s="21" t="s">
        <v>39</v>
      </c>
      <c r="C52" s="151">
        <v>805</v>
      </c>
      <c r="D52" s="360">
        <v>1</v>
      </c>
      <c r="E52" s="360">
        <v>1</v>
      </c>
      <c r="F52" s="270">
        <v>731</v>
      </c>
      <c r="G52" s="272">
        <v>503</v>
      </c>
      <c r="H52" s="115">
        <v>0.80500000000000005</v>
      </c>
      <c r="I52" s="115">
        <v>0.66294117647058837</v>
      </c>
      <c r="J52" s="115">
        <v>18.730706956521736</v>
      </c>
      <c r="K52" s="149">
        <v>8599.4891370289188</v>
      </c>
      <c r="L52" s="315">
        <f t="shared" si="0"/>
        <v>591.38352447745092</v>
      </c>
      <c r="M52" s="426">
        <v>8008.1056125514679</v>
      </c>
      <c r="N52" s="358">
        <f t="shared" si="1"/>
        <v>9947.9572826726308</v>
      </c>
      <c r="O52" s="149">
        <v>8165.5565359880993</v>
      </c>
      <c r="P52" s="351">
        <f t="shared" si="2"/>
        <v>10143.548491910682</v>
      </c>
      <c r="R52" s="525"/>
      <c r="T52" s="21"/>
    </row>
    <row r="53" spans="1:20" x14ac:dyDescent="0.25">
      <c r="A53" s="20">
        <v>3461</v>
      </c>
      <c r="B53" s="21" t="s">
        <v>40</v>
      </c>
      <c r="C53" s="151">
        <v>863</v>
      </c>
      <c r="D53" s="360">
        <v>1</v>
      </c>
      <c r="E53" s="360">
        <v>1</v>
      </c>
      <c r="F53" s="270">
        <v>329</v>
      </c>
      <c r="G53" s="272">
        <v>129</v>
      </c>
      <c r="H53" s="115">
        <v>0.86299999999999999</v>
      </c>
      <c r="I53" s="115">
        <v>0.71070588235294119</v>
      </c>
      <c r="J53" s="115">
        <v>9.2387804171494814</v>
      </c>
      <c r="K53" s="149">
        <v>2727.1889448084071</v>
      </c>
      <c r="L53" s="315">
        <f t="shared" si="0"/>
        <v>187.54772340510863</v>
      </c>
      <c r="M53" s="426">
        <v>2539.6412214032985</v>
      </c>
      <c r="N53" s="358">
        <f t="shared" si="1"/>
        <v>2942.8055867940889</v>
      </c>
      <c r="O53" s="149">
        <v>2589.5742361328935</v>
      </c>
      <c r="P53" s="351">
        <f t="shared" si="2"/>
        <v>3000.6653952872462</v>
      </c>
      <c r="R53" s="525"/>
      <c r="T53" s="21"/>
    </row>
    <row r="54" spans="1:20" x14ac:dyDescent="0.25">
      <c r="A54" s="20">
        <v>3462</v>
      </c>
      <c r="B54" s="21" t="s">
        <v>41</v>
      </c>
      <c r="C54" s="151">
        <v>701</v>
      </c>
      <c r="D54" s="360">
        <v>1</v>
      </c>
      <c r="E54" s="360">
        <v>1</v>
      </c>
      <c r="F54" s="270">
        <v>275</v>
      </c>
      <c r="G54" s="272">
        <v>169</v>
      </c>
      <c r="H54" s="115">
        <v>0.70099999999999996</v>
      </c>
      <c r="I54" s="115">
        <v>0.57729411764705885</v>
      </c>
      <c r="J54" s="115">
        <v>6.7536094151212467</v>
      </c>
      <c r="K54" s="149">
        <v>1885.8480997771305</v>
      </c>
      <c r="L54" s="315">
        <f t="shared" si="0"/>
        <v>129.68904060510499</v>
      </c>
      <c r="M54" s="426">
        <v>1756.1590591720255</v>
      </c>
      <c r="N54" s="358">
        <f t="shared" si="1"/>
        <v>2505.219770573503</v>
      </c>
      <c r="O54" s="149">
        <v>1790.6876829123089</v>
      </c>
      <c r="P54" s="351">
        <f t="shared" si="2"/>
        <v>2554.4760098606407</v>
      </c>
      <c r="R54" s="525"/>
      <c r="T54" s="21"/>
    </row>
    <row r="55" spans="1:20" x14ac:dyDescent="0.25">
      <c r="A55" s="20">
        <v>4011</v>
      </c>
      <c r="B55" s="21" t="s">
        <v>42</v>
      </c>
      <c r="C55" s="151">
        <v>323</v>
      </c>
      <c r="D55" s="360">
        <v>1</v>
      </c>
      <c r="E55" s="360">
        <v>1</v>
      </c>
      <c r="F55" s="270">
        <v>118</v>
      </c>
      <c r="G55" s="272">
        <v>17</v>
      </c>
      <c r="H55" s="115">
        <v>0.32300000000000001</v>
      </c>
      <c r="I55" s="115">
        <v>0.26600000000000001</v>
      </c>
      <c r="J55" s="115">
        <v>8.6255241486068019</v>
      </c>
      <c r="K55" s="149">
        <v>1212.0031454532398</v>
      </c>
      <c r="L55" s="315">
        <f t="shared" si="0"/>
        <v>71.089896548856586</v>
      </c>
      <c r="M55" s="426">
        <v>1140.9132489043832</v>
      </c>
      <c r="N55" s="358">
        <f t="shared" si="1"/>
        <v>3532.2391606946849</v>
      </c>
      <c r="O55" s="149">
        <v>1154.1381592372361</v>
      </c>
      <c r="P55" s="351">
        <f t="shared" si="2"/>
        <v>3573.1831555332387</v>
      </c>
      <c r="R55" s="525"/>
      <c r="T55" s="21"/>
    </row>
    <row r="56" spans="1:20" x14ac:dyDescent="0.25">
      <c r="A56" s="20">
        <v>5112</v>
      </c>
      <c r="B56" s="21" t="s">
        <v>282</v>
      </c>
      <c r="C56" s="151">
        <v>611</v>
      </c>
      <c r="D56" s="360">
        <v>1</v>
      </c>
      <c r="E56" s="360">
        <v>1</v>
      </c>
      <c r="F56" s="270">
        <v>312</v>
      </c>
      <c r="G56" s="272">
        <v>38</v>
      </c>
      <c r="H56" s="115">
        <v>0.61099999999999999</v>
      </c>
      <c r="I56" s="115">
        <v>0.50317647058823534</v>
      </c>
      <c r="J56" s="115">
        <v>3.0320628477905043</v>
      </c>
      <c r="K56" s="149">
        <v>470.70011444660889</v>
      </c>
      <c r="L56" s="315">
        <f t="shared" si="0"/>
        <v>61.5137605049635</v>
      </c>
      <c r="M56" s="426">
        <v>409.18635394164539</v>
      </c>
      <c r="N56" s="358">
        <f t="shared" si="1"/>
        <v>669.69943361971423</v>
      </c>
      <c r="O56" s="149">
        <v>466.06325713953413</v>
      </c>
      <c r="P56" s="351">
        <f t="shared" si="2"/>
        <v>762.78765489285456</v>
      </c>
      <c r="R56" s="525"/>
      <c r="T56" s="21"/>
    </row>
    <row r="57" spans="1:20" x14ac:dyDescent="0.25">
      <c r="A57" s="20">
        <v>5124</v>
      </c>
      <c r="B57" s="21" t="s">
        <v>283</v>
      </c>
      <c r="C57" s="151">
        <v>330</v>
      </c>
      <c r="D57" s="360">
        <v>1</v>
      </c>
      <c r="E57" s="360">
        <v>1</v>
      </c>
      <c r="F57" s="270">
        <v>279</v>
      </c>
      <c r="G57" s="272">
        <v>56</v>
      </c>
      <c r="H57" s="115">
        <v>0.33</v>
      </c>
      <c r="I57" s="115">
        <v>0.27176470588235296</v>
      </c>
      <c r="J57" s="115">
        <v>2.4828572727272711</v>
      </c>
      <c r="K57" s="149">
        <v>325.24168515506233</v>
      </c>
      <c r="L57" s="315">
        <f t="shared" si="0"/>
        <v>42.504428005888201</v>
      </c>
      <c r="M57" s="426">
        <v>282.73725714917413</v>
      </c>
      <c r="N57" s="358">
        <f t="shared" si="1"/>
        <v>856.77956711870945</v>
      </c>
      <c r="O57" s="149">
        <v>322.03773589290932</v>
      </c>
      <c r="P57" s="351">
        <f t="shared" si="2"/>
        <v>975.8719269482101</v>
      </c>
      <c r="R57" s="525"/>
      <c r="T57" s="21"/>
    </row>
    <row r="58" spans="1:20" x14ac:dyDescent="0.25">
      <c r="A58" s="20">
        <v>5154</v>
      </c>
      <c r="B58" s="21" t="s">
        <v>45</v>
      </c>
      <c r="C58" s="151">
        <v>1319</v>
      </c>
      <c r="D58" s="360">
        <v>1</v>
      </c>
      <c r="E58" s="360">
        <v>1</v>
      </c>
      <c r="F58" s="270">
        <v>901</v>
      </c>
      <c r="G58" s="272">
        <v>127</v>
      </c>
      <c r="H58" s="115">
        <v>1.319</v>
      </c>
      <c r="I58" s="115">
        <v>1.0862352941176472</v>
      </c>
      <c r="J58" s="115">
        <v>9.3085924184988595</v>
      </c>
      <c r="K58" s="149">
        <v>4415.1547375476312</v>
      </c>
      <c r="L58" s="315">
        <f t="shared" si="0"/>
        <v>576.99746140313755</v>
      </c>
      <c r="M58" s="426">
        <v>3838.1572761444936</v>
      </c>
      <c r="N58" s="358">
        <f t="shared" si="1"/>
        <v>2909.8993753938539</v>
      </c>
      <c r="O58" s="149">
        <v>4371.6611375285784</v>
      </c>
      <c r="P58" s="351">
        <f t="shared" si="2"/>
        <v>3314.3753885736</v>
      </c>
      <c r="R58" s="525"/>
      <c r="T58" s="21"/>
    </row>
    <row r="59" spans="1:20" x14ac:dyDescent="0.25">
      <c r="A59" s="20">
        <v>5158</v>
      </c>
      <c r="B59" s="21" t="s">
        <v>284</v>
      </c>
      <c r="C59" s="151">
        <v>621</v>
      </c>
      <c r="D59" s="360">
        <v>3</v>
      </c>
      <c r="E59" s="360">
        <v>1</v>
      </c>
      <c r="F59" s="270">
        <v>470</v>
      </c>
      <c r="G59" s="272">
        <v>8</v>
      </c>
      <c r="H59" s="115">
        <v>0.621</v>
      </c>
      <c r="I59" s="115">
        <v>0.51141176470588234</v>
      </c>
      <c r="J59" s="115">
        <v>2.6319144927536287</v>
      </c>
      <c r="K59" s="149">
        <v>576.52130651142829</v>
      </c>
      <c r="L59" s="315">
        <f t="shared" si="0"/>
        <v>75.343074042900582</v>
      </c>
      <c r="M59" s="426">
        <v>501.17823246852771</v>
      </c>
      <c r="N59" s="358">
        <f t="shared" si="1"/>
        <v>807.05029383015733</v>
      </c>
      <c r="O59" s="149">
        <v>570.84200678165303</v>
      </c>
      <c r="P59" s="351">
        <f t="shared" si="2"/>
        <v>919.23028467254915</v>
      </c>
      <c r="R59" s="525"/>
      <c r="T59" s="21"/>
    </row>
    <row r="60" spans="1:20" x14ac:dyDescent="0.25">
      <c r="A60" s="20">
        <v>5162</v>
      </c>
      <c r="B60" s="21" t="s">
        <v>285</v>
      </c>
      <c r="C60" s="151">
        <v>748</v>
      </c>
      <c r="D60" s="360">
        <v>3</v>
      </c>
      <c r="E60" s="360">
        <v>1</v>
      </c>
      <c r="F60" s="270">
        <v>417</v>
      </c>
      <c r="G60" s="272">
        <v>29</v>
      </c>
      <c r="H60" s="115">
        <v>0.748</v>
      </c>
      <c r="I60" s="115">
        <v>0.61599999999999999</v>
      </c>
      <c r="J60" s="115">
        <v>3.2128684491978623</v>
      </c>
      <c r="K60" s="149">
        <v>723.61094935078688</v>
      </c>
      <c r="L60" s="315">
        <f t="shared" si="0"/>
        <v>94.565582779739316</v>
      </c>
      <c r="M60" s="426">
        <v>629.04536657104757</v>
      </c>
      <c r="N60" s="358">
        <f t="shared" si="1"/>
        <v>840.96974140514385</v>
      </c>
      <c r="O60" s="149">
        <v>716.48267252442315</v>
      </c>
      <c r="P60" s="351">
        <f t="shared" si="2"/>
        <v>957.8645354604588</v>
      </c>
      <c r="R60" s="525"/>
      <c r="T60" s="21"/>
    </row>
    <row r="61" spans="1:20" x14ac:dyDescent="0.25">
      <c r="A61" s="20">
        <v>5166</v>
      </c>
      <c r="B61" s="21" t="s">
        <v>286</v>
      </c>
      <c r="C61" s="151">
        <v>722</v>
      </c>
      <c r="D61" s="360">
        <v>3</v>
      </c>
      <c r="E61" s="360">
        <v>1</v>
      </c>
      <c r="F61" s="270">
        <v>526</v>
      </c>
      <c r="G61" s="272">
        <v>19</v>
      </c>
      <c r="H61" s="115">
        <v>0.72199999999999998</v>
      </c>
      <c r="I61" s="115">
        <v>0.59458823529411764</v>
      </c>
      <c r="J61" s="115">
        <v>5.2193714681440424</v>
      </c>
      <c r="K61" s="149">
        <v>1272.8498503711003</v>
      </c>
      <c r="L61" s="315">
        <f t="shared" si="0"/>
        <v>166.34323734244117</v>
      </c>
      <c r="M61" s="426">
        <v>1106.5066130286591</v>
      </c>
      <c r="N61" s="358">
        <f t="shared" si="1"/>
        <v>1532.5576357737659</v>
      </c>
      <c r="O61" s="149">
        <v>1260.3110322396428</v>
      </c>
      <c r="P61" s="351">
        <f t="shared" si="2"/>
        <v>1745.5831471463198</v>
      </c>
      <c r="R61" s="525"/>
      <c r="T61" s="21"/>
    </row>
    <row r="62" spans="1:20" x14ac:dyDescent="0.25">
      <c r="A62" s="20">
        <v>5170</v>
      </c>
      <c r="B62" s="21" t="s">
        <v>46</v>
      </c>
      <c r="C62" s="151">
        <v>1045</v>
      </c>
      <c r="D62" s="360">
        <v>1</v>
      </c>
      <c r="E62" s="360">
        <v>1</v>
      </c>
      <c r="F62" s="270">
        <v>860</v>
      </c>
      <c r="G62" s="272">
        <v>368</v>
      </c>
      <c r="H62" s="115">
        <v>1.0449999999999999</v>
      </c>
      <c r="I62" s="115">
        <v>0.86058823529411754</v>
      </c>
      <c r="J62" s="115">
        <v>6.7630779904306175</v>
      </c>
      <c r="K62" s="149">
        <v>2630.8174752789755</v>
      </c>
      <c r="L62" s="315">
        <f t="shared" si="0"/>
        <v>343.81014820199289</v>
      </c>
      <c r="M62" s="426">
        <v>2287.0073270769826</v>
      </c>
      <c r="N62" s="358">
        <f t="shared" si="1"/>
        <v>2188.5237579684044</v>
      </c>
      <c r="O62" s="149">
        <v>2604.9013455406835</v>
      </c>
      <c r="P62" s="351">
        <f t="shared" si="2"/>
        <v>2492.7285603260129</v>
      </c>
      <c r="R62" s="525"/>
      <c r="T62" s="21"/>
    </row>
    <row r="63" spans="1:20" x14ac:dyDescent="0.25">
      <c r="A63" s="20">
        <v>5334</v>
      </c>
      <c r="B63" s="21" t="s">
        <v>47</v>
      </c>
      <c r="C63" s="151">
        <v>768</v>
      </c>
      <c r="D63" s="360">
        <v>1</v>
      </c>
      <c r="E63" s="360">
        <v>1</v>
      </c>
      <c r="F63" s="270">
        <v>591</v>
      </c>
      <c r="G63" s="272">
        <v>122</v>
      </c>
      <c r="H63" s="115">
        <v>0.76800000000000002</v>
      </c>
      <c r="I63" s="115">
        <v>0.63247058823529412</v>
      </c>
      <c r="J63" s="115">
        <v>2.4068625000000003</v>
      </c>
      <c r="K63" s="149">
        <v>572.03195700574008</v>
      </c>
      <c r="L63" s="315">
        <f t="shared" si="0"/>
        <v>74.756380388405375</v>
      </c>
      <c r="M63" s="426">
        <v>497.27557661733471</v>
      </c>
      <c r="N63" s="358">
        <f t="shared" si="1"/>
        <v>647.49424038715449</v>
      </c>
      <c r="O63" s="149">
        <v>566.39688176714424</v>
      </c>
      <c r="P63" s="351">
        <f t="shared" si="2"/>
        <v>737.49593980096904</v>
      </c>
      <c r="R63" s="525"/>
      <c r="T63" s="21"/>
    </row>
    <row r="64" spans="1:20" x14ac:dyDescent="0.25">
      <c r="A64" s="20">
        <v>5358</v>
      </c>
      <c r="B64" s="21" t="s">
        <v>48</v>
      </c>
      <c r="C64" s="151">
        <v>945</v>
      </c>
      <c r="D64" s="360">
        <v>1</v>
      </c>
      <c r="E64" s="360">
        <v>1</v>
      </c>
      <c r="F64" s="270">
        <v>583</v>
      </c>
      <c r="G64" s="272">
        <v>142</v>
      </c>
      <c r="H64" s="115">
        <v>0.94499999999999995</v>
      </c>
      <c r="I64" s="115">
        <v>0.77823529411764703</v>
      </c>
      <c r="J64" s="115">
        <v>2.4241234920634893</v>
      </c>
      <c r="K64" s="149">
        <v>630.15887360525903</v>
      </c>
      <c r="L64" s="315">
        <f t="shared" si="0"/>
        <v>82.352735513150947</v>
      </c>
      <c r="M64" s="426">
        <v>547.80613809210809</v>
      </c>
      <c r="N64" s="358">
        <f t="shared" si="1"/>
        <v>579.68903501810371</v>
      </c>
      <c r="O64" s="149">
        <v>623.95119128691113</v>
      </c>
      <c r="P64" s="351">
        <f t="shared" si="2"/>
        <v>660.26581088562023</v>
      </c>
      <c r="R64" s="525"/>
      <c r="T64" s="21"/>
    </row>
    <row r="65" spans="1:20" x14ac:dyDescent="0.25">
      <c r="A65" s="20">
        <v>5362</v>
      </c>
      <c r="B65" s="21" t="s">
        <v>287</v>
      </c>
      <c r="C65" s="151">
        <v>1102</v>
      </c>
      <c r="D65" s="360">
        <v>3</v>
      </c>
      <c r="E65" s="360">
        <v>1</v>
      </c>
      <c r="F65" s="270">
        <v>623</v>
      </c>
      <c r="G65" s="272">
        <v>9</v>
      </c>
      <c r="H65" s="115">
        <v>1.1020000000000001</v>
      </c>
      <c r="I65" s="115">
        <v>0.90752941176470592</v>
      </c>
      <c r="J65" s="115">
        <v>2.2751230490018166</v>
      </c>
      <c r="K65" s="149">
        <v>686.3565561599205</v>
      </c>
      <c r="L65" s="315">
        <f t="shared" si="0"/>
        <v>89.696967391372709</v>
      </c>
      <c r="M65" s="426">
        <v>596.65958876854779</v>
      </c>
      <c r="N65" s="358">
        <f t="shared" si="1"/>
        <v>541.43338363752071</v>
      </c>
      <c r="O65" s="149">
        <v>679.59527160737593</v>
      </c>
      <c r="P65" s="351">
        <f t="shared" si="2"/>
        <v>616.69262396313604</v>
      </c>
      <c r="R65" s="525"/>
      <c r="T65" s="21"/>
    </row>
    <row r="66" spans="1:20" x14ac:dyDescent="0.25">
      <c r="A66" s="20">
        <v>5366</v>
      </c>
      <c r="B66" s="21" t="s">
        <v>49</v>
      </c>
      <c r="C66" s="151">
        <v>1262</v>
      </c>
      <c r="D66" s="360">
        <v>1</v>
      </c>
      <c r="E66" s="360">
        <v>1</v>
      </c>
      <c r="F66" s="270">
        <v>1092</v>
      </c>
      <c r="G66" s="272">
        <v>168</v>
      </c>
      <c r="H66" s="115">
        <v>1.262</v>
      </c>
      <c r="I66" s="115">
        <v>1.0392941176470587</v>
      </c>
      <c r="J66" s="115">
        <v>2.099266323296356</v>
      </c>
      <c r="K66" s="149">
        <v>1049.4942585884564</v>
      </c>
      <c r="L66" s="315">
        <f t="shared" si="0"/>
        <v>137.15386185967736</v>
      </c>
      <c r="M66" s="426">
        <v>912.34039672877907</v>
      </c>
      <c r="N66" s="358">
        <f t="shared" si="1"/>
        <v>722.93216856480115</v>
      </c>
      <c r="O66" s="149">
        <v>1039.1557118740793</v>
      </c>
      <c r="P66" s="351">
        <f t="shared" si="2"/>
        <v>823.41973999530853</v>
      </c>
      <c r="R66" s="525"/>
      <c r="T66" s="21"/>
    </row>
    <row r="67" spans="1:20" x14ac:dyDescent="0.25">
      <c r="A67" s="20">
        <v>5370</v>
      </c>
      <c r="B67" s="21" t="s">
        <v>50</v>
      </c>
      <c r="C67" s="151">
        <v>667</v>
      </c>
      <c r="D67" s="360">
        <v>3</v>
      </c>
      <c r="E67" s="360">
        <v>1</v>
      </c>
      <c r="F67" s="270">
        <v>386</v>
      </c>
      <c r="G67" s="272">
        <v>25</v>
      </c>
      <c r="H67" s="115">
        <v>0.66700000000000004</v>
      </c>
      <c r="I67" s="115">
        <v>0.54929411764705893</v>
      </c>
      <c r="J67" s="115">
        <v>4.8017357357357344</v>
      </c>
      <c r="K67" s="149">
        <v>976.68525920756827</v>
      </c>
      <c r="L67" s="315">
        <f t="shared" si="0"/>
        <v>127.63876888846016</v>
      </c>
      <c r="M67" s="426">
        <v>849.0464903191081</v>
      </c>
      <c r="N67" s="358">
        <f t="shared" si="1"/>
        <v>1272.93326884424</v>
      </c>
      <c r="O67" s="149">
        <v>967.06395247346416</v>
      </c>
      <c r="P67" s="351">
        <f t="shared" si="2"/>
        <v>1449.8709932135894</v>
      </c>
      <c r="R67" s="525"/>
      <c r="T67" s="21"/>
    </row>
    <row r="68" spans="1:20" x14ac:dyDescent="0.25">
      <c r="A68" s="20">
        <v>5374</v>
      </c>
      <c r="B68" s="21" t="s">
        <v>51</v>
      </c>
      <c r="C68" s="151">
        <v>918</v>
      </c>
      <c r="D68" s="360">
        <v>3</v>
      </c>
      <c r="E68" s="360">
        <v>1</v>
      </c>
      <c r="F68" s="270">
        <v>916</v>
      </c>
      <c r="G68" s="272">
        <v>67</v>
      </c>
      <c r="H68" s="115">
        <v>0.91800000000000004</v>
      </c>
      <c r="I68" s="115">
        <v>0.75600000000000001</v>
      </c>
      <c r="J68" s="115">
        <v>2.5039538126361647</v>
      </c>
      <c r="K68" s="149">
        <v>1092.1389640148811</v>
      </c>
      <c r="L68" s="315">
        <f t="shared" si="0"/>
        <v>142.72691382183768</v>
      </c>
      <c r="M68" s="426">
        <v>949.41205019304346</v>
      </c>
      <c r="N68" s="358">
        <f t="shared" si="1"/>
        <v>1034.2179196002653</v>
      </c>
      <c r="O68" s="149">
        <v>1081.3803251698764</v>
      </c>
      <c r="P68" s="351">
        <f t="shared" si="2"/>
        <v>1177.9742104247021</v>
      </c>
      <c r="R68" s="525"/>
      <c r="T68" s="21"/>
    </row>
    <row r="69" spans="1:20" x14ac:dyDescent="0.25">
      <c r="A69" s="20">
        <v>5378</v>
      </c>
      <c r="B69" s="21" t="s">
        <v>288</v>
      </c>
      <c r="C69" s="151">
        <v>520</v>
      </c>
      <c r="D69" s="360">
        <v>3</v>
      </c>
      <c r="E69" s="360">
        <v>1</v>
      </c>
      <c r="F69" s="270">
        <v>504</v>
      </c>
      <c r="G69" s="272">
        <v>37</v>
      </c>
      <c r="H69" s="115">
        <v>0.52</v>
      </c>
      <c r="I69" s="115">
        <v>0.42823529411764705</v>
      </c>
      <c r="J69" s="115">
        <v>2.707239999999997</v>
      </c>
      <c r="K69" s="149">
        <v>678.07748516462129</v>
      </c>
      <c r="L69" s="315">
        <f t="shared" si="0"/>
        <v>88.615011439424052</v>
      </c>
      <c r="M69" s="426">
        <v>589.46247372519724</v>
      </c>
      <c r="N69" s="358">
        <f t="shared" si="1"/>
        <v>1133.5816802407639</v>
      </c>
      <c r="O69" s="149">
        <v>671.39775757299969</v>
      </c>
      <c r="P69" s="351">
        <f t="shared" si="2"/>
        <v>1291.1495337942304</v>
      </c>
      <c r="R69" s="525"/>
      <c r="T69" s="21"/>
    </row>
    <row r="70" spans="1:20" x14ac:dyDescent="0.25">
      <c r="A70" s="20">
        <v>5382</v>
      </c>
      <c r="B70" s="21" t="s">
        <v>289</v>
      </c>
      <c r="C70" s="151">
        <v>1293</v>
      </c>
      <c r="D70" s="360">
        <v>3</v>
      </c>
      <c r="E70" s="360">
        <v>1</v>
      </c>
      <c r="F70" s="270">
        <v>1089</v>
      </c>
      <c r="G70" s="272">
        <v>102</v>
      </c>
      <c r="H70" s="115">
        <v>1.2929999999999999</v>
      </c>
      <c r="I70" s="115">
        <v>1.0648235294117647</v>
      </c>
      <c r="J70" s="115">
        <v>2.4013976024748653</v>
      </c>
      <c r="K70" s="149">
        <v>1092.009316016321</v>
      </c>
      <c r="L70" s="315">
        <f t="shared" si="0"/>
        <v>142.70997068609461</v>
      </c>
      <c r="M70" s="426">
        <v>949.2993453302264</v>
      </c>
      <c r="N70" s="358">
        <f t="shared" si="1"/>
        <v>734.1835617403143</v>
      </c>
      <c r="O70" s="149">
        <v>1081.251954331128</v>
      </c>
      <c r="P70" s="351">
        <f t="shared" si="2"/>
        <v>836.23507682221805</v>
      </c>
      <c r="R70" s="525"/>
      <c r="T70" s="21"/>
    </row>
    <row r="71" spans="1:20" x14ac:dyDescent="0.25">
      <c r="A71" s="20">
        <v>5515</v>
      </c>
      <c r="B71" s="21" t="s">
        <v>52</v>
      </c>
      <c r="C71" s="151">
        <v>304</v>
      </c>
      <c r="D71" s="360">
        <v>1</v>
      </c>
      <c r="E71" s="360">
        <v>1</v>
      </c>
      <c r="F71" s="270">
        <v>271</v>
      </c>
      <c r="G71" s="272">
        <v>173</v>
      </c>
      <c r="H71" s="115">
        <v>0.30399999999999999</v>
      </c>
      <c r="I71" s="115">
        <v>0.25035294117647061</v>
      </c>
      <c r="J71" s="115">
        <v>8.8614134868421033</v>
      </c>
      <c r="K71" s="149">
        <v>706.69175163393049</v>
      </c>
      <c r="L71" s="315">
        <f t="shared" ref="L71:L134" si="3">K71-M71</f>
        <v>92.354486065827359</v>
      </c>
      <c r="M71" s="426">
        <v>614.33726556810313</v>
      </c>
      <c r="N71" s="358">
        <f t="shared" ref="N71:N134" si="4">M71 / C71 * 1000</f>
        <v>2020.8462683161285</v>
      </c>
      <c r="O71" s="149">
        <v>699.73014548206947</v>
      </c>
      <c r="P71" s="351">
        <f t="shared" ref="P71:P134" si="5">O71 / C71*1000</f>
        <v>2301.7438996120709</v>
      </c>
      <c r="R71" s="525"/>
      <c r="T71" s="21"/>
    </row>
    <row r="72" spans="1:20" x14ac:dyDescent="0.25">
      <c r="A72" s="20">
        <v>5554</v>
      </c>
      <c r="B72" s="21" t="s">
        <v>53</v>
      </c>
      <c r="C72" s="151">
        <v>1484</v>
      </c>
      <c r="D72" s="360">
        <v>1</v>
      </c>
      <c r="E72" s="360">
        <v>1</v>
      </c>
      <c r="F72" s="270">
        <v>1334</v>
      </c>
      <c r="G72" s="272">
        <v>891</v>
      </c>
      <c r="H72" s="115">
        <v>1.484</v>
      </c>
      <c r="I72" s="115">
        <v>1.2221176470588235</v>
      </c>
      <c r="J72" s="115">
        <v>11.768542452830198</v>
      </c>
      <c r="K72" s="149">
        <v>7630.0416037185869</v>
      </c>
      <c r="L72" s="315">
        <f t="shared" si="3"/>
        <v>997.13711012341537</v>
      </c>
      <c r="M72" s="426">
        <v>6632.9044935951715</v>
      </c>
      <c r="N72" s="358">
        <f t="shared" si="4"/>
        <v>4469.6121924495765</v>
      </c>
      <c r="O72" s="149">
        <v>7554.8782182049008</v>
      </c>
      <c r="P72" s="351">
        <f t="shared" si="5"/>
        <v>5090.8882872000677</v>
      </c>
      <c r="R72" s="525"/>
      <c r="T72" s="21"/>
    </row>
    <row r="73" spans="1:20" x14ac:dyDescent="0.25">
      <c r="A73" s="20">
        <v>5558</v>
      </c>
      <c r="B73" s="21" t="s">
        <v>54</v>
      </c>
      <c r="C73" s="151">
        <v>1111</v>
      </c>
      <c r="D73" s="360">
        <v>1</v>
      </c>
      <c r="E73" s="360">
        <v>1</v>
      </c>
      <c r="F73" s="270">
        <v>1055</v>
      </c>
      <c r="G73" s="272">
        <v>385</v>
      </c>
      <c r="H73" s="115">
        <v>1.111</v>
      </c>
      <c r="I73" s="115">
        <v>0.91494117647058826</v>
      </c>
      <c r="J73" s="115">
        <v>10.492072187218733</v>
      </c>
      <c r="K73" s="149">
        <v>5002.2861190690055</v>
      </c>
      <c r="L73" s="315">
        <f t="shared" si="3"/>
        <v>653.72712022277847</v>
      </c>
      <c r="M73" s="426">
        <v>4348.558998846227</v>
      </c>
      <c r="N73" s="358">
        <f t="shared" si="4"/>
        <v>3914.0945084124455</v>
      </c>
      <c r="O73" s="149">
        <v>4953.0086996858527</v>
      </c>
      <c r="P73" s="351">
        <f t="shared" si="5"/>
        <v>4458.1536450817757</v>
      </c>
      <c r="R73" s="525"/>
      <c r="T73" s="21"/>
    </row>
    <row r="74" spans="1:20" x14ac:dyDescent="0.25">
      <c r="A74" s="20">
        <v>5562</v>
      </c>
      <c r="B74" s="21" t="s">
        <v>290</v>
      </c>
      <c r="C74" s="151">
        <v>967</v>
      </c>
      <c r="D74" s="360">
        <v>1</v>
      </c>
      <c r="E74" s="360">
        <v>1</v>
      </c>
      <c r="F74" s="270">
        <v>823</v>
      </c>
      <c r="G74" s="272">
        <v>550</v>
      </c>
      <c r="H74" s="115">
        <v>0.96699999999999997</v>
      </c>
      <c r="I74" s="115">
        <v>0.7963529411764706</v>
      </c>
      <c r="J74" s="115">
        <v>5.3980960703205803</v>
      </c>
      <c r="K74" s="149">
        <v>1974.5170261245644</v>
      </c>
      <c r="L74" s="315">
        <f t="shared" si="3"/>
        <v>258.04108333561112</v>
      </c>
      <c r="M74" s="426">
        <v>1716.4759427889533</v>
      </c>
      <c r="N74" s="358">
        <f t="shared" si="4"/>
        <v>1775.0526812708927</v>
      </c>
      <c r="O74" s="149">
        <v>1955.0660988366178</v>
      </c>
      <c r="P74" s="351">
        <f t="shared" si="5"/>
        <v>2021.7850039675466</v>
      </c>
      <c r="R74" s="525"/>
      <c r="T74" s="21"/>
    </row>
    <row r="75" spans="1:20" x14ac:dyDescent="0.25">
      <c r="A75" s="20">
        <v>5566</v>
      </c>
      <c r="B75" s="21" t="s">
        <v>55</v>
      </c>
      <c r="C75" s="151">
        <v>1801</v>
      </c>
      <c r="D75" s="360">
        <v>1</v>
      </c>
      <c r="E75" s="360">
        <v>1</v>
      </c>
      <c r="F75" s="270">
        <v>1725</v>
      </c>
      <c r="G75" s="272">
        <v>1169</v>
      </c>
      <c r="H75" s="115">
        <v>1.8009999999999999</v>
      </c>
      <c r="I75" s="115">
        <v>1.4831764705882353</v>
      </c>
      <c r="J75" s="115">
        <v>10.385957745696833</v>
      </c>
      <c r="K75" s="149">
        <v>6788.2463356878643</v>
      </c>
      <c r="L75" s="315">
        <f t="shared" si="3"/>
        <v>887.12653030290221</v>
      </c>
      <c r="M75" s="426">
        <v>5901.1198053849621</v>
      </c>
      <c r="N75" s="358">
        <f t="shared" si="4"/>
        <v>3276.5795698972584</v>
      </c>
      <c r="O75" s="149">
        <v>6721.3754583334721</v>
      </c>
      <c r="P75" s="351">
        <f t="shared" si="5"/>
        <v>3732.0241301129772</v>
      </c>
      <c r="R75" s="525"/>
      <c r="T75" s="21"/>
    </row>
    <row r="76" spans="1:20" x14ac:dyDescent="0.25">
      <c r="A76" s="20">
        <v>5570</v>
      </c>
      <c r="B76" s="21" t="s">
        <v>56</v>
      </c>
      <c r="C76" s="151">
        <v>1317</v>
      </c>
      <c r="D76" s="360">
        <v>1</v>
      </c>
      <c r="E76" s="360">
        <v>1</v>
      </c>
      <c r="F76" s="270">
        <v>1239</v>
      </c>
      <c r="G76" s="272">
        <v>474</v>
      </c>
      <c r="H76" s="115">
        <v>1.3169999999999999</v>
      </c>
      <c r="I76" s="115">
        <v>1.0845882352941176</v>
      </c>
      <c r="J76" s="115">
        <v>10.038956795747923</v>
      </c>
      <c r="K76" s="149">
        <v>5454.5379696612581</v>
      </c>
      <c r="L76" s="315">
        <f t="shared" si="3"/>
        <v>712.82995697896968</v>
      </c>
      <c r="M76" s="426">
        <v>4741.7080126822884</v>
      </c>
      <c r="N76" s="358">
        <f t="shared" si="4"/>
        <v>3600.3857347625576</v>
      </c>
      <c r="O76" s="149">
        <v>5400.8054264451266</v>
      </c>
      <c r="P76" s="351">
        <f t="shared" si="5"/>
        <v>4100.8393518945531</v>
      </c>
      <c r="R76" s="525"/>
      <c r="T76" s="21"/>
    </row>
    <row r="77" spans="1:20" x14ac:dyDescent="0.25">
      <c r="A77" s="20">
        <v>5711</v>
      </c>
      <c r="B77" s="21" t="s">
        <v>57</v>
      </c>
      <c r="C77" s="151">
        <v>260</v>
      </c>
      <c r="D77" s="360">
        <v>1</v>
      </c>
      <c r="E77" s="360">
        <v>1</v>
      </c>
      <c r="F77" s="270">
        <v>221</v>
      </c>
      <c r="G77" s="272">
        <v>103</v>
      </c>
      <c r="H77" s="115">
        <v>0.26</v>
      </c>
      <c r="I77" s="115">
        <v>0.21411764705882352</v>
      </c>
      <c r="J77" s="115">
        <v>4.8919003846153863</v>
      </c>
      <c r="K77" s="149">
        <v>217.72487092650164</v>
      </c>
      <c r="L77" s="315">
        <f t="shared" si="3"/>
        <v>28.453520946968183</v>
      </c>
      <c r="M77" s="426">
        <v>189.27134997953345</v>
      </c>
      <c r="N77" s="358">
        <f t="shared" si="4"/>
        <v>727.96673069051337</v>
      </c>
      <c r="O77" s="149">
        <v>215.58006762668862</v>
      </c>
      <c r="P77" s="351">
        <f t="shared" si="5"/>
        <v>829.15410625649463</v>
      </c>
      <c r="R77" s="525"/>
      <c r="T77" s="21"/>
    </row>
    <row r="78" spans="1:20" x14ac:dyDescent="0.25">
      <c r="A78" s="20">
        <v>5754</v>
      </c>
      <c r="B78" s="21" t="s">
        <v>58</v>
      </c>
      <c r="C78" s="151">
        <v>966</v>
      </c>
      <c r="D78" s="360">
        <v>1</v>
      </c>
      <c r="E78" s="360">
        <v>1</v>
      </c>
      <c r="F78" s="270">
        <v>907</v>
      </c>
      <c r="G78" s="272">
        <v>605</v>
      </c>
      <c r="H78" s="115">
        <v>0.96599999999999997</v>
      </c>
      <c r="I78" s="115">
        <v>0.79552941176470582</v>
      </c>
      <c r="J78" s="115">
        <v>8.925305797101446</v>
      </c>
      <c r="K78" s="149">
        <v>2818.9700685823022</v>
      </c>
      <c r="L78" s="315">
        <f t="shared" si="3"/>
        <v>368.39899619166408</v>
      </c>
      <c r="M78" s="426">
        <v>2450.5710723906382</v>
      </c>
      <c r="N78" s="358">
        <f t="shared" si="4"/>
        <v>2536.8230563050083</v>
      </c>
      <c r="O78" s="149">
        <v>2791.2004514529367</v>
      </c>
      <c r="P78" s="351">
        <f t="shared" si="5"/>
        <v>2889.4414611314041</v>
      </c>
      <c r="R78" s="525"/>
      <c r="T78" s="21"/>
    </row>
    <row r="79" spans="1:20" x14ac:dyDescent="0.25">
      <c r="A79" s="20">
        <v>5758</v>
      </c>
      <c r="B79" s="21" t="s">
        <v>59</v>
      </c>
      <c r="C79" s="151">
        <v>454</v>
      </c>
      <c r="D79" s="360">
        <v>3</v>
      </c>
      <c r="E79" s="360">
        <v>1</v>
      </c>
      <c r="F79" s="270">
        <v>414</v>
      </c>
      <c r="G79" s="272">
        <v>27</v>
      </c>
      <c r="H79" s="115">
        <v>0.45400000000000001</v>
      </c>
      <c r="I79" s="115">
        <v>0.37388235294117644</v>
      </c>
      <c r="J79" s="115">
        <v>5.9197808370044056</v>
      </c>
      <c r="K79" s="149">
        <v>800.23844140609265</v>
      </c>
      <c r="L79" s="315">
        <f t="shared" si="3"/>
        <v>104.57969803001458</v>
      </c>
      <c r="M79" s="426">
        <v>695.65874337607806</v>
      </c>
      <c r="N79" s="358">
        <f t="shared" si="4"/>
        <v>1532.2879810045772</v>
      </c>
      <c r="O79" s="149">
        <v>792.35530870535297</v>
      </c>
      <c r="P79" s="351">
        <f t="shared" si="5"/>
        <v>1745.2760103642136</v>
      </c>
      <c r="R79" s="525"/>
      <c r="T79" s="21"/>
    </row>
    <row r="80" spans="1:20" x14ac:dyDescent="0.25">
      <c r="A80" s="20">
        <v>5762</v>
      </c>
      <c r="B80" s="21" t="s">
        <v>60</v>
      </c>
      <c r="C80" s="151">
        <v>1200</v>
      </c>
      <c r="D80" s="360">
        <v>1</v>
      </c>
      <c r="E80" s="360">
        <v>1</v>
      </c>
      <c r="F80" s="270">
        <v>1020</v>
      </c>
      <c r="G80" s="272">
        <v>118</v>
      </c>
      <c r="H80" s="115">
        <v>1.2</v>
      </c>
      <c r="I80" s="115">
        <v>0.9882352941176471</v>
      </c>
      <c r="J80" s="115">
        <v>4.4223670833333362</v>
      </c>
      <c r="K80" s="149">
        <v>2081.7549132089539</v>
      </c>
      <c r="L80" s="315">
        <f t="shared" si="3"/>
        <v>272.0555386134115</v>
      </c>
      <c r="M80" s="426">
        <v>1809.6993745955424</v>
      </c>
      <c r="N80" s="358">
        <f t="shared" si="4"/>
        <v>1508.082812162952</v>
      </c>
      <c r="O80" s="149">
        <v>2061.247587664323</v>
      </c>
      <c r="P80" s="351">
        <f t="shared" si="5"/>
        <v>1717.7063230536025</v>
      </c>
      <c r="R80" s="525"/>
      <c r="T80" s="21"/>
    </row>
    <row r="81" spans="1:20" x14ac:dyDescent="0.25">
      <c r="A81" s="20">
        <v>5766</v>
      </c>
      <c r="B81" s="21" t="s">
        <v>61</v>
      </c>
      <c r="C81" s="151">
        <v>1239</v>
      </c>
      <c r="D81" s="360">
        <v>1</v>
      </c>
      <c r="E81" s="360">
        <v>1</v>
      </c>
      <c r="F81" s="270">
        <v>1170</v>
      </c>
      <c r="G81" s="272">
        <v>219</v>
      </c>
      <c r="H81" s="115">
        <v>1.2390000000000001</v>
      </c>
      <c r="I81" s="115">
        <v>1.0203529411764707</v>
      </c>
      <c r="J81" s="115">
        <v>3.8971988700564979</v>
      </c>
      <c r="K81" s="149">
        <v>1344.3971259165176</v>
      </c>
      <c r="L81" s="315">
        <f t="shared" si="3"/>
        <v>175.69344108704354</v>
      </c>
      <c r="M81" s="426">
        <v>1168.703684829474</v>
      </c>
      <c r="N81" s="358">
        <f t="shared" si="4"/>
        <v>943.26366814323967</v>
      </c>
      <c r="O81" s="149">
        <v>1331.1534970207708</v>
      </c>
      <c r="P81" s="351">
        <f t="shared" si="5"/>
        <v>1074.37731801515</v>
      </c>
      <c r="R81" s="525"/>
      <c r="T81" s="21"/>
    </row>
    <row r="82" spans="1:20" x14ac:dyDescent="0.25">
      <c r="A82" s="20">
        <v>5770</v>
      </c>
      <c r="B82" s="21" t="s">
        <v>62</v>
      </c>
      <c r="C82" s="151">
        <v>1147</v>
      </c>
      <c r="D82" s="360">
        <v>1</v>
      </c>
      <c r="E82" s="360">
        <v>1</v>
      </c>
      <c r="F82" s="270">
        <v>920</v>
      </c>
      <c r="G82" s="272">
        <v>431</v>
      </c>
      <c r="H82" s="115">
        <v>1.147</v>
      </c>
      <c r="I82" s="115">
        <v>0.94458823529411762</v>
      </c>
      <c r="J82" s="115">
        <v>6.7569398430688716</v>
      </c>
      <c r="K82" s="149">
        <v>2429.026320647014</v>
      </c>
      <c r="L82" s="315">
        <f t="shared" si="3"/>
        <v>317.43893566756606</v>
      </c>
      <c r="M82" s="426">
        <v>2111.587384979448</v>
      </c>
      <c r="N82" s="358">
        <f t="shared" si="4"/>
        <v>1840.9654620570602</v>
      </c>
      <c r="O82" s="149">
        <v>2405.0980314915914</v>
      </c>
      <c r="P82" s="351">
        <f t="shared" si="5"/>
        <v>2096.8596612829915</v>
      </c>
      <c r="R82" s="525"/>
      <c r="T82" s="21"/>
    </row>
    <row r="83" spans="1:20" x14ac:dyDescent="0.25">
      <c r="A83" s="20">
        <v>5774</v>
      </c>
      <c r="B83" s="21" t="s">
        <v>63</v>
      </c>
      <c r="C83" s="151">
        <v>1249</v>
      </c>
      <c r="D83" s="360">
        <v>1</v>
      </c>
      <c r="E83" s="360">
        <v>1</v>
      </c>
      <c r="F83" s="270">
        <v>1108</v>
      </c>
      <c r="G83" s="272">
        <v>352</v>
      </c>
      <c r="H83" s="115">
        <v>1.2490000000000001</v>
      </c>
      <c r="I83" s="115">
        <v>1.0285882352941176</v>
      </c>
      <c r="J83" s="115">
        <v>5.3035650920736659</v>
      </c>
      <c r="K83" s="149">
        <v>2716.9489141163108</v>
      </c>
      <c r="L83" s="315">
        <f t="shared" si="3"/>
        <v>355.06629311883989</v>
      </c>
      <c r="M83" s="426">
        <v>2361.8826209974709</v>
      </c>
      <c r="N83" s="358">
        <f t="shared" si="4"/>
        <v>1891.0189119275187</v>
      </c>
      <c r="O83" s="149">
        <v>2690.1843053161192</v>
      </c>
      <c r="P83" s="351">
        <f t="shared" si="5"/>
        <v>2153.8705406854438</v>
      </c>
      <c r="R83" s="525"/>
      <c r="T83" s="21"/>
    </row>
    <row r="84" spans="1:20" x14ac:dyDescent="0.25">
      <c r="A84" s="20">
        <v>5913</v>
      </c>
      <c r="B84" s="21" t="s">
        <v>291</v>
      </c>
      <c r="C84" s="151">
        <v>479</v>
      </c>
      <c r="D84" s="360">
        <v>3</v>
      </c>
      <c r="E84" s="360">
        <v>1</v>
      </c>
      <c r="F84" s="270">
        <v>258</v>
      </c>
      <c r="G84" s="272">
        <v>23</v>
      </c>
      <c r="H84" s="115">
        <v>0.47899999999999998</v>
      </c>
      <c r="I84" s="115">
        <v>0.39447058823529407</v>
      </c>
      <c r="J84" s="115">
        <v>2.906250730688936</v>
      </c>
      <c r="K84" s="149">
        <v>308.00917278478056</v>
      </c>
      <c r="L84" s="315">
        <f t="shared" si="3"/>
        <v>40.25238555612043</v>
      </c>
      <c r="M84" s="426">
        <v>267.75678722866013</v>
      </c>
      <c r="N84" s="358">
        <f t="shared" si="4"/>
        <v>558.99120507027169</v>
      </c>
      <c r="O84" s="149">
        <v>304.97498065344388</v>
      </c>
      <c r="P84" s="351">
        <f t="shared" si="5"/>
        <v>636.69098257503947</v>
      </c>
      <c r="R84" s="525"/>
      <c r="T84" s="21"/>
    </row>
    <row r="85" spans="1:20" x14ac:dyDescent="0.25">
      <c r="A85" s="20">
        <v>5954</v>
      </c>
      <c r="B85" s="21" t="s">
        <v>292</v>
      </c>
      <c r="C85" s="151">
        <v>574</v>
      </c>
      <c r="D85" s="360">
        <v>1</v>
      </c>
      <c r="E85" s="360">
        <v>1</v>
      </c>
      <c r="F85" s="270">
        <v>553</v>
      </c>
      <c r="G85" s="272">
        <v>153</v>
      </c>
      <c r="H85" s="115">
        <v>0.57399999999999995</v>
      </c>
      <c r="I85" s="115">
        <v>0.47270588235294114</v>
      </c>
      <c r="J85" s="115">
        <v>2.4667254355400683</v>
      </c>
      <c r="K85" s="149">
        <v>467.69377498596862</v>
      </c>
      <c r="L85" s="315">
        <f t="shared" si="3"/>
        <v>61.120875013962745</v>
      </c>
      <c r="M85" s="426">
        <v>406.57289997200587</v>
      </c>
      <c r="N85" s="358">
        <f t="shared" si="4"/>
        <v>708.3151567456548</v>
      </c>
      <c r="O85" s="149">
        <v>463.0865330681147</v>
      </c>
      <c r="P85" s="351">
        <f t="shared" si="5"/>
        <v>806.77096353330091</v>
      </c>
      <c r="R85" s="525"/>
      <c r="T85" s="21"/>
    </row>
    <row r="86" spans="1:20" x14ac:dyDescent="0.25">
      <c r="A86" s="20">
        <v>5958</v>
      </c>
      <c r="B86" s="21" t="s">
        <v>64</v>
      </c>
      <c r="C86" s="151">
        <v>1955</v>
      </c>
      <c r="D86" s="360">
        <v>1</v>
      </c>
      <c r="E86" s="360">
        <v>1</v>
      </c>
      <c r="F86" s="270">
        <v>1915</v>
      </c>
      <c r="G86" s="272">
        <v>1012</v>
      </c>
      <c r="H86" s="115">
        <v>1.9550000000000001</v>
      </c>
      <c r="I86" s="115">
        <v>1.61</v>
      </c>
      <c r="J86" s="115">
        <v>2.3536189769821005</v>
      </c>
      <c r="K86" s="149">
        <v>1819.1572898675317</v>
      </c>
      <c r="L86" s="315">
        <f t="shared" si="3"/>
        <v>237.73779188758363</v>
      </c>
      <c r="M86" s="426">
        <v>1581.4194979799481</v>
      </c>
      <c r="N86" s="358">
        <f t="shared" si="4"/>
        <v>808.91022914575353</v>
      </c>
      <c r="O86" s="149">
        <v>1801.236808199161</v>
      </c>
      <c r="P86" s="351">
        <f t="shared" si="5"/>
        <v>921.34875099701333</v>
      </c>
      <c r="R86" s="525"/>
      <c r="T86" s="21"/>
    </row>
    <row r="87" spans="1:20" x14ac:dyDescent="0.25">
      <c r="A87" s="20">
        <v>5962</v>
      </c>
      <c r="B87" s="21" t="s">
        <v>65</v>
      </c>
      <c r="C87" s="151">
        <v>1060</v>
      </c>
      <c r="D87" s="360">
        <v>1</v>
      </c>
      <c r="E87" s="360">
        <v>1</v>
      </c>
      <c r="F87" s="270">
        <v>1044</v>
      </c>
      <c r="G87" s="272">
        <v>745</v>
      </c>
      <c r="H87" s="115">
        <v>1.06</v>
      </c>
      <c r="I87" s="115">
        <v>0.87294117647058822</v>
      </c>
      <c r="J87" s="115">
        <v>2.1461447169811301</v>
      </c>
      <c r="K87" s="149">
        <v>914.31089251677406</v>
      </c>
      <c r="L87" s="315">
        <f t="shared" si="3"/>
        <v>119.48733289661391</v>
      </c>
      <c r="M87" s="426">
        <v>794.82355962016015</v>
      </c>
      <c r="N87" s="358">
        <f t="shared" si="4"/>
        <v>749.83354681147182</v>
      </c>
      <c r="O87" s="149">
        <v>905.30403440736245</v>
      </c>
      <c r="P87" s="351">
        <f t="shared" si="5"/>
        <v>854.06040981826652</v>
      </c>
      <c r="R87" s="525"/>
      <c r="T87" s="21"/>
    </row>
    <row r="88" spans="1:20" x14ac:dyDescent="0.25">
      <c r="A88" s="20">
        <v>5966</v>
      </c>
      <c r="B88" s="21" t="s">
        <v>66</v>
      </c>
      <c r="C88" s="151">
        <v>715</v>
      </c>
      <c r="D88" s="360">
        <v>1</v>
      </c>
      <c r="E88" s="360">
        <v>1</v>
      </c>
      <c r="F88" s="270">
        <v>712</v>
      </c>
      <c r="G88" s="272">
        <v>621</v>
      </c>
      <c r="H88" s="115">
        <v>0.71499999999999997</v>
      </c>
      <c r="I88" s="115">
        <v>0.58882352941176475</v>
      </c>
      <c r="J88" s="115">
        <v>1.7366219580419584</v>
      </c>
      <c r="K88" s="149">
        <v>478.34607582431431</v>
      </c>
      <c r="L88" s="315">
        <f t="shared" si="3"/>
        <v>62.512978101439558</v>
      </c>
      <c r="M88" s="426">
        <v>415.83309772287475</v>
      </c>
      <c r="N88" s="358">
        <f t="shared" si="4"/>
        <v>581.58475205996479</v>
      </c>
      <c r="O88" s="149">
        <v>473.63389830635435</v>
      </c>
      <c r="P88" s="351">
        <f t="shared" si="5"/>
        <v>662.42503259629984</v>
      </c>
      <c r="R88" s="525"/>
      <c r="T88" s="21"/>
    </row>
    <row r="89" spans="1:20" x14ac:dyDescent="0.25">
      <c r="A89" s="20">
        <v>5970</v>
      </c>
      <c r="B89" s="21" t="s">
        <v>67</v>
      </c>
      <c r="C89" s="151">
        <v>1133</v>
      </c>
      <c r="D89" s="360">
        <v>1</v>
      </c>
      <c r="E89" s="360">
        <v>1</v>
      </c>
      <c r="F89" s="270">
        <v>1130</v>
      </c>
      <c r="G89" s="272">
        <v>808</v>
      </c>
      <c r="H89" s="115">
        <v>1.133</v>
      </c>
      <c r="I89" s="115">
        <v>0.93305882352941172</v>
      </c>
      <c r="J89" s="115">
        <v>1.3747585172109449</v>
      </c>
      <c r="K89" s="149">
        <v>433.77207808091867</v>
      </c>
      <c r="L89" s="315">
        <f t="shared" si="3"/>
        <v>56.687795277425096</v>
      </c>
      <c r="M89" s="426">
        <v>377.08428280349358</v>
      </c>
      <c r="N89" s="358">
        <f t="shared" si="4"/>
        <v>332.81931403662276</v>
      </c>
      <c r="O89" s="149">
        <v>429.4989981131792</v>
      </c>
      <c r="P89" s="351">
        <f t="shared" si="5"/>
        <v>379.08119868771331</v>
      </c>
      <c r="R89" s="525"/>
      <c r="T89" s="21"/>
    </row>
    <row r="90" spans="1:20" x14ac:dyDescent="0.25">
      <c r="A90" s="20">
        <v>5974</v>
      </c>
      <c r="B90" s="21" t="s">
        <v>68</v>
      </c>
      <c r="C90" s="151">
        <v>1334</v>
      </c>
      <c r="D90" s="360">
        <v>3</v>
      </c>
      <c r="E90" s="360">
        <v>1</v>
      </c>
      <c r="F90" s="270">
        <v>1105</v>
      </c>
      <c r="G90" s="272">
        <v>94</v>
      </c>
      <c r="H90" s="115">
        <v>1.3340000000000001</v>
      </c>
      <c r="I90" s="115">
        <v>1.0985882352941179</v>
      </c>
      <c r="J90" s="115">
        <v>4.7732577961019436</v>
      </c>
      <c r="K90" s="149">
        <v>2706.2848116949813</v>
      </c>
      <c r="L90" s="315">
        <f t="shared" si="3"/>
        <v>353.67264773356737</v>
      </c>
      <c r="M90" s="426">
        <v>2352.6121639614139</v>
      </c>
      <c r="N90" s="358">
        <f t="shared" si="4"/>
        <v>1763.5773343039084</v>
      </c>
      <c r="O90" s="149">
        <v>2679.6252547520503</v>
      </c>
      <c r="P90" s="351">
        <f t="shared" si="5"/>
        <v>2008.7145837721519</v>
      </c>
      <c r="R90" s="525"/>
      <c r="T90" s="21"/>
    </row>
    <row r="91" spans="1:20" x14ac:dyDescent="0.25">
      <c r="A91" s="20">
        <v>5978</v>
      </c>
      <c r="B91" s="21" t="s">
        <v>293</v>
      </c>
      <c r="C91" s="151">
        <v>766</v>
      </c>
      <c r="D91" s="360">
        <v>1</v>
      </c>
      <c r="E91" s="360">
        <v>1</v>
      </c>
      <c r="F91" s="270">
        <v>623</v>
      </c>
      <c r="G91" s="272">
        <v>146</v>
      </c>
      <c r="H91" s="115">
        <v>0.76600000000000001</v>
      </c>
      <c r="I91" s="115">
        <v>0.63082352941176467</v>
      </c>
      <c r="J91" s="115">
        <v>5.5782954308094004</v>
      </c>
      <c r="K91" s="149">
        <v>1697.1409419130634</v>
      </c>
      <c r="L91" s="315">
        <f t="shared" si="3"/>
        <v>221.79200352807652</v>
      </c>
      <c r="M91" s="426">
        <v>1475.3489383849869</v>
      </c>
      <c r="N91" s="358">
        <f t="shared" si="4"/>
        <v>1926.0430005025939</v>
      </c>
      <c r="O91" s="149">
        <v>1680.4224408205</v>
      </c>
      <c r="P91" s="351">
        <f t="shared" si="5"/>
        <v>2193.7629775724545</v>
      </c>
      <c r="R91" s="525"/>
      <c r="T91" s="21"/>
    </row>
    <row r="92" spans="1:20" x14ac:dyDescent="0.25">
      <c r="A92" s="20">
        <v>6431</v>
      </c>
      <c r="B92" s="21" t="s">
        <v>69</v>
      </c>
      <c r="C92" s="151">
        <v>714</v>
      </c>
      <c r="D92" s="360">
        <v>1</v>
      </c>
      <c r="E92" s="360">
        <v>1</v>
      </c>
      <c r="F92" s="270">
        <v>644</v>
      </c>
      <c r="G92" s="272">
        <v>189</v>
      </c>
      <c r="H92" s="115">
        <v>0.71399999999999997</v>
      </c>
      <c r="I92" s="115">
        <v>0.58799999999999997</v>
      </c>
      <c r="J92" s="115">
        <v>1.97981162464986</v>
      </c>
      <c r="K92" s="149">
        <v>432.11793844369038</v>
      </c>
      <c r="L92" s="315">
        <f t="shared" si="3"/>
        <v>184.97991925652011</v>
      </c>
      <c r="M92" s="426">
        <v>247.13801918717027</v>
      </c>
      <c r="N92" s="358">
        <f t="shared" si="4"/>
        <v>346.13167953385192</v>
      </c>
      <c r="O92" s="149">
        <v>304.22690161940665</v>
      </c>
      <c r="P92" s="351">
        <f t="shared" si="5"/>
        <v>426.08809750617178</v>
      </c>
      <c r="R92" s="525"/>
      <c r="T92" s="21"/>
    </row>
    <row r="93" spans="1:20" x14ac:dyDescent="0.25">
      <c r="A93" s="20">
        <v>6432</v>
      </c>
      <c r="B93" s="21" t="s">
        <v>294</v>
      </c>
      <c r="C93" s="151">
        <v>785</v>
      </c>
      <c r="D93" s="360">
        <v>3</v>
      </c>
      <c r="E93" s="360">
        <v>1</v>
      </c>
      <c r="F93" s="270">
        <v>634</v>
      </c>
      <c r="G93" s="272">
        <v>53</v>
      </c>
      <c r="H93" s="115">
        <v>0.78500000000000003</v>
      </c>
      <c r="I93" s="115">
        <v>0.64647058823529413</v>
      </c>
      <c r="J93" s="115">
        <v>2.189271337579616</v>
      </c>
      <c r="K93" s="149">
        <v>615.7451861750352</v>
      </c>
      <c r="L93" s="315">
        <f t="shared" si="3"/>
        <v>263.58659219626776</v>
      </c>
      <c r="M93" s="426">
        <v>352.15859397876744</v>
      </c>
      <c r="N93" s="358">
        <f t="shared" si="4"/>
        <v>448.60967385830247</v>
      </c>
      <c r="O93" s="149">
        <v>433.50722918786278</v>
      </c>
      <c r="P93" s="351">
        <f t="shared" si="5"/>
        <v>552.23850851957047</v>
      </c>
      <c r="R93" s="525"/>
      <c r="T93" s="21"/>
    </row>
    <row r="94" spans="1:20" x14ac:dyDescent="0.25">
      <c r="A94" s="20">
        <v>6433</v>
      </c>
      <c r="B94" s="21" t="s">
        <v>71</v>
      </c>
      <c r="C94" s="151">
        <v>449</v>
      </c>
      <c r="D94" s="360">
        <v>1</v>
      </c>
      <c r="E94" s="360">
        <v>1</v>
      </c>
      <c r="F94" s="270">
        <v>315</v>
      </c>
      <c r="G94" s="272">
        <v>42</v>
      </c>
      <c r="H94" s="115">
        <v>0.44900000000000001</v>
      </c>
      <c r="I94" s="115">
        <v>0.369764705882353</v>
      </c>
      <c r="J94" s="115">
        <v>1.9080184855233866</v>
      </c>
      <c r="K94" s="149">
        <v>220.35109689610459</v>
      </c>
      <c r="L94" s="315">
        <f t="shared" si="3"/>
        <v>94.327322440557737</v>
      </c>
      <c r="M94" s="426">
        <v>126.02377445554686</v>
      </c>
      <c r="N94" s="358">
        <f t="shared" si="4"/>
        <v>280.67655780745406</v>
      </c>
      <c r="O94" s="149">
        <v>155.1352663547782</v>
      </c>
      <c r="P94" s="351">
        <f t="shared" si="5"/>
        <v>345.51284266097593</v>
      </c>
      <c r="R94" s="525"/>
      <c r="T94" s="21"/>
    </row>
    <row r="95" spans="1:20" x14ac:dyDescent="0.25">
      <c r="A95" s="20">
        <v>6434</v>
      </c>
      <c r="B95" s="21" t="s">
        <v>72</v>
      </c>
      <c r="C95" s="151">
        <v>479</v>
      </c>
      <c r="D95" s="360">
        <v>1</v>
      </c>
      <c r="E95" s="360">
        <v>1</v>
      </c>
      <c r="F95" s="270">
        <v>413</v>
      </c>
      <c r="G95" s="272">
        <v>173</v>
      </c>
      <c r="H95" s="115">
        <v>0.47899999999999998</v>
      </c>
      <c r="I95" s="115">
        <v>0.39447058823529407</v>
      </c>
      <c r="J95" s="115">
        <v>1.4920843423799581</v>
      </c>
      <c r="K95" s="149">
        <v>166.44920574542979</v>
      </c>
      <c r="L95" s="315">
        <f t="shared" si="3"/>
        <v>71.253141561291002</v>
      </c>
      <c r="M95" s="426">
        <v>95.196064184138791</v>
      </c>
      <c r="N95" s="358">
        <f t="shared" si="4"/>
        <v>198.73917366208516</v>
      </c>
      <c r="O95" s="149">
        <v>117.18635501067486</v>
      </c>
      <c r="P95" s="351">
        <f t="shared" si="5"/>
        <v>244.64792277802687</v>
      </c>
      <c r="R95" s="525"/>
      <c r="T95" s="21"/>
    </row>
    <row r="96" spans="1:20" x14ac:dyDescent="0.25">
      <c r="A96" s="20">
        <v>6435</v>
      </c>
      <c r="B96" s="21" t="s">
        <v>73</v>
      </c>
      <c r="C96" s="151">
        <v>1398</v>
      </c>
      <c r="D96" s="360">
        <v>1</v>
      </c>
      <c r="E96" s="360">
        <v>1</v>
      </c>
      <c r="F96" s="270">
        <v>1248</v>
      </c>
      <c r="G96" s="272">
        <v>567</v>
      </c>
      <c r="H96" s="115">
        <v>1.3979999999999999</v>
      </c>
      <c r="I96" s="115">
        <v>1.1512941176470588</v>
      </c>
      <c r="J96" s="115">
        <v>1.898833333333332</v>
      </c>
      <c r="K96" s="149">
        <v>902.46821726275527</v>
      </c>
      <c r="L96" s="315">
        <f t="shared" si="3"/>
        <v>386.32623899411203</v>
      </c>
      <c r="M96" s="426">
        <v>516.14197826864324</v>
      </c>
      <c r="N96" s="358">
        <f t="shared" si="4"/>
        <v>369.20027057842861</v>
      </c>
      <c r="O96" s="149">
        <v>635.37077524869983</v>
      </c>
      <c r="P96" s="351">
        <f t="shared" si="5"/>
        <v>454.48553308204566</v>
      </c>
      <c r="R96" s="525"/>
      <c r="T96" s="21"/>
    </row>
    <row r="97" spans="1:20" x14ac:dyDescent="0.25">
      <c r="A97" s="20">
        <v>6436</v>
      </c>
      <c r="B97" s="21" t="s">
        <v>295</v>
      </c>
      <c r="C97" s="151">
        <v>676</v>
      </c>
      <c r="D97" s="360">
        <v>3</v>
      </c>
      <c r="E97" s="360">
        <v>1</v>
      </c>
      <c r="F97" s="270">
        <v>368</v>
      </c>
      <c r="G97" s="272">
        <v>21</v>
      </c>
      <c r="H97" s="115">
        <v>0.67600000000000005</v>
      </c>
      <c r="I97" s="115">
        <v>0.55670588235294116</v>
      </c>
      <c r="J97" s="115">
        <v>2.0378023668639025</v>
      </c>
      <c r="K97" s="149">
        <v>574.90044344983346</v>
      </c>
      <c r="L97" s="315">
        <f t="shared" si="3"/>
        <v>246.10188133568005</v>
      </c>
      <c r="M97" s="426">
        <v>328.79856211415341</v>
      </c>
      <c r="N97" s="358">
        <f t="shared" si="4"/>
        <v>486.38840549430978</v>
      </c>
      <c r="O97" s="149">
        <v>404.75102996252286</v>
      </c>
      <c r="P97" s="351">
        <f t="shared" si="5"/>
        <v>598.74412716349536</v>
      </c>
      <c r="R97" s="525"/>
      <c r="T97" s="21"/>
    </row>
    <row r="98" spans="1:20" x14ac:dyDescent="0.25">
      <c r="A98" s="20">
        <v>6437</v>
      </c>
      <c r="B98" s="21" t="s">
        <v>74</v>
      </c>
      <c r="C98" s="151">
        <v>615</v>
      </c>
      <c r="D98" s="360">
        <v>1</v>
      </c>
      <c r="E98" s="360">
        <v>1</v>
      </c>
      <c r="F98" s="270">
        <v>601</v>
      </c>
      <c r="G98" s="272">
        <v>432</v>
      </c>
      <c r="H98" s="115">
        <v>0.61499999999999999</v>
      </c>
      <c r="I98" s="115">
        <v>0.50647058823529412</v>
      </c>
      <c r="J98" s="115">
        <v>1.8622211382113829</v>
      </c>
      <c r="K98" s="149">
        <v>466.41014683658295</v>
      </c>
      <c r="L98" s="315">
        <f t="shared" si="3"/>
        <v>199.65963832231779</v>
      </c>
      <c r="M98" s="426">
        <v>266.75050851426516</v>
      </c>
      <c r="N98" s="358">
        <f t="shared" si="4"/>
        <v>433.74066425083765</v>
      </c>
      <c r="O98" s="149">
        <v>328.36987598106043</v>
      </c>
      <c r="P98" s="351">
        <f t="shared" si="5"/>
        <v>533.9347576927812</v>
      </c>
      <c r="R98" s="525"/>
      <c r="T98" s="21"/>
    </row>
    <row r="99" spans="1:20" x14ac:dyDescent="0.25">
      <c r="A99" s="20">
        <v>6438</v>
      </c>
      <c r="B99" s="21" t="s">
        <v>296</v>
      </c>
      <c r="C99" s="151">
        <v>400</v>
      </c>
      <c r="D99" s="360">
        <v>3</v>
      </c>
      <c r="E99" s="360">
        <v>1</v>
      </c>
      <c r="F99" s="270">
        <v>360</v>
      </c>
      <c r="G99" s="272">
        <v>19</v>
      </c>
      <c r="H99" s="115">
        <v>0.4</v>
      </c>
      <c r="I99" s="115">
        <v>0.3294117647058824</v>
      </c>
      <c r="J99" s="115">
        <v>1.7790820000000003</v>
      </c>
      <c r="K99" s="149">
        <v>202.56226167772186</v>
      </c>
      <c r="L99" s="315">
        <f t="shared" si="3"/>
        <v>86.71232428932322</v>
      </c>
      <c r="M99" s="426">
        <v>115.84993738839864</v>
      </c>
      <c r="N99" s="358">
        <f t="shared" si="4"/>
        <v>289.62484347099661</v>
      </c>
      <c r="O99" s="149">
        <v>142.61127292511875</v>
      </c>
      <c r="P99" s="351">
        <f t="shared" si="5"/>
        <v>356.52818231279684</v>
      </c>
      <c r="R99" s="525"/>
      <c r="T99" s="21"/>
    </row>
    <row r="100" spans="1:20" x14ac:dyDescent="0.25">
      <c r="A100" s="20">
        <v>6439</v>
      </c>
      <c r="B100" s="21" t="s">
        <v>75</v>
      </c>
      <c r="C100" s="151">
        <v>813</v>
      </c>
      <c r="D100" s="360">
        <v>1</v>
      </c>
      <c r="E100" s="360">
        <v>1</v>
      </c>
      <c r="F100" s="270">
        <v>789</v>
      </c>
      <c r="G100" s="272">
        <v>260</v>
      </c>
      <c r="H100" s="115">
        <v>0.81299999999999994</v>
      </c>
      <c r="I100" s="115">
        <v>0.66952941176470582</v>
      </c>
      <c r="J100" s="115">
        <v>1.3190612546125469</v>
      </c>
      <c r="K100" s="149">
        <v>233.37317635354634</v>
      </c>
      <c r="L100" s="315">
        <f t="shared" si="3"/>
        <v>99.901780226932345</v>
      </c>
      <c r="M100" s="426">
        <v>133.471396126614</v>
      </c>
      <c r="N100" s="358">
        <f t="shared" si="4"/>
        <v>164.17145895032473</v>
      </c>
      <c r="O100" s="149">
        <v>164.30328863186185</v>
      </c>
      <c r="P100" s="351">
        <f t="shared" si="5"/>
        <v>202.09506596784976</v>
      </c>
      <c r="R100" s="525"/>
      <c r="T100" s="21"/>
    </row>
    <row r="101" spans="1:20" x14ac:dyDescent="0.25">
      <c r="A101" s="20">
        <v>6440</v>
      </c>
      <c r="B101" s="21" t="s">
        <v>76</v>
      </c>
      <c r="C101" s="151">
        <v>1096</v>
      </c>
      <c r="D101" s="360">
        <v>1</v>
      </c>
      <c r="E101" s="360">
        <v>1</v>
      </c>
      <c r="F101" s="270">
        <v>826</v>
      </c>
      <c r="G101" s="272">
        <v>186</v>
      </c>
      <c r="H101" s="115">
        <v>1.0960000000000001</v>
      </c>
      <c r="I101" s="115">
        <v>0.90258823529411769</v>
      </c>
      <c r="J101" s="115">
        <v>2.2812017335766379</v>
      </c>
      <c r="K101" s="149">
        <v>789.95389404319371</v>
      </c>
      <c r="L101" s="315">
        <f t="shared" si="3"/>
        <v>338.16140117387272</v>
      </c>
      <c r="M101" s="426">
        <v>451.79249286932099</v>
      </c>
      <c r="N101" s="358">
        <f t="shared" si="4"/>
        <v>412.21942780047539</v>
      </c>
      <c r="O101" s="149">
        <v>556.15655872213415</v>
      </c>
      <c r="P101" s="351">
        <f t="shared" si="5"/>
        <v>507.44211562238519</v>
      </c>
      <c r="R101" s="525"/>
      <c r="T101" s="21"/>
    </row>
    <row r="102" spans="1:20" x14ac:dyDescent="0.25">
      <c r="A102" s="20">
        <v>6531</v>
      </c>
      <c r="B102" s="21" t="s">
        <v>77</v>
      </c>
      <c r="C102" s="151">
        <v>855</v>
      </c>
      <c r="D102" s="360">
        <v>1</v>
      </c>
      <c r="E102" s="360">
        <v>1</v>
      </c>
      <c r="F102" s="270">
        <v>766</v>
      </c>
      <c r="G102" s="272">
        <v>135</v>
      </c>
      <c r="H102" s="115">
        <v>0.85499999999999998</v>
      </c>
      <c r="I102" s="115">
        <v>0.70411764705882351</v>
      </c>
      <c r="J102" s="115">
        <v>2.1849528654970802</v>
      </c>
      <c r="K102" s="149">
        <v>576.84687375723718</v>
      </c>
      <c r="L102" s="315">
        <f t="shared" si="3"/>
        <v>246.93510414146948</v>
      </c>
      <c r="M102" s="426">
        <v>329.9117696157677</v>
      </c>
      <c r="N102" s="358">
        <f t="shared" si="4"/>
        <v>385.86171884885113</v>
      </c>
      <c r="O102" s="149">
        <v>406.12138839701004</v>
      </c>
      <c r="P102" s="351">
        <f t="shared" si="5"/>
        <v>474.99577590293575</v>
      </c>
      <c r="R102" s="525"/>
      <c r="T102" s="21"/>
    </row>
    <row r="103" spans="1:20" x14ac:dyDescent="0.25">
      <c r="A103" s="20">
        <v>6532</v>
      </c>
      <c r="B103" s="21" t="s">
        <v>78</v>
      </c>
      <c r="C103" s="151">
        <v>1067</v>
      </c>
      <c r="D103" s="360">
        <v>1</v>
      </c>
      <c r="E103" s="360">
        <v>1</v>
      </c>
      <c r="F103" s="270">
        <v>1052</v>
      </c>
      <c r="G103" s="272">
        <v>584</v>
      </c>
      <c r="H103" s="115">
        <v>1.0669999999999999</v>
      </c>
      <c r="I103" s="115">
        <v>0.87870588235294111</v>
      </c>
      <c r="J103" s="115">
        <v>1.5217247422680402</v>
      </c>
      <c r="K103" s="149">
        <v>380.9991515347599</v>
      </c>
      <c r="L103" s="315">
        <f t="shared" si="3"/>
        <v>163.09712237712733</v>
      </c>
      <c r="M103" s="426">
        <v>217.90202915763257</v>
      </c>
      <c r="N103" s="358">
        <f t="shared" si="4"/>
        <v>204.21933379347007</v>
      </c>
      <c r="O103" s="149">
        <v>268.23739789304574</v>
      </c>
      <c r="P103" s="351">
        <f t="shared" si="5"/>
        <v>251.3939998997617</v>
      </c>
      <c r="R103" s="525"/>
      <c r="T103" s="21"/>
    </row>
    <row r="104" spans="1:20" x14ac:dyDescent="0.25">
      <c r="A104" s="20">
        <v>6533</v>
      </c>
      <c r="B104" s="21" t="s">
        <v>79</v>
      </c>
      <c r="C104" s="151">
        <v>740</v>
      </c>
      <c r="D104" s="360">
        <v>1</v>
      </c>
      <c r="E104" s="360">
        <v>1</v>
      </c>
      <c r="F104" s="270">
        <v>647</v>
      </c>
      <c r="G104" s="272">
        <v>180</v>
      </c>
      <c r="H104" s="115">
        <v>0.74</v>
      </c>
      <c r="I104" s="115">
        <v>0.60941176470588232</v>
      </c>
      <c r="J104" s="115">
        <v>2.0649137837837852</v>
      </c>
      <c r="K104" s="149">
        <v>546.63059935753461</v>
      </c>
      <c r="L104" s="315">
        <f t="shared" si="3"/>
        <v>234.00020026124514</v>
      </c>
      <c r="M104" s="426">
        <v>312.63039909628947</v>
      </c>
      <c r="N104" s="358">
        <f t="shared" si="4"/>
        <v>422.47351229228309</v>
      </c>
      <c r="O104" s="149">
        <v>384.84802128753239</v>
      </c>
      <c r="P104" s="351">
        <f t="shared" si="5"/>
        <v>520.06489363180049</v>
      </c>
      <c r="R104" s="525"/>
      <c r="T104" s="21"/>
    </row>
    <row r="105" spans="1:20" x14ac:dyDescent="0.25">
      <c r="A105" s="20">
        <v>6534</v>
      </c>
      <c r="B105" s="21" t="s">
        <v>80</v>
      </c>
      <c r="C105" s="151">
        <v>1252</v>
      </c>
      <c r="D105" s="360">
        <v>1</v>
      </c>
      <c r="E105" s="360">
        <v>1</v>
      </c>
      <c r="F105" s="270">
        <v>1110</v>
      </c>
      <c r="G105" s="272">
        <v>822</v>
      </c>
      <c r="H105" s="115">
        <v>1.252</v>
      </c>
      <c r="I105" s="115">
        <v>1.0310588235294116</v>
      </c>
      <c r="J105" s="115">
        <v>2.2054065495207675</v>
      </c>
      <c r="K105" s="149">
        <v>928.90343753951879</v>
      </c>
      <c r="L105" s="315">
        <f t="shared" si="3"/>
        <v>397.64255909398048</v>
      </c>
      <c r="M105" s="426">
        <v>531.26087844553831</v>
      </c>
      <c r="N105" s="358">
        <f t="shared" si="4"/>
        <v>424.32977511624466</v>
      </c>
      <c r="O105" s="149">
        <v>653.98214136645765</v>
      </c>
      <c r="P105" s="351">
        <f t="shared" si="5"/>
        <v>522.34995316809716</v>
      </c>
      <c r="R105" s="525"/>
      <c r="T105" s="21"/>
    </row>
    <row r="106" spans="1:20" x14ac:dyDescent="0.25">
      <c r="A106" s="20">
        <v>6535</v>
      </c>
      <c r="B106" s="21" t="s">
        <v>81</v>
      </c>
      <c r="C106" s="151">
        <v>1464</v>
      </c>
      <c r="D106" s="360">
        <v>1</v>
      </c>
      <c r="E106" s="360">
        <v>1</v>
      </c>
      <c r="F106" s="270">
        <v>1362</v>
      </c>
      <c r="G106" s="272">
        <v>367</v>
      </c>
      <c r="H106" s="115">
        <v>1.464</v>
      </c>
      <c r="I106" s="115">
        <v>1.2056470588235293</v>
      </c>
      <c r="J106" s="115">
        <v>2.5536318989071081</v>
      </c>
      <c r="K106" s="149">
        <v>1427.9574709291212</v>
      </c>
      <c r="L106" s="315">
        <f t="shared" si="3"/>
        <v>611.27630717102068</v>
      </c>
      <c r="M106" s="426">
        <v>816.68116375810052</v>
      </c>
      <c r="N106" s="358">
        <f t="shared" si="4"/>
        <v>557.84232497138009</v>
      </c>
      <c r="O106" s="149">
        <v>1005.3345125862219</v>
      </c>
      <c r="P106" s="351">
        <f t="shared" si="5"/>
        <v>686.7039020397691</v>
      </c>
      <c r="R106" s="525"/>
      <c r="T106" s="21"/>
    </row>
    <row r="107" spans="1:20" x14ac:dyDescent="0.25">
      <c r="A107" s="20">
        <v>6631</v>
      </c>
      <c r="B107" s="21" t="s">
        <v>82</v>
      </c>
      <c r="C107" s="151">
        <v>1373</v>
      </c>
      <c r="D107" s="360">
        <v>1</v>
      </c>
      <c r="E107" s="360">
        <v>1</v>
      </c>
      <c r="F107" s="270">
        <v>1258</v>
      </c>
      <c r="G107" s="272">
        <v>808</v>
      </c>
      <c r="H107" s="115">
        <v>1.373</v>
      </c>
      <c r="I107" s="115">
        <v>1.1307058823529412</v>
      </c>
      <c r="J107" s="115">
        <v>2.894869992716679</v>
      </c>
      <c r="K107" s="149">
        <v>1717.5493668559884</v>
      </c>
      <c r="L107" s="315">
        <f t="shared" si="3"/>
        <v>735.24405014143906</v>
      </c>
      <c r="M107" s="426">
        <v>982.30531671454935</v>
      </c>
      <c r="N107" s="358">
        <f t="shared" si="4"/>
        <v>715.44451326624142</v>
      </c>
      <c r="O107" s="149">
        <v>1209.2178448756104</v>
      </c>
      <c r="P107" s="351">
        <f t="shared" si="5"/>
        <v>880.7121958307431</v>
      </c>
      <c r="R107" s="525"/>
      <c r="T107" s="21"/>
    </row>
    <row r="108" spans="1:20" x14ac:dyDescent="0.25">
      <c r="A108" s="20">
        <v>6632</v>
      </c>
      <c r="B108" s="21" t="s">
        <v>83</v>
      </c>
      <c r="C108" s="151">
        <v>1098</v>
      </c>
      <c r="D108" s="360">
        <v>1</v>
      </c>
      <c r="E108" s="360">
        <v>1</v>
      </c>
      <c r="F108" s="270">
        <v>1032</v>
      </c>
      <c r="G108" s="272">
        <v>877</v>
      </c>
      <c r="H108" s="115">
        <v>1.0980000000000001</v>
      </c>
      <c r="I108" s="115">
        <v>0.90423529411764714</v>
      </c>
      <c r="J108" s="115">
        <v>2.3011065573770471</v>
      </c>
      <c r="K108" s="149">
        <v>814.33131779278506</v>
      </c>
      <c r="L108" s="315">
        <f t="shared" si="3"/>
        <v>348.59682510726026</v>
      </c>
      <c r="M108" s="426">
        <v>465.7344926855248</v>
      </c>
      <c r="N108" s="358">
        <f t="shared" si="4"/>
        <v>424.16620463162553</v>
      </c>
      <c r="O108" s="149">
        <v>573.31916049588108</v>
      </c>
      <c r="P108" s="351">
        <f t="shared" si="5"/>
        <v>522.14859790153105</v>
      </c>
      <c r="R108" s="525"/>
      <c r="T108" s="21"/>
    </row>
    <row r="109" spans="1:20" x14ac:dyDescent="0.25">
      <c r="A109" s="20">
        <v>6633</v>
      </c>
      <c r="B109" s="21" t="s">
        <v>297</v>
      </c>
      <c r="C109" s="151">
        <v>1398</v>
      </c>
      <c r="D109" s="360">
        <v>1</v>
      </c>
      <c r="E109" s="360">
        <v>1</v>
      </c>
      <c r="F109" s="270">
        <v>1196</v>
      </c>
      <c r="G109" s="272">
        <v>603</v>
      </c>
      <c r="H109" s="115">
        <v>1.3979999999999999</v>
      </c>
      <c r="I109" s="115">
        <v>1.1512941176470588</v>
      </c>
      <c r="J109" s="115">
        <v>2.5556729613733937</v>
      </c>
      <c r="K109" s="149">
        <v>1017.262892808838</v>
      </c>
      <c r="L109" s="315">
        <f t="shared" si="3"/>
        <v>435.4672440865445</v>
      </c>
      <c r="M109" s="426">
        <v>581.79564872229355</v>
      </c>
      <c r="N109" s="358">
        <f t="shared" si="4"/>
        <v>416.16283885714842</v>
      </c>
      <c r="O109" s="149">
        <v>716.19044357714347</v>
      </c>
      <c r="P109" s="351">
        <f t="shared" si="5"/>
        <v>512.29645463314989</v>
      </c>
      <c r="R109" s="525"/>
      <c r="T109" s="21"/>
    </row>
    <row r="110" spans="1:20" x14ac:dyDescent="0.25">
      <c r="A110" s="20">
        <v>6634</v>
      </c>
      <c r="B110" s="21" t="s">
        <v>84</v>
      </c>
      <c r="C110" s="151">
        <v>1537</v>
      </c>
      <c r="D110" s="360">
        <v>1</v>
      </c>
      <c r="E110" s="360">
        <v>1</v>
      </c>
      <c r="F110" s="270">
        <v>1344</v>
      </c>
      <c r="G110" s="272">
        <v>785</v>
      </c>
      <c r="H110" s="115">
        <v>1.5369999999999999</v>
      </c>
      <c r="I110" s="115">
        <v>1.2657647058823529</v>
      </c>
      <c r="J110" s="115">
        <v>2.7779223812622025</v>
      </c>
      <c r="K110" s="149">
        <v>1573.7363265240565</v>
      </c>
      <c r="L110" s="315">
        <f t="shared" si="3"/>
        <v>673.68093918972363</v>
      </c>
      <c r="M110" s="426">
        <v>900.05538733433286</v>
      </c>
      <c r="N110" s="358">
        <f t="shared" si="4"/>
        <v>585.59231446605907</v>
      </c>
      <c r="O110" s="149">
        <v>1107.9681818085639</v>
      </c>
      <c r="P110" s="351">
        <f t="shared" si="5"/>
        <v>720.86413910771887</v>
      </c>
      <c r="R110" s="525"/>
      <c r="T110" s="21"/>
    </row>
    <row r="111" spans="1:20" x14ac:dyDescent="0.25">
      <c r="A111" s="20">
        <v>6635</v>
      </c>
      <c r="B111" s="21" t="s">
        <v>85</v>
      </c>
      <c r="C111" s="151">
        <v>1849</v>
      </c>
      <c r="D111" s="360">
        <v>1</v>
      </c>
      <c r="E111" s="360">
        <v>1</v>
      </c>
      <c r="F111" s="270">
        <v>1718</v>
      </c>
      <c r="G111" s="272">
        <v>1420</v>
      </c>
      <c r="H111" s="115">
        <v>1.849</v>
      </c>
      <c r="I111" s="115">
        <v>1.5227058823529411</v>
      </c>
      <c r="J111" s="115">
        <v>2.5616071930773381</v>
      </c>
      <c r="K111" s="149">
        <v>1698.4968117214751</v>
      </c>
      <c r="L111" s="315">
        <f t="shared" si="3"/>
        <v>727.08808206682988</v>
      </c>
      <c r="M111" s="426">
        <v>971.40872965464519</v>
      </c>
      <c r="N111" s="358">
        <f t="shared" si="4"/>
        <v>525.36978348006767</v>
      </c>
      <c r="O111" s="149">
        <v>1195.8041462048684</v>
      </c>
      <c r="P111" s="351">
        <f t="shared" si="5"/>
        <v>646.73020346396345</v>
      </c>
      <c r="R111" s="525"/>
      <c r="T111" s="21"/>
    </row>
    <row r="112" spans="1:20" x14ac:dyDescent="0.25">
      <c r="A112" s="20">
        <v>6636</v>
      </c>
      <c r="B112" s="21" t="s">
        <v>86</v>
      </c>
      <c r="C112" s="151">
        <v>1025</v>
      </c>
      <c r="D112" s="360">
        <v>1</v>
      </c>
      <c r="E112" s="360">
        <v>1</v>
      </c>
      <c r="F112" s="270">
        <v>966</v>
      </c>
      <c r="G112" s="272">
        <v>672</v>
      </c>
      <c r="H112" s="115">
        <v>1.0249999999999999</v>
      </c>
      <c r="I112" s="115">
        <v>0.84411764705882342</v>
      </c>
      <c r="J112" s="115">
        <v>1.9820903414634157</v>
      </c>
      <c r="K112" s="149">
        <v>612.30594918429017</v>
      </c>
      <c r="L112" s="315">
        <f t="shared" si="3"/>
        <v>262.11433260171503</v>
      </c>
      <c r="M112" s="426">
        <v>350.19161658257514</v>
      </c>
      <c r="N112" s="358">
        <f t="shared" si="4"/>
        <v>341.65035764153674</v>
      </c>
      <c r="O112" s="149">
        <v>431.08588001315002</v>
      </c>
      <c r="P112" s="351">
        <f t="shared" si="5"/>
        <v>420.57159025673172</v>
      </c>
      <c r="R112" s="525"/>
      <c r="T112" s="21"/>
    </row>
    <row r="113" spans="1:20" x14ac:dyDescent="0.25">
      <c r="A113" s="20">
        <v>7131</v>
      </c>
      <c r="B113" s="21" t="s">
        <v>87</v>
      </c>
      <c r="C113" s="151">
        <v>790</v>
      </c>
      <c r="D113" s="360">
        <v>1</v>
      </c>
      <c r="E113" s="360">
        <v>1</v>
      </c>
      <c r="F113" s="270">
        <v>772</v>
      </c>
      <c r="G113" s="272">
        <v>271</v>
      </c>
      <c r="H113" s="115">
        <v>0.79</v>
      </c>
      <c r="I113" s="115">
        <v>0.65058823529411769</v>
      </c>
      <c r="J113" s="115">
        <v>1.6361944303797475</v>
      </c>
      <c r="K113" s="149">
        <v>352.89557482772767</v>
      </c>
      <c r="L113" s="315">
        <f t="shared" si="3"/>
        <v>206.6603404102209</v>
      </c>
      <c r="M113" s="426">
        <v>146.23523441750677</v>
      </c>
      <c r="N113" s="358">
        <f t="shared" si="4"/>
        <v>185.10789166773009</v>
      </c>
      <c r="O113" s="149">
        <v>214.96579459373496</v>
      </c>
      <c r="P113" s="351">
        <f t="shared" si="5"/>
        <v>272.10860075156324</v>
      </c>
      <c r="R113" s="525"/>
      <c r="T113" s="21"/>
    </row>
    <row r="114" spans="1:20" x14ac:dyDescent="0.25">
      <c r="A114" s="90">
        <v>7132</v>
      </c>
      <c r="B114" s="92" t="s">
        <v>89</v>
      </c>
      <c r="C114" s="153">
        <v>642</v>
      </c>
      <c r="D114" s="360">
        <v>3</v>
      </c>
      <c r="E114" s="360">
        <v>1</v>
      </c>
      <c r="F114" s="270">
        <v>640</v>
      </c>
      <c r="G114" s="272">
        <v>2</v>
      </c>
      <c r="H114" s="115">
        <v>0.64200000000000002</v>
      </c>
      <c r="I114" s="115">
        <v>0.52870588235294114</v>
      </c>
      <c r="J114" s="115">
        <v>1.8353484423676014</v>
      </c>
      <c r="K114" s="149">
        <v>428.1172619499456</v>
      </c>
      <c r="L114" s="315">
        <f t="shared" si="3"/>
        <v>250.71116047079386</v>
      </c>
      <c r="M114" s="426">
        <v>177.40610147915174</v>
      </c>
      <c r="N114" s="358">
        <f t="shared" si="4"/>
        <v>276.33349140054793</v>
      </c>
      <c r="O114" s="149">
        <v>260.78696917435303</v>
      </c>
      <c r="P114" s="351">
        <f t="shared" si="5"/>
        <v>406.21023235880534</v>
      </c>
      <c r="R114" s="525"/>
      <c r="T114" s="21"/>
    </row>
    <row r="115" spans="1:20" x14ac:dyDescent="0.25">
      <c r="A115" s="90">
        <v>7133</v>
      </c>
      <c r="B115" s="92" t="s">
        <v>90</v>
      </c>
      <c r="C115" s="153">
        <v>866</v>
      </c>
      <c r="D115" s="360">
        <v>1</v>
      </c>
      <c r="E115" s="360">
        <v>1</v>
      </c>
      <c r="F115" s="270">
        <v>800</v>
      </c>
      <c r="G115" s="272">
        <v>91</v>
      </c>
      <c r="H115" s="115">
        <v>0.86599999999999999</v>
      </c>
      <c r="I115" s="115">
        <v>0.7131764705882353</v>
      </c>
      <c r="J115" s="115">
        <v>1.4602324480369551</v>
      </c>
      <c r="K115" s="149">
        <v>311.68223765213952</v>
      </c>
      <c r="L115" s="315">
        <f t="shared" si="3"/>
        <v>182.5252622236892</v>
      </c>
      <c r="M115" s="426">
        <v>129.15697542845032</v>
      </c>
      <c r="N115" s="358">
        <f t="shared" si="4"/>
        <v>149.14200395894954</v>
      </c>
      <c r="O115" s="149">
        <v>189.86075387982197</v>
      </c>
      <c r="P115" s="351">
        <f t="shared" si="5"/>
        <v>219.23874581965586</v>
      </c>
      <c r="R115" s="525"/>
      <c r="T115" s="21"/>
    </row>
    <row r="116" spans="1:20" x14ac:dyDescent="0.25">
      <c r="A116" s="90">
        <v>7134</v>
      </c>
      <c r="B116" s="92" t="s">
        <v>91</v>
      </c>
      <c r="C116" s="153">
        <v>774</v>
      </c>
      <c r="D116" s="360">
        <v>1</v>
      </c>
      <c r="E116" s="360">
        <v>1</v>
      </c>
      <c r="F116" s="270">
        <v>772</v>
      </c>
      <c r="G116" s="272">
        <v>126</v>
      </c>
      <c r="H116" s="115">
        <v>0.77400000000000002</v>
      </c>
      <c r="I116" s="115">
        <v>0.63741176470588234</v>
      </c>
      <c r="J116" s="115">
        <v>1.4017109819121434</v>
      </c>
      <c r="K116" s="149">
        <v>336.51649755400848</v>
      </c>
      <c r="L116" s="315">
        <f t="shared" si="3"/>
        <v>197.06853499683615</v>
      </c>
      <c r="M116" s="426">
        <v>139.44796255717233</v>
      </c>
      <c r="N116" s="358">
        <f t="shared" si="4"/>
        <v>180.16532630125621</v>
      </c>
      <c r="O116" s="149">
        <v>204.98850495904333</v>
      </c>
      <c r="P116" s="351">
        <f t="shared" si="5"/>
        <v>264.84302966284667</v>
      </c>
      <c r="R116" s="525"/>
      <c r="T116" s="21"/>
    </row>
    <row r="117" spans="1:20" x14ac:dyDescent="0.25">
      <c r="A117" s="90">
        <v>7135</v>
      </c>
      <c r="B117" s="92" t="s">
        <v>92</v>
      </c>
      <c r="C117" s="153">
        <v>697</v>
      </c>
      <c r="D117" s="360">
        <v>1</v>
      </c>
      <c r="E117" s="360">
        <v>1</v>
      </c>
      <c r="F117" s="270">
        <v>691</v>
      </c>
      <c r="G117" s="272">
        <v>241</v>
      </c>
      <c r="H117" s="115">
        <v>0.69699999999999995</v>
      </c>
      <c r="I117" s="115">
        <v>0.57399999999999995</v>
      </c>
      <c r="J117" s="115">
        <v>1.6485417503586823</v>
      </c>
      <c r="K117" s="149">
        <v>293.74925172800948</v>
      </c>
      <c r="L117" s="315">
        <f t="shared" si="3"/>
        <v>172.02346724521269</v>
      </c>
      <c r="M117" s="426">
        <v>121.7257844827968</v>
      </c>
      <c r="N117" s="358">
        <f t="shared" si="4"/>
        <v>174.64244545594951</v>
      </c>
      <c r="O117" s="149">
        <v>178.9369031897113</v>
      </c>
      <c r="P117" s="351">
        <f t="shared" si="5"/>
        <v>256.72439482024578</v>
      </c>
      <c r="R117" s="525"/>
      <c r="T117" s="21"/>
    </row>
    <row r="118" spans="1:20" x14ac:dyDescent="0.25">
      <c r="A118" s="90">
        <v>7137</v>
      </c>
      <c r="B118" s="92" t="s">
        <v>298</v>
      </c>
      <c r="C118" s="153">
        <v>923</v>
      </c>
      <c r="D118" s="360">
        <v>1</v>
      </c>
      <c r="E118" s="360">
        <v>1</v>
      </c>
      <c r="F118" s="270">
        <v>793</v>
      </c>
      <c r="G118" s="272">
        <v>142</v>
      </c>
      <c r="H118" s="115">
        <v>0.92300000000000004</v>
      </c>
      <c r="I118" s="115">
        <v>0.76011764705882356</v>
      </c>
      <c r="J118" s="115">
        <v>1.9867973997833164</v>
      </c>
      <c r="K118" s="149">
        <v>617.1875344497995</v>
      </c>
      <c r="L118" s="315">
        <f t="shared" si="3"/>
        <v>361.43322575978868</v>
      </c>
      <c r="M118" s="426">
        <v>255.75430869001079</v>
      </c>
      <c r="N118" s="358">
        <f t="shared" si="4"/>
        <v>277.09025860239524</v>
      </c>
      <c r="O118" s="149">
        <v>375.95883377431585</v>
      </c>
      <c r="P118" s="351">
        <f t="shared" si="5"/>
        <v>407.32268014552096</v>
      </c>
      <c r="R118" s="525"/>
      <c r="T118" s="21"/>
    </row>
    <row r="119" spans="1:20" x14ac:dyDescent="0.25">
      <c r="A119" s="90">
        <v>7138</v>
      </c>
      <c r="B119" s="92" t="s">
        <v>93</v>
      </c>
      <c r="C119" s="153">
        <v>629</v>
      </c>
      <c r="D119" s="360">
        <v>3</v>
      </c>
      <c r="E119" s="360">
        <v>3</v>
      </c>
      <c r="F119" s="270">
        <v>616</v>
      </c>
      <c r="G119" s="272">
        <v>0</v>
      </c>
      <c r="H119" s="115">
        <v>1.887</v>
      </c>
      <c r="I119" s="115">
        <v>1.554</v>
      </c>
      <c r="J119" s="115">
        <v>1.9277470588235279</v>
      </c>
      <c r="K119" s="149">
        <v>396.84033423923501</v>
      </c>
      <c r="L119" s="315">
        <f t="shared" si="3"/>
        <v>232.39497577270944</v>
      </c>
      <c r="M119" s="426">
        <v>164.44535846652556</v>
      </c>
      <c r="N119" s="358">
        <f t="shared" si="4"/>
        <v>261.43936163199612</v>
      </c>
      <c r="O119" s="149">
        <v>241.73467694579256</v>
      </c>
      <c r="P119" s="351">
        <f t="shared" si="5"/>
        <v>384.31586159903424</v>
      </c>
      <c r="R119" s="525"/>
      <c r="T119" s="21"/>
    </row>
    <row r="120" spans="1:20" x14ac:dyDescent="0.25">
      <c r="A120" s="90">
        <v>7140</v>
      </c>
      <c r="B120" s="92" t="s">
        <v>94</v>
      </c>
      <c r="C120" s="153">
        <v>985</v>
      </c>
      <c r="D120" s="360">
        <v>1</v>
      </c>
      <c r="E120" s="360">
        <v>1</v>
      </c>
      <c r="F120" s="270">
        <v>961</v>
      </c>
      <c r="G120" s="272">
        <v>118</v>
      </c>
      <c r="H120" s="115">
        <v>0.98499999999999999</v>
      </c>
      <c r="I120" s="115">
        <v>0.81117647058823528</v>
      </c>
      <c r="J120" s="115">
        <v>1.5271338071065985</v>
      </c>
      <c r="K120" s="149">
        <v>554.33192666650734</v>
      </c>
      <c r="L120" s="315">
        <f t="shared" si="3"/>
        <v>324.62414616867261</v>
      </c>
      <c r="M120" s="426">
        <v>229.7077804978347</v>
      </c>
      <c r="N120" s="358">
        <f t="shared" si="4"/>
        <v>233.20586852572052</v>
      </c>
      <c r="O120" s="149">
        <v>337.67043733181703</v>
      </c>
      <c r="P120" s="351">
        <f t="shared" si="5"/>
        <v>342.81262673280918</v>
      </c>
      <c r="R120" s="525"/>
      <c r="T120" s="21"/>
    </row>
    <row r="121" spans="1:20" x14ac:dyDescent="0.25">
      <c r="A121" s="90">
        <v>7141</v>
      </c>
      <c r="B121" s="92" t="s">
        <v>95</v>
      </c>
      <c r="C121" s="153">
        <v>779</v>
      </c>
      <c r="D121" s="360">
        <v>1</v>
      </c>
      <c r="E121" s="360">
        <v>1</v>
      </c>
      <c r="F121" s="270">
        <v>757</v>
      </c>
      <c r="G121" s="272">
        <v>167</v>
      </c>
      <c r="H121" s="115">
        <v>0.77900000000000003</v>
      </c>
      <c r="I121" s="115">
        <v>0.6415294117647059</v>
      </c>
      <c r="J121" s="115">
        <v>1.6368080872914001</v>
      </c>
      <c r="K121" s="149">
        <v>380.17894501037875</v>
      </c>
      <c r="L121" s="315">
        <f t="shared" si="3"/>
        <v>222.63784472502346</v>
      </c>
      <c r="M121" s="426">
        <v>157.5411002853553</v>
      </c>
      <c r="N121" s="358">
        <f t="shared" si="4"/>
        <v>202.23504529570641</v>
      </c>
      <c r="O121" s="149">
        <v>231.58541741947229</v>
      </c>
      <c r="P121" s="351">
        <f t="shared" si="5"/>
        <v>297.28551658468842</v>
      </c>
      <c r="R121" s="525"/>
      <c r="T121" s="21"/>
    </row>
    <row r="122" spans="1:20" x14ac:dyDescent="0.25">
      <c r="A122" s="90">
        <v>7143</v>
      </c>
      <c r="B122" s="92" t="s">
        <v>96</v>
      </c>
      <c r="C122" s="153">
        <v>990</v>
      </c>
      <c r="D122" s="360">
        <v>3</v>
      </c>
      <c r="E122" s="360">
        <v>1</v>
      </c>
      <c r="F122" s="270">
        <v>982</v>
      </c>
      <c r="G122" s="272">
        <v>15</v>
      </c>
      <c r="H122" s="115">
        <v>0.99</v>
      </c>
      <c r="I122" s="115">
        <v>0.81529411764705884</v>
      </c>
      <c r="J122" s="115">
        <v>1.7713152525252527</v>
      </c>
      <c r="K122" s="149">
        <v>661.04301892788851</v>
      </c>
      <c r="L122" s="315">
        <f t="shared" si="3"/>
        <v>387.11558053434601</v>
      </c>
      <c r="M122" s="426">
        <v>273.9274383935425</v>
      </c>
      <c r="N122" s="358">
        <f t="shared" si="4"/>
        <v>276.69438221569948</v>
      </c>
      <c r="O122" s="149">
        <v>402.67333443850748</v>
      </c>
      <c r="P122" s="351">
        <f t="shared" si="5"/>
        <v>406.74074185707826</v>
      </c>
      <c r="R122" s="525"/>
      <c r="T122" s="21"/>
    </row>
    <row r="123" spans="1:20" x14ac:dyDescent="0.25">
      <c r="A123" s="90">
        <v>7231</v>
      </c>
      <c r="B123" s="92" t="s">
        <v>97</v>
      </c>
      <c r="C123" s="153">
        <v>1168</v>
      </c>
      <c r="D123" s="360">
        <v>1</v>
      </c>
      <c r="E123" s="360">
        <v>1</v>
      </c>
      <c r="F123" s="270">
        <v>1148</v>
      </c>
      <c r="G123" s="272">
        <v>217</v>
      </c>
      <c r="H123" s="115">
        <v>1.1679999999999999</v>
      </c>
      <c r="I123" s="115">
        <v>0.96188235294117652</v>
      </c>
      <c r="J123" s="115">
        <v>1.7652880136986306</v>
      </c>
      <c r="K123" s="149">
        <v>640.85146335846753</v>
      </c>
      <c r="L123" s="315">
        <f t="shared" si="3"/>
        <v>375.29113714361932</v>
      </c>
      <c r="M123" s="426">
        <v>265.5603262148482</v>
      </c>
      <c r="N123" s="358">
        <f t="shared" si="4"/>
        <v>227.36329299216456</v>
      </c>
      <c r="O123" s="149">
        <v>390.37367953582685</v>
      </c>
      <c r="P123" s="351">
        <f t="shared" si="5"/>
        <v>334.22404069848187</v>
      </c>
      <c r="R123" s="525"/>
      <c r="T123" s="21"/>
    </row>
    <row r="124" spans="1:20" x14ac:dyDescent="0.25">
      <c r="A124" s="90">
        <v>7232</v>
      </c>
      <c r="B124" s="92" t="s">
        <v>98</v>
      </c>
      <c r="C124" s="153">
        <v>1698</v>
      </c>
      <c r="D124" s="360">
        <v>1</v>
      </c>
      <c r="E124" s="360">
        <v>1</v>
      </c>
      <c r="F124" s="270">
        <v>1601</v>
      </c>
      <c r="G124" s="272">
        <v>417</v>
      </c>
      <c r="H124" s="115">
        <v>1.698</v>
      </c>
      <c r="I124" s="115">
        <v>1.3983529411764706</v>
      </c>
      <c r="J124" s="115">
        <v>3.5478099056603791</v>
      </c>
      <c r="K124" s="149">
        <v>2481.4098703405944</v>
      </c>
      <c r="L124" s="315">
        <f t="shared" si="3"/>
        <v>1453.1466107281349</v>
      </c>
      <c r="M124" s="426">
        <v>1028.2632596124595</v>
      </c>
      <c r="N124" s="358">
        <f t="shared" si="4"/>
        <v>605.57317998378062</v>
      </c>
      <c r="O124" s="149">
        <v>1511.5469916303155</v>
      </c>
      <c r="P124" s="351">
        <f t="shared" si="5"/>
        <v>890.19257457615754</v>
      </c>
      <c r="R124" s="525"/>
      <c r="T124" s="21"/>
    </row>
    <row r="125" spans="1:20" x14ac:dyDescent="0.25">
      <c r="A125" s="90">
        <v>7233</v>
      </c>
      <c r="B125" s="92" t="s">
        <v>99</v>
      </c>
      <c r="C125" s="153">
        <v>916</v>
      </c>
      <c r="D125" s="360">
        <v>1</v>
      </c>
      <c r="E125" s="360">
        <v>1</v>
      </c>
      <c r="F125" s="270">
        <v>912</v>
      </c>
      <c r="G125" s="272">
        <v>163</v>
      </c>
      <c r="H125" s="115">
        <v>0.91600000000000004</v>
      </c>
      <c r="I125" s="115">
        <v>0.75435294117647056</v>
      </c>
      <c r="J125" s="115">
        <v>2.0611325327510905</v>
      </c>
      <c r="K125" s="149">
        <v>775.71717345622631</v>
      </c>
      <c r="L125" s="315">
        <f t="shared" si="3"/>
        <v>454.27029003346473</v>
      </c>
      <c r="M125" s="426">
        <v>321.44688342276157</v>
      </c>
      <c r="N125" s="358">
        <f t="shared" si="4"/>
        <v>350.9245452213554</v>
      </c>
      <c r="O125" s="149">
        <v>472.52691863145952</v>
      </c>
      <c r="P125" s="351">
        <f t="shared" si="5"/>
        <v>515.85908147539249</v>
      </c>
      <c r="R125" s="525"/>
      <c r="T125" s="21"/>
    </row>
    <row r="126" spans="1:20" x14ac:dyDescent="0.25">
      <c r="A126" s="90">
        <v>7235</v>
      </c>
      <c r="B126" s="92" t="s">
        <v>299</v>
      </c>
      <c r="C126" s="153">
        <v>1245</v>
      </c>
      <c r="D126" s="360">
        <v>1</v>
      </c>
      <c r="E126" s="360">
        <v>1</v>
      </c>
      <c r="F126" s="270">
        <v>1191</v>
      </c>
      <c r="G126" s="272">
        <v>289</v>
      </c>
      <c r="H126" s="115">
        <v>1.2450000000000001</v>
      </c>
      <c r="I126" s="115">
        <v>1.0252941176470589</v>
      </c>
      <c r="J126" s="115">
        <v>1.9630257234726642</v>
      </c>
      <c r="K126" s="149">
        <v>648.64671318731223</v>
      </c>
      <c r="L126" s="315">
        <f t="shared" si="3"/>
        <v>379.85613908221882</v>
      </c>
      <c r="M126" s="426">
        <v>268.79057410509341</v>
      </c>
      <c r="N126" s="358">
        <f t="shared" si="4"/>
        <v>215.89604345790636</v>
      </c>
      <c r="O126" s="149">
        <v>395.12214393448733</v>
      </c>
      <c r="P126" s="351">
        <f t="shared" si="5"/>
        <v>317.36718388312232</v>
      </c>
      <c r="R126" s="525"/>
      <c r="T126" s="21"/>
    </row>
    <row r="127" spans="1:20" x14ac:dyDescent="0.25">
      <c r="A127" s="90">
        <v>7331</v>
      </c>
      <c r="B127" s="92" t="s">
        <v>300</v>
      </c>
      <c r="C127" s="153">
        <v>703</v>
      </c>
      <c r="D127" s="360">
        <v>3</v>
      </c>
      <c r="E127" s="360">
        <v>3</v>
      </c>
      <c r="F127" s="270">
        <v>221</v>
      </c>
      <c r="G127" s="272">
        <v>0</v>
      </c>
      <c r="H127" s="115">
        <v>2.109</v>
      </c>
      <c r="I127" s="115">
        <v>1.7368235294117647</v>
      </c>
      <c r="J127" s="115">
        <v>1.7468378378378369</v>
      </c>
      <c r="K127" s="149">
        <v>341.54063146647019</v>
      </c>
      <c r="L127" s="315">
        <f t="shared" si="3"/>
        <v>200.01073461246673</v>
      </c>
      <c r="M127" s="426">
        <v>141.52989685400345</v>
      </c>
      <c r="N127" s="358">
        <f t="shared" si="4"/>
        <v>201.32275512660519</v>
      </c>
      <c r="O127" s="149">
        <v>208.04894837538507</v>
      </c>
      <c r="P127" s="351">
        <f t="shared" si="5"/>
        <v>295.94445003610963</v>
      </c>
      <c r="R127" s="525"/>
      <c r="T127" s="21"/>
    </row>
    <row r="128" spans="1:20" x14ac:dyDescent="0.25">
      <c r="A128" s="90">
        <v>7332</v>
      </c>
      <c r="B128" s="92" t="s">
        <v>301</v>
      </c>
      <c r="C128" s="153">
        <v>710</v>
      </c>
      <c r="D128" s="360">
        <v>1</v>
      </c>
      <c r="E128" s="360">
        <v>1</v>
      </c>
      <c r="F128" s="270">
        <v>508</v>
      </c>
      <c r="G128" s="272">
        <v>331</v>
      </c>
      <c r="H128" s="115">
        <v>0.71</v>
      </c>
      <c r="I128" s="115">
        <v>0.58470588235294119</v>
      </c>
      <c r="J128" s="115">
        <v>1.2048012676056352</v>
      </c>
      <c r="K128" s="149">
        <v>108.90021641447234</v>
      </c>
      <c r="L128" s="315">
        <f t="shared" si="3"/>
        <v>63.773414574404839</v>
      </c>
      <c r="M128" s="426">
        <v>45.1268018400675</v>
      </c>
      <c r="N128" s="358">
        <f t="shared" si="4"/>
        <v>63.558875831080982</v>
      </c>
      <c r="O128" s="149">
        <v>66.336398704899224</v>
      </c>
      <c r="P128" s="351">
        <f t="shared" si="5"/>
        <v>93.431547471689058</v>
      </c>
      <c r="R128" s="525"/>
      <c r="T128" s="21"/>
    </row>
    <row r="129" spans="1:20" x14ac:dyDescent="0.25">
      <c r="A129" s="90">
        <v>7333</v>
      </c>
      <c r="B129" s="92" t="s">
        <v>100</v>
      </c>
      <c r="C129" s="153">
        <v>640</v>
      </c>
      <c r="D129" s="360">
        <v>1</v>
      </c>
      <c r="E129" s="360">
        <v>1</v>
      </c>
      <c r="F129" s="270">
        <v>524</v>
      </c>
      <c r="G129" s="272">
        <v>76</v>
      </c>
      <c r="H129" s="115">
        <v>0.64</v>
      </c>
      <c r="I129" s="115">
        <v>0.5270588235294118</v>
      </c>
      <c r="J129" s="115">
        <v>1.6111956250000017</v>
      </c>
      <c r="K129" s="149">
        <v>312.25814391523625</v>
      </c>
      <c r="L129" s="315">
        <f t="shared" si="3"/>
        <v>182.86252058810493</v>
      </c>
      <c r="M129" s="426">
        <v>129.39562332713132</v>
      </c>
      <c r="N129" s="358">
        <f t="shared" si="4"/>
        <v>202.1806614486427</v>
      </c>
      <c r="O129" s="149">
        <v>190.21156629088304</v>
      </c>
      <c r="P129" s="351">
        <f t="shared" si="5"/>
        <v>297.20557232950472</v>
      </c>
      <c r="R129" s="525"/>
      <c r="T129" s="21"/>
    </row>
    <row r="130" spans="1:20" x14ac:dyDescent="0.25">
      <c r="A130" s="90">
        <v>7334</v>
      </c>
      <c r="B130" s="92" t="s">
        <v>101</v>
      </c>
      <c r="C130" s="153">
        <v>471</v>
      </c>
      <c r="D130" s="360">
        <v>3</v>
      </c>
      <c r="E130" s="360">
        <v>3</v>
      </c>
      <c r="F130" s="270">
        <v>412</v>
      </c>
      <c r="G130" s="272">
        <v>0</v>
      </c>
      <c r="H130" s="115">
        <v>1.413</v>
      </c>
      <c r="I130" s="115">
        <v>1.1636470588235295</v>
      </c>
      <c r="J130" s="115">
        <v>1.6787316348195347</v>
      </c>
      <c r="K130" s="149">
        <v>151.21669904179916</v>
      </c>
      <c r="L130" s="315">
        <f t="shared" si="3"/>
        <v>88.5545094039324</v>
      </c>
      <c r="M130" s="426">
        <v>62.66218963786676</v>
      </c>
      <c r="N130" s="358">
        <f t="shared" si="4"/>
        <v>133.04074233092732</v>
      </c>
      <c r="O130" s="149">
        <v>92.113418767664129</v>
      </c>
      <c r="P130" s="351">
        <f t="shared" si="5"/>
        <v>195.56989122646311</v>
      </c>
      <c r="R130" s="525"/>
      <c r="T130" s="21"/>
    </row>
    <row r="131" spans="1:20" x14ac:dyDescent="0.25">
      <c r="A131" s="90">
        <v>7335</v>
      </c>
      <c r="B131" s="92" t="s">
        <v>302</v>
      </c>
      <c r="C131" s="153">
        <v>783</v>
      </c>
      <c r="D131" s="360">
        <v>1</v>
      </c>
      <c r="E131" s="360">
        <v>1</v>
      </c>
      <c r="F131" s="270">
        <v>773</v>
      </c>
      <c r="G131" s="272">
        <v>605</v>
      </c>
      <c r="H131" s="115">
        <v>0.78300000000000003</v>
      </c>
      <c r="I131" s="115">
        <v>0.64482352941176468</v>
      </c>
      <c r="J131" s="115">
        <v>1.5584742017879949</v>
      </c>
      <c r="K131" s="149">
        <v>361.3281533126837</v>
      </c>
      <c r="L131" s="315">
        <f t="shared" si="3"/>
        <v>211.59857048320393</v>
      </c>
      <c r="M131" s="426">
        <v>149.72958282947977</v>
      </c>
      <c r="N131" s="358">
        <f t="shared" si="4"/>
        <v>191.22552085501889</v>
      </c>
      <c r="O131" s="149">
        <v>220.10248675933525</v>
      </c>
      <c r="P131" s="351">
        <f t="shared" si="5"/>
        <v>281.10151565687767</v>
      </c>
      <c r="R131" s="525"/>
      <c r="T131" s="21"/>
    </row>
    <row r="132" spans="1:20" x14ac:dyDescent="0.25">
      <c r="A132" s="90">
        <v>7336</v>
      </c>
      <c r="B132" s="92" t="s">
        <v>102</v>
      </c>
      <c r="C132" s="153">
        <v>575</v>
      </c>
      <c r="D132" s="360">
        <v>3</v>
      </c>
      <c r="E132" s="360">
        <v>1</v>
      </c>
      <c r="F132" s="270">
        <v>571</v>
      </c>
      <c r="G132" s="272">
        <v>45</v>
      </c>
      <c r="H132" s="115">
        <v>0.57499999999999996</v>
      </c>
      <c r="I132" s="115">
        <v>0.47352941176470581</v>
      </c>
      <c r="J132" s="115">
        <v>1.8385179130434786</v>
      </c>
      <c r="K132" s="149">
        <v>358.15869551130362</v>
      </c>
      <c r="L132" s="315">
        <f t="shared" si="3"/>
        <v>209.74249385637521</v>
      </c>
      <c r="M132" s="426">
        <v>148.41620165492841</v>
      </c>
      <c r="N132" s="358">
        <f t="shared" si="4"/>
        <v>258.11513331291894</v>
      </c>
      <c r="O132" s="149">
        <v>218.17181643274478</v>
      </c>
      <c r="P132" s="351">
        <f t="shared" si="5"/>
        <v>379.42924596999092</v>
      </c>
      <c r="R132" s="525"/>
      <c r="T132" s="21"/>
    </row>
    <row r="133" spans="1:20" x14ac:dyDescent="0.25">
      <c r="A133" s="90">
        <v>7337</v>
      </c>
      <c r="B133" s="92" t="s">
        <v>303</v>
      </c>
      <c r="C133" s="153">
        <v>736</v>
      </c>
      <c r="D133" s="360">
        <v>1</v>
      </c>
      <c r="E133" s="360">
        <v>1</v>
      </c>
      <c r="F133" s="270">
        <v>581</v>
      </c>
      <c r="G133" s="272">
        <v>172</v>
      </c>
      <c r="H133" s="115">
        <v>0.73599999999999999</v>
      </c>
      <c r="I133" s="115">
        <v>0.60611764705882354</v>
      </c>
      <c r="J133" s="115">
        <v>1.2910235054347827</v>
      </c>
      <c r="K133" s="149">
        <v>126.54575699699689</v>
      </c>
      <c r="L133" s="315">
        <f t="shared" si="3"/>
        <v>74.10687773921515</v>
      </c>
      <c r="M133" s="426">
        <v>52.438879257781728</v>
      </c>
      <c r="N133" s="358">
        <f t="shared" si="4"/>
        <v>71.248477252420827</v>
      </c>
      <c r="O133" s="149">
        <v>77.085152508939146</v>
      </c>
      <c r="P133" s="351">
        <f t="shared" si="5"/>
        <v>104.73526156105862</v>
      </c>
      <c r="R133" s="525"/>
      <c r="T133" s="21"/>
    </row>
    <row r="134" spans="1:20" x14ac:dyDescent="0.25">
      <c r="A134" s="90">
        <v>7338</v>
      </c>
      <c r="B134" s="92" t="s">
        <v>304</v>
      </c>
      <c r="C134" s="153">
        <v>470</v>
      </c>
      <c r="D134" s="360">
        <v>1</v>
      </c>
      <c r="E134" s="360">
        <v>1</v>
      </c>
      <c r="F134" s="270">
        <v>279</v>
      </c>
      <c r="G134" s="272">
        <v>43</v>
      </c>
      <c r="H134" s="115">
        <v>0.47</v>
      </c>
      <c r="I134" s="115">
        <v>0.38705882352941179</v>
      </c>
      <c r="J134" s="115">
        <v>1.6906053191489345</v>
      </c>
      <c r="K134" s="149">
        <v>437.80873341779625</v>
      </c>
      <c r="L134" s="315">
        <f t="shared" si="3"/>
        <v>256.38661501170066</v>
      </c>
      <c r="M134" s="426">
        <v>181.42211840609556</v>
      </c>
      <c r="N134" s="358">
        <f t="shared" si="4"/>
        <v>386.00450724701187</v>
      </c>
      <c r="O134" s="149">
        <v>266.69051405696047</v>
      </c>
      <c r="P134" s="351">
        <f t="shared" si="5"/>
        <v>567.42662565310741</v>
      </c>
      <c r="R134" s="525"/>
      <c r="T134" s="21"/>
    </row>
    <row r="135" spans="1:20" x14ac:dyDescent="0.25">
      <c r="A135" s="90">
        <v>7339</v>
      </c>
      <c r="B135" s="92" t="s">
        <v>305</v>
      </c>
      <c r="C135" s="153">
        <v>698</v>
      </c>
      <c r="D135" s="360">
        <v>1</v>
      </c>
      <c r="E135" s="360">
        <v>1</v>
      </c>
      <c r="F135" s="270">
        <v>382</v>
      </c>
      <c r="G135" s="272">
        <v>47</v>
      </c>
      <c r="H135" s="115">
        <v>0.69799999999999995</v>
      </c>
      <c r="I135" s="115">
        <v>0.57482352941176462</v>
      </c>
      <c r="J135" s="115">
        <v>1.6052164756446998</v>
      </c>
      <c r="K135" s="149">
        <v>298.78875165316333</v>
      </c>
      <c r="L135" s="315">
        <f t="shared" ref="L135:L198" si="6">K135-M135</f>
        <v>174.97466540216885</v>
      </c>
      <c r="M135" s="426">
        <v>123.81408625099449</v>
      </c>
      <c r="N135" s="358">
        <f t="shared" ref="N135:N198" si="7">M135 / C135 * 1000</f>
        <v>177.38407772348779</v>
      </c>
      <c r="O135" s="149">
        <v>182.00670678896191</v>
      </c>
      <c r="P135" s="351">
        <f t="shared" ref="P135:P198" si="8">O135 / C135*1000</f>
        <v>260.7545942535271</v>
      </c>
      <c r="R135" s="525"/>
      <c r="T135" s="21"/>
    </row>
    <row r="136" spans="1:20" x14ac:dyDescent="0.25">
      <c r="A136" s="20">
        <v>7340</v>
      </c>
      <c r="B136" s="21" t="s">
        <v>306</v>
      </c>
      <c r="C136" s="151">
        <v>1123</v>
      </c>
      <c r="D136" s="360">
        <v>1</v>
      </c>
      <c r="E136" s="360">
        <v>1</v>
      </c>
      <c r="F136" s="270">
        <v>1110</v>
      </c>
      <c r="G136" s="272">
        <v>621</v>
      </c>
      <c r="H136" s="115">
        <v>1.123</v>
      </c>
      <c r="I136" s="115">
        <v>0.92482352941176471</v>
      </c>
      <c r="J136" s="115">
        <v>1.6174119323241318</v>
      </c>
      <c r="K136" s="149">
        <v>538.11445628980584</v>
      </c>
      <c r="L136" s="315">
        <f t="shared" si="6"/>
        <v>315.12697990276547</v>
      </c>
      <c r="M136" s="426">
        <v>222.98747638704035</v>
      </c>
      <c r="N136" s="358">
        <f t="shared" si="7"/>
        <v>198.5640929537314</v>
      </c>
      <c r="O136" s="149">
        <v>327.79159028894929</v>
      </c>
      <c r="P136" s="351">
        <f t="shared" si="8"/>
        <v>291.88921664198512</v>
      </c>
      <c r="R136" s="525"/>
      <c r="T136" s="21"/>
    </row>
    <row r="137" spans="1:20" x14ac:dyDescent="0.25">
      <c r="A137" s="20">
        <v>8115</v>
      </c>
      <c r="B137" s="21" t="s">
        <v>103</v>
      </c>
      <c r="C137" s="151">
        <v>621</v>
      </c>
      <c r="D137" s="360">
        <v>1</v>
      </c>
      <c r="E137" s="360">
        <v>1</v>
      </c>
      <c r="F137" s="270">
        <v>498</v>
      </c>
      <c r="G137" s="272">
        <v>192</v>
      </c>
      <c r="H137" s="115">
        <v>0.621</v>
      </c>
      <c r="I137" s="115">
        <v>0.51141176470588234</v>
      </c>
      <c r="J137" s="115">
        <v>2.4090768115942018</v>
      </c>
      <c r="K137" s="149">
        <v>467.3376022477911</v>
      </c>
      <c r="L137" s="315">
        <f t="shared" si="6"/>
        <v>192.70086978305852</v>
      </c>
      <c r="M137" s="426">
        <v>274.63673246473257</v>
      </c>
      <c r="N137" s="358">
        <f t="shared" si="7"/>
        <v>442.24916660987532</v>
      </c>
      <c r="O137" s="149">
        <v>389.70952336745552</v>
      </c>
      <c r="P137" s="351">
        <f t="shared" si="8"/>
        <v>627.55156741941312</v>
      </c>
      <c r="R137" s="525"/>
      <c r="T137" s="21"/>
    </row>
    <row r="138" spans="1:20" x14ac:dyDescent="0.25">
      <c r="A138" s="20">
        <v>8116</v>
      </c>
      <c r="B138" s="21" t="s">
        <v>105</v>
      </c>
      <c r="C138" s="151">
        <v>641</v>
      </c>
      <c r="D138" s="360">
        <v>1</v>
      </c>
      <c r="E138" s="360">
        <v>1</v>
      </c>
      <c r="F138" s="270">
        <v>525</v>
      </c>
      <c r="G138" s="272">
        <v>104</v>
      </c>
      <c r="H138" s="115">
        <v>0.64100000000000001</v>
      </c>
      <c r="I138" s="115">
        <v>0.52788235294117647</v>
      </c>
      <c r="J138" s="115">
        <v>2.7202833073322932</v>
      </c>
      <c r="K138" s="149">
        <v>433.51475028556803</v>
      </c>
      <c r="L138" s="315">
        <f t="shared" si="6"/>
        <v>178.75443585538966</v>
      </c>
      <c r="M138" s="426">
        <v>254.76031443017837</v>
      </c>
      <c r="N138" s="358">
        <f t="shared" si="7"/>
        <v>397.44198819060591</v>
      </c>
      <c r="O138" s="149">
        <v>361.5048861764231</v>
      </c>
      <c r="P138" s="351">
        <f t="shared" si="8"/>
        <v>563.97018124246983</v>
      </c>
      <c r="R138" s="525"/>
      <c r="T138" s="21"/>
    </row>
    <row r="139" spans="1:20" x14ac:dyDescent="0.25">
      <c r="A139" s="20">
        <v>8117</v>
      </c>
      <c r="B139" s="21" t="s">
        <v>106</v>
      </c>
      <c r="C139" s="151">
        <v>642</v>
      </c>
      <c r="D139" s="360">
        <v>3</v>
      </c>
      <c r="E139" s="360">
        <v>1</v>
      </c>
      <c r="F139" s="270">
        <v>589</v>
      </c>
      <c r="G139" s="272">
        <v>45</v>
      </c>
      <c r="H139" s="115">
        <v>0.64200000000000002</v>
      </c>
      <c r="I139" s="115">
        <v>0.52870588235294114</v>
      </c>
      <c r="J139" s="115">
        <v>3.8105059190031199</v>
      </c>
      <c r="K139" s="149">
        <v>979.73070417100132</v>
      </c>
      <c r="L139" s="315">
        <f t="shared" si="6"/>
        <v>403.97981660122821</v>
      </c>
      <c r="M139" s="426">
        <v>575.75088756977311</v>
      </c>
      <c r="N139" s="358">
        <f t="shared" si="7"/>
        <v>896.80823608998924</v>
      </c>
      <c r="O139" s="149">
        <v>816.99050946150805</v>
      </c>
      <c r="P139" s="351">
        <f t="shared" si="8"/>
        <v>1272.5708870116948</v>
      </c>
      <c r="R139" s="525"/>
      <c r="T139" s="21"/>
    </row>
    <row r="140" spans="1:20" x14ac:dyDescent="0.25">
      <c r="A140" s="20">
        <v>8118</v>
      </c>
      <c r="B140" s="21" t="s">
        <v>307</v>
      </c>
      <c r="C140" s="151">
        <v>901</v>
      </c>
      <c r="D140" s="360">
        <v>1</v>
      </c>
      <c r="E140" s="360">
        <v>1</v>
      </c>
      <c r="F140" s="270">
        <v>619</v>
      </c>
      <c r="G140" s="272">
        <v>115</v>
      </c>
      <c r="H140" s="115">
        <v>0.90100000000000002</v>
      </c>
      <c r="I140" s="115">
        <v>0.74199999999999999</v>
      </c>
      <c r="J140" s="115">
        <v>2.9476308546059902</v>
      </c>
      <c r="K140" s="149">
        <v>868.89494171694707</v>
      </c>
      <c r="L140" s="315">
        <f t="shared" si="6"/>
        <v>358.27806325367663</v>
      </c>
      <c r="M140" s="426">
        <v>510.61687846327044</v>
      </c>
      <c r="N140" s="358">
        <f t="shared" si="7"/>
        <v>566.72239563071082</v>
      </c>
      <c r="O140" s="149">
        <v>724.5653505393808</v>
      </c>
      <c r="P140" s="351">
        <f t="shared" si="8"/>
        <v>804.17907939997872</v>
      </c>
      <c r="R140" s="525"/>
      <c r="T140" s="21"/>
    </row>
    <row r="141" spans="1:20" x14ac:dyDescent="0.25">
      <c r="A141" s="20">
        <v>8119</v>
      </c>
      <c r="B141" s="21" t="s">
        <v>107</v>
      </c>
      <c r="C141" s="151">
        <v>856</v>
      </c>
      <c r="D141" s="360">
        <v>1</v>
      </c>
      <c r="E141" s="360">
        <v>1</v>
      </c>
      <c r="F141" s="270">
        <v>754</v>
      </c>
      <c r="G141" s="272">
        <v>428</v>
      </c>
      <c r="H141" s="115">
        <v>0.85599999999999998</v>
      </c>
      <c r="I141" s="115">
        <v>0.70494117647058818</v>
      </c>
      <c r="J141" s="115">
        <v>3.0234482476635529</v>
      </c>
      <c r="K141" s="149">
        <v>752.0783826184894</v>
      </c>
      <c r="L141" s="315">
        <f t="shared" si="6"/>
        <v>310.1102025143191</v>
      </c>
      <c r="M141" s="426">
        <v>441.9681801041703</v>
      </c>
      <c r="N141" s="358">
        <f t="shared" si="7"/>
        <v>516.31796741141386</v>
      </c>
      <c r="O141" s="149">
        <v>627.15284756781773</v>
      </c>
      <c r="P141" s="351">
        <f t="shared" si="8"/>
        <v>732.65519575679639</v>
      </c>
      <c r="R141" s="525"/>
      <c r="T141" s="21"/>
    </row>
    <row r="142" spans="1:20" x14ac:dyDescent="0.25">
      <c r="A142" s="20">
        <v>8125</v>
      </c>
      <c r="B142" s="21" t="s">
        <v>308</v>
      </c>
      <c r="C142" s="151">
        <v>1198</v>
      </c>
      <c r="D142" s="360">
        <v>1</v>
      </c>
      <c r="E142" s="360">
        <v>1</v>
      </c>
      <c r="F142" s="270">
        <v>887</v>
      </c>
      <c r="G142" s="272">
        <v>168</v>
      </c>
      <c r="H142" s="115">
        <v>1.198</v>
      </c>
      <c r="I142" s="115">
        <v>0.98658823529411754</v>
      </c>
      <c r="J142" s="115">
        <v>2.7034949081802973</v>
      </c>
      <c r="K142" s="149">
        <v>743.83979384547706</v>
      </c>
      <c r="L142" s="315">
        <f t="shared" si="6"/>
        <v>306.71312251324821</v>
      </c>
      <c r="M142" s="426">
        <v>437.12667133222885</v>
      </c>
      <c r="N142" s="358">
        <f t="shared" si="7"/>
        <v>364.88036004359668</v>
      </c>
      <c r="O142" s="149">
        <v>620.2827466204327</v>
      </c>
      <c r="P142" s="351">
        <f t="shared" si="8"/>
        <v>517.76523090186367</v>
      </c>
      <c r="R142" s="525"/>
      <c r="T142" s="21"/>
    </row>
    <row r="143" spans="1:20" x14ac:dyDescent="0.25">
      <c r="A143" s="20">
        <v>8126</v>
      </c>
      <c r="B143" s="21" t="s">
        <v>108</v>
      </c>
      <c r="C143" s="151">
        <v>779</v>
      </c>
      <c r="D143" s="360">
        <v>3</v>
      </c>
      <c r="E143" s="360">
        <v>1</v>
      </c>
      <c r="F143" s="270">
        <v>687</v>
      </c>
      <c r="G143" s="272">
        <v>53</v>
      </c>
      <c r="H143" s="115">
        <v>0.77900000000000003</v>
      </c>
      <c r="I143" s="115">
        <v>0.6415294117647059</v>
      </c>
      <c r="J143" s="115">
        <v>5.0426611039794631</v>
      </c>
      <c r="K143" s="149">
        <v>1335.4936198071341</v>
      </c>
      <c r="L143" s="315">
        <f t="shared" si="6"/>
        <v>550.67424681591933</v>
      </c>
      <c r="M143" s="426">
        <v>784.81937299121478</v>
      </c>
      <c r="N143" s="358">
        <f t="shared" si="7"/>
        <v>1007.4703119271049</v>
      </c>
      <c r="O143" s="149">
        <v>1113.6586902745339</v>
      </c>
      <c r="P143" s="351">
        <f t="shared" si="8"/>
        <v>1429.6003726245622</v>
      </c>
      <c r="R143" s="525"/>
      <c r="T143" s="21"/>
    </row>
    <row r="144" spans="1:20" x14ac:dyDescent="0.25">
      <c r="A144" s="20">
        <v>8127</v>
      </c>
      <c r="B144" s="21" t="s">
        <v>109</v>
      </c>
      <c r="C144" s="151">
        <v>1478</v>
      </c>
      <c r="D144" s="360">
        <v>1</v>
      </c>
      <c r="E144" s="360">
        <v>1</v>
      </c>
      <c r="F144" s="270">
        <v>1339</v>
      </c>
      <c r="G144" s="272">
        <v>321</v>
      </c>
      <c r="H144" s="115">
        <v>1.478</v>
      </c>
      <c r="I144" s="115">
        <v>1.2171764705882353</v>
      </c>
      <c r="J144" s="115">
        <v>6.202312584573737</v>
      </c>
      <c r="K144" s="149">
        <v>3675.6127570295903</v>
      </c>
      <c r="L144" s="315">
        <f t="shared" si="6"/>
        <v>1515.593378017456</v>
      </c>
      <c r="M144" s="426">
        <v>2160.0193790121343</v>
      </c>
      <c r="N144" s="358">
        <f t="shared" si="7"/>
        <v>1461.4474824168703</v>
      </c>
      <c r="O144" s="149">
        <v>3065.0674988182186</v>
      </c>
      <c r="P144" s="351">
        <f t="shared" si="8"/>
        <v>2073.7939775495388</v>
      </c>
      <c r="R144" s="525"/>
      <c r="T144" s="21"/>
    </row>
    <row r="145" spans="1:20" x14ac:dyDescent="0.25">
      <c r="A145" s="20">
        <v>8128</v>
      </c>
      <c r="B145" s="21" t="s">
        <v>110</v>
      </c>
      <c r="C145" s="151">
        <v>1305</v>
      </c>
      <c r="D145" s="360">
        <v>3</v>
      </c>
      <c r="E145" s="360">
        <v>1</v>
      </c>
      <c r="F145" s="270">
        <v>1225</v>
      </c>
      <c r="G145" s="272">
        <v>110</v>
      </c>
      <c r="H145" s="115">
        <v>1.3049999999999999</v>
      </c>
      <c r="I145" s="115">
        <v>1.0747058823529412</v>
      </c>
      <c r="J145" s="115">
        <v>3.1510621455938721</v>
      </c>
      <c r="K145" s="149">
        <v>1096.0607178240177</v>
      </c>
      <c r="L145" s="315">
        <f t="shared" si="6"/>
        <v>451.94705635465493</v>
      </c>
      <c r="M145" s="426">
        <v>644.1136614693628</v>
      </c>
      <c r="N145" s="358">
        <f t="shared" si="7"/>
        <v>493.57368694970324</v>
      </c>
      <c r="O145" s="149">
        <v>913.99728562502582</v>
      </c>
      <c r="P145" s="351">
        <f t="shared" si="8"/>
        <v>700.381061781629</v>
      </c>
      <c r="R145" s="525"/>
      <c r="T145" s="21"/>
    </row>
    <row r="146" spans="1:20" x14ac:dyDescent="0.25">
      <c r="A146" s="20">
        <v>8135</v>
      </c>
      <c r="B146" s="21" t="s">
        <v>111</v>
      </c>
      <c r="C146" s="151">
        <v>627</v>
      </c>
      <c r="D146" s="360">
        <v>3</v>
      </c>
      <c r="E146" s="360">
        <v>1</v>
      </c>
      <c r="F146" s="270">
        <v>570</v>
      </c>
      <c r="G146" s="272">
        <v>4</v>
      </c>
      <c r="H146" s="115">
        <v>0.627</v>
      </c>
      <c r="I146" s="115">
        <v>0.51635294117647057</v>
      </c>
      <c r="J146" s="115">
        <v>4.1264984051036686</v>
      </c>
      <c r="K146" s="149">
        <v>746.75182198680409</v>
      </c>
      <c r="L146" s="315">
        <f t="shared" si="6"/>
        <v>307.91386123610602</v>
      </c>
      <c r="M146" s="426">
        <v>438.83796075069807</v>
      </c>
      <c r="N146" s="358">
        <f t="shared" si="7"/>
        <v>699.90105382886463</v>
      </c>
      <c r="O146" s="149">
        <v>622.71106630524059</v>
      </c>
      <c r="P146" s="351">
        <f t="shared" si="8"/>
        <v>993.15959538315883</v>
      </c>
      <c r="R146" s="525"/>
      <c r="T146" s="21"/>
    </row>
    <row r="147" spans="1:20" x14ac:dyDescent="0.25">
      <c r="A147" s="20">
        <v>8136</v>
      </c>
      <c r="B147" s="21" t="s">
        <v>112</v>
      </c>
      <c r="C147" s="151">
        <v>1508</v>
      </c>
      <c r="D147" s="360">
        <v>1</v>
      </c>
      <c r="E147" s="360">
        <v>1</v>
      </c>
      <c r="F147" s="270">
        <v>1399</v>
      </c>
      <c r="G147" s="272">
        <v>570</v>
      </c>
      <c r="H147" s="115">
        <v>1.508</v>
      </c>
      <c r="I147" s="115">
        <v>1.2418823529411767</v>
      </c>
      <c r="J147" s="115">
        <v>4.0826517904509281</v>
      </c>
      <c r="K147" s="149">
        <v>2270.425375226861</v>
      </c>
      <c r="L147" s="315">
        <f t="shared" si="6"/>
        <v>936.18177197683667</v>
      </c>
      <c r="M147" s="426">
        <v>1334.2436032500243</v>
      </c>
      <c r="N147" s="358">
        <f t="shared" si="7"/>
        <v>884.77692523211158</v>
      </c>
      <c r="O147" s="149">
        <v>1893.2916730117845</v>
      </c>
      <c r="P147" s="351">
        <f t="shared" si="8"/>
        <v>1255.4984569043663</v>
      </c>
      <c r="R147" s="525"/>
      <c r="T147" s="21"/>
    </row>
    <row r="148" spans="1:20" x14ac:dyDescent="0.25">
      <c r="A148" s="20">
        <v>8215</v>
      </c>
      <c r="B148" s="21" t="s">
        <v>309</v>
      </c>
      <c r="C148" s="151">
        <v>1261</v>
      </c>
      <c r="D148" s="360">
        <v>1</v>
      </c>
      <c r="E148" s="360">
        <v>1</v>
      </c>
      <c r="F148" s="270">
        <v>1060</v>
      </c>
      <c r="G148" s="272">
        <v>162</v>
      </c>
      <c r="H148" s="115">
        <v>1.2609999999999999</v>
      </c>
      <c r="I148" s="115">
        <v>1.038470588235294</v>
      </c>
      <c r="J148" s="115">
        <v>1.7440176843774766</v>
      </c>
      <c r="K148" s="149">
        <v>450.65206414733075</v>
      </c>
      <c r="L148" s="315">
        <f t="shared" si="6"/>
        <v>185.82079488796751</v>
      </c>
      <c r="M148" s="426">
        <v>264.83126925936324</v>
      </c>
      <c r="N148" s="358">
        <f t="shared" si="7"/>
        <v>210.01686697808344</v>
      </c>
      <c r="O148" s="149">
        <v>375.79557107903645</v>
      </c>
      <c r="P148" s="351">
        <f t="shared" si="8"/>
        <v>298.01393424190042</v>
      </c>
      <c r="R148" s="525"/>
      <c r="T148" s="21"/>
    </row>
    <row r="149" spans="1:20" x14ac:dyDescent="0.25">
      <c r="A149" s="20">
        <v>8216</v>
      </c>
      <c r="B149" s="21" t="s">
        <v>310</v>
      </c>
      <c r="C149" s="151">
        <v>895</v>
      </c>
      <c r="D149" s="360">
        <v>1</v>
      </c>
      <c r="E149" s="360">
        <v>1</v>
      </c>
      <c r="F149" s="270">
        <v>824</v>
      </c>
      <c r="G149" s="272">
        <v>127</v>
      </c>
      <c r="H149" s="115">
        <v>0.89500000000000002</v>
      </c>
      <c r="I149" s="115">
        <v>0.73705882352941188</v>
      </c>
      <c r="J149" s="115">
        <v>1.4765146368715087</v>
      </c>
      <c r="K149" s="149">
        <v>221.68883309374229</v>
      </c>
      <c r="L149" s="315">
        <f t="shared" si="6"/>
        <v>91.410643510993793</v>
      </c>
      <c r="M149" s="426">
        <v>130.2781895827485</v>
      </c>
      <c r="N149" s="358">
        <f t="shared" si="7"/>
        <v>145.56222299748435</v>
      </c>
      <c r="O149" s="149">
        <v>184.86475101792013</v>
      </c>
      <c r="P149" s="351">
        <f t="shared" si="8"/>
        <v>206.55279443343031</v>
      </c>
      <c r="R149" s="525"/>
      <c r="T149" s="21"/>
    </row>
    <row r="150" spans="1:20" x14ac:dyDescent="0.25">
      <c r="A150" s="20">
        <v>8225</v>
      </c>
      <c r="B150" s="21" t="s">
        <v>113</v>
      </c>
      <c r="C150" s="151">
        <v>1124</v>
      </c>
      <c r="D150" s="360">
        <v>1</v>
      </c>
      <c r="E150" s="360">
        <v>1</v>
      </c>
      <c r="F150" s="270">
        <v>1083</v>
      </c>
      <c r="G150" s="272">
        <v>184</v>
      </c>
      <c r="H150" s="115">
        <v>1.1240000000000001</v>
      </c>
      <c r="I150" s="115">
        <v>0.92564705882352949</v>
      </c>
      <c r="J150" s="115">
        <v>2.3751033807829152</v>
      </c>
      <c r="K150" s="149">
        <v>804.37184422007408</v>
      </c>
      <c r="L150" s="315">
        <f t="shared" si="6"/>
        <v>331.67276346837934</v>
      </c>
      <c r="M150" s="426">
        <v>472.69908075169474</v>
      </c>
      <c r="N150" s="358">
        <f t="shared" si="7"/>
        <v>420.55078358691702</v>
      </c>
      <c r="O150" s="149">
        <v>670.7599955866549</v>
      </c>
      <c r="P150" s="351">
        <f t="shared" si="8"/>
        <v>596.76156190983534</v>
      </c>
      <c r="R150" s="525"/>
      <c r="T150" s="21"/>
    </row>
    <row r="151" spans="1:20" x14ac:dyDescent="0.25">
      <c r="A151" s="20">
        <v>8226</v>
      </c>
      <c r="B151" s="21" t="s">
        <v>311</v>
      </c>
      <c r="C151" s="151">
        <v>1319</v>
      </c>
      <c r="D151" s="360">
        <v>1</v>
      </c>
      <c r="E151" s="360">
        <v>1</v>
      </c>
      <c r="F151" s="270">
        <v>996</v>
      </c>
      <c r="G151" s="272">
        <v>278</v>
      </c>
      <c r="H151" s="115">
        <v>1.319</v>
      </c>
      <c r="I151" s="115">
        <v>1.0862352941176472</v>
      </c>
      <c r="J151" s="115">
        <v>2.0085640636846112</v>
      </c>
      <c r="K151" s="149">
        <v>857.9416998604238</v>
      </c>
      <c r="L151" s="315">
        <f t="shared" si="6"/>
        <v>353.76162968928071</v>
      </c>
      <c r="M151" s="426">
        <v>504.18007017114309</v>
      </c>
      <c r="N151" s="358">
        <f t="shared" si="7"/>
        <v>382.24417753687879</v>
      </c>
      <c r="O151" s="149">
        <v>715.43151957285204</v>
      </c>
      <c r="P151" s="351">
        <f t="shared" si="8"/>
        <v>542.40448792483096</v>
      </c>
      <c r="R151" s="525"/>
      <c r="T151" s="21"/>
    </row>
    <row r="152" spans="1:20" x14ac:dyDescent="0.25">
      <c r="A152" s="20">
        <v>8235</v>
      </c>
      <c r="B152" s="21" t="s">
        <v>114</v>
      </c>
      <c r="C152" s="151">
        <v>801</v>
      </c>
      <c r="D152" s="360">
        <v>1</v>
      </c>
      <c r="E152" s="360">
        <v>1</v>
      </c>
      <c r="F152" s="270">
        <v>790</v>
      </c>
      <c r="G152" s="272">
        <v>475</v>
      </c>
      <c r="H152" s="115">
        <v>0.80100000000000005</v>
      </c>
      <c r="I152" s="115">
        <v>0.65964705882352948</v>
      </c>
      <c r="J152" s="115">
        <v>1.6593208489388245</v>
      </c>
      <c r="K152" s="149">
        <v>376.48438805297923</v>
      </c>
      <c r="L152" s="315">
        <f t="shared" si="6"/>
        <v>155.23867261826896</v>
      </c>
      <c r="M152" s="426">
        <v>221.24571543471026</v>
      </c>
      <c r="N152" s="358">
        <f t="shared" si="7"/>
        <v>276.21187944408268</v>
      </c>
      <c r="O152" s="149">
        <v>313.9476702018539</v>
      </c>
      <c r="P152" s="351">
        <f t="shared" si="8"/>
        <v>391.94465693115342</v>
      </c>
      <c r="R152" s="525"/>
      <c r="T152" s="21"/>
    </row>
    <row r="153" spans="1:20" x14ac:dyDescent="0.25">
      <c r="A153" s="20">
        <v>8236</v>
      </c>
      <c r="B153" s="21" t="s">
        <v>312</v>
      </c>
      <c r="C153" s="151">
        <v>667</v>
      </c>
      <c r="D153" s="360">
        <v>1</v>
      </c>
      <c r="E153" s="360">
        <v>1</v>
      </c>
      <c r="F153" s="270">
        <v>611</v>
      </c>
      <c r="G153" s="272">
        <v>143</v>
      </c>
      <c r="H153" s="115">
        <v>0.66700000000000004</v>
      </c>
      <c r="I153" s="115">
        <v>0.54929411764705893</v>
      </c>
      <c r="J153" s="115">
        <v>1.9845748125937017</v>
      </c>
      <c r="K153" s="149">
        <v>386.08449417688024</v>
      </c>
      <c r="L153" s="315">
        <f t="shared" si="6"/>
        <v>159.19715742922264</v>
      </c>
      <c r="M153" s="426">
        <v>226.8873367476576</v>
      </c>
      <c r="N153" s="358">
        <f t="shared" si="7"/>
        <v>340.16092465915682</v>
      </c>
      <c r="O153" s="149">
        <v>321.95313084492614</v>
      </c>
      <c r="P153" s="351">
        <f t="shared" si="8"/>
        <v>482.68835209134352</v>
      </c>
      <c r="R153" s="525"/>
      <c r="T153" s="21"/>
    </row>
    <row r="154" spans="1:20" x14ac:dyDescent="0.25">
      <c r="A154" s="20">
        <v>8237</v>
      </c>
      <c r="B154" s="21" t="s">
        <v>115</v>
      </c>
      <c r="C154" s="151">
        <v>873</v>
      </c>
      <c r="D154" s="360">
        <v>1</v>
      </c>
      <c r="E154" s="360">
        <v>1</v>
      </c>
      <c r="F154" s="270">
        <v>847</v>
      </c>
      <c r="G154" s="272">
        <v>85</v>
      </c>
      <c r="H154" s="115">
        <v>0.873</v>
      </c>
      <c r="I154" s="115">
        <v>0.71894117647058819</v>
      </c>
      <c r="J154" s="115">
        <v>1.7962620847651798</v>
      </c>
      <c r="K154" s="149">
        <v>423.43058671678716</v>
      </c>
      <c r="L154" s="315">
        <f t="shared" si="6"/>
        <v>174.59635595470928</v>
      </c>
      <c r="M154" s="426">
        <v>248.83423076207788</v>
      </c>
      <c r="N154" s="358">
        <f t="shared" si="7"/>
        <v>285.03348311807321</v>
      </c>
      <c r="O154" s="149">
        <v>353.09577345138854</v>
      </c>
      <c r="P154" s="351">
        <f t="shared" si="8"/>
        <v>404.46251254454586</v>
      </c>
      <c r="R154" s="525"/>
      <c r="T154" s="21"/>
    </row>
    <row r="155" spans="1:20" x14ac:dyDescent="0.25">
      <c r="A155" s="90">
        <v>8315</v>
      </c>
      <c r="B155" s="92" t="s">
        <v>313</v>
      </c>
      <c r="C155" s="153">
        <v>1563</v>
      </c>
      <c r="D155" s="360">
        <v>3</v>
      </c>
      <c r="E155" s="360">
        <v>1</v>
      </c>
      <c r="F155" s="270">
        <v>1404</v>
      </c>
      <c r="G155" s="272">
        <v>44</v>
      </c>
      <c r="H155" s="115">
        <v>1.5629999999999999</v>
      </c>
      <c r="I155" s="115">
        <v>1.2871764705882351</v>
      </c>
      <c r="J155" s="115">
        <v>2.2635708893154223</v>
      </c>
      <c r="K155" s="149">
        <v>906.11717809481377</v>
      </c>
      <c r="L155" s="315">
        <f t="shared" si="6"/>
        <v>373.62619122537444</v>
      </c>
      <c r="M155" s="426">
        <v>532.49098686943933</v>
      </c>
      <c r="N155" s="358">
        <f t="shared" si="7"/>
        <v>340.68521232849605</v>
      </c>
      <c r="O155" s="149">
        <v>755.60471036773447</v>
      </c>
      <c r="P155" s="351">
        <f t="shared" si="8"/>
        <v>483.43231629413589</v>
      </c>
      <c r="R155" s="525"/>
      <c r="T155" s="21"/>
    </row>
    <row r="156" spans="1:20" x14ac:dyDescent="0.25">
      <c r="A156" s="90">
        <v>8316</v>
      </c>
      <c r="B156" s="92" t="s">
        <v>116</v>
      </c>
      <c r="C156" s="153">
        <v>691</v>
      </c>
      <c r="D156" s="360">
        <v>1</v>
      </c>
      <c r="E156" s="360">
        <v>1</v>
      </c>
      <c r="F156" s="270">
        <v>581</v>
      </c>
      <c r="G156" s="272">
        <v>82</v>
      </c>
      <c r="H156" s="115">
        <v>0.69099999999999995</v>
      </c>
      <c r="I156" s="115">
        <v>0.56905882352941173</v>
      </c>
      <c r="J156" s="115">
        <v>2.4152921852387843</v>
      </c>
      <c r="K156" s="149">
        <v>447.73535805461319</v>
      </c>
      <c r="L156" s="315">
        <f t="shared" si="6"/>
        <v>184.61812726981555</v>
      </c>
      <c r="M156" s="426">
        <v>263.11723078479764</v>
      </c>
      <c r="N156" s="358">
        <f t="shared" si="7"/>
        <v>380.77746857423682</v>
      </c>
      <c r="O156" s="149">
        <v>373.36335048362787</v>
      </c>
      <c r="P156" s="351">
        <f t="shared" si="8"/>
        <v>540.32322790684202</v>
      </c>
      <c r="R156" s="525"/>
      <c r="T156" s="21"/>
    </row>
    <row r="157" spans="1:20" x14ac:dyDescent="0.25">
      <c r="A157" s="90">
        <v>8317</v>
      </c>
      <c r="B157" s="92" t="s">
        <v>117</v>
      </c>
      <c r="C157" s="153">
        <v>1895</v>
      </c>
      <c r="D157" s="360">
        <v>1</v>
      </c>
      <c r="E157" s="360">
        <v>1</v>
      </c>
      <c r="F157" s="270">
        <v>1630</v>
      </c>
      <c r="G157" s="272">
        <v>187</v>
      </c>
      <c r="H157" s="115">
        <v>1.895</v>
      </c>
      <c r="I157" s="115">
        <v>1.5605882352941176</v>
      </c>
      <c r="J157" s="115">
        <v>1.9971151978891843</v>
      </c>
      <c r="K157" s="149">
        <v>970.12206482124702</v>
      </c>
      <c r="L157" s="315">
        <f t="shared" si="6"/>
        <v>400.01781322032411</v>
      </c>
      <c r="M157" s="426">
        <v>570.10425160092291</v>
      </c>
      <c r="N157" s="358">
        <f t="shared" si="7"/>
        <v>300.8465707656585</v>
      </c>
      <c r="O157" s="149">
        <v>808.97793302170965</v>
      </c>
      <c r="P157" s="351">
        <f t="shared" si="8"/>
        <v>426.90128391646948</v>
      </c>
      <c r="R157" s="525"/>
      <c r="T157" s="21"/>
    </row>
    <row r="158" spans="1:20" x14ac:dyDescent="0.25">
      <c r="A158" s="90">
        <v>8325</v>
      </c>
      <c r="B158" s="92" t="s">
        <v>118</v>
      </c>
      <c r="C158" s="153">
        <v>766</v>
      </c>
      <c r="D158" s="360">
        <v>1</v>
      </c>
      <c r="E158" s="360">
        <v>1</v>
      </c>
      <c r="F158" s="270">
        <v>730</v>
      </c>
      <c r="G158" s="272">
        <v>134</v>
      </c>
      <c r="H158" s="115">
        <v>0.76600000000000001</v>
      </c>
      <c r="I158" s="115">
        <v>0.63082352941176467</v>
      </c>
      <c r="J158" s="115">
        <v>2.9396035248041823</v>
      </c>
      <c r="K158" s="149">
        <v>751.62955484218571</v>
      </c>
      <c r="L158" s="315">
        <f t="shared" si="6"/>
        <v>309.9251339419198</v>
      </c>
      <c r="M158" s="426">
        <v>441.70442090026592</v>
      </c>
      <c r="N158" s="358">
        <f t="shared" si="7"/>
        <v>576.63762519616955</v>
      </c>
      <c r="O158" s="149">
        <v>626.77857325747732</v>
      </c>
      <c r="P158" s="351">
        <f t="shared" si="8"/>
        <v>818.24879015336455</v>
      </c>
      <c r="R158" s="525"/>
      <c r="T158" s="21"/>
    </row>
    <row r="159" spans="1:20" x14ac:dyDescent="0.25">
      <c r="A159" s="90">
        <v>8326</v>
      </c>
      <c r="B159" s="92" t="s">
        <v>119</v>
      </c>
      <c r="C159" s="153">
        <v>1031</v>
      </c>
      <c r="D159" s="360">
        <v>3</v>
      </c>
      <c r="E159" s="360">
        <v>1</v>
      </c>
      <c r="F159" s="270">
        <v>931</v>
      </c>
      <c r="G159" s="272">
        <v>31</v>
      </c>
      <c r="H159" s="115">
        <v>1.0309999999999999</v>
      </c>
      <c r="I159" s="115">
        <v>0.84905882352941175</v>
      </c>
      <c r="J159" s="115">
        <v>2.9918838991270635</v>
      </c>
      <c r="K159" s="149">
        <v>972.49568101042814</v>
      </c>
      <c r="L159" s="315">
        <f t="shared" si="6"/>
        <v>400.9965444458586</v>
      </c>
      <c r="M159" s="426">
        <v>571.49913656456954</v>
      </c>
      <c r="N159" s="358">
        <f t="shared" si="7"/>
        <v>554.31536039240507</v>
      </c>
      <c r="O159" s="149">
        <v>810.95727478512424</v>
      </c>
      <c r="P159" s="351">
        <f t="shared" si="8"/>
        <v>786.57349639682275</v>
      </c>
      <c r="R159" s="525"/>
      <c r="T159" s="21"/>
    </row>
    <row r="160" spans="1:20" x14ac:dyDescent="0.25">
      <c r="A160" s="90">
        <v>8327</v>
      </c>
      <c r="B160" s="92" t="s">
        <v>120</v>
      </c>
      <c r="C160" s="153">
        <v>732</v>
      </c>
      <c r="D160" s="360">
        <v>3</v>
      </c>
      <c r="E160" s="360">
        <v>1</v>
      </c>
      <c r="F160" s="270">
        <v>703</v>
      </c>
      <c r="G160" s="272">
        <v>8</v>
      </c>
      <c r="H160" s="115">
        <v>0.73199999999999998</v>
      </c>
      <c r="I160" s="115">
        <v>0.60282352941176465</v>
      </c>
      <c r="J160" s="115">
        <v>2.7190013661202195</v>
      </c>
      <c r="K160" s="149">
        <v>550.3403592760352</v>
      </c>
      <c r="L160" s="315">
        <f t="shared" si="6"/>
        <v>226.92602820558545</v>
      </c>
      <c r="M160" s="426">
        <v>323.41433107044975</v>
      </c>
      <c r="N160" s="358">
        <f t="shared" si="7"/>
        <v>441.82285665361985</v>
      </c>
      <c r="O160" s="149">
        <v>458.92493578896818</v>
      </c>
      <c r="P160" s="351">
        <f t="shared" si="8"/>
        <v>626.9466335914866</v>
      </c>
      <c r="R160" s="525"/>
      <c r="T160" s="21"/>
    </row>
    <row r="161" spans="1:20" x14ac:dyDescent="0.25">
      <c r="A161" s="90">
        <v>8335</v>
      </c>
      <c r="B161" s="92" t="s">
        <v>121</v>
      </c>
      <c r="C161" s="153">
        <v>924</v>
      </c>
      <c r="D161" s="360">
        <v>3</v>
      </c>
      <c r="E161" s="360">
        <v>3</v>
      </c>
      <c r="F161" s="270">
        <v>801</v>
      </c>
      <c r="G161" s="272">
        <v>0</v>
      </c>
      <c r="H161" s="115">
        <v>2.7719999999999998</v>
      </c>
      <c r="I161" s="115">
        <v>2.2828235294117647</v>
      </c>
      <c r="J161" s="115">
        <v>4.1554368536853676</v>
      </c>
      <c r="K161" s="149">
        <v>921.4145092179341</v>
      </c>
      <c r="L161" s="315">
        <f t="shared" si="6"/>
        <v>379.93385617381091</v>
      </c>
      <c r="M161" s="426">
        <v>541.48065304412319</v>
      </c>
      <c r="N161" s="358">
        <f t="shared" si="7"/>
        <v>586.01802277502509</v>
      </c>
      <c r="O161" s="149">
        <v>768.3610466696108</v>
      </c>
      <c r="P161" s="351">
        <f t="shared" si="8"/>
        <v>831.55957431776062</v>
      </c>
      <c r="R161" s="525"/>
      <c r="T161" s="21"/>
    </row>
    <row r="162" spans="1:20" x14ac:dyDescent="0.25">
      <c r="A162" s="90">
        <v>8336</v>
      </c>
      <c r="B162" s="92" t="s">
        <v>122</v>
      </c>
      <c r="C162" s="153">
        <v>839</v>
      </c>
      <c r="D162" s="360">
        <v>1</v>
      </c>
      <c r="E162" s="360">
        <v>1</v>
      </c>
      <c r="F162" s="270">
        <v>780</v>
      </c>
      <c r="G162" s="272">
        <v>130</v>
      </c>
      <c r="H162" s="115">
        <v>0.83899999999999997</v>
      </c>
      <c r="I162" s="115">
        <v>0.69094117647058817</v>
      </c>
      <c r="J162" s="115">
        <v>2.4664578069129939</v>
      </c>
      <c r="K162" s="149">
        <v>408.38406257800358</v>
      </c>
      <c r="L162" s="315">
        <f t="shared" si="6"/>
        <v>168.39210815866309</v>
      </c>
      <c r="M162" s="426">
        <v>239.99195441934049</v>
      </c>
      <c r="N162" s="358">
        <f t="shared" si="7"/>
        <v>286.04523768693741</v>
      </c>
      <c r="O162" s="149">
        <v>340.54858332104413</v>
      </c>
      <c r="P162" s="351">
        <f t="shared" si="8"/>
        <v>405.89819227776417</v>
      </c>
      <c r="R162" s="525"/>
      <c r="T162" s="21"/>
    </row>
    <row r="163" spans="1:20" x14ac:dyDescent="0.25">
      <c r="A163" s="90">
        <v>8337</v>
      </c>
      <c r="B163" s="92" t="s">
        <v>123</v>
      </c>
      <c r="C163" s="153">
        <v>1217</v>
      </c>
      <c r="D163" s="360">
        <v>3</v>
      </c>
      <c r="E163" s="360">
        <v>3</v>
      </c>
      <c r="F163" s="270">
        <v>1136</v>
      </c>
      <c r="G163" s="272">
        <v>0</v>
      </c>
      <c r="H163" s="115">
        <v>3.6509999999999998</v>
      </c>
      <c r="I163" s="115">
        <v>3.0067058823529411</v>
      </c>
      <c r="J163" s="115">
        <v>3.1919560032894707</v>
      </c>
      <c r="K163" s="149">
        <v>944.01681440717414</v>
      </c>
      <c r="L163" s="315">
        <f t="shared" si="6"/>
        <v>389.2536366667988</v>
      </c>
      <c r="M163" s="426">
        <v>554.76317774037534</v>
      </c>
      <c r="N163" s="358">
        <f t="shared" si="7"/>
        <v>455.84484613013586</v>
      </c>
      <c r="O163" s="149">
        <v>787.20894921359263</v>
      </c>
      <c r="P163" s="351">
        <f t="shared" si="8"/>
        <v>646.84383665866289</v>
      </c>
      <c r="R163" s="525"/>
      <c r="T163" s="21"/>
    </row>
    <row r="164" spans="1:20" x14ac:dyDescent="0.25">
      <c r="A164" s="90">
        <v>8415</v>
      </c>
      <c r="B164" s="92" t="s">
        <v>124</v>
      </c>
      <c r="C164" s="153">
        <v>1091</v>
      </c>
      <c r="D164" s="360">
        <v>3</v>
      </c>
      <c r="E164" s="360">
        <v>1</v>
      </c>
      <c r="F164" s="270">
        <v>1026</v>
      </c>
      <c r="G164" s="272">
        <v>17</v>
      </c>
      <c r="H164" s="115">
        <v>1.091</v>
      </c>
      <c r="I164" s="115">
        <v>0.89847058823529402</v>
      </c>
      <c r="J164" s="115">
        <v>2.7895760769935825</v>
      </c>
      <c r="K164" s="149">
        <v>1024.1328030443917</v>
      </c>
      <c r="L164" s="315">
        <f t="shared" si="6"/>
        <v>422.28847191152568</v>
      </c>
      <c r="M164" s="426">
        <v>601.84433113286605</v>
      </c>
      <c r="N164" s="358">
        <f t="shared" si="7"/>
        <v>551.64466648292034</v>
      </c>
      <c r="O164" s="149">
        <v>854.01710587753689</v>
      </c>
      <c r="P164" s="351">
        <f t="shared" si="8"/>
        <v>782.78378173926387</v>
      </c>
      <c r="R164" s="525"/>
      <c r="T164" s="21"/>
    </row>
    <row r="165" spans="1:20" x14ac:dyDescent="0.25">
      <c r="A165" s="90">
        <v>8416</v>
      </c>
      <c r="B165" s="92" t="s">
        <v>125</v>
      </c>
      <c r="C165" s="153">
        <v>515</v>
      </c>
      <c r="D165" s="360">
        <v>1</v>
      </c>
      <c r="E165" s="360">
        <v>1</v>
      </c>
      <c r="F165" s="270">
        <v>419</v>
      </c>
      <c r="G165" s="272">
        <v>184</v>
      </c>
      <c r="H165" s="115">
        <v>0.51500000000000001</v>
      </c>
      <c r="I165" s="115">
        <v>0.42411764705882354</v>
      </c>
      <c r="J165" s="115">
        <v>2.5557669902912634</v>
      </c>
      <c r="K165" s="149">
        <v>358.80312954185575</v>
      </c>
      <c r="L165" s="315">
        <f t="shared" si="6"/>
        <v>147.94802474922366</v>
      </c>
      <c r="M165" s="426">
        <v>210.85510479263209</v>
      </c>
      <c r="N165" s="358">
        <f t="shared" si="7"/>
        <v>409.4273879468584</v>
      </c>
      <c r="O165" s="149">
        <v>299.20339370074493</v>
      </c>
      <c r="P165" s="351">
        <f t="shared" si="8"/>
        <v>580.97746349659212</v>
      </c>
      <c r="R165" s="525"/>
      <c r="T165" s="21"/>
    </row>
    <row r="166" spans="1:20" x14ac:dyDescent="0.25">
      <c r="A166" s="90">
        <v>8417</v>
      </c>
      <c r="B166" s="92" t="s">
        <v>126</v>
      </c>
      <c r="C166" s="153">
        <v>917</v>
      </c>
      <c r="D166" s="360">
        <v>1</v>
      </c>
      <c r="E166" s="360">
        <v>1</v>
      </c>
      <c r="F166" s="270">
        <v>884</v>
      </c>
      <c r="G166" s="272">
        <v>124</v>
      </c>
      <c r="H166" s="115">
        <v>0.91700000000000004</v>
      </c>
      <c r="I166" s="115">
        <v>0.75517647058823534</v>
      </c>
      <c r="J166" s="115">
        <v>2.2034541984732812</v>
      </c>
      <c r="K166" s="149">
        <v>547.21994121472835</v>
      </c>
      <c r="L166" s="315">
        <f t="shared" si="6"/>
        <v>225.63936248126015</v>
      </c>
      <c r="M166" s="426">
        <v>321.5805787334682</v>
      </c>
      <c r="N166" s="358">
        <f t="shared" si="7"/>
        <v>350.68765401686824</v>
      </c>
      <c r="O166" s="149">
        <v>456.3228412227914</v>
      </c>
      <c r="P166" s="351">
        <f t="shared" si="8"/>
        <v>497.62578104993611</v>
      </c>
      <c r="R166" s="525"/>
      <c r="T166" s="21"/>
    </row>
    <row r="167" spans="1:20" x14ac:dyDescent="0.25">
      <c r="A167" s="90">
        <v>8425</v>
      </c>
      <c r="B167" s="92" t="s">
        <v>314</v>
      </c>
      <c r="C167" s="153">
        <v>1480</v>
      </c>
      <c r="D167" s="360">
        <v>1</v>
      </c>
      <c r="E167" s="360">
        <v>1</v>
      </c>
      <c r="F167" s="270">
        <v>1239</v>
      </c>
      <c r="G167" s="272">
        <v>211</v>
      </c>
      <c r="H167" s="115">
        <v>1.48</v>
      </c>
      <c r="I167" s="115">
        <v>1.2188235294117646</v>
      </c>
      <c r="J167" s="115">
        <v>5.6462497297297336</v>
      </c>
      <c r="K167" s="149">
        <v>2846.2590328114898</v>
      </c>
      <c r="L167" s="315">
        <f t="shared" si="6"/>
        <v>1173.6196458675897</v>
      </c>
      <c r="M167" s="426">
        <v>1672.6393869439</v>
      </c>
      <c r="N167" s="358">
        <f t="shared" si="7"/>
        <v>1130.1617479350675</v>
      </c>
      <c r="O167" s="149">
        <v>2373.4752900733943</v>
      </c>
      <c r="P167" s="351">
        <f t="shared" si="8"/>
        <v>1603.699520319861</v>
      </c>
      <c r="R167" s="525"/>
      <c r="T167" s="21"/>
    </row>
    <row r="168" spans="1:20" x14ac:dyDescent="0.25">
      <c r="A168" s="90">
        <v>8426</v>
      </c>
      <c r="B168" s="92" t="s">
        <v>127</v>
      </c>
      <c r="C168" s="153">
        <v>1405</v>
      </c>
      <c r="D168" s="360">
        <v>3</v>
      </c>
      <c r="E168" s="360">
        <v>1</v>
      </c>
      <c r="F168" s="270">
        <v>1229</v>
      </c>
      <c r="G168" s="272">
        <v>85</v>
      </c>
      <c r="H168" s="115">
        <v>1.405</v>
      </c>
      <c r="I168" s="115">
        <v>1.1570588235294119</v>
      </c>
      <c r="J168" s="115">
        <v>7.469179359430604</v>
      </c>
      <c r="K168" s="149">
        <v>2945.007106133573</v>
      </c>
      <c r="L168" s="315">
        <f t="shared" si="6"/>
        <v>1214.3371903729796</v>
      </c>
      <c r="M168" s="426">
        <v>1730.6699157605933</v>
      </c>
      <c r="N168" s="358">
        <f t="shared" si="7"/>
        <v>1231.7935343491768</v>
      </c>
      <c r="O168" s="149">
        <v>2455.8206104642818</v>
      </c>
      <c r="P168" s="351">
        <f t="shared" si="8"/>
        <v>1747.9150252414818</v>
      </c>
      <c r="R168" s="525"/>
      <c r="T168" s="21"/>
    </row>
    <row r="169" spans="1:20" x14ac:dyDescent="0.25">
      <c r="A169" s="90">
        <v>8435</v>
      </c>
      <c r="B169" s="92" t="s">
        <v>128</v>
      </c>
      <c r="C169" s="153">
        <v>698</v>
      </c>
      <c r="D169" s="360">
        <v>3</v>
      </c>
      <c r="E169" s="360">
        <v>3</v>
      </c>
      <c r="F169" s="270">
        <v>633</v>
      </c>
      <c r="G169" s="272">
        <v>0</v>
      </c>
      <c r="H169" s="115">
        <v>2.0939999999999999</v>
      </c>
      <c r="I169" s="115">
        <v>1.724470588235294</v>
      </c>
      <c r="J169" s="115">
        <v>6.3677564469914127</v>
      </c>
      <c r="K169" s="149">
        <v>779.77846243385204</v>
      </c>
      <c r="L169" s="315">
        <f t="shared" si="6"/>
        <v>321.53198721087841</v>
      </c>
      <c r="M169" s="426">
        <v>458.24647522297363</v>
      </c>
      <c r="N169" s="358">
        <f t="shared" si="7"/>
        <v>656.51357481801381</v>
      </c>
      <c r="O169" s="149">
        <v>650.25174834139955</v>
      </c>
      <c r="P169" s="351">
        <f t="shared" si="8"/>
        <v>931.59276266676147</v>
      </c>
      <c r="R169" s="525"/>
      <c r="T169" s="21"/>
    </row>
    <row r="170" spans="1:20" x14ac:dyDescent="0.25">
      <c r="A170" s="90">
        <v>8436</v>
      </c>
      <c r="B170" s="92" t="s">
        <v>129</v>
      </c>
      <c r="C170" s="153">
        <v>1628</v>
      </c>
      <c r="D170" s="360">
        <v>3</v>
      </c>
      <c r="E170" s="360">
        <v>1</v>
      </c>
      <c r="F170" s="270">
        <v>1541</v>
      </c>
      <c r="G170" s="272">
        <v>30</v>
      </c>
      <c r="H170" s="115">
        <v>1.6279999999999999</v>
      </c>
      <c r="I170" s="115">
        <v>1.340705882352941</v>
      </c>
      <c r="J170" s="115">
        <v>8.7306642506142431</v>
      </c>
      <c r="K170" s="149">
        <v>3893.4595581779963</v>
      </c>
      <c r="L170" s="315">
        <f t="shared" si="6"/>
        <v>1605.4198072601357</v>
      </c>
      <c r="M170" s="426">
        <v>2288.0397509178606</v>
      </c>
      <c r="N170" s="358">
        <f t="shared" si="7"/>
        <v>1405.4298224311183</v>
      </c>
      <c r="O170" s="149">
        <v>3246.7284065524441</v>
      </c>
      <c r="P170" s="351">
        <f t="shared" si="8"/>
        <v>1994.3049180297567</v>
      </c>
      <c r="R170" s="525"/>
      <c r="T170" s="21"/>
    </row>
    <row r="171" spans="1:20" x14ac:dyDescent="0.25">
      <c r="A171" s="90">
        <v>8437</v>
      </c>
      <c r="B171" s="92" t="s">
        <v>130</v>
      </c>
      <c r="C171" s="153">
        <v>1209</v>
      </c>
      <c r="D171" s="360">
        <v>3</v>
      </c>
      <c r="E171" s="360">
        <v>1</v>
      </c>
      <c r="F171" s="270">
        <v>1132</v>
      </c>
      <c r="G171" s="272">
        <v>12</v>
      </c>
      <c r="H171" s="115">
        <v>1.2090000000000001</v>
      </c>
      <c r="I171" s="115">
        <v>0.99564705882352955</v>
      </c>
      <c r="J171" s="115">
        <v>4.5064531844499518</v>
      </c>
      <c r="K171" s="149">
        <v>1524.2285560333589</v>
      </c>
      <c r="L171" s="315">
        <f t="shared" si="6"/>
        <v>628.49675926583734</v>
      </c>
      <c r="M171" s="426">
        <v>895.73179676752159</v>
      </c>
      <c r="N171" s="358">
        <f t="shared" si="7"/>
        <v>740.88651510961256</v>
      </c>
      <c r="O171" s="149">
        <v>1271.0434196131132</v>
      </c>
      <c r="P171" s="351">
        <f t="shared" si="8"/>
        <v>1051.3179649405402</v>
      </c>
      <c r="R171" s="525"/>
      <c r="T171" s="21"/>
    </row>
    <row r="172" spans="1:20" x14ac:dyDescent="0.25">
      <c r="A172" s="90">
        <v>9171</v>
      </c>
      <c r="B172" s="92" t="s">
        <v>131</v>
      </c>
      <c r="C172" s="153">
        <v>584</v>
      </c>
      <c r="D172" s="360">
        <v>3</v>
      </c>
      <c r="E172" s="360">
        <v>1</v>
      </c>
      <c r="F172" s="270">
        <v>540</v>
      </c>
      <c r="G172" s="272">
        <v>47</v>
      </c>
      <c r="H172" s="115">
        <v>0.58399999999999996</v>
      </c>
      <c r="I172" s="115">
        <v>0.48094117647058826</v>
      </c>
      <c r="J172" s="115">
        <v>7.3056457191780799</v>
      </c>
      <c r="K172" s="149">
        <v>1437.6931574524237</v>
      </c>
      <c r="L172" s="315">
        <f t="shared" si="6"/>
        <v>378.56630715566007</v>
      </c>
      <c r="M172" s="426">
        <v>1059.1268502967637</v>
      </c>
      <c r="N172" s="358">
        <f t="shared" si="7"/>
        <v>1813.5733737958283</v>
      </c>
      <c r="O172" s="149">
        <v>1269.4288107734817</v>
      </c>
      <c r="P172" s="351">
        <f t="shared" si="8"/>
        <v>2173.6794705025372</v>
      </c>
      <c r="R172" s="525"/>
      <c r="T172" s="21"/>
    </row>
    <row r="173" spans="1:20" x14ac:dyDescent="0.25">
      <c r="A173" s="90">
        <v>9172</v>
      </c>
      <c r="B173" s="92" t="s">
        <v>133</v>
      </c>
      <c r="C173" s="153">
        <v>922</v>
      </c>
      <c r="D173" s="360">
        <v>1</v>
      </c>
      <c r="E173" s="360">
        <v>1</v>
      </c>
      <c r="F173" s="270">
        <v>874</v>
      </c>
      <c r="G173" s="272">
        <v>190</v>
      </c>
      <c r="H173" s="115">
        <v>0.92200000000000004</v>
      </c>
      <c r="I173" s="115">
        <v>0.7592941176470589</v>
      </c>
      <c r="J173" s="115">
        <v>3.7723157266811294</v>
      </c>
      <c r="K173" s="149">
        <v>747.91285360013433</v>
      </c>
      <c r="L173" s="315">
        <f t="shared" si="6"/>
        <v>196.93674244326655</v>
      </c>
      <c r="M173" s="426">
        <v>550.97611115686777</v>
      </c>
      <c r="N173" s="358">
        <f t="shared" si="7"/>
        <v>597.58797305517112</v>
      </c>
      <c r="O173" s="149">
        <v>660.3788293673075</v>
      </c>
      <c r="P173" s="351">
        <f t="shared" si="8"/>
        <v>716.24601883655919</v>
      </c>
      <c r="R173" s="525"/>
      <c r="T173" s="21"/>
    </row>
    <row r="174" spans="1:20" x14ac:dyDescent="0.25">
      <c r="A174" s="90">
        <v>9173</v>
      </c>
      <c r="B174" s="92" t="s">
        <v>134</v>
      </c>
      <c r="C174" s="153">
        <v>1123</v>
      </c>
      <c r="D174" s="360">
        <v>1</v>
      </c>
      <c r="E174" s="360">
        <v>1</v>
      </c>
      <c r="F174" s="270">
        <v>1089</v>
      </c>
      <c r="G174" s="272">
        <v>269</v>
      </c>
      <c r="H174" s="115">
        <v>1.123</v>
      </c>
      <c r="I174" s="115">
        <v>0.92482352941176471</v>
      </c>
      <c r="J174" s="115">
        <v>3.6656822796081956</v>
      </c>
      <c r="K174" s="149">
        <v>931.37715565081771</v>
      </c>
      <c r="L174" s="315">
        <f t="shared" si="6"/>
        <v>245.24566216107928</v>
      </c>
      <c r="M174" s="426">
        <v>686.13149348973843</v>
      </c>
      <c r="N174" s="358">
        <f t="shared" si="7"/>
        <v>610.98084905586677</v>
      </c>
      <c r="O174" s="149">
        <v>822.37088557509594</v>
      </c>
      <c r="P174" s="351">
        <f t="shared" si="8"/>
        <v>732.29820621112731</v>
      </c>
      <c r="R174" s="525"/>
      <c r="T174" s="21"/>
    </row>
    <row r="175" spans="1:20" x14ac:dyDescent="0.25">
      <c r="A175" s="90">
        <v>9174</v>
      </c>
      <c r="B175" s="92" t="s">
        <v>135</v>
      </c>
      <c r="C175" s="153">
        <v>576</v>
      </c>
      <c r="D175" s="360">
        <v>3</v>
      </c>
      <c r="E175" s="360">
        <v>1</v>
      </c>
      <c r="F175" s="270">
        <v>472</v>
      </c>
      <c r="G175" s="272">
        <v>1</v>
      </c>
      <c r="H175" s="115">
        <v>0.57599999999999996</v>
      </c>
      <c r="I175" s="115">
        <v>0.47435294117647059</v>
      </c>
      <c r="J175" s="115">
        <v>5.5573022569444426</v>
      </c>
      <c r="K175" s="149">
        <v>991.17563016761881</v>
      </c>
      <c r="L175" s="315">
        <f t="shared" si="6"/>
        <v>260.99150302706835</v>
      </c>
      <c r="M175" s="426">
        <v>730.18412714055046</v>
      </c>
      <c r="N175" s="358">
        <f t="shared" si="7"/>
        <v>1267.6807762856779</v>
      </c>
      <c r="O175" s="149">
        <v>875.17068224829052</v>
      </c>
      <c r="P175" s="351">
        <f t="shared" si="8"/>
        <v>1519.3935455699489</v>
      </c>
      <c r="R175" s="525"/>
      <c r="T175" s="21"/>
    </row>
    <row r="176" spans="1:20" x14ac:dyDescent="0.25">
      <c r="A176" s="90">
        <v>9175</v>
      </c>
      <c r="B176" s="92" t="s">
        <v>136</v>
      </c>
      <c r="C176" s="153">
        <v>548</v>
      </c>
      <c r="D176" s="360">
        <v>3</v>
      </c>
      <c r="E176" s="360">
        <v>1</v>
      </c>
      <c r="F176" s="270">
        <v>484</v>
      </c>
      <c r="G176" s="272">
        <v>6</v>
      </c>
      <c r="H176" s="115">
        <v>0.54800000000000004</v>
      </c>
      <c r="I176" s="115">
        <v>0.45129411764705885</v>
      </c>
      <c r="J176" s="115">
        <v>6.1735788321167897</v>
      </c>
      <c r="K176" s="149">
        <v>992.54600652323529</v>
      </c>
      <c r="L176" s="315">
        <f t="shared" si="6"/>
        <v>261.35234380430222</v>
      </c>
      <c r="M176" s="426">
        <v>731.19366271893307</v>
      </c>
      <c r="N176" s="358">
        <f t="shared" si="7"/>
        <v>1334.2950049615567</v>
      </c>
      <c r="O176" s="149">
        <v>876.38067286305068</v>
      </c>
      <c r="P176" s="351">
        <f t="shared" si="8"/>
        <v>1599.2348044946182</v>
      </c>
      <c r="R176" s="525"/>
      <c r="T176" s="21"/>
    </row>
    <row r="177" spans="1:20" x14ac:dyDescent="0.25">
      <c r="A177" s="90">
        <v>9176</v>
      </c>
      <c r="B177" s="92" t="s">
        <v>315</v>
      </c>
      <c r="C177" s="153">
        <v>1348</v>
      </c>
      <c r="D177" s="360">
        <v>3</v>
      </c>
      <c r="E177" s="360">
        <v>1</v>
      </c>
      <c r="F177" s="270">
        <v>1167</v>
      </c>
      <c r="G177" s="272">
        <v>15</v>
      </c>
      <c r="H177" s="115">
        <v>1.3480000000000001</v>
      </c>
      <c r="I177" s="115">
        <v>1.1101176470588234</v>
      </c>
      <c r="J177" s="115">
        <v>2.7640318249258198</v>
      </c>
      <c r="K177" s="149">
        <v>924.12223436061629</v>
      </c>
      <c r="L177" s="315">
        <f t="shared" si="6"/>
        <v>243.33533188837828</v>
      </c>
      <c r="M177" s="426">
        <v>680.78690247223801</v>
      </c>
      <c r="N177" s="358">
        <f t="shared" si="7"/>
        <v>505.03479411887099</v>
      </c>
      <c r="O177" s="149">
        <v>815.9650638196423</v>
      </c>
      <c r="P177" s="351">
        <f t="shared" si="8"/>
        <v>605.31532924305804</v>
      </c>
      <c r="R177" s="525"/>
      <c r="T177" s="21"/>
    </row>
    <row r="178" spans="1:20" x14ac:dyDescent="0.25">
      <c r="A178" s="90">
        <v>9177</v>
      </c>
      <c r="B178" s="92" t="s">
        <v>137</v>
      </c>
      <c r="C178" s="153">
        <v>872</v>
      </c>
      <c r="D178" s="360">
        <v>1</v>
      </c>
      <c r="E178" s="360">
        <v>1</v>
      </c>
      <c r="F178" s="270">
        <v>676</v>
      </c>
      <c r="G178" s="272">
        <v>165</v>
      </c>
      <c r="H178" s="115">
        <v>0.872</v>
      </c>
      <c r="I178" s="115">
        <v>0.71811764705882353</v>
      </c>
      <c r="J178" s="115">
        <v>7.981672821100914</v>
      </c>
      <c r="K178" s="149">
        <v>2363.2377920585</v>
      </c>
      <c r="L178" s="315">
        <f t="shared" si="6"/>
        <v>622.27617849665353</v>
      </c>
      <c r="M178" s="426">
        <v>1740.9616135618464</v>
      </c>
      <c r="N178" s="358">
        <f t="shared" si="7"/>
        <v>1996.5156118828513</v>
      </c>
      <c r="O178" s="149">
        <v>2086.6498003396428</v>
      </c>
      <c r="P178" s="351">
        <f t="shared" si="8"/>
        <v>2392.9470187381226</v>
      </c>
      <c r="R178" s="525"/>
      <c r="T178" s="21"/>
    </row>
    <row r="179" spans="1:20" x14ac:dyDescent="0.25">
      <c r="A179" s="90">
        <v>9178</v>
      </c>
      <c r="B179" s="92" t="s">
        <v>138</v>
      </c>
      <c r="C179" s="153">
        <v>797</v>
      </c>
      <c r="D179" s="360">
        <v>3</v>
      </c>
      <c r="E179" s="360">
        <v>1</v>
      </c>
      <c r="F179" s="270">
        <v>683</v>
      </c>
      <c r="G179" s="272">
        <v>25</v>
      </c>
      <c r="H179" s="115">
        <v>0.79700000000000004</v>
      </c>
      <c r="I179" s="115">
        <v>0.65635294117647069</v>
      </c>
      <c r="J179" s="115">
        <v>5.2598607277289817</v>
      </c>
      <c r="K179" s="149">
        <v>931.19514080966462</v>
      </c>
      <c r="L179" s="315">
        <f t="shared" si="6"/>
        <v>245.19773490629223</v>
      </c>
      <c r="M179" s="426">
        <v>685.9974059033724</v>
      </c>
      <c r="N179" s="358">
        <f t="shared" si="7"/>
        <v>860.72447415730539</v>
      </c>
      <c r="O179" s="149">
        <v>822.21017333816928</v>
      </c>
      <c r="P179" s="351">
        <f t="shared" si="8"/>
        <v>1031.6313341758712</v>
      </c>
      <c r="R179" s="525"/>
      <c r="T179" s="21"/>
    </row>
    <row r="180" spans="1:20" x14ac:dyDescent="0.25">
      <c r="A180" s="20">
        <v>9179</v>
      </c>
      <c r="B180" s="21" t="s">
        <v>139</v>
      </c>
      <c r="C180" s="151">
        <v>435</v>
      </c>
      <c r="D180" s="360">
        <v>3</v>
      </c>
      <c r="E180" s="360">
        <v>1</v>
      </c>
      <c r="F180" s="270">
        <v>355</v>
      </c>
      <c r="G180" s="272">
        <v>9</v>
      </c>
      <c r="H180" s="115">
        <v>0.435</v>
      </c>
      <c r="I180" s="115">
        <v>0.35823529411764704</v>
      </c>
      <c r="J180" s="115">
        <v>4.3592857471264361</v>
      </c>
      <c r="K180" s="149">
        <v>489.09032121900503</v>
      </c>
      <c r="L180" s="315">
        <f t="shared" si="6"/>
        <v>128.78486331363194</v>
      </c>
      <c r="M180" s="426">
        <v>360.30545790537309</v>
      </c>
      <c r="N180" s="358">
        <f t="shared" si="7"/>
        <v>828.28840897786915</v>
      </c>
      <c r="O180" s="149">
        <v>431.8482992059503</v>
      </c>
      <c r="P180" s="351">
        <f t="shared" si="8"/>
        <v>992.75471081827664</v>
      </c>
      <c r="R180" s="525"/>
      <c r="T180" s="21"/>
    </row>
    <row r="181" spans="1:20" x14ac:dyDescent="0.25">
      <c r="A181" s="20">
        <v>9180</v>
      </c>
      <c r="B181" s="21" t="s">
        <v>140</v>
      </c>
      <c r="C181" s="151">
        <v>1065</v>
      </c>
      <c r="D181" s="360">
        <v>1</v>
      </c>
      <c r="E181" s="360">
        <v>1</v>
      </c>
      <c r="F181" s="270">
        <v>1007</v>
      </c>
      <c r="G181" s="272">
        <v>331</v>
      </c>
      <c r="H181" s="115">
        <v>1.0649999999999999</v>
      </c>
      <c r="I181" s="115">
        <v>0.87705882352941178</v>
      </c>
      <c r="J181" s="115">
        <v>2.5029115492957779</v>
      </c>
      <c r="K181" s="149">
        <v>392.57462685552173</v>
      </c>
      <c r="L181" s="315">
        <f t="shared" si="6"/>
        <v>103.37082429678605</v>
      </c>
      <c r="M181" s="426">
        <v>289.20380255873567</v>
      </c>
      <c r="N181" s="358">
        <f t="shared" si="7"/>
        <v>271.55286625233401</v>
      </c>
      <c r="O181" s="149">
        <v>346.62858282786226</v>
      </c>
      <c r="P181" s="351">
        <f t="shared" si="8"/>
        <v>325.47284772569225</v>
      </c>
      <c r="R181" s="525"/>
      <c r="T181" s="21"/>
    </row>
    <row r="182" spans="1:20" x14ac:dyDescent="0.25">
      <c r="A182" s="20">
        <v>9181</v>
      </c>
      <c r="B182" s="21" t="s">
        <v>141</v>
      </c>
      <c r="C182" s="151">
        <v>805</v>
      </c>
      <c r="D182" s="360">
        <v>3</v>
      </c>
      <c r="E182" s="360">
        <v>1</v>
      </c>
      <c r="F182" s="270">
        <v>696</v>
      </c>
      <c r="G182" s="272">
        <v>5</v>
      </c>
      <c r="H182" s="115">
        <v>0.80500000000000005</v>
      </c>
      <c r="I182" s="115">
        <v>0.66294117647058837</v>
      </c>
      <c r="J182" s="115">
        <v>5.7978513043478248</v>
      </c>
      <c r="K182" s="149">
        <v>1061.0605094062648</v>
      </c>
      <c r="L182" s="315">
        <f t="shared" si="6"/>
        <v>279.39324648829017</v>
      </c>
      <c r="M182" s="426">
        <v>781.66726291797465</v>
      </c>
      <c r="N182" s="358">
        <f t="shared" si="7"/>
        <v>971.01523343847782</v>
      </c>
      <c r="O182" s="149">
        <v>936.87639370911631</v>
      </c>
      <c r="P182" s="351">
        <f t="shared" si="8"/>
        <v>1163.8216070920701</v>
      </c>
      <c r="R182" s="525"/>
      <c r="T182" s="21"/>
    </row>
    <row r="183" spans="1:20" x14ac:dyDescent="0.25">
      <c r="A183" s="20">
        <v>9182</v>
      </c>
      <c r="B183" s="21" t="s">
        <v>142</v>
      </c>
      <c r="C183" s="151">
        <v>890</v>
      </c>
      <c r="D183" s="360">
        <v>1</v>
      </c>
      <c r="E183" s="360">
        <v>1</v>
      </c>
      <c r="F183" s="270">
        <v>854</v>
      </c>
      <c r="G183" s="272">
        <v>101</v>
      </c>
      <c r="H183" s="115">
        <v>0.89</v>
      </c>
      <c r="I183" s="115">
        <v>0.73294117647058832</v>
      </c>
      <c r="J183" s="115">
        <v>3.6503555056179788</v>
      </c>
      <c r="K183" s="149">
        <v>805.78510529821381</v>
      </c>
      <c r="L183" s="315">
        <f t="shared" si="6"/>
        <v>212.17537976901303</v>
      </c>
      <c r="M183" s="426">
        <v>593.60972552920077</v>
      </c>
      <c r="N183" s="358">
        <f t="shared" si="7"/>
        <v>666.97721969573115</v>
      </c>
      <c r="O183" s="149">
        <v>711.47784397210341</v>
      </c>
      <c r="P183" s="351">
        <f t="shared" si="8"/>
        <v>799.41330783382398</v>
      </c>
      <c r="R183" s="525"/>
      <c r="T183" s="21"/>
    </row>
    <row r="184" spans="1:20" x14ac:dyDescent="0.25">
      <c r="A184" s="20">
        <v>9183</v>
      </c>
      <c r="B184" s="21" t="s">
        <v>143</v>
      </c>
      <c r="C184" s="151">
        <v>805</v>
      </c>
      <c r="D184" s="360">
        <v>3</v>
      </c>
      <c r="E184" s="360">
        <v>1</v>
      </c>
      <c r="F184" s="270">
        <v>748</v>
      </c>
      <c r="G184" s="272">
        <v>21</v>
      </c>
      <c r="H184" s="115">
        <v>0.80500000000000005</v>
      </c>
      <c r="I184" s="115">
        <v>0.66294117647058837</v>
      </c>
      <c r="J184" s="115">
        <v>8.3650195031055858</v>
      </c>
      <c r="K184" s="149">
        <v>2094.5116955907943</v>
      </c>
      <c r="L184" s="315">
        <f t="shared" si="6"/>
        <v>551.51654147062732</v>
      </c>
      <c r="M184" s="426">
        <v>1542.9951541201669</v>
      </c>
      <c r="N184" s="358">
        <f t="shared" si="7"/>
        <v>1916.764166608903</v>
      </c>
      <c r="O184" s="149">
        <v>1849.3747967726258</v>
      </c>
      <c r="P184" s="351">
        <f t="shared" si="8"/>
        <v>2297.3599959908397</v>
      </c>
      <c r="R184" s="525"/>
      <c r="T184" s="21"/>
    </row>
    <row r="185" spans="1:20" x14ac:dyDescent="0.25">
      <c r="A185" s="20">
        <v>9184</v>
      </c>
      <c r="B185" s="21" t="s">
        <v>144</v>
      </c>
      <c r="C185" s="151">
        <v>976</v>
      </c>
      <c r="D185" s="360">
        <v>3</v>
      </c>
      <c r="E185" s="360">
        <v>1</v>
      </c>
      <c r="F185" s="270">
        <v>593</v>
      </c>
      <c r="G185" s="272">
        <v>30</v>
      </c>
      <c r="H185" s="115">
        <v>0.97599999999999998</v>
      </c>
      <c r="I185" s="115">
        <v>0.80376470588235294</v>
      </c>
      <c r="J185" s="115">
        <v>3.3370474385245958</v>
      </c>
      <c r="K185" s="149">
        <v>538.0655055924351</v>
      </c>
      <c r="L185" s="315">
        <f t="shared" si="6"/>
        <v>141.68076853124484</v>
      </c>
      <c r="M185" s="426">
        <v>396.38473706119026</v>
      </c>
      <c r="N185" s="358">
        <f t="shared" si="7"/>
        <v>406.13190272662933</v>
      </c>
      <c r="O185" s="149">
        <v>475.09153906857915</v>
      </c>
      <c r="P185" s="351">
        <f t="shared" si="8"/>
        <v>486.77411789813436</v>
      </c>
      <c r="R185" s="525"/>
      <c r="T185" s="21"/>
    </row>
    <row r="186" spans="1:20" x14ac:dyDescent="0.25">
      <c r="A186" s="20">
        <v>9185</v>
      </c>
      <c r="B186" s="21" t="s">
        <v>145</v>
      </c>
      <c r="C186" s="151">
        <v>741</v>
      </c>
      <c r="D186" s="360">
        <v>1</v>
      </c>
      <c r="E186" s="360">
        <v>1</v>
      </c>
      <c r="F186" s="270">
        <v>528</v>
      </c>
      <c r="G186" s="272">
        <v>235</v>
      </c>
      <c r="H186" s="115">
        <v>0.74099999999999999</v>
      </c>
      <c r="I186" s="115">
        <v>0.6102352941176471</v>
      </c>
      <c r="J186" s="115">
        <v>4.286241970310388</v>
      </c>
      <c r="K186" s="149">
        <v>902.02097441941885</v>
      </c>
      <c r="L186" s="315">
        <f t="shared" si="6"/>
        <v>237.51573657622396</v>
      </c>
      <c r="M186" s="426">
        <v>664.50523784319489</v>
      </c>
      <c r="N186" s="358">
        <f t="shared" si="7"/>
        <v>896.7682022175369</v>
      </c>
      <c r="O186" s="149">
        <v>796.45048521966839</v>
      </c>
      <c r="P186" s="351">
        <f t="shared" si="8"/>
        <v>1074.8319638592016</v>
      </c>
      <c r="R186" s="525"/>
      <c r="T186" s="21"/>
    </row>
    <row r="187" spans="1:20" x14ac:dyDescent="0.25">
      <c r="A187" s="20">
        <v>9186</v>
      </c>
      <c r="B187" s="21" t="s">
        <v>146</v>
      </c>
      <c r="C187" s="151">
        <v>759</v>
      </c>
      <c r="D187" s="360">
        <v>1</v>
      </c>
      <c r="E187" s="360">
        <v>1</v>
      </c>
      <c r="F187" s="270">
        <v>682</v>
      </c>
      <c r="G187" s="272">
        <v>141</v>
      </c>
      <c r="H187" s="115">
        <v>0.75900000000000001</v>
      </c>
      <c r="I187" s="115">
        <v>0.62505882352941178</v>
      </c>
      <c r="J187" s="115">
        <v>4.0192508563899869</v>
      </c>
      <c r="K187" s="149">
        <v>766.30574319570678</v>
      </c>
      <c r="L187" s="315">
        <f t="shared" si="6"/>
        <v>201.77986787376926</v>
      </c>
      <c r="M187" s="426">
        <v>564.52587532193752</v>
      </c>
      <c r="N187" s="358">
        <f t="shared" si="7"/>
        <v>743.77585681414689</v>
      </c>
      <c r="O187" s="149">
        <v>676.61905687688864</v>
      </c>
      <c r="P187" s="351">
        <f t="shared" si="8"/>
        <v>891.46120800644087</v>
      </c>
      <c r="R187" s="525"/>
      <c r="T187" s="21"/>
    </row>
    <row r="188" spans="1:20" x14ac:dyDescent="0.25">
      <c r="A188" s="20">
        <v>9187</v>
      </c>
      <c r="B188" s="21" t="s">
        <v>316</v>
      </c>
      <c r="C188" s="151">
        <v>1510</v>
      </c>
      <c r="D188" s="360">
        <v>3</v>
      </c>
      <c r="E188" s="360">
        <v>1</v>
      </c>
      <c r="F188" s="270">
        <v>1429</v>
      </c>
      <c r="G188" s="272">
        <v>104</v>
      </c>
      <c r="H188" s="115">
        <v>1.51</v>
      </c>
      <c r="I188" s="115">
        <v>1.243529411764706</v>
      </c>
      <c r="J188" s="115">
        <v>7.7678533112582846</v>
      </c>
      <c r="K188" s="149">
        <v>3309.8272409791853</v>
      </c>
      <c r="L188" s="315">
        <f t="shared" si="6"/>
        <v>871.52746707161032</v>
      </c>
      <c r="M188" s="426">
        <v>2438.2997739075749</v>
      </c>
      <c r="N188" s="358">
        <f t="shared" si="7"/>
        <v>1614.7680621904469</v>
      </c>
      <c r="O188" s="149">
        <v>2922.4525668794668</v>
      </c>
      <c r="P188" s="351">
        <f t="shared" si="8"/>
        <v>1935.3990509135542</v>
      </c>
      <c r="R188" s="525"/>
      <c r="T188" s="21"/>
    </row>
    <row r="189" spans="1:20" x14ac:dyDescent="0.25">
      <c r="A189" s="20">
        <v>9188</v>
      </c>
      <c r="B189" s="21" t="s">
        <v>147</v>
      </c>
      <c r="C189" s="151">
        <v>488</v>
      </c>
      <c r="D189" s="360">
        <v>3</v>
      </c>
      <c r="E189" s="360">
        <v>1</v>
      </c>
      <c r="F189" s="270">
        <v>443</v>
      </c>
      <c r="G189" s="272">
        <v>23</v>
      </c>
      <c r="H189" s="115">
        <v>0.48799999999999999</v>
      </c>
      <c r="I189" s="115">
        <v>0.40188235294117647</v>
      </c>
      <c r="J189" s="115">
        <v>3.7628303278688509</v>
      </c>
      <c r="K189" s="149">
        <v>363.77759754537186</v>
      </c>
      <c r="L189" s="315">
        <f t="shared" si="6"/>
        <v>95.788131851957132</v>
      </c>
      <c r="M189" s="426">
        <v>267.98946569341473</v>
      </c>
      <c r="N189" s="358">
        <f t="shared" si="7"/>
        <v>549.15874117503017</v>
      </c>
      <c r="O189" s="149">
        <v>321.20189252089227</v>
      </c>
      <c r="P189" s="351">
        <f t="shared" si="8"/>
        <v>658.20059942805801</v>
      </c>
      <c r="R189" s="525"/>
      <c r="T189" s="21"/>
    </row>
    <row r="190" spans="1:20" x14ac:dyDescent="0.25">
      <c r="A190" s="20">
        <v>9189</v>
      </c>
      <c r="B190" s="21" t="s">
        <v>148</v>
      </c>
      <c r="C190" s="151">
        <v>1568</v>
      </c>
      <c r="D190" s="360">
        <v>1</v>
      </c>
      <c r="E190" s="360">
        <v>1</v>
      </c>
      <c r="F190" s="270">
        <v>1463</v>
      </c>
      <c r="G190" s="272">
        <v>159</v>
      </c>
      <c r="H190" s="115">
        <v>1.5680000000000001</v>
      </c>
      <c r="I190" s="115">
        <v>1.2912941176470589</v>
      </c>
      <c r="J190" s="115">
        <v>6.4474063775510269</v>
      </c>
      <c r="K190" s="149">
        <v>2758.8087500906308</v>
      </c>
      <c r="L190" s="315">
        <f t="shared" si="6"/>
        <v>726.43598201523287</v>
      </c>
      <c r="M190" s="426">
        <v>2032.372768075398</v>
      </c>
      <c r="N190" s="358">
        <f t="shared" si="7"/>
        <v>1296.1561020889019</v>
      </c>
      <c r="O190" s="149">
        <v>2435.9240305384265</v>
      </c>
      <c r="P190" s="351">
        <f t="shared" si="8"/>
        <v>1553.5229786597106</v>
      </c>
      <c r="R190" s="525"/>
      <c r="T190" s="21"/>
    </row>
    <row r="191" spans="1:20" x14ac:dyDescent="0.25">
      <c r="A191" s="20">
        <v>9190</v>
      </c>
      <c r="B191" s="21" t="s">
        <v>149</v>
      </c>
      <c r="C191" s="151">
        <v>967</v>
      </c>
      <c r="D191" s="360">
        <v>1</v>
      </c>
      <c r="E191" s="360">
        <v>1</v>
      </c>
      <c r="F191" s="270">
        <v>913</v>
      </c>
      <c r="G191" s="272">
        <v>152</v>
      </c>
      <c r="H191" s="115">
        <v>0.96699999999999997</v>
      </c>
      <c r="I191" s="115">
        <v>0.7963529411764706</v>
      </c>
      <c r="J191" s="115">
        <v>6.8417356773526494</v>
      </c>
      <c r="K191" s="149">
        <v>1671.9830922037024</v>
      </c>
      <c r="L191" s="315">
        <f t="shared" si="6"/>
        <v>440.25838306405285</v>
      </c>
      <c r="M191" s="426">
        <v>1231.7247091396496</v>
      </c>
      <c r="N191" s="358">
        <f t="shared" si="7"/>
        <v>1273.7587478176313</v>
      </c>
      <c r="O191" s="149">
        <v>1476.2979828953878</v>
      </c>
      <c r="P191" s="351">
        <f t="shared" si="8"/>
        <v>1526.6783690748582</v>
      </c>
      <c r="R191" s="525"/>
      <c r="T191" s="21"/>
    </row>
    <row r="192" spans="1:20" x14ac:dyDescent="0.25">
      <c r="A192" s="20">
        <v>9271</v>
      </c>
      <c r="B192" s="21" t="s">
        <v>150</v>
      </c>
      <c r="C192" s="151">
        <v>861</v>
      </c>
      <c r="D192" s="360">
        <v>1</v>
      </c>
      <c r="E192" s="360">
        <v>1</v>
      </c>
      <c r="F192" s="270">
        <v>667</v>
      </c>
      <c r="G192" s="272">
        <v>158</v>
      </c>
      <c r="H192" s="115">
        <v>0.86099999999999999</v>
      </c>
      <c r="I192" s="115">
        <v>0.70905882352941174</v>
      </c>
      <c r="J192" s="115">
        <v>4.8424314750290378</v>
      </c>
      <c r="K192" s="149">
        <v>975.52552577089648</v>
      </c>
      <c r="L192" s="315">
        <f t="shared" si="6"/>
        <v>256.87059433569914</v>
      </c>
      <c r="M192" s="426">
        <v>718.65493143519734</v>
      </c>
      <c r="N192" s="358">
        <f t="shared" si="7"/>
        <v>834.6747171140504</v>
      </c>
      <c r="O192" s="149">
        <v>861.35223057810549</v>
      </c>
      <c r="P192" s="351">
        <f t="shared" si="8"/>
        <v>1000.40909474809</v>
      </c>
      <c r="R192" s="525"/>
      <c r="T192" s="21"/>
    </row>
    <row r="193" spans="1:20" x14ac:dyDescent="0.25">
      <c r="A193" s="20">
        <v>9272</v>
      </c>
      <c r="B193" s="21" t="s">
        <v>151</v>
      </c>
      <c r="C193" s="151">
        <v>1025</v>
      </c>
      <c r="D193" s="360">
        <v>1</v>
      </c>
      <c r="E193" s="360">
        <v>1</v>
      </c>
      <c r="F193" s="270">
        <v>1002</v>
      </c>
      <c r="G193" s="272">
        <v>325</v>
      </c>
      <c r="H193" s="115">
        <v>1.0249999999999999</v>
      </c>
      <c r="I193" s="115">
        <v>0.84411764705882342</v>
      </c>
      <c r="J193" s="115">
        <v>3.0982223414634156</v>
      </c>
      <c r="K193" s="149">
        <v>889.74879933447539</v>
      </c>
      <c r="L193" s="315">
        <f t="shared" si="6"/>
        <v>234.28428765501803</v>
      </c>
      <c r="M193" s="426">
        <v>655.46451167945736</v>
      </c>
      <c r="N193" s="358">
        <f t="shared" si="7"/>
        <v>639.47757237020232</v>
      </c>
      <c r="O193" s="149">
        <v>785.61461767524133</v>
      </c>
      <c r="P193" s="351">
        <f t="shared" si="8"/>
        <v>766.45328553682077</v>
      </c>
      <c r="R193" s="525"/>
      <c r="T193" s="21"/>
    </row>
    <row r="194" spans="1:20" x14ac:dyDescent="0.25">
      <c r="A194" s="20">
        <v>9273</v>
      </c>
      <c r="B194" s="21" t="s">
        <v>152</v>
      </c>
      <c r="C194" s="151">
        <v>1077</v>
      </c>
      <c r="D194" s="360">
        <v>1</v>
      </c>
      <c r="E194" s="360">
        <v>1</v>
      </c>
      <c r="F194" s="270">
        <v>1017</v>
      </c>
      <c r="G194" s="272">
        <v>384</v>
      </c>
      <c r="H194" s="115">
        <v>1.077</v>
      </c>
      <c r="I194" s="115">
        <v>0.88694117647058823</v>
      </c>
      <c r="J194" s="115">
        <v>3.4453465181058514</v>
      </c>
      <c r="K194" s="149">
        <v>945.53699962972337</v>
      </c>
      <c r="L194" s="315">
        <f t="shared" si="6"/>
        <v>248.9741627922524</v>
      </c>
      <c r="M194" s="426">
        <v>696.56283683747097</v>
      </c>
      <c r="N194" s="358">
        <f t="shared" si="7"/>
        <v>646.76215119542337</v>
      </c>
      <c r="O194" s="149">
        <v>834.87349352708179</v>
      </c>
      <c r="P194" s="351">
        <f t="shared" si="8"/>
        <v>775.1843022535578</v>
      </c>
      <c r="R194" s="525"/>
      <c r="T194" s="21"/>
    </row>
    <row r="195" spans="1:20" x14ac:dyDescent="0.25">
      <c r="A195" s="20">
        <v>9274</v>
      </c>
      <c r="B195" s="21" t="s">
        <v>317</v>
      </c>
      <c r="C195" s="151">
        <v>1413</v>
      </c>
      <c r="D195" s="360">
        <v>1</v>
      </c>
      <c r="E195" s="360">
        <v>1</v>
      </c>
      <c r="F195" s="270">
        <v>1292</v>
      </c>
      <c r="G195" s="272">
        <v>289</v>
      </c>
      <c r="H195" s="115">
        <v>1.413</v>
      </c>
      <c r="I195" s="115">
        <v>1.1636470588235295</v>
      </c>
      <c r="J195" s="115">
        <v>7.1850964614295867</v>
      </c>
      <c r="K195" s="149">
        <v>3372.1445808885614</v>
      </c>
      <c r="L195" s="315">
        <f t="shared" si="6"/>
        <v>887.93656321216667</v>
      </c>
      <c r="M195" s="426">
        <v>2484.2080176763948</v>
      </c>
      <c r="N195" s="358">
        <f t="shared" si="7"/>
        <v>1758.109000478694</v>
      </c>
      <c r="O195" s="149">
        <v>2977.4764266520929</v>
      </c>
      <c r="P195" s="351">
        <f t="shared" si="8"/>
        <v>2107.2020004614951</v>
      </c>
      <c r="R195" s="525"/>
      <c r="T195" s="21"/>
    </row>
    <row r="196" spans="1:20" x14ac:dyDescent="0.25">
      <c r="A196" s="20">
        <v>9275</v>
      </c>
      <c r="B196" s="21" t="s">
        <v>318</v>
      </c>
      <c r="C196" s="151">
        <v>1678</v>
      </c>
      <c r="D196" s="360">
        <v>1</v>
      </c>
      <c r="E196" s="360">
        <v>1</v>
      </c>
      <c r="F196" s="270">
        <v>1575</v>
      </c>
      <c r="G196" s="272">
        <v>201</v>
      </c>
      <c r="H196" s="115">
        <v>1.6779999999999999</v>
      </c>
      <c r="I196" s="115">
        <v>1.3818823529411763</v>
      </c>
      <c r="J196" s="115">
        <v>6.8570773539928531</v>
      </c>
      <c r="K196" s="149">
        <v>3194.7334601060711</v>
      </c>
      <c r="L196" s="315">
        <f t="shared" si="6"/>
        <v>841.22153748165238</v>
      </c>
      <c r="M196" s="426">
        <v>2353.5119226244187</v>
      </c>
      <c r="N196" s="358">
        <f t="shared" si="7"/>
        <v>1402.5696797523353</v>
      </c>
      <c r="O196" s="149">
        <v>2820.8291011045621</v>
      </c>
      <c r="P196" s="351">
        <f t="shared" si="8"/>
        <v>1681.066210431801</v>
      </c>
      <c r="R196" s="525"/>
      <c r="T196" s="21"/>
    </row>
    <row r="197" spans="1:20" x14ac:dyDescent="0.25">
      <c r="A197" s="20">
        <v>9276</v>
      </c>
      <c r="B197" s="21" t="s">
        <v>153</v>
      </c>
      <c r="C197" s="151">
        <v>1003</v>
      </c>
      <c r="D197" s="360">
        <v>1</v>
      </c>
      <c r="E197" s="360">
        <v>1</v>
      </c>
      <c r="F197" s="270">
        <v>987</v>
      </c>
      <c r="G197" s="272">
        <v>388</v>
      </c>
      <c r="H197" s="115">
        <v>1.0029999999999999</v>
      </c>
      <c r="I197" s="115">
        <v>0.82599999999999985</v>
      </c>
      <c r="J197" s="115">
        <v>3.052062313060814</v>
      </c>
      <c r="K197" s="149">
        <v>874.71495813837055</v>
      </c>
      <c r="L197" s="315">
        <f t="shared" si="6"/>
        <v>230.32565036550136</v>
      </c>
      <c r="M197" s="426">
        <v>644.38930777286919</v>
      </c>
      <c r="N197" s="358">
        <f t="shared" si="7"/>
        <v>642.46192200684857</v>
      </c>
      <c r="O197" s="149">
        <v>772.34030315826453</v>
      </c>
      <c r="P197" s="351">
        <f t="shared" si="8"/>
        <v>770.03021252070243</v>
      </c>
      <c r="R197" s="525"/>
      <c r="T197" s="21"/>
    </row>
    <row r="198" spans="1:20" x14ac:dyDescent="0.25">
      <c r="A198" s="20">
        <v>9277</v>
      </c>
      <c r="B198" s="21" t="s">
        <v>154</v>
      </c>
      <c r="C198" s="151">
        <v>1293</v>
      </c>
      <c r="D198" s="360">
        <v>3</v>
      </c>
      <c r="E198" s="360">
        <v>1</v>
      </c>
      <c r="F198" s="270">
        <v>1227</v>
      </c>
      <c r="G198" s="272">
        <v>20</v>
      </c>
      <c r="H198" s="115">
        <v>1.2929999999999999</v>
      </c>
      <c r="I198" s="115">
        <v>1.0648235294117647</v>
      </c>
      <c r="J198" s="115">
        <v>7.5264461716937419</v>
      </c>
      <c r="K198" s="149">
        <v>3127.8490649698274</v>
      </c>
      <c r="L198" s="315">
        <f t="shared" si="6"/>
        <v>823.60986677026449</v>
      </c>
      <c r="M198" s="426">
        <v>2304.2391981995629</v>
      </c>
      <c r="N198" s="358">
        <f t="shared" si="7"/>
        <v>1782.0875469447508</v>
      </c>
      <c r="O198" s="149">
        <v>2761.772703891435</v>
      </c>
      <c r="P198" s="351">
        <f t="shared" si="8"/>
        <v>2135.9417663506847</v>
      </c>
      <c r="R198" s="525"/>
      <c r="T198" s="21"/>
    </row>
    <row r="199" spans="1:20" x14ac:dyDescent="0.25">
      <c r="A199" s="20">
        <v>9278</v>
      </c>
      <c r="B199" s="21" t="s">
        <v>319</v>
      </c>
      <c r="C199" s="151">
        <v>1274</v>
      </c>
      <c r="D199" s="360">
        <v>1</v>
      </c>
      <c r="E199" s="360">
        <v>1</v>
      </c>
      <c r="F199" s="270">
        <v>963</v>
      </c>
      <c r="G199" s="272">
        <v>333</v>
      </c>
      <c r="H199" s="115">
        <v>1.274</v>
      </c>
      <c r="I199" s="115">
        <v>1.0491764705882352</v>
      </c>
      <c r="J199" s="115">
        <v>4.546506593406586</v>
      </c>
      <c r="K199" s="149">
        <v>1490.0127025604525</v>
      </c>
      <c r="L199" s="315">
        <f t="shared" ref="L199:L262" si="9">K199-M199</f>
        <v>392.34283303042116</v>
      </c>
      <c r="M199" s="426">
        <v>1097.6698695300313</v>
      </c>
      <c r="N199" s="358">
        <f t="shared" ref="N199:N262" si="10">M199 / C199 * 1000</f>
        <v>861.59330418369802</v>
      </c>
      <c r="O199" s="149">
        <v>1315.624994974833</v>
      </c>
      <c r="P199" s="351">
        <f t="shared" ref="P199:P262" si="11">O199 / C199*1000</f>
        <v>1032.6726805139976</v>
      </c>
      <c r="R199" s="525"/>
      <c r="T199" s="21"/>
    </row>
    <row r="200" spans="1:20" x14ac:dyDescent="0.25">
      <c r="A200" s="20">
        <v>9279</v>
      </c>
      <c r="B200" s="21" t="s">
        <v>155</v>
      </c>
      <c r="C200" s="151">
        <v>877</v>
      </c>
      <c r="D200" s="360">
        <v>3</v>
      </c>
      <c r="E200" s="360">
        <v>1</v>
      </c>
      <c r="F200" s="270">
        <v>703</v>
      </c>
      <c r="G200" s="272">
        <v>63</v>
      </c>
      <c r="H200" s="115">
        <v>0.877</v>
      </c>
      <c r="I200" s="115">
        <v>0.72223529411764709</v>
      </c>
      <c r="J200" s="115">
        <v>6.4485274800456045</v>
      </c>
      <c r="K200" s="149">
        <v>1682.0257215609649</v>
      </c>
      <c r="L200" s="315">
        <f t="shared" si="9"/>
        <v>442.90275894509887</v>
      </c>
      <c r="M200" s="426">
        <v>1239.1229626158661</v>
      </c>
      <c r="N200" s="358">
        <f t="shared" si="10"/>
        <v>1412.9110178060048</v>
      </c>
      <c r="O200" s="149">
        <v>1485.1652456878314</v>
      </c>
      <c r="P200" s="351">
        <f t="shared" si="11"/>
        <v>1693.4609414912559</v>
      </c>
      <c r="R200" s="525"/>
      <c r="T200" s="21"/>
    </row>
    <row r="201" spans="1:20" x14ac:dyDescent="0.25">
      <c r="A201" s="20">
        <v>9371</v>
      </c>
      <c r="B201" s="21" t="s">
        <v>320</v>
      </c>
      <c r="C201" s="151">
        <v>1307</v>
      </c>
      <c r="D201" s="360">
        <v>1</v>
      </c>
      <c r="E201" s="360">
        <v>1</v>
      </c>
      <c r="F201" s="270">
        <v>1293</v>
      </c>
      <c r="G201" s="272">
        <v>858</v>
      </c>
      <c r="H201" s="115">
        <v>1.3069999999999999</v>
      </c>
      <c r="I201" s="115">
        <v>1.0763529411764705</v>
      </c>
      <c r="J201" s="115">
        <v>2.9080661055853079</v>
      </c>
      <c r="K201" s="149">
        <v>1391.2964803269558</v>
      </c>
      <c r="L201" s="315">
        <f t="shared" si="9"/>
        <v>366.34936181329954</v>
      </c>
      <c r="M201" s="426">
        <v>1024.9471185136563</v>
      </c>
      <c r="N201" s="358">
        <f t="shared" si="10"/>
        <v>784.19825440983652</v>
      </c>
      <c r="O201" s="149">
        <v>1228.4622955181756</v>
      </c>
      <c r="P201" s="351">
        <f t="shared" si="11"/>
        <v>939.90994301314129</v>
      </c>
      <c r="R201" s="525"/>
      <c r="T201" s="21"/>
    </row>
    <row r="202" spans="1:20" x14ac:dyDescent="0.25">
      <c r="A202" s="20">
        <v>9372</v>
      </c>
      <c r="B202" s="21" t="s">
        <v>156</v>
      </c>
      <c r="C202" s="151">
        <v>1567</v>
      </c>
      <c r="D202" s="360">
        <v>1</v>
      </c>
      <c r="E202" s="360">
        <v>1</v>
      </c>
      <c r="F202" s="270">
        <v>1487</v>
      </c>
      <c r="G202" s="272">
        <v>645</v>
      </c>
      <c r="H202" s="115">
        <v>1.5669999999999999</v>
      </c>
      <c r="I202" s="115">
        <v>1.290470588235294</v>
      </c>
      <c r="J202" s="115">
        <v>4.403317358008942</v>
      </c>
      <c r="K202" s="149">
        <v>2381.5874989383151</v>
      </c>
      <c r="L202" s="315">
        <f t="shared" si="9"/>
        <v>627.10793326634985</v>
      </c>
      <c r="M202" s="426">
        <v>1754.4795656719652</v>
      </c>
      <c r="N202" s="358">
        <f t="shared" si="10"/>
        <v>1119.6423520561361</v>
      </c>
      <c r="O202" s="149">
        <v>2102.8518991405867</v>
      </c>
      <c r="P202" s="351">
        <f t="shared" si="11"/>
        <v>1341.960369585569</v>
      </c>
      <c r="R202" s="525"/>
      <c r="T202" s="21"/>
    </row>
    <row r="203" spans="1:20" x14ac:dyDescent="0.25">
      <c r="A203" s="20">
        <v>9373</v>
      </c>
      <c r="B203" s="21" t="s">
        <v>157</v>
      </c>
      <c r="C203" s="151">
        <v>1340</v>
      </c>
      <c r="D203" s="360">
        <v>1</v>
      </c>
      <c r="E203" s="360">
        <v>1</v>
      </c>
      <c r="F203" s="270">
        <v>1284</v>
      </c>
      <c r="G203" s="272">
        <v>288</v>
      </c>
      <c r="H203" s="115">
        <v>1.34</v>
      </c>
      <c r="I203" s="115">
        <v>1.1035294117647059</v>
      </c>
      <c r="J203" s="115">
        <v>2.8802588059701484</v>
      </c>
      <c r="K203" s="149">
        <v>1344.2102170859766</v>
      </c>
      <c r="L203" s="315">
        <f t="shared" si="9"/>
        <v>353.95083803894784</v>
      </c>
      <c r="M203" s="426">
        <v>990.2593790470288</v>
      </c>
      <c r="N203" s="358">
        <f t="shared" si="10"/>
        <v>738.99953660226026</v>
      </c>
      <c r="O203" s="149">
        <v>1186.8869017424413</v>
      </c>
      <c r="P203" s="351">
        <f t="shared" si="11"/>
        <v>885.7364938376428</v>
      </c>
      <c r="R203" s="525"/>
      <c r="T203" s="21"/>
    </row>
    <row r="204" spans="1:20" x14ac:dyDescent="0.25">
      <c r="A204" s="20">
        <v>9374</v>
      </c>
      <c r="B204" s="21" t="s">
        <v>321</v>
      </c>
      <c r="C204" s="151">
        <v>1514</v>
      </c>
      <c r="D204" s="360">
        <v>1</v>
      </c>
      <c r="E204" s="360">
        <v>1</v>
      </c>
      <c r="F204" s="270">
        <v>1450</v>
      </c>
      <c r="G204" s="272">
        <v>1085</v>
      </c>
      <c r="H204" s="115">
        <v>1.514</v>
      </c>
      <c r="I204" s="115">
        <v>1.2468235294117649</v>
      </c>
      <c r="J204" s="115">
        <v>2.9542183619550864</v>
      </c>
      <c r="K204" s="149">
        <v>1649.9196690621072</v>
      </c>
      <c r="L204" s="315">
        <f t="shared" si="9"/>
        <v>434.44875075229697</v>
      </c>
      <c r="M204" s="426">
        <v>1215.4709183098103</v>
      </c>
      <c r="N204" s="358">
        <f t="shared" si="10"/>
        <v>802.82095000647973</v>
      </c>
      <c r="O204" s="149">
        <v>1456.8168127617989</v>
      </c>
      <c r="P204" s="351">
        <f t="shared" si="11"/>
        <v>962.23039152034278</v>
      </c>
      <c r="R204" s="525"/>
      <c r="T204" s="21"/>
    </row>
    <row r="205" spans="1:20" x14ac:dyDescent="0.25">
      <c r="A205" s="20">
        <v>9375</v>
      </c>
      <c r="B205" s="21" t="s">
        <v>322</v>
      </c>
      <c r="C205" s="151">
        <v>1465</v>
      </c>
      <c r="D205" s="360">
        <v>1</v>
      </c>
      <c r="E205" s="360">
        <v>1</v>
      </c>
      <c r="F205" s="270">
        <v>1257</v>
      </c>
      <c r="G205" s="272">
        <v>491</v>
      </c>
      <c r="H205" s="115">
        <v>1.4650000000000001</v>
      </c>
      <c r="I205" s="115">
        <v>1.2064705882352942</v>
      </c>
      <c r="J205" s="115">
        <v>3.7032961774744044</v>
      </c>
      <c r="K205" s="149">
        <v>1507.9923438364424</v>
      </c>
      <c r="L205" s="315">
        <f t="shared" si="9"/>
        <v>397.07714394130858</v>
      </c>
      <c r="M205" s="426">
        <v>1110.9151998951338</v>
      </c>
      <c r="N205" s="358">
        <f t="shared" si="10"/>
        <v>758.30389071340187</v>
      </c>
      <c r="O205" s="149">
        <v>1331.5003398109711</v>
      </c>
      <c r="P205" s="351">
        <f t="shared" si="11"/>
        <v>908.87395208940018</v>
      </c>
      <c r="R205" s="525"/>
      <c r="T205" s="21"/>
    </row>
    <row r="206" spans="1:20" x14ac:dyDescent="0.25">
      <c r="A206" s="20">
        <v>9376</v>
      </c>
      <c r="B206" s="21" t="s">
        <v>158</v>
      </c>
      <c r="C206" s="151">
        <v>1469</v>
      </c>
      <c r="D206" s="360">
        <v>1</v>
      </c>
      <c r="E206" s="360">
        <v>1</v>
      </c>
      <c r="F206" s="270">
        <v>1446</v>
      </c>
      <c r="G206" s="272">
        <v>775</v>
      </c>
      <c r="H206" s="115">
        <v>1.4690000000000001</v>
      </c>
      <c r="I206" s="115">
        <v>1.2097647058823531</v>
      </c>
      <c r="J206" s="115">
        <v>3.6846562287270292</v>
      </c>
      <c r="K206" s="149">
        <v>1989.4296719339743</v>
      </c>
      <c r="L206" s="315">
        <f t="shared" si="9"/>
        <v>523.84685866105156</v>
      </c>
      <c r="M206" s="426">
        <v>1465.5828132729227</v>
      </c>
      <c r="N206" s="358">
        <f t="shared" si="10"/>
        <v>997.67380073037623</v>
      </c>
      <c r="O206" s="149">
        <v>1756.5913348545621</v>
      </c>
      <c r="P206" s="351">
        <f t="shared" si="11"/>
        <v>1195.7735431276801</v>
      </c>
      <c r="R206" s="525"/>
      <c r="T206" s="21"/>
    </row>
    <row r="207" spans="1:20" x14ac:dyDescent="0.25">
      <c r="A207" s="20">
        <v>9377</v>
      </c>
      <c r="B207" s="21" t="s">
        <v>159</v>
      </c>
      <c r="C207" s="151">
        <v>1125</v>
      </c>
      <c r="D207" s="360">
        <v>1</v>
      </c>
      <c r="E207" s="360">
        <v>1</v>
      </c>
      <c r="F207" s="270">
        <v>1069</v>
      </c>
      <c r="G207" s="272">
        <v>297</v>
      </c>
      <c r="H207" s="115">
        <v>1.125</v>
      </c>
      <c r="I207" s="115">
        <v>0.92647058823529416</v>
      </c>
      <c r="J207" s="115">
        <v>2.8467037333333365</v>
      </c>
      <c r="K207" s="149">
        <v>1414.1547389279635</v>
      </c>
      <c r="L207" s="315">
        <f t="shared" si="9"/>
        <v>372.36828629780234</v>
      </c>
      <c r="M207" s="426">
        <v>1041.7864526301612</v>
      </c>
      <c r="N207" s="358">
        <f t="shared" si="10"/>
        <v>926.0324023379211</v>
      </c>
      <c r="O207" s="149">
        <v>1248.6452753715732</v>
      </c>
      <c r="P207" s="351">
        <f t="shared" si="11"/>
        <v>1109.9069114413985</v>
      </c>
      <c r="R207" s="525"/>
      <c r="T207" s="21"/>
    </row>
    <row r="208" spans="1:20" x14ac:dyDescent="0.25">
      <c r="A208" s="20">
        <v>9471</v>
      </c>
      <c r="B208" s="21" t="s">
        <v>323</v>
      </c>
      <c r="C208" s="151">
        <v>1224</v>
      </c>
      <c r="D208" s="360">
        <v>1</v>
      </c>
      <c r="E208" s="360">
        <v>1</v>
      </c>
      <c r="F208" s="270">
        <v>1160</v>
      </c>
      <c r="G208" s="272">
        <v>643</v>
      </c>
      <c r="H208" s="115">
        <v>1.224</v>
      </c>
      <c r="I208" s="115">
        <v>1.008</v>
      </c>
      <c r="J208" s="115">
        <v>2.2213877450980402</v>
      </c>
      <c r="K208" s="149">
        <v>831.16840509131157</v>
      </c>
      <c r="L208" s="315">
        <f t="shared" si="9"/>
        <v>218.85918570930528</v>
      </c>
      <c r="M208" s="426">
        <v>612.30921938200629</v>
      </c>
      <c r="N208" s="358">
        <f t="shared" si="10"/>
        <v>500.25263021405743</v>
      </c>
      <c r="O208" s="149">
        <v>733.89033992287818</v>
      </c>
      <c r="P208" s="351">
        <f t="shared" si="11"/>
        <v>599.58361104810308</v>
      </c>
      <c r="R208" s="525"/>
      <c r="T208" s="21"/>
    </row>
    <row r="209" spans="1:20" x14ac:dyDescent="0.25">
      <c r="A209" s="20">
        <v>9472</v>
      </c>
      <c r="B209" s="21" t="s">
        <v>324</v>
      </c>
      <c r="C209" s="151">
        <v>1344</v>
      </c>
      <c r="D209" s="360">
        <v>1</v>
      </c>
      <c r="E209" s="360">
        <v>1</v>
      </c>
      <c r="F209" s="270">
        <v>1307</v>
      </c>
      <c r="G209" s="272">
        <v>759</v>
      </c>
      <c r="H209" s="115">
        <v>1.3440000000000001</v>
      </c>
      <c r="I209" s="115">
        <v>1.1068235294117648</v>
      </c>
      <c r="J209" s="115">
        <v>2.57371436011905</v>
      </c>
      <c r="K209" s="149">
        <v>1429.3404392176594</v>
      </c>
      <c r="L209" s="315">
        <f t="shared" si="9"/>
        <v>376.36691037863875</v>
      </c>
      <c r="M209" s="426">
        <v>1052.9735288390207</v>
      </c>
      <c r="N209" s="358">
        <f t="shared" si="10"/>
        <v>783.46244705284278</v>
      </c>
      <c r="O209" s="149">
        <v>1262.0536757382204</v>
      </c>
      <c r="P209" s="351">
        <f t="shared" si="11"/>
        <v>939.02803254331866</v>
      </c>
      <c r="R209" s="525"/>
      <c r="T209" s="21"/>
    </row>
    <row r="210" spans="1:20" x14ac:dyDescent="0.25">
      <c r="A210" s="20">
        <v>9473</v>
      </c>
      <c r="B210" s="21" t="s">
        <v>325</v>
      </c>
      <c r="C210" s="151">
        <v>635</v>
      </c>
      <c r="D210" s="360">
        <v>1</v>
      </c>
      <c r="E210" s="360">
        <v>1</v>
      </c>
      <c r="F210" s="270">
        <v>585</v>
      </c>
      <c r="G210" s="272">
        <v>353</v>
      </c>
      <c r="H210" s="115">
        <v>0.63500000000000001</v>
      </c>
      <c r="I210" s="115">
        <v>0.52294117647058824</v>
      </c>
      <c r="J210" s="115">
        <v>2.8155914960629902</v>
      </c>
      <c r="K210" s="149">
        <v>781.90240068475578</v>
      </c>
      <c r="L210" s="315">
        <f t="shared" si="9"/>
        <v>205.88670318768527</v>
      </c>
      <c r="M210" s="426">
        <v>576.01569749707051</v>
      </c>
      <c r="N210" s="358">
        <f t="shared" si="10"/>
        <v>907.11133464105592</v>
      </c>
      <c r="O210" s="149">
        <v>690.39031694426501</v>
      </c>
      <c r="P210" s="351">
        <f t="shared" si="11"/>
        <v>1087.2288455815199</v>
      </c>
      <c r="R210" s="525"/>
      <c r="T210" s="21"/>
    </row>
    <row r="211" spans="1:20" x14ac:dyDescent="0.25">
      <c r="A211" s="20">
        <v>9474</v>
      </c>
      <c r="B211" s="21" t="s">
        <v>160</v>
      </c>
      <c r="C211" s="151">
        <v>650</v>
      </c>
      <c r="D211" s="360">
        <v>1</v>
      </c>
      <c r="E211" s="360">
        <v>1</v>
      </c>
      <c r="F211" s="270">
        <v>622</v>
      </c>
      <c r="G211" s="272">
        <v>134</v>
      </c>
      <c r="H211" s="115">
        <v>0.65</v>
      </c>
      <c r="I211" s="115">
        <v>0.53529411764705881</v>
      </c>
      <c r="J211" s="115">
        <v>2.1811095384615409</v>
      </c>
      <c r="K211" s="149">
        <v>477.95153117234435</v>
      </c>
      <c r="L211" s="315">
        <f t="shared" si="9"/>
        <v>125.8518517789463</v>
      </c>
      <c r="M211" s="426">
        <v>352.09967939339805</v>
      </c>
      <c r="N211" s="358">
        <f t="shared" si="10"/>
        <v>541.69181445138156</v>
      </c>
      <c r="O211" s="149">
        <v>422.01316788527009</v>
      </c>
      <c r="P211" s="351">
        <f t="shared" si="11"/>
        <v>649.25102751580016</v>
      </c>
      <c r="R211" s="525"/>
      <c r="T211" s="21"/>
    </row>
    <row r="212" spans="1:20" x14ac:dyDescent="0.25">
      <c r="A212" s="20">
        <v>9475</v>
      </c>
      <c r="B212" s="21" t="s">
        <v>326</v>
      </c>
      <c r="C212" s="151">
        <v>970</v>
      </c>
      <c r="D212" s="360">
        <v>1</v>
      </c>
      <c r="E212" s="360">
        <v>1</v>
      </c>
      <c r="F212" s="270">
        <v>930</v>
      </c>
      <c r="G212" s="272">
        <v>110</v>
      </c>
      <c r="H212" s="115">
        <v>0.97</v>
      </c>
      <c r="I212" s="115">
        <v>0.79882352941176471</v>
      </c>
      <c r="J212" s="115">
        <v>2.74647113402062</v>
      </c>
      <c r="K212" s="149">
        <v>1245.1154477891241</v>
      </c>
      <c r="L212" s="315">
        <f t="shared" si="9"/>
        <v>327.8576896667139</v>
      </c>
      <c r="M212" s="426">
        <v>917.25775812241022</v>
      </c>
      <c r="N212" s="358">
        <f t="shared" si="10"/>
        <v>945.62655476537134</v>
      </c>
      <c r="O212" s="149">
        <v>1099.3899595122361</v>
      </c>
      <c r="P212" s="351">
        <f t="shared" si="11"/>
        <v>1133.3917108373569</v>
      </c>
      <c r="R212" s="525"/>
      <c r="T212" s="21"/>
    </row>
    <row r="213" spans="1:20" x14ac:dyDescent="0.25">
      <c r="A213" s="20">
        <v>9476</v>
      </c>
      <c r="B213" s="21" t="s">
        <v>161</v>
      </c>
      <c r="C213" s="151">
        <v>652</v>
      </c>
      <c r="D213" s="360">
        <v>1</v>
      </c>
      <c r="E213" s="360">
        <v>1</v>
      </c>
      <c r="F213" s="270">
        <v>647</v>
      </c>
      <c r="G213" s="272">
        <v>184</v>
      </c>
      <c r="H213" s="115">
        <v>0.65200000000000002</v>
      </c>
      <c r="I213" s="115">
        <v>0.53694117647058826</v>
      </c>
      <c r="J213" s="115">
        <v>1.7020691717791421</v>
      </c>
      <c r="K213" s="149">
        <v>319.43958007681181</v>
      </c>
      <c r="L213" s="315">
        <f t="shared" si="9"/>
        <v>84.113262668174855</v>
      </c>
      <c r="M213" s="426">
        <v>235.32631740863695</v>
      </c>
      <c r="N213" s="358">
        <f t="shared" si="10"/>
        <v>360.92993467582357</v>
      </c>
      <c r="O213" s="149">
        <v>282.05309606497633</v>
      </c>
      <c r="P213" s="351">
        <f t="shared" si="11"/>
        <v>432.5967731057919</v>
      </c>
      <c r="R213" s="525"/>
      <c r="T213" s="21"/>
    </row>
    <row r="214" spans="1:20" x14ac:dyDescent="0.25">
      <c r="A214" s="20">
        <v>9477</v>
      </c>
      <c r="B214" s="21" t="s">
        <v>162</v>
      </c>
      <c r="C214" s="151">
        <v>654</v>
      </c>
      <c r="D214" s="360">
        <v>1</v>
      </c>
      <c r="E214" s="360">
        <v>1</v>
      </c>
      <c r="F214" s="270">
        <v>638</v>
      </c>
      <c r="G214" s="272">
        <v>231</v>
      </c>
      <c r="H214" s="115">
        <v>0.65400000000000003</v>
      </c>
      <c r="I214" s="115">
        <v>0.5385882352941177</v>
      </c>
      <c r="J214" s="115">
        <v>2.6387261467889931</v>
      </c>
      <c r="K214" s="149">
        <v>615.53268838070721</v>
      </c>
      <c r="L214" s="315">
        <f t="shared" si="9"/>
        <v>162.07904695518528</v>
      </c>
      <c r="M214" s="426">
        <v>453.45364142552194</v>
      </c>
      <c r="N214" s="358">
        <f t="shared" si="10"/>
        <v>693.35419178214363</v>
      </c>
      <c r="O214" s="149">
        <v>543.49213846709335</v>
      </c>
      <c r="P214" s="351">
        <f t="shared" si="11"/>
        <v>831.02773465916414</v>
      </c>
      <c r="R214" s="525"/>
      <c r="T214" s="21"/>
    </row>
    <row r="215" spans="1:20" x14ac:dyDescent="0.25">
      <c r="A215" s="20">
        <v>9478</v>
      </c>
      <c r="B215" s="21" t="s">
        <v>163</v>
      </c>
      <c r="C215" s="151">
        <v>521</v>
      </c>
      <c r="D215" s="360">
        <v>1</v>
      </c>
      <c r="E215" s="360">
        <v>1</v>
      </c>
      <c r="F215" s="270">
        <v>504</v>
      </c>
      <c r="G215" s="272">
        <v>179</v>
      </c>
      <c r="H215" s="115">
        <v>0.52100000000000002</v>
      </c>
      <c r="I215" s="115">
        <v>0.42905882352941177</v>
      </c>
      <c r="J215" s="115">
        <v>2.335987715930905</v>
      </c>
      <c r="K215" s="149">
        <v>433.31986047529767</v>
      </c>
      <c r="L215" s="315">
        <f t="shared" si="9"/>
        <v>114.09965926805751</v>
      </c>
      <c r="M215" s="426">
        <v>319.22020120724017</v>
      </c>
      <c r="N215" s="358">
        <f t="shared" si="10"/>
        <v>612.70672016744754</v>
      </c>
      <c r="O215" s="149">
        <v>382.60508670876879</v>
      </c>
      <c r="P215" s="351">
        <f t="shared" si="11"/>
        <v>734.36676911471943</v>
      </c>
      <c r="R215" s="525"/>
      <c r="T215" s="21"/>
    </row>
    <row r="216" spans="1:20" x14ac:dyDescent="0.25">
      <c r="A216" s="20">
        <v>9479</v>
      </c>
      <c r="B216" s="21" t="s">
        <v>164</v>
      </c>
      <c r="C216" s="151">
        <v>621</v>
      </c>
      <c r="D216" s="360">
        <v>1</v>
      </c>
      <c r="E216" s="360">
        <v>1</v>
      </c>
      <c r="F216" s="270">
        <v>599</v>
      </c>
      <c r="G216" s="272">
        <v>279</v>
      </c>
      <c r="H216" s="115">
        <v>0.621</v>
      </c>
      <c r="I216" s="115">
        <v>0.51141176470588234</v>
      </c>
      <c r="J216" s="115">
        <v>2.2854067632850259</v>
      </c>
      <c r="K216" s="149">
        <v>557.06551620854896</v>
      </c>
      <c r="L216" s="315">
        <f t="shared" si="9"/>
        <v>146.68375808960508</v>
      </c>
      <c r="M216" s="426">
        <v>410.38175811894388</v>
      </c>
      <c r="N216" s="358">
        <f t="shared" si="10"/>
        <v>660.84019020763901</v>
      </c>
      <c r="O216" s="149">
        <v>491.86783153131563</v>
      </c>
      <c r="P216" s="351">
        <f t="shared" si="11"/>
        <v>792.05769972836663</v>
      </c>
      <c r="R216" s="525"/>
      <c r="T216" s="21"/>
    </row>
    <row r="217" spans="1:20" x14ac:dyDescent="0.25">
      <c r="A217" s="20">
        <v>9571</v>
      </c>
      <c r="B217" s="21" t="s">
        <v>327</v>
      </c>
      <c r="C217" s="151">
        <v>2068</v>
      </c>
      <c r="D217" s="360">
        <v>1</v>
      </c>
      <c r="E217" s="360">
        <v>1</v>
      </c>
      <c r="F217" s="270">
        <v>1782</v>
      </c>
      <c r="G217" s="272">
        <v>1202</v>
      </c>
      <c r="H217" s="115">
        <v>2.0680000000000001</v>
      </c>
      <c r="I217" s="115">
        <v>1.703058823529412</v>
      </c>
      <c r="J217" s="115">
        <v>4.9448839458413865</v>
      </c>
      <c r="K217" s="149">
        <v>4010.0376926824833</v>
      </c>
      <c r="L217" s="315">
        <f t="shared" si="9"/>
        <v>1055.9034471331879</v>
      </c>
      <c r="M217" s="426">
        <v>2954.1342455492954</v>
      </c>
      <c r="N217" s="358">
        <f t="shared" si="10"/>
        <v>1428.4981845015936</v>
      </c>
      <c r="O217" s="149">
        <v>3540.7119752861558</v>
      </c>
      <c r="P217" s="351">
        <f t="shared" si="11"/>
        <v>1712.1431215116806</v>
      </c>
      <c r="R217" s="525"/>
      <c r="T217" s="21"/>
    </row>
    <row r="218" spans="1:20" x14ac:dyDescent="0.25">
      <c r="A218" s="20">
        <v>9572</v>
      </c>
      <c r="B218" s="21" t="s">
        <v>328</v>
      </c>
      <c r="C218" s="151">
        <v>636</v>
      </c>
      <c r="D218" s="360">
        <v>1</v>
      </c>
      <c r="E218" s="360">
        <v>1</v>
      </c>
      <c r="F218" s="270">
        <v>585</v>
      </c>
      <c r="G218" s="272">
        <v>517</v>
      </c>
      <c r="H218" s="115">
        <v>0.63600000000000001</v>
      </c>
      <c r="I218" s="115">
        <v>0.52376470588235291</v>
      </c>
      <c r="J218" s="115">
        <v>2.5767022012578646</v>
      </c>
      <c r="K218" s="149">
        <v>506.02030640290673</v>
      </c>
      <c r="L218" s="315">
        <f t="shared" si="9"/>
        <v>133.24278393323516</v>
      </c>
      <c r="M218" s="426">
        <v>372.77752246967157</v>
      </c>
      <c r="N218" s="358">
        <f t="shared" si="10"/>
        <v>586.12817998376033</v>
      </c>
      <c r="O218" s="149">
        <v>446.79683731855812</v>
      </c>
      <c r="P218" s="351">
        <f t="shared" si="11"/>
        <v>702.51075050087752</v>
      </c>
      <c r="R218" s="525"/>
      <c r="T218" s="21"/>
    </row>
    <row r="219" spans="1:20" x14ac:dyDescent="0.25">
      <c r="A219" s="20">
        <v>9573</v>
      </c>
      <c r="B219" s="21" t="s">
        <v>329</v>
      </c>
      <c r="C219" s="151">
        <v>370</v>
      </c>
      <c r="D219" s="360">
        <v>1</v>
      </c>
      <c r="E219" s="360">
        <v>1</v>
      </c>
      <c r="F219" s="270">
        <v>340</v>
      </c>
      <c r="G219" s="272">
        <v>338</v>
      </c>
      <c r="H219" s="115">
        <v>0.37</v>
      </c>
      <c r="I219" s="115">
        <v>0.30470588235294116</v>
      </c>
      <c r="J219" s="115">
        <v>3.411441621621623</v>
      </c>
      <c r="K219" s="149">
        <v>492.27564571896733</v>
      </c>
      <c r="L219" s="315">
        <f t="shared" si="9"/>
        <v>129.62360732990027</v>
      </c>
      <c r="M219" s="426">
        <v>362.65203838906706</v>
      </c>
      <c r="N219" s="358">
        <f t="shared" si="10"/>
        <v>980.14064429477583</v>
      </c>
      <c r="O219" s="149">
        <v>434.66082055026823</v>
      </c>
      <c r="P219" s="351">
        <f t="shared" si="11"/>
        <v>1174.7589744601844</v>
      </c>
      <c r="R219" s="525"/>
      <c r="T219" s="21"/>
    </row>
    <row r="220" spans="1:20" x14ac:dyDescent="0.25">
      <c r="A220" s="20">
        <v>9574</v>
      </c>
      <c r="B220" s="21" t="s">
        <v>330</v>
      </c>
      <c r="C220" s="151">
        <v>985</v>
      </c>
      <c r="D220" s="360">
        <v>1</v>
      </c>
      <c r="E220" s="360">
        <v>1</v>
      </c>
      <c r="F220" s="270">
        <v>894</v>
      </c>
      <c r="G220" s="272">
        <v>369</v>
      </c>
      <c r="H220" s="115">
        <v>0.98499999999999999</v>
      </c>
      <c r="I220" s="115">
        <v>0.81117647058823528</v>
      </c>
      <c r="J220" s="115">
        <v>2.1877731979695421</v>
      </c>
      <c r="K220" s="149">
        <v>615.28882986526025</v>
      </c>
      <c r="L220" s="315">
        <f t="shared" si="9"/>
        <v>162.01483532756316</v>
      </c>
      <c r="M220" s="426">
        <v>453.27399453769709</v>
      </c>
      <c r="N220" s="358">
        <f t="shared" si="10"/>
        <v>460.1766442007077</v>
      </c>
      <c r="O220" s="149">
        <v>543.2768205992603</v>
      </c>
      <c r="P220" s="351">
        <f t="shared" si="11"/>
        <v>551.550071674376</v>
      </c>
      <c r="R220" s="525"/>
      <c r="T220" s="21"/>
    </row>
    <row r="221" spans="1:20" x14ac:dyDescent="0.25">
      <c r="A221" s="20">
        <v>9575</v>
      </c>
      <c r="B221" s="21" t="s">
        <v>165</v>
      </c>
      <c r="C221" s="151">
        <v>1267</v>
      </c>
      <c r="D221" s="360">
        <v>1</v>
      </c>
      <c r="E221" s="360">
        <v>1</v>
      </c>
      <c r="F221" s="270">
        <v>1031</v>
      </c>
      <c r="G221" s="272">
        <v>555</v>
      </c>
      <c r="H221" s="115">
        <v>1.2669999999999999</v>
      </c>
      <c r="I221" s="115">
        <v>1.0434117647058823</v>
      </c>
      <c r="J221" s="115">
        <v>4.5014243883188625</v>
      </c>
      <c r="K221" s="149">
        <v>2163.3913648897201</v>
      </c>
      <c r="L221" s="315">
        <f t="shared" si="9"/>
        <v>569.65359798329996</v>
      </c>
      <c r="M221" s="426">
        <v>1593.7377669064201</v>
      </c>
      <c r="N221" s="358">
        <f t="shared" si="10"/>
        <v>1257.8830046617363</v>
      </c>
      <c r="O221" s="149">
        <v>1910.192945785413</v>
      </c>
      <c r="P221" s="351">
        <f t="shared" si="11"/>
        <v>1507.650312379963</v>
      </c>
      <c r="R221" s="525"/>
      <c r="T221" s="21"/>
    </row>
    <row r="222" spans="1:20" x14ac:dyDescent="0.25">
      <c r="A222" s="20">
        <v>9576</v>
      </c>
      <c r="B222" s="21" t="s">
        <v>331</v>
      </c>
      <c r="C222" s="151">
        <v>939</v>
      </c>
      <c r="D222" s="360">
        <v>1</v>
      </c>
      <c r="E222" s="360">
        <v>1</v>
      </c>
      <c r="F222" s="270">
        <v>900</v>
      </c>
      <c r="G222" s="272">
        <v>652</v>
      </c>
      <c r="H222" s="115">
        <v>0.93899999999999995</v>
      </c>
      <c r="I222" s="115">
        <v>0.7732941176470588</v>
      </c>
      <c r="J222" s="115">
        <v>3.0842453674121413</v>
      </c>
      <c r="K222" s="149">
        <v>944.56884762942798</v>
      </c>
      <c r="L222" s="315">
        <f t="shared" si="9"/>
        <v>248.71923375846143</v>
      </c>
      <c r="M222" s="426">
        <v>695.84961387096655</v>
      </c>
      <c r="N222" s="358">
        <f t="shared" si="10"/>
        <v>741.05390188601336</v>
      </c>
      <c r="O222" s="149">
        <v>834.01865184127939</v>
      </c>
      <c r="P222" s="351">
        <f t="shared" si="11"/>
        <v>888.19877725375864</v>
      </c>
      <c r="R222" s="525"/>
      <c r="T222" s="21"/>
    </row>
    <row r="223" spans="1:20" x14ac:dyDescent="0.25">
      <c r="A223" s="20">
        <v>9577</v>
      </c>
      <c r="B223" s="21" t="s">
        <v>166</v>
      </c>
      <c r="C223" s="151">
        <v>967</v>
      </c>
      <c r="D223" s="360">
        <v>1</v>
      </c>
      <c r="E223" s="360">
        <v>1</v>
      </c>
      <c r="F223" s="270">
        <v>818</v>
      </c>
      <c r="G223" s="272">
        <v>211</v>
      </c>
      <c r="H223" s="115">
        <v>0.96699999999999997</v>
      </c>
      <c r="I223" s="115">
        <v>0.7963529411764706</v>
      </c>
      <c r="J223" s="115">
        <v>4.1057167528438452</v>
      </c>
      <c r="K223" s="149">
        <v>1542.4795298777613</v>
      </c>
      <c r="L223" s="315">
        <f t="shared" si="9"/>
        <v>406.15814053378517</v>
      </c>
      <c r="M223" s="426">
        <v>1136.3213893439761</v>
      </c>
      <c r="N223" s="358">
        <f t="shared" si="10"/>
        <v>1175.0996787424779</v>
      </c>
      <c r="O223" s="149">
        <v>1361.9512238097038</v>
      </c>
      <c r="P223" s="351">
        <f t="shared" si="11"/>
        <v>1408.4293938052781</v>
      </c>
      <c r="R223" s="525"/>
      <c r="T223" s="21"/>
    </row>
    <row r="224" spans="1:20" x14ac:dyDescent="0.25">
      <c r="A224" s="20">
        <v>9671</v>
      </c>
      <c r="B224" s="21" t="s">
        <v>332</v>
      </c>
      <c r="C224" s="151">
        <v>761</v>
      </c>
      <c r="D224" s="360">
        <v>1</v>
      </c>
      <c r="E224" s="360">
        <v>1</v>
      </c>
      <c r="F224" s="270">
        <v>712</v>
      </c>
      <c r="G224" s="272">
        <v>367</v>
      </c>
      <c r="H224" s="115">
        <v>0.76100000000000001</v>
      </c>
      <c r="I224" s="115">
        <v>0.62670588235294122</v>
      </c>
      <c r="J224" s="115">
        <v>1.5052809461235197</v>
      </c>
      <c r="K224" s="149">
        <v>320.28487145915011</v>
      </c>
      <c r="L224" s="315">
        <f t="shared" si="9"/>
        <v>84.335840646948412</v>
      </c>
      <c r="M224" s="426">
        <v>235.9490308122017</v>
      </c>
      <c r="N224" s="358">
        <f t="shared" si="10"/>
        <v>310.05128884651992</v>
      </c>
      <c r="O224" s="149">
        <v>282.79945646091795</v>
      </c>
      <c r="P224" s="351">
        <f t="shared" si="11"/>
        <v>371.61558010633104</v>
      </c>
      <c r="R224" s="525"/>
      <c r="T224" s="21"/>
    </row>
    <row r="225" spans="1:20" x14ac:dyDescent="0.25">
      <c r="A225" s="20">
        <v>9672</v>
      </c>
      <c r="B225" s="21" t="s">
        <v>167</v>
      </c>
      <c r="C225" s="151">
        <v>1136</v>
      </c>
      <c r="D225" s="360">
        <v>1</v>
      </c>
      <c r="E225" s="360">
        <v>1</v>
      </c>
      <c r="F225" s="270">
        <v>1098</v>
      </c>
      <c r="G225" s="272">
        <v>561</v>
      </c>
      <c r="H225" s="115">
        <v>1.1359999999999999</v>
      </c>
      <c r="I225" s="115">
        <v>0.93552941176470572</v>
      </c>
      <c r="J225" s="115">
        <v>1.7869669894366196</v>
      </c>
      <c r="K225" s="149">
        <v>569.06399197787175</v>
      </c>
      <c r="L225" s="315">
        <f t="shared" si="9"/>
        <v>149.84313785012222</v>
      </c>
      <c r="M225" s="426">
        <v>419.22085412774953</v>
      </c>
      <c r="N225" s="358">
        <f t="shared" si="10"/>
        <v>369.03244201386406</v>
      </c>
      <c r="O225" s="149">
        <v>502.46203290731398</v>
      </c>
      <c r="P225" s="351">
        <f t="shared" si="11"/>
        <v>442.30812755925524</v>
      </c>
      <c r="R225" s="525"/>
      <c r="T225" s="21"/>
    </row>
    <row r="226" spans="1:20" x14ac:dyDescent="0.25">
      <c r="A226" s="20">
        <v>9673</v>
      </c>
      <c r="B226" s="21" t="s">
        <v>168</v>
      </c>
      <c r="C226" s="151">
        <v>1020</v>
      </c>
      <c r="D226" s="360">
        <v>1</v>
      </c>
      <c r="E226" s="360">
        <v>1</v>
      </c>
      <c r="F226" s="270">
        <v>925</v>
      </c>
      <c r="G226" s="272">
        <v>293</v>
      </c>
      <c r="H226" s="115">
        <v>1.02</v>
      </c>
      <c r="I226" s="115">
        <v>0.84000000000000008</v>
      </c>
      <c r="J226" s="115">
        <v>2.0126136274509805</v>
      </c>
      <c r="K226" s="149">
        <v>574.47142634668865</v>
      </c>
      <c r="L226" s="315">
        <f t="shared" si="9"/>
        <v>151.26699693269381</v>
      </c>
      <c r="M226" s="426">
        <v>423.20442941399483</v>
      </c>
      <c r="N226" s="358">
        <f t="shared" si="10"/>
        <v>414.90630334705378</v>
      </c>
      <c r="O226" s="149">
        <v>507.23659342084278</v>
      </c>
      <c r="P226" s="351">
        <f t="shared" si="11"/>
        <v>497.29077786357135</v>
      </c>
      <c r="R226" s="525"/>
      <c r="T226" s="21"/>
    </row>
    <row r="227" spans="1:20" x14ac:dyDescent="0.25">
      <c r="A227" s="20">
        <v>9674</v>
      </c>
      <c r="B227" s="21" t="s">
        <v>169</v>
      </c>
      <c r="C227" s="151">
        <v>958</v>
      </c>
      <c r="D227" s="360">
        <v>1</v>
      </c>
      <c r="E227" s="360">
        <v>1</v>
      </c>
      <c r="F227" s="270">
        <v>888</v>
      </c>
      <c r="G227" s="272">
        <v>475</v>
      </c>
      <c r="H227" s="115">
        <v>0.95799999999999996</v>
      </c>
      <c r="I227" s="115">
        <v>0.78894117647058815</v>
      </c>
      <c r="J227" s="115">
        <v>2.4212482254697298</v>
      </c>
      <c r="K227" s="149">
        <v>779.25229026996738</v>
      </c>
      <c r="L227" s="315">
        <f t="shared" si="9"/>
        <v>205.18888911791601</v>
      </c>
      <c r="M227" s="426">
        <v>574.06340115205137</v>
      </c>
      <c r="N227" s="358">
        <f t="shared" si="10"/>
        <v>599.23110767437515</v>
      </c>
      <c r="O227" s="149">
        <v>688.05036944237634</v>
      </c>
      <c r="P227" s="351">
        <f t="shared" si="11"/>
        <v>718.21541695446376</v>
      </c>
      <c r="R227" s="525"/>
      <c r="T227" s="21"/>
    </row>
    <row r="228" spans="1:20" x14ac:dyDescent="0.25">
      <c r="A228" s="20">
        <v>9675</v>
      </c>
      <c r="B228" s="21" t="s">
        <v>170</v>
      </c>
      <c r="C228" s="151">
        <v>685</v>
      </c>
      <c r="D228" s="360">
        <v>3</v>
      </c>
      <c r="E228" s="360">
        <v>1</v>
      </c>
      <c r="F228" s="270">
        <v>520</v>
      </c>
      <c r="G228" s="272">
        <v>33</v>
      </c>
      <c r="H228" s="115">
        <v>0.68500000000000005</v>
      </c>
      <c r="I228" s="115">
        <v>0.5641176470588235</v>
      </c>
      <c r="J228" s="115">
        <v>3.3659207299270051</v>
      </c>
      <c r="K228" s="149">
        <v>745.55516861798992</v>
      </c>
      <c r="L228" s="315">
        <f t="shared" si="9"/>
        <v>196.31592840342762</v>
      </c>
      <c r="M228" s="426">
        <v>549.2392402145623</v>
      </c>
      <c r="N228" s="358">
        <f t="shared" si="10"/>
        <v>801.80910980228066</v>
      </c>
      <c r="O228" s="149">
        <v>658.29708248860254</v>
      </c>
      <c r="P228" s="351">
        <f t="shared" si="11"/>
        <v>961.01763866949273</v>
      </c>
      <c r="R228" s="525"/>
      <c r="T228" s="21"/>
    </row>
    <row r="229" spans="1:20" x14ac:dyDescent="0.25">
      <c r="A229" s="20">
        <v>9676</v>
      </c>
      <c r="B229" s="21" t="s">
        <v>171</v>
      </c>
      <c r="C229" s="151">
        <v>716</v>
      </c>
      <c r="D229" s="360">
        <v>1</v>
      </c>
      <c r="E229" s="360">
        <v>1</v>
      </c>
      <c r="F229" s="270">
        <v>692</v>
      </c>
      <c r="G229" s="272">
        <v>586</v>
      </c>
      <c r="H229" s="115">
        <v>0.71599999999999997</v>
      </c>
      <c r="I229" s="115">
        <v>0.58964705882352941</v>
      </c>
      <c r="J229" s="115">
        <v>1.628999022346368</v>
      </c>
      <c r="K229" s="149">
        <v>348.56794316150638</v>
      </c>
      <c r="L229" s="315">
        <f t="shared" si="9"/>
        <v>91.783200296591929</v>
      </c>
      <c r="M229" s="426">
        <v>256.78474286491445</v>
      </c>
      <c r="N229" s="358">
        <f t="shared" si="10"/>
        <v>358.63790902921011</v>
      </c>
      <c r="O229" s="149">
        <v>307.77234159293289</v>
      </c>
      <c r="P229" s="351">
        <f t="shared" si="11"/>
        <v>429.84963909627498</v>
      </c>
      <c r="R229" s="525"/>
      <c r="T229" s="21"/>
    </row>
    <row r="230" spans="1:20" x14ac:dyDescent="0.25">
      <c r="A230" s="20">
        <v>9677</v>
      </c>
      <c r="B230" s="21" t="s">
        <v>172</v>
      </c>
      <c r="C230" s="151">
        <v>1325</v>
      </c>
      <c r="D230" s="360">
        <v>1</v>
      </c>
      <c r="E230" s="360">
        <v>1</v>
      </c>
      <c r="F230" s="270">
        <v>1275</v>
      </c>
      <c r="G230" s="272">
        <v>764</v>
      </c>
      <c r="H230" s="115">
        <v>1.325</v>
      </c>
      <c r="I230" s="115">
        <v>1.0911764705882354</v>
      </c>
      <c r="J230" s="115">
        <v>1.4817753207547177</v>
      </c>
      <c r="K230" s="149">
        <v>435.50584070097511</v>
      </c>
      <c r="L230" s="315">
        <f t="shared" si="9"/>
        <v>114.67526085401511</v>
      </c>
      <c r="M230" s="426">
        <v>320.83057984696001</v>
      </c>
      <c r="N230" s="358">
        <f t="shared" si="10"/>
        <v>242.13628667695096</v>
      </c>
      <c r="O230" s="149">
        <v>384.53522476630343</v>
      </c>
      <c r="P230" s="351">
        <f t="shared" si="11"/>
        <v>290.21526397456864</v>
      </c>
      <c r="R230" s="525"/>
      <c r="T230" s="21"/>
    </row>
    <row r="231" spans="1:20" x14ac:dyDescent="0.25">
      <c r="A231" s="20">
        <v>9678</v>
      </c>
      <c r="B231" s="21" t="s">
        <v>333</v>
      </c>
      <c r="C231" s="151">
        <v>877</v>
      </c>
      <c r="D231" s="360">
        <v>3</v>
      </c>
      <c r="E231" s="360">
        <v>1</v>
      </c>
      <c r="F231" s="270">
        <v>707</v>
      </c>
      <c r="G231" s="272">
        <v>34</v>
      </c>
      <c r="H231" s="115">
        <v>0.877</v>
      </c>
      <c r="I231" s="115">
        <v>0.72223529411764709</v>
      </c>
      <c r="J231" s="115">
        <v>2.411537058152796</v>
      </c>
      <c r="K231" s="149">
        <v>670.83090362956807</v>
      </c>
      <c r="L231" s="315">
        <f t="shared" si="9"/>
        <v>176.63990163446533</v>
      </c>
      <c r="M231" s="426">
        <v>494.19100199510274</v>
      </c>
      <c r="N231" s="358">
        <f t="shared" si="10"/>
        <v>563.50171265120036</v>
      </c>
      <c r="O231" s="149">
        <v>592.31837601116433</v>
      </c>
      <c r="P231" s="351">
        <f t="shared" si="11"/>
        <v>675.39153479038123</v>
      </c>
      <c r="R231" s="525"/>
      <c r="T231" s="21"/>
    </row>
    <row r="232" spans="1:20" x14ac:dyDescent="0.25">
      <c r="A232" s="20">
        <v>9679</v>
      </c>
      <c r="B232" s="21" t="s">
        <v>334</v>
      </c>
      <c r="C232" s="151">
        <v>1049</v>
      </c>
      <c r="D232" s="360">
        <v>3</v>
      </c>
      <c r="E232" s="360">
        <v>1</v>
      </c>
      <c r="F232" s="270">
        <v>798</v>
      </c>
      <c r="G232" s="272">
        <v>7</v>
      </c>
      <c r="H232" s="115">
        <v>1.0489999999999999</v>
      </c>
      <c r="I232" s="115">
        <v>0.86388235294117643</v>
      </c>
      <c r="J232" s="115">
        <v>2.985328026692089</v>
      </c>
      <c r="K232" s="149">
        <v>911.43893901563149</v>
      </c>
      <c r="L232" s="315">
        <f t="shared" si="9"/>
        <v>239.99562879775237</v>
      </c>
      <c r="M232" s="426">
        <v>671.44331021787912</v>
      </c>
      <c r="N232" s="358">
        <f t="shared" si="10"/>
        <v>640.07941870150535</v>
      </c>
      <c r="O232" s="149">
        <v>804.76619259805091</v>
      </c>
      <c r="P232" s="351">
        <f t="shared" si="11"/>
        <v>767.17463546048702</v>
      </c>
      <c r="R232" s="525"/>
      <c r="T232" s="21"/>
    </row>
    <row r="233" spans="1:20" x14ac:dyDescent="0.25">
      <c r="A233" s="20">
        <v>9771</v>
      </c>
      <c r="B233" s="21" t="s">
        <v>173</v>
      </c>
      <c r="C233" s="151">
        <v>785</v>
      </c>
      <c r="D233" s="360">
        <v>1</v>
      </c>
      <c r="E233" s="360">
        <v>1</v>
      </c>
      <c r="F233" s="270">
        <v>687</v>
      </c>
      <c r="G233" s="272">
        <v>113</v>
      </c>
      <c r="H233" s="115">
        <v>0.78500000000000003</v>
      </c>
      <c r="I233" s="115">
        <v>0.64647058823529413</v>
      </c>
      <c r="J233" s="115">
        <v>6.0183416560509562</v>
      </c>
      <c r="K233" s="149">
        <v>1633.7102402531318</v>
      </c>
      <c r="L233" s="315">
        <f t="shared" si="9"/>
        <v>430.18056350141637</v>
      </c>
      <c r="M233" s="426">
        <v>1203.5296767517154</v>
      </c>
      <c r="N233" s="358">
        <f t="shared" si="10"/>
        <v>1533.1588238875356</v>
      </c>
      <c r="O233" s="149">
        <v>1442.5044987401084</v>
      </c>
      <c r="P233" s="351">
        <f t="shared" si="11"/>
        <v>1837.5853487135139</v>
      </c>
      <c r="R233" s="525"/>
      <c r="T233" s="21"/>
    </row>
    <row r="234" spans="1:20" x14ac:dyDescent="0.25">
      <c r="A234" s="20">
        <v>9772</v>
      </c>
      <c r="B234" s="21" t="s">
        <v>335</v>
      </c>
      <c r="C234" s="151">
        <v>1216</v>
      </c>
      <c r="D234" s="360">
        <v>1</v>
      </c>
      <c r="E234" s="360">
        <v>1</v>
      </c>
      <c r="F234" s="270">
        <v>919</v>
      </c>
      <c r="G234" s="272">
        <v>140</v>
      </c>
      <c r="H234" s="115">
        <v>1.216</v>
      </c>
      <c r="I234" s="115">
        <v>1.0014117647058824</v>
      </c>
      <c r="J234" s="115">
        <v>5.6368421874999983</v>
      </c>
      <c r="K234" s="149">
        <v>1775.700109131426</v>
      </c>
      <c r="L234" s="315">
        <f t="shared" si="9"/>
        <v>467.56863900010012</v>
      </c>
      <c r="M234" s="426">
        <v>1308.1314701313258</v>
      </c>
      <c r="N234" s="358">
        <f t="shared" si="10"/>
        <v>1075.7660116211559</v>
      </c>
      <c r="O234" s="149">
        <v>1567.8761953763014</v>
      </c>
      <c r="P234" s="351">
        <f t="shared" si="11"/>
        <v>1289.3718711976162</v>
      </c>
      <c r="R234" s="525"/>
      <c r="T234" s="21"/>
    </row>
    <row r="235" spans="1:20" x14ac:dyDescent="0.25">
      <c r="A235" s="90">
        <v>9773</v>
      </c>
      <c r="B235" s="92" t="s">
        <v>174</v>
      </c>
      <c r="C235" s="153">
        <v>793</v>
      </c>
      <c r="D235" s="363">
        <v>3</v>
      </c>
      <c r="E235" s="360">
        <v>1</v>
      </c>
      <c r="F235" s="270">
        <v>613</v>
      </c>
      <c r="G235" s="272">
        <v>40</v>
      </c>
      <c r="H235" s="115">
        <v>0.79300000000000004</v>
      </c>
      <c r="I235" s="115">
        <v>0.6530588235294118</v>
      </c>
      <c r="J235" s="115">
        <v>6.4083660781841152</v>
      </c>
      <c r="K235" s="149">
        <v>1636.3091632630233</v>
      </c>
      <c r="L235" s="315">
        <f t="shared" si="9"/>
        <v>430.86489915491575</v>
      </c>
      <c r="M235" s="426">
        <v>1205.4442641081075</v>
      </c>
      <c r="N235" s="358">
        <f t="shared" si="10"/>
        <v>1520.1062599093411</v>
      </c>
      <c r="O235" s="149">
        <v>1444.7992496948841</v>
      </c>
      <c r="P235" s="351">
        <f t="shared" si="11"/>
        <v>1821.9410462734982</v>
      </c>
      <c r="R235" s="525"/>
      <c r="T235" s="21"/>
    </row>
    <row r="236" spans="1:20" x14ac:dyDescent="0.25">
      <c r="A236" s="90">
        <v>9774</v>
      </c>
      <c r="B236" s="92" t="s">
        <v>175</v>
      </c>
      <c r="C236" s="153">
        <v>760</v>
      </c>
      <c r="D236" s="363">
        <v>3</v>
      </c>
      <c r="E236" s="360">
        <v>1</v>
      </c>
      <c r="F236" s="270">
        <v>670</v>
      </c>
      <c r="G236" s="272">
        <v>39</v>
      </c>
      <c r="H236" s="115">
        <v>0.76</v>
      </c>
      <c r="I236" s="115">
        <v>0.62588235294117656</v>
      </c>
      <c r="J236" s="115">
        <v>6.1504384210526304</v>
      </c>
      <c r="K236" s="149">
        <v>1325.3942967965165</v>
      </c>
      <c r="L236" s="315">
        <f t="shared" si="9"/>
        <v>348.99632224203174</v>
      </c>
      <c r="M236" s="426">
        <v>976.39797455448479</v>
      </c>
      <c r="N236" s="358">
        <f t="shared" si="10"/>
        <v>1284.7341770453747</v>
      </c>
      <c r="O236" s="149">
        <v>1170.2731540920158</v>
      </c>
      <c r="P236" s="351">
        <f t="shared" si="11"/>
        <v>1539.8330974894945</v>
      </c>
      <c r="R236" s="525"/>
      <c r="T236" s="21"/>
    </row>
    <row r="237" spans="1:20" x14ac:dyDescent="0.25">
      <c r="A237" s="90">
        <v>9775</v>
      </c>
      <c r="B237" s="92" t="s">
        <v>176</v>
      </c>
      <c r="C237" s="153">
        <v>515</v>
      </c>
      <c r="D237" s="363">
        <v>3</v>
      </c>
      <c r="E237" s="360">
        <v>1</v>
      </c>
      <c r="F237" s="270">
        <v>444</v>
      </c>
      <c r="G237" s="272">
        <v>22</v>
      </c>
      <c r="H237" s="115">
        <v>0.51500000000000001</v>
      </c>
      <c r="I237" s="115">
        <v>0.42411764705882354</v>
      </c>
      <c r="J237" s="115">
        <v>6.5158794174757233</v>
      </c>
      <c r="K237" s="149">
        <v>773.47186968830476</v>
      </c>
      <c r="L237" s="315">
        <f t="shared" si="9"/>
        <v>203.66681713610024</v>
      </c>
      <c r="M237" s="426">
        <v>569.80505255220453</v>
      </c>
      <c r="N237" s="358">
        <f t="shared" si="10"/>
        <v>1106.417577771271</v>
      </c>
      <c r="O237" s="149">
        <v>682.94647617647729</v>
      </c>
      <c r="P237" s="351">
        <f t="shared" si="11"/>
        <v>1326.1096624785966</v>
      </c>
      <c r="R237" s="525"/>
      <c r="T237" s="21"/>
    </row>
    <row r="238" spans="1:20" x14ac:dyDescent="0.25">
      <c r="A238" s="90">
        <v>9776</v>
      </c>
      <c r="B238" s="92" t="s">
        <v>177</v>
      </c>
      <c r="C238" s="153">
        <v>358</v>
      </c>
      <c r="D238" s="363">
        <v>3</v>
      </c>
      <c r="E238" s="360">
        <v>3</v>
      </c>
      <c r="F238" s="270">
        <v>336</v>
      </c>
      <c r="G238" s="272">
        <v>0</v>
      </c>
      <c r="H238" s="115">
        <v>1.0740000000000001</v>
      </c>
      <c r="I238" s="115">
        <v>0.88447058823529423</v>
      </c>
      <c r="J238" s="115">
        <v>6.9095337988826788</v>
      </c>
      <c r="K238" s="149">
        <v>643.51568256547432</v>
      </c>
      <c r="L238" s="315">
        <f t="shared" si="9"/>
        <v>169.44739166544116</v>
      </c>
      <c r="M238" s="426">
        <v>474.06829090003316</v>
      </c>
      <c r="N238" s="358">
        <f t="shared" si="10"/>
        <v>1324.2131030727182</v>
      </c>
      <c r="O238" s="149">
        <v>568.20006647364755</v>
      </c>
      <c r="P238" s="351">
        <f t="shared" si="11"/>
        <v>1587.1510236694066</v>
      </c>
      <c r="R238" s="525"/>
      <c r="T238" s="21"/>
    </row>
    <row r="239" spans="1:20" x14ac:dyDescent="0.25">
      <c r="A239" s="90">
        <v>9777</v>
      </c>
      <c r="B239" s="92" t="s">
        <v>336</v>
      </c>
      <c r="C239" s="153">
        <v>1458</v>
      </c>
      <c r="D239" s="363">
        <v>1</v>
      </c>
      <c r="E239" s="360">
        <v>1</v>
      </c>
      <c r="F239" s="270">
        <v>1295</v>
      </c>
      <c r="G239" s="272">
        <v>143</v>
      </c>
      <c r="H239" s="115">
        <v>1.458</v>
      </c>
      <c r="I239" s="115">
        <v>1.2007058823529411</v>
      </c>
      <c r="J239" s="115">
        <v>7.9857995198902607</v>
      </c>
      <c r="K239" s="149">
        <v>3103.6909519897199</v>
      </c>
      <c r="L239" s="315">
        <f t="shared" si="9"/>
        <v>817.2486710093176</v>
      </c>
      <c r="M239" s="426">
        <v>2286.4422809804023</v>
      </c>
      <c r="N239" s="358">
        <f t="shared" si="10"/>
        <v>1568.2045822910852</v>
      </c>
      <c r="O239" s="149">
        <v>2740.4420016675954</v>
      </c>
      <c r="P239" s="351">
        <f t="shared" si="11"/>
        <v>1879.5898502521231</v>
      </c>
      <c r="R239" s="525"/>
      <c r="T239" s="21"/>
    </row>
    <row r="240" spans="1:20" x14ac:dyDescent="0.25">
      <c r="A240" s="90">
        <v>9778</v>
      </c>
      <c r="B240" s="92" t="s">
        <v>337</v>
      </c>
      <c r="C240" s="153">
        <v>1300</v>
      </c>
      <c r="D240" s="363">
        <v>3</v>
      </c>
      <c r="E240" s="360">
        <v>3</v>
      </c>
      <c r="F240" s="270">
        <v>1034</v>
      </c>
      <c r="G240" s="272">
        <v>0</v>
      </c>
      <c r="H240" s="115">
        <v>3.9</v>
      </c>
      <c r="I240" s="115">
        <v>3.2117647058823531</v>
      </c>
      <c r="J240" s="115">
        <v>9.6403930769230808</v>
      </c>
      <c r="K240" s="149">
        <v>3517.460322280579</v>
      </c>
      <c r="L240" s="315">
        <f t="shared" si="9"/>
        <v>926.20039114040355</v>
      </c>
      <c r="M240" s="426">
        <v>2591.2599311401755</v>
      </c>
      <c r="N240" s="358">
        <f t="shared" si="10"/>
        <v>1993.2768701078273</v>
      </c>
      <c r="O240" s="149">
        <v>3105.7847432255758</v>
      </c>
      <c r="P240" s="351">
        <f t="shared" si="11"/>
        <v>2389.0651870965967</v>
      </c>
      <c r="R240" s="525"/>
      <c r="T240" s="21"/>
    </row>
    <row r="241" spans="1:20" x14ac:dyDescent="0.25">
      <c r="A241" s="90">
        <v>9779</v>
      </c>
      <c r="B241" s="92" t="s">
        <v>178</v>
      </c>
      <c r="C241" s="153">
        <v>1276</v>
      </c>
      <c r="D241" s="363">
        <v>1</v>
      </c>
      <c r="E241" s="360">
        <v>1</v>
      </c>
      <c r="F241" s="270">
        <v>987</v>
      </c>
      <c r="G241" s="272">
        <v>126</v>
      </c>
      <c r="H241" s="115">
        <v>1.276</v>
      </c>
      <c r="I241" s="115">
        <v>1.0508235294117647</v>
      </c>
      <c r="J241" s="115">
        <v>5.2515974921630013</v>
      </c>
      <c r="K241" s="149">
        <v>2348.5987582965026</v>
      </c>
      <c r="L241" s="315">
        <f t="shared" si="9"/>
        <v>618.42149996328249</v>
      </c>
      <c r="M241" s="426">
        <v>1730.1772583332202</v>
      </c>
      <c r="N241" s="358">
        <f t="shared" si="10"/>
        <v>1355.9382902297964</v>
      </c>
      <c r="O241" s="149">
        <v>2073.7240858900486</v>
      </c>
      <c r="P241" s="351">
        <f t="shared" si="11"/>
        <v>1625.1756159012921</v>
      </c>
      <c r="R241" s="525"/>
      <c r="T241" s="21"/>
    </row>
    <row r="242" spans="1:20" x14ac:dyDescent="0.25">
      <c r="A242" s="90">
        <v>9780</v>
      </c>
      <c r="B242" s="92" t="s">
        <v>338</v>
      </c>
      <c r="C242" s="153">
        <v>1665</v>
      </c>
      <c r="D242" s="363">
        <v>1</v>
      </c>
      <c r="E242" s="360">
        <v>1</v>
      </c>
      <c r="F242" s="270">
        <v>1593</v>
      </c>
      <c r="G242" s="272">
        <v>196</v>
      </c>
      <c r="H242" s="115">
        <v>1.665</v>
      </c>
      <c r="I242" s="115">
        <v>1.3711764705882354</v>
      </c>
      <c r="J242" s="115">
        <v>5.7308773437500005</v>
      </c>
      <c r="K242" s="149">
        <v>2010.4181731633889</v>
      </c>
      <c r="L242" s="315">
        <f t="shared" si="9"/>
        <v>529.37344780976196</v>
      </c>
      <c r="M242" s="426">
        <v>1481.044725353627</v>
      </c>
      <c r="N242" s="358">
        <f t="shared" si="10"/>
        <v>889.51635156373982</v>
      </c>
      <c r="O242" s="149">
        <v>1775.1233894988125</v>
      </c>
      <c r="P242" s="351">
        <f t="shared" si="11"/>
        <v>1066.1401738731606</v>
      </c>
      <c r="R242" s="525"/>
      <c r="T242" s="21"/>
    </row>
    <row r="243" spans="1:20" x14ac:dyDescent="0.25">
      <c r="A243" s="90">
        <v>10041</v>
      </c>
      <c r="B243" s="92" t="s">
        <v>179</v>
      </c>
      <c r="C243" s="153">
        <v>448</v>
      </c>
      <c r="D243" s="363">
        <v>1</v>
      </c>
      <c r="E243" s="360">
        <v>1</v>
      </c>
      <c r="F243" s="270">
        <v>398</v>
      </c>
      <c r="G243" s="272">
        <v>149</v>
      </c>
      <c r="H243" s="115">
        <v>0.44800000000000001</v>
      </c>
      <c r="I243" s="115">
        <v>0.36894117647058827</v>
      </c>
      <c r="J243" s="115">
        <v>1.653708928571431</v>
      </c>
      <c r="K243" s="149">
        <v>114.70617194501953</v>
      </c>
      <c r="L243" s="315">
        <f t="shared" si="9"/>
        <v>47.677307595250269</v>
      </c>
      <c r="M243" s="426">
        <v>67.028864349769265</v>
      </c>
      <c r="N243" s="358">
        <f t="shared" si="10"/>
        <v>149.61800078073497</v>
      </c>
      <c r="O243" s="149">
        <v>77.767065714116654</v>
      </c>
      <c r="P243" s="351">
        <f t="shared" si="11"/>
        <v>173.58720025472468</v>
      </c>
      <c r="R243" s="525"/>
      <c r="T243" s="21"/>
    </row>
    <row r="244" spans="1:20" x14ac:dyDescent="0.25">
      <c r="A244" s="90">
        <v>10042</v>
      </c>
      <c r="B244" s="92" t="s">
        <v>181</v>
      </c>
      <c r="C244" s="153">
        <v>574</v>
      </c>
      <c r="D244" s="363">
        <v>1</v>
      </c>
      <c r="E244" s="360">
        <v>1</v>
      </c>
      <c r="F244" s="270">
        <v>557</v>
      </c>
      <c r="G244" s="272">
        <v>209</v>
      </c>
      <c r="H244" s="115">
        <v>0.57399999999999995</v>
      </c>
      <c r="I244" s="115">
        <v>0.47270588235294114</v>
      </c>
      <c r="J244" s="115">
        <v>1.8822034843205571</v>
      </c>
      <c r="K244" s="149">
        <v>338.28051099136985</v>
      </c>
      <c r="L244" s="315">
        <f t="shared" si="9"/>
        <v>140.60537199118218</v>
      </c>
      <c r="M244" s="426">
        <v>197.67513900018767</v>
      </c>
      <c r="N244" s="358">
        <f t="shared" si="10"/>
        <v>344.381775261651</v>
      </c>
      <c r="O244" s="149">
        <v>229.34321913105268</v>
      </c>
      <c r="P244" s="351">
        <f t="shared" si="11"/>
        <v>399.55264656977818</v>
      </c>
      <c r="R244" s="525"/>
      <c r="T244" s="21"/>
    </row>
    <row r="245" spans="1:20" x14ac:dyDescent="0.25">
      <c r="A245" s="90">
        <v>10043</v>
      </c>
      <c r="B245" s="92" t="s">
        <v>182</v>
      </c>
      <c r="C245" s="153">
        <v>248</v>
      </c>
      <c r="D245" s="363">
        <v>1</v>
      </c>
      <c r="E245" s="360">
        <v>1</v>
      </c>
      <c r="F245" s="270">
        <v>244</v>
      </c>
      <c r="G245" s="272">
        <v>38</v>
      </c>
      <c r="H245" s="115">
        <v>0.248</v>
      </c>
      <c r="I245" s="115">
        <v>0.20423529411764707</v>
      </c>
      <c r="J245" s="115">
        <v>1.7436020161290327</v>
      </c>
      <c r="K245" s="149">
        <v>140.44524342717975</v>
      </c>
      <c r="L245" s="315">
        <f t="shared" si="9"/>
        <v>58.375682473101548</v>
      </c>
      <c r="M245" s="426">
        <v>82.069560954078199</v>
      </c>
      <c r="N245" s="358">
        <f t="shared" si="10"/>
        <v>330.92564900837982</v>
      </c>
      <c r="O245" s="149">
        <v>95.217321698013691</v>
      </c>
      <c r="P245" s="351">
        <f t="shared" si="11"/>
        <v>383.94081329844232</v>
      </c>
      <c r="R245" s="525"/>
      <c r="T245" s="21"/>
    </row>
    <row r="246" spans="1:20" x14ac:dyDescent="0.25">
      <c r="A246" s="90">
        <v>10044</v>
      </c>
      <c r="B246" s="92" t="s">
        <v>183</v>
      </c>
      <c r="C246" s="153">
        <v>483</v>
      </c>
      <c r="D246" s="363">
        <v>1</v>
      </c>
      <c r="E246" s="360">
        <v>1</v>
      </c>
      <c r="F246" s="270">
        <v>456</v>
      </c>
      <c r="G246" s="272">
        <v>222</v>
      </c>
      <c r="H246" s="115">
        <v>0.48299999999999998</v>
      </c>
      <c r="I246" s="115">
        <v>0.39776470588235291</v>
      </c>
      <c r="J246" s="115">
        <v>1.8659968879668065</v>
      </c>
      <c r="K246" s="149">
        <v>244.05429430933685</v>
      </c>
      <c r="L246" s="315">
        <f t="shared" si="9"/>
        <v>101.4405019575166</v>
      </c>
      <c r="M246" s="426">
        <v>142.61379235182025</v>
      </c>
      <c r="N246" s="358">
        <f t="shared" si="10"/>
        <v>295.26665083192597</v>
      </c>
      <c r="O246" s="149">
        <v>165.46089910893096</v>
      </c>
      <c r="P246" s="351">
        <f t="shared" si="11"/>
        <v>342.56914929385289</v>
      </c>
      <c r="R246" s="525"/>
      <c r="T246" s="21"/>
    </row>
    <row r="247" spans="1:20" x14ac:dyDescent="0.25">
      <c r="A247" s="20">
        <v>10045</v>
      </c>
      <c r="B247" s="21" t="s">
        <v>184</v>
      </c>
      <c r="C247" s="151">
        <v>436</v>
      </c>
      <c r="D247" s="360">
        <v>1</v>
      </c>
      <c r="E247" s="360">
        <v>1</v>
      </c>
      <c r="F247" s="270">
        <v>400</v>
      </c>
      <c r="G247" s="272">
        <v>178</v>
      </c>
      <c r="H247" s="115">
        <v>0.436</v>
      </c>
      <c r="I247" s="115">
        <v>0.35905882352941176</v>
      </c>
      <c r="J247" s="115">
        <v>1.9814774712643668</v>
      </c>
      <c r="K247" s="149">
        <v>191.53206660196739</v>
      </c>
      <c r="L247" s="315">
        <f t="shared" si="9"/>
        <v>79.609781225311409</v>
      </c>
      <c r="M247" s="426">
        <v>111.92228537665598</v>
      </c>
      <c r="N247" s="358">
        <f t="shared" si="10"/>
        <v>256.70248939599992</v>
      </c>
      <c r="O247" s="149">
        <v>129.85253153540089</v>
      </c>
      <c r="P247" s="351">
        <f t="shared" si="11"/>
        <v>297.82690719128647</v>
      </c>
      <c r="R247" s="525"/>
      <c r="T247" s="21"/>
    </row>
    <row r="248" spans="1:20" x14ac:dyDescent="0.25">
      <c r="A248" s="20">
        <v>10046</v>
      </c>
      <c r="B248" s="21" t="s">
        <v>185</v>
      </c>
      <c r="C248" s="151">
        <v>474</v>
      </c>
      <c r="D248" s="360">
        <v>1</v>
      </c>
      <c r="E248" s="360">
        <v>1</v>
      </c>
      <c r="F248" s="270">
        <v>472</v>
      </c>
      <c r="G248" s="272">
        <v>60</v>
      </c>
      <c r="H248" s="115">
        <v>0.47399999999999998</v>
      </c>
      <c r="I248" s="115">
        <v>0.39035294117647057</v>
      </c>
      <c r="J248" s="115">
        <v>1.7016938818565408</v>
      </c>
      <c r="K248" s="149">
        <v>271.74455412122035</v>
      </c>
      <c r="L248" s="315">
        <f t="shared" si="9"/>
        <v>112.94988294423766</v>
      </c>
      <c r="M248" s="426">
        <v>158.79467117698269</v>
      </c>
      <c r="N248" s="358">
        <f t="shared" si="10"/>
        <v>335.00985480376096</v>
      </c>
      <c r="O248" s="149">
        <v>184.23399752131513</v>
      </c>
      <c r="P248" s="351">
        <f t="shared" si="11"/>
        <v>388.67931966522178</v>
      </c>
      <c r="R248" s="525"/>
      <c r="T248" s="21"/>
    </row>
    <row r="249" spans="1:20" x14ac:dyDescent="0.25">
      <c r="A249" s="20">
        <v>11000</v>
      </c>
      <c r="B249" s="21" t="s">
        <v>186</v>
      </c>
      <c r="C249" s="151">
        <v>899</v>
      </c>
      <c r="D249" s="360">
        <v>1</v>
      </c>
      <c r="E249" s="360">
        <v>1</v>
      </c>
      <c r="F249" s="270">
        <v>316</v>
      </c>
      <c r="G249" s="272">
        <v>205</v>
      </c>
      <c r="H249" s="115">
        <v>0.89900000000000002</v>
      </c>
      <c r="I249" s="115">
        <v>0.74035294117647066</v>
      </c>
      <c r="J249" s="115">
        <v>1.7254032258064509</v>
      </c>
      <c r="K249" s="149">
        <v>444.23615336422159</v>
      </c>
      <c r="L249" s="315">
        <f t="shared" si="9"/>
        <v>188.33992104771096</v>
      </c>
      <c r="M249" s="426">
        <v>255.89623231651063</v>
      </c>
      <c r="N249" s="358">
        <f t="shared" si="10"/>
        <v>284.6454197069084</v>
      </c>
      <c r="O249" s="149">
        <v>264.27161271068684</v>
      </c>
      <c r="P249" s="351">
        <f t="shared" si="11"/>
        <v>293.96174940009661</v>
      </c>
      <c r="R249" s="525"/>
      <c r="T249" s="21"/>
    </row>
    <row r="250" spans="1:20" x14ac:dyDescent="0.25">
      <c r="A250" s="20">
        <v>12060</v>
      </c>
      <c r="B250" s="21" t="s">
        <v>188</v>
      </c>
      <c r="C250" s="151">
        <v>1493</v>
      </c>
      <c r="D250" s="360">
        <v>1</v>
      </c>
      <c r="E250" s="360">
        <v>1</v>
      </c>
      <c r="F250" s="270">
        <v>1403</v>
      </c>
      <c r="G250" s="272">
        <v>554</v>
      </c>
      <c r="H250" s="115">
        <v>1.4930000000000001</v>
      </c>
      <c r="I250" s="115">
        <v>1.229529411764706</v>
      </c>
      <c r="J250" s="115">
        <v>1.5437651038178142</v>
      </c>
      <c r="K250" s="149">
        <v>688.73742231137692</v>
      </c>
      <c r="L250" s="315">
        <f t="shared" si="9"/>
        <v>282.64628247639087</v>
      </c>
      <c r="M250" s="426">
        <v>406.09113983498605</v>
      </c>
      <c r="N250" s="358">
        <f t="shared" si="10"/>
        <v>271.99674469858411</v>
      </c>
      <c r="O250" s="149">
        <v>425.1480937432396</v>
      </c>
      <c r="P250" s="351">
        <f t="shared" si="11"/>
        <v>284.76094691442705</v>
      </c>
      <c r="R250" s="525"/>
      <c r="T250" s="21"/>
    </row>
    <row r="251" spans="1:20" x14ac:dyDescent="0.25">
      <c r="A251" s="20">
        <v>12061</v>
      </c>
      <c r="B251" s="21" t="s">
        <v>190</v>
      </c>
      <c r="C251" s="151">
        <v>2279</v>
      </c>
      <c r="D251" s="360">
        <v>1</v>
      </c>
      <c r="E251" s="360">
        <v>1</v>
      </c>
      <c r="F251" s="270">
        <v>2161</v>
      </c>
      <c r="G251" s="272">
        <v>1216</v>
      </c>
      <c r="H251" s="115">
        <v>2.2789999999999999</v>
      </c>
      <c r="I251" s="115">
        <v>1.8768235294117646</v>
      </c>
      <c r="J251" s="115">
        <v>1.9805272487933319</v>
      </c>
      <c r="K251" s="149">
        <v>1698.1083786708671</v>
      </c>
      <c r="L251" s="315">
        <f t="shared" si="9"/>
        <v>696.87518773495833</v>
      </c>
      <c r="M251" s="426">
        <v>1001.2331909359087</v>
      </c>
      <c r="N251" s="358">
        <f t="shared" si="10"/>
        <v>439.33005306533948</v>
      </c>
      <c r="O251" s="149">
        <v>1048.2188375048847</v>
      </c>
      <c r="P251" s="351">
        <f t="shared" si="11"/>
        <v>459.94683523689542</v>
      </c>
      <c r="R251" s="525"/>
      <c r="T251" s="21"/>
    </row>
    <row r="252" spans="1:20" x14ac:dyDescent="0.25">
      <c r="A252" s="20">
        <v>12062</v>
      </c>
      <c r="B252" s="21" t="s">
        <v>191</v>
      </c>
      <c r="C252" s="151">
        <v>1910</v>
      </c>
      <c r="D252" s="360">
        <v>1</v>
      </c>
      <c r="E252" s="360">
        <v>1</v>
      </c>
      <c r="F252" s="270">
        <v>1612</v>
      </c>
      <c r="G252" s="272">
        <v>1178</v>
      </c>
      <c r="H252" s="115">
        <v>1.91</v>
      </c>
      <c r="I252" s="115">
        <v>1.5729411764705881</v>
      </c>
      <c r="J252" s="115">
        <v>2.2687595811518331</v>
      </c>
      <c r="K252" s="149">
        <v>1629.6711265421507</v>
      </c>
      <c r="L252" s="315">
        <f t="shared" si="9"/>
        <v>668.78968770191955</v>
      </c>
      <c r="M252" s="426">
        <v>960.88143884023111</v>
      </c>
      <c r="N252" s="358">
        <f t="shared" si="10"/>
        <v>503.07928735090633</v>
      </c>
      <c r="O252" s="149">
        <v>1005.9734674393171</v>
      </c>
      <c r="P252" s="351">
        <f t="shared" si="11"/>
        <v>526.68767928760064</v>
      </c>
      <c r="R252" s="525"/>
      <c r="T252" s="21"/>
    </row>
    <row r="253" spans="1:20" x14ac:dyDescent="0.25">
      <c r="A253" s="20">
        <v>12063</v>
      </c>
      <c r="B253" s="21" t="s">
        <v>192</v>
      </c>
      <c r="C253" s="151">
        <v>1732</v>
      </c>
      <c r="D253" s="360">
        <v>1</v>
      </c>
      <c r="E253" s="360">
        <v>1</v>
      </c>
      <c r="F253" s="270">
        <v>1518</v>
      </c>
      <c r="G253" s="272">
        <v>662</v>
      </c>
      <c r="H253" s="115">
        <v>1.732</v>
      </c>
      <c r="I253" s="115">
        <v>1.4263529411764706</v>
      </c>
      <c r="J253" s="115">
        <v>2.1549913972286343</v>
      </c>
      <c r="K253" s="149">
        <v>1081.4435023894107</v>
      </c>
      <c r="L253" s="315">
        <f t="shared" si="9"/>
        <v>443.80626891567942</v>
      </c>
      <c r="M253" s="426">
        <v>637.63723347373127</v>
      </c>
      <c r="N253" s="358">
        <f t="shared" si="10"/>
        <v>368.15082764072241</v>
      </c>
      <c r="O253" s="149">
        <v>667.56013051953448</v>
      </c>
      <c r="P253" s="351">
        <f t="shared" si="11"/>
        <v>385.42732708980049</v>
      </c>
      <c r="R253" s="525"/>
      <c r="T253" s="21"/>
    </row>
    <row r="254" spans="1:20" x14ac:dyDescent="0.25">
      <c r="A254" s="20">
        <v>12064</v>
      </c>
      <c r="B254" s="21" t="s">
        <v>193</v>
      </c>
      <c r="C254" s="151">
        <v>2215</v>
      </c>
      <c r="D254" s="360">
        <v>1</v>
      </c>
      <c r="E254" s="360">
        <v>1</v>
      </c>
      <c r="F254" s="270">
        <v>1759</v>
      </c>
      <c r="G254" s="272">
        <v>570</v>
      </c>
      <c r="H254" s="115">
        <v>2.2149999999999999</v>
      </c>
      <c r="I254" s="115">
        <v>1.8241176470588234</v>
      </c>
      <c r="J254" s="115">
        <v>1.9811944469525942</v>
      </c>
      <c r="K254" s="149">
        <v>1799.0094329395915</v>
      </c>
      <c r="L254" s="315">
        <f t="shared" si="9"/>
        <v>738.2832874884084</v>
      </c>
      <c r="M254" s="426">
        <v>1060.7261454511831</v>
      </c>
      <c r="N254" s="358">
        <f t="shared" si="10"/>
        <v>478.88313564387505</v>
      </c>
      <c r="O254" s="149">
        <v>1110.5036640430851</v>
      </c>
      <c r="P254" s="351">
        <f t="shared" si="11"/>
        <v>501.35605600139286</v>
      </c>
      <c r="R254" s="525"/>
      <c r="T254" s="21"/>
    </row>
    <row r="255" spans="1:20" x14ac:dyDescent="0.25">
      <c r="A255" s="20">
        <v>12065</v>
      </c>
      <c r="B255" s="21" t="s">
        <v>194</v>
      </c>
      <c r="C255" s="151">
        <v>1805</v>
      </c>
      <c r="D255" s="360">
        <v>1</v>
      </c>
      <c r="E255" s="360">
        <v>1</v>
      </c>
      <c r="F255" s="270">
        <v>1613</v>
      </c>
      <c r="G255" s="272">
        <v>789</v>
      </c>
      <c r="H255" s="115">
        <v>1.8049999999999999</v>
      </c>
      <c r="I255" s="115">
        <v>1.486470588235294</v>
      </c>
      <c r="J255" s="115">
        <v>1.7009468698060974</v>
      </c>
      <c r="K255" s="149">
        <v>910.87180228709417</v>
      </c>
      <c r="L255" s="315">
        <f t="shared" si="9"/>
        <v>373.80650504659604</v>
      </c>
      <c r="M255" s="426">
        <v>537.06529724049813</v>
      </c>
      <c r="N255" s="358">
        <f t="shared" si="10"/>
        <v>297.54310096426491</v>
      </c>
      <c r="O255" s="149">
        <v>562.26857702491679</v>
      </c>
      <c r="P255" s="351">
        <f t="shared" si="11"/>
        <v>311.50613685590957</v>
      </c>
      <c r="R255" s="525"/>
      <c r="T255" s="21"/>
    </row>
    <row r="256" spans="1:20" x14ac:dyDescent="0.25">
      <c r="A256" s="20">
        <v>12066</v>
      </c>
      <c r="B256" s="21" t="s">
        <v>195</v>
      </c>
      <c r="C256" s="151">
        <v>1225</v>
      </c>
      <c r="D256" s="360">
        <v>1</v>
      </c>
      <c r="E256" s="360">
        <v>1</v>
      </c>
      <c r="F256" s="270">
        <v>949</v>
      </c>
      <c r="G256" s="272">
        <v>616</v>
      </c>
      <c r="H256" s="115">
        <v>1.2250000000000001</v>
      </c>
      <c r="I256" s="115">
        <v>1.0088235294117649</v>
      </c>
      <c r="J256" s="115">
        <v>1.7243995918367345</v>
      </c>
      <c r="K256" s="149">
        <v>712.33719361831515</v>
      </c>
      <c r="L256" s="315">
        <f t="shared" si="9"/>
        <v>292.33123266366761</v>
      </c>
      <c r="M256" s="426">
        <v>420.00596095464755</v>
      </c>
      <c r="N256" s="358">
        <f t="shared" si="10"/>
        <v>342.86200894256939</v>
      </c>
      <c r="O256" s="149">
        <v>439.71590646677282</v>
      </c>
      <c r="P256" s="351">
        <f t="shared" si="11"/>
        <v>358.95176038103904</v>
      </c>
      <c r="R256" s="525"/>
      <c r="T256" s="21"/>
    </row>
    <row r="257" spans="1:20" x14ac:dyDescent="0.25">
      <c r="A257" s="20">
        <v>12067</v>
      </c>
      <c r="B257" s="21" t="s">
        <v>339</v>
      </c>
      <c r="C257" s="151">
        <v>2447</v>
      </c>
      <c r="D257" s="360">
        <v>1</v>
      </c>
      <c r="E257" s="360">
        <v>1</v>
      </c>
      <c r="F257" s="270">
        <v>2310</v>
      </c>
      <c r="G257" s="272">
        <v>1145</v>
      </c>
      <c r="H257" s="115">
        <v>2.4470000000000001</v>
      </c>
      <c r="I257" s="115">
        <v>2.0151764705882353</v>
      </c>
      <c r="J257" s="115">
        <v>1.6360944421740931</v>
      </c>
      <c r="K257" s="149">
        <v>1404.4450770996395</v>
      </c>
      <c r="L257" s="315">
        <f t="shared" si="9"/>
        <v>576.36069585458915</v>
      </c>
      <c r="M257" s="426">
        <v>828.08438124505039</v>
      </c>
      <c r="N257" s="358">
        <f t="shared" si="10"/>
        <v>338.40800214346154</v>
      </c>
      <c r="O257" s="149">
        <v>866.94453931681733</v>
      </c>
      <c r="P257" s="351">
        <f t="shared" si="11"/>
        <v>354.28873695006843</v>
      </c>
      <c r="R257" s="525"/>
      <c r="T257" s="21"/>
    </row>
    <row r="258" spans="1:20" x14ac:dyDescent="0.25">
      <c r="A258" s="20">
        <v>12068</v>
      </c>
      <c r="B258" s="21" t="s">
        <v>196</v>
      </c>
      <c r="C258" s="151">
        <v>2526</v>
      </c>
      <c r="D258" s="360">
        <v>1</v>
      </c>
      <c r="E258" s="360">
        <v>1</v>
      </c>
      <c r="F258" s="270">
        <v>2186</v>
      </c>
      <c r="G258" s="272">
        <v>1178</v>
      </c>
      <c r="H258" s="115">
        <v>2.5259999999999998</v>
      </c>
      <c r="I258" s="115">
        <v>2.0802352941176467</v>
      </c>
      <c r="J258" s="115">
        <v>2.2543598178939037</v>
      </c>
      <c r="K258" s="149">
        <v>1991.6405230864716</v>
      </c>
      <c r="L258" s="315">
        <f t="shared" si="9"/>
        <v>817.33585491921508</v>
      </c>
      <c r="M258" s="426">
        <v>1174.3046681672565</v>
      </c>
      <c r="N258" s="358">
        <f t="shared" si="10"/>
        <v>464.88704202979272</v>
      </c>
      <c r="O258" s="149">
        <v>1229.4121741931301</v>
      </c>
      <c r="P258" s="351">
        <f t="shared" si="11"/>
        <v>486.7031568460531</v>
      </c>
      <c r="R258" s="525"/>
      <c r="T258" s="21"/>
    </row>
    <row r="259" spans="1:20" x14ac:dyDescent="0.25">
      <c r="A259" s="20">
        <v>12069</v>
      </c>
      <c r="B259" s="21" t="s">
        <v>340</v>
      </c>
      <c r="C259" s="151">
        <v>3010</v>
      </c>
      <c r="D259" s="360">
        <v>1</v>
      </c>
      <c r="E259" s="360">
        <v>1</v>
      </c>
      <c r="F259" s="270">
        <v>2768</v>
      </c>
      <c r="G259" s="272">
        <v>1169</v>
      </c>
      <c r="H259" s="115">
        <v>3.01</v>
      </c>
      <c r="I259" s="115">
        <v>2.4788235294117649</v>
      </c>
      <c r="J259" s="115">
        <v>1.9492111627906963</v>
      </c>
      <c r="K259" s="149">
        <v>1655.6349368907668</v>
      </c>
      <c r="L259" s="315">
        <f t="shared" si="9"/>
        <v>679.44479984804104</v>
      </c>
      <c r="M259" s="426">
        <v>976.19013704272572</v>
      </c>
      <c r="N259" s="358">
        <f t="shared" si="10"/>
        <v>324.31566014708494</v>
      </c>
      <c r="O259" s="149">
        <v>1022.0005687967263</v>
      </c>
      <c r="P259" s="351">
        <f t="shared" si="11"/>
        <v>339.53507268994224</v>
      </c>
      <c r="R259" s="525"/>
      <c r="T259" s="21"/>
    </row>
    <row r="260" spans="1:20" x14ac:dyDescent="0.25">
      <c r="A260" s="20">
        <v>12070</v>
      </c>
      <c r="B260" s="21" t="s">
        <v>197</v>
      </c>
      <c r="C260" s="151">
        <v>2145</v>
      </c>
      <c r="D260" s="360">
        <v>1</v>
      </c>
      <c r="E260" s="360">
        <v>1</v>
      </c>
      <c r="F260" s="270">
        <v>1887</v>
      </c>
      <c r="G260" s="272">
        <v>887</v>
      </c>
      <c r="H260" s="115">
        <v>2.145</v>
      </c>
      <c r="I260" s="115">
        <v>1.7664705882352942</v>
      </c>
      <c r="J260" s="115">
        <v>2.7780505827505775</v>
      </c>
      <c r="K260" s="149">
        <v>2192.6709568578867</v>
      </c>
      <c r="L260" s="315">
        <f t="shared" si="9"/>
        <v>899.83537204929826</v>
      </c>
      <c r="M260" s="426">
        <v>1292.8355848085885</v>
      </c>
      <c r="N260" s="358">
        <f t="shared" si="10"/>
        <v>602.72055235831635</v>
      </c>
      <c r="O260" s="149">
        <v>1353.5054830995452</v>
      </c>
      <c r="P260" s="351">
        <f t="shared" si="11"/>
        <v>631.00488722589523</v>
      </c>
      <c r="R260" s="525"/>
      <c r="T260" s="21"/>
    </row>
    <row r="261" spans="1:20" x14ac:dyDescent="0.25">
      <c r="A261" s="20">
        <v>12071</v>
      </c>
      <c r="B261" s="21" t="s">
        <v>341</v>
      </c>
      <c r="C261" s="151">
        <v>1862</v>
      </c>
      <c r="D261" s="360">
        <v>1</v>
      </c>
      <c r="E261" s="360">
        <v>1</v>
      </c>
      <c r="F261" s="270">
        <v>1579</v>
      </c>
      <c r="G261" s="272">
        <v>982</v>
      </c>
      <c r="H261" s="115">
        <v>1.8620000000000001</v>
      </c>
      <c r="I261" s="115">
        <v>1.5334117647058825</v>
      </c>
      <c r="J261" s="115">
        <v>1.661532867883994</v>
      </c>
      <c r="K261" s="149">
        <v>1018.6967475912259</v>
      </c>
      <c r="L261" s="315">
        <f t="shared" si="9"/>
        <v>418.05605351189593</v>
      </c>
      <c r="M261" s="426">
        <v>600.64069407932993</v>
      </c>
      <c r="N261" s="358">
        <f t="shared" si="10"/>
        <v>322.57824601467769</v>
      </c>
      <c r="O261" s="149">
        <v>628.82742582418496</v>
      </c>
      <c r="P261" s="351">
        <f t="shared" si="11"/>
        <v>337.71612557689843</v>
      </c>
      <c r="R261" s="525"/>
      <c r="T261" s="21"/>
    </row>
    <row r="262" spans="1:20" x14ac:dyDescent="0.25">
      <c r="A262" s="20">
        <v>12072</v>
      </c>
      <c r="B262" s="21" t="s">
        <v>198</v>
      </c>
      <c r="C262" s="151">
        <v>2105</v>
      </c>
      <c r="D262" s="360">
        <v>1</v>
      </c>
      <c r="E262" s="360">
        <v>1</v>
      </c>
      <c r="F262" s="270">
        <v>1850</v>
      </c>
      <c r="G262" s="272">
        <v>944</v>
      </c>
      <c r="H262" s="115">
        <v>2.105</v>
      </c>
      <c r="I262" s="115">
        <v>1.7335294117647058</v>
      </c>
      <c r="J262" s="115">
        <v>2.0407536342042762</v>
      </c>
      <c r="K262" s="149">
        <v>1458.0342018973624</v>
      </c>
      <c r="L262" s="315">
        <f t="shared" si="9"/>
        <v>598.35277355294897</v>
      </c>
      <c r="M262" s="426">
        <v>859.68142834441346</v>
      </c>
      <c r="N262" s="358">
        <f t="shared" si="10"/>
        <v>408.39972842965011</v>
      </c>
      <c r="O262" s="149">
        <v>900.02436555402164</v>
      </c>
      <c r="P262" s="351">
        <f t="shared" si="11"/>
        <v>427.56501926556848</v>
      </c>
      <c r="R262" s="525"/>
      <c r="T262" s="21"/>
    </row>
    <row r="263" spans="1:20" x14ac:dyDescent="0.25">
      <c r="A263" s="20">
        <v>12073</v>
      </c>
      <c r="B263" s="21" t="s">
        <v>199</v>
      </c>
      <c r="C263" s="151">
        <v>3103</v>
      </c>
      <c r="D263" s="360">
        <v>1</v>
      </c>
      <c r="E263" s="360">
        <v>1</v>
      </c>
      <c r="F263" s="270">
        <v>2487</v>
      </c>
      <c r="G263" s="272">
        <v>981</v>
      </c>
      <c r="H263" s="115">
        <v>3.1030000000000002</v>
      </c>
      <c r="I263" s="115">
        <v>2.5554117647058825</v>
      </c>
      <c r="J263" s="115">
        <v>1.7566804705124073</v>
      </c>
      <c r="K263" s="149">
        <v>2074.6276011635173</v>
      </c>
      <c r="L263" s="315">
        <f t="shared" ref="L263:L307" si="12">K263-M263</f>
        <v>851.39235940438971</v>
      </c>
      <c r="M263" s="426">
        <v>1223.2352417591276</v>
      </c>
      <c r="N263" s="358">
        <f t="shared" ref="N263:N306" si="13">M263 / C263 * 1000</f>
        <v>394.21051941963503</v>
      </c>
      <c r="O263" s="149">
        <v>1280.6389507655038</v>
      </c>
      <c r="P263" s="351">
        <f t="shared" ref="P263:P307" si="14">O263 / C263*1000</f>
        <v>412.70994223831894</v>
      </c>
      <c r="R263" s="525"/>
      <c r="T263" s="21"/>
    </row>
    <row r="264" spans="1:20" x14ac:dyDescent="0.25">
      <c r="A264" s="20">
        <v>13071</v>
      </c>
      <c r="B264" s="21" t="s">
        <v>200</v>
      </c>
      <c r="C264" s="151">
        <v>5499</v>
      </c>
      <c r="D264" s="360">
        <v>1</v>
      </c>
      <c r="E264" s="360">
        <v>1</v>
      </c>
      <c r="F264" s="270">
        <v>4697</v>
      </c>
      <c r="G264" s="272">
        <v>1463</v>
      </c>
      <c r="H264" s="115">
        <v>5.4989999999999997</v>
      </c>
      <c r="I264" s="115">
        <v>4.5285882352941167</v>
      </c>
      <c r="J264" s="115">
        <v>1.5593499727223106</v>
      </c>
      <c r="K264" s="149">
        <v>2143.1873004547519</v>
      </c>
      <c r="L264" s="315">
        <f t="shared" si="12"/>
        <v>796.91281400079424</v>
      </c>
      <c r="M264" s="426">
        <v>1346.2744864539577</v>
      </c>
      <c r="N264" s="358">
        <f t="shared" si="13"/>
        <v>244.82169239024509</v>
      </c>
      <c r="O264" s="149">
        <v>1362.7282951279574</v>
      </c>
      <c r="P264" s="351">
        <f t="shared" si="14"/>
        <v>247.8138379938093</v>
      </c>
      <c r="R264" s="525"/>
      <c r="T264" s="21"/>
    </row>
    <row r="265" spans="1:20" x14ac:dyDescent="0.25">
      <c r="A265" s="20">
        <v>13072</v>
      </c>
      <c r="B265" s="21" t="s">
        <v>342</v>
      </c>
      <c r="C265" s="151">
        <v>3672</v>
      </c>
      <c r="D265" s="360">
        <v>1</v>
      </c>
      <c r="E265" s="360">
        <v>1</v>
      </c>
      <c r="F265" s="270">
        <v>3004</v>
      </c>
      <c r="G265" s="272">
        <v>1158</v>
      </c>
      <c r="H265" s="115">
        <v>3.6720000000000002</v>
      </c>
      <c r="I265" s="115">
        <v>3.024</v>
      </c>
      <c r="J265" s="115">
        <v>2.1594965686274574</v>
      </c>
      <c r="K265" s="149">
        <v>2684.6499834225442</v>
      </c>
      <c r="L265" s="315">
        <f t="shared" si="12"/>
        <v>998.24778377628991</v>
      </c>
      <c r="M265" s="426">
        <v>1686.4021996462543</v>
      </c>
      <c r="N265" s="358">
        <f t="shared" si="13"/>
        <v>459.25985829146362</v>
      </c>
      <c r="O265" s="149">
        <v>1707.0129587593369</v>
      </c>
      <c r="P265" s="351">
        <f t="shared" si="14"/>
        <v>464.87281011964518</v>
      </c>
      <c r="R265" s="525"/>
      <c r="T265" s="21"/>
    </row>
    <row r="266" spans="1:20" x14ac:dyDescent="0.25">
      <c r="A266" s="20">
        <v>13073</v>
      </c>
      <c r="B266" s="21" t="s">
        <v>202</v>
      </c>
      <c r="C266" s="151">
        <v>3645</v>
      </c>
      <c r="D266" s="360">
        <v>1</v>
      </c>
      <c r="E266" s="360">
        <v>1</v>
      </c>
      <c r="F266" s="270">
        <v>2669</v>
      </c>
      <c r="G266" s="272">
        <v>526</v>
      </c>
      <c r="H266" s="115">
        <v>3.645</v>
      </c>
      <c r="I266" s="115">
        <v>3.0017647058823531</v>
      </c>
      <c r="J266" s="115">
        <v>1.568242711771177</v>
      </c>
      <c r="K266" s="149">
        <v>1966.9870673082903</v>
      </c>
      <c r="L266" s="315">
        <f t="shared" si="12"/>
        <v>731.39533748600343</v>
      </c>
      <c r="M266" s="426">
        <v>1235.5917298222869</v>
      </c>
      <c r="N266" s="358">
        <f t="shared" si="13"/>
        <v>338.9826419265533</v>
      </c>
      <c r="O266" s="149">
        <v>1250.6928032855606</v>
      </c>
      <c r="P266" s="351">
        <f t="shared" si="14"/>
        <v>343.12559760920732</v>
      </c>
      <c r="R266" s="525"/>
      <c r="T266" s="21"/>
    </row>
    <row r="267" spans="1:20" x14ac:dyDescent="0.25">
      <c r="A267" s="20">
        <v>13074</v>
      </c>
      <c r="B267" s="21" t="s">
        <v>203</v>
      </c>
      <c r="C267" s="151">
        <v>2193</v>
      </c>
      <c r="D267" s="360">
        <v>1</v>
      </c>
      <c r="E267" s="360">
        <v>1</v>
      </c>
      <c r="F267" s="270">
        <v>1726</v>
      </c>
      <c r="G267" s="272">
        <v>608</v>
      </c>
      <c r="H267" s="115">
        <v>2.1930000000000001</v>
      </c>
      <c r="I267" s="115">
        <v>1.806</v>
      </c>
      <c r="J267" s="115">
        <v>3.2444354470802872</v>
      </c>
      <c r="K267" s="149">
        <v>2598.0947606158834</v>
      </c>
      <c r="L267" s="315">
        <f t="shared" si="12"/>
        <v>966.06349164340645</v>
      </c>
      <c r="M267" s="426">
        <v>1632.0312689724769</v>
      </c>
      <c r="N267" s="358">
        <f t="shared" si="13"/>
        <v>744.2003050490091</v>
      </c>
      <c r="O267" s="149">
        <v>1651.9775210331459</v>
      </c>
      <c r="P267" s="351">
        <f t="shared" si="14"/>
        <v>753.29572322532863</v>
      </c>
      <c r="R267" s="525"/>
      <c r="T267" s="21"/>
    </row>
    <row r="268" spans="1:20" x14ac:dyDescent="0.25">
      <c r="A268" s="20">
        <v>13075</v>
      </c>
      <c r="B268" s="21" t="s">
        <v>204</v>
      </c>
      <c r="C268" s="151">
        <v>4052</v>
      </c>
      <c r="D268" s="360">
        <v>1</v>
      </c>
      <c r="E268" s="360">
        <v>1</v>
      </c>
      <c r="F268" s="270">
        <v>3208</v>
      </c>
      <c r="G268" s="272">
        <v>1430</v>
      </c>
      <c r="H268" s="115">
        <v>4.0519999999999996</v>
      </c>
      <c r="I268" s="115">
        <v>3.3369411764705879</v>
      </c>
      <c r="J268" s="115">
        <v>1.6615152818991097</v>
      </c>
      <c r="K268" s="149">
        <v>2356.8979400991625</v>
      </c>
      <c r="L268" s="315">
        <f t="shared" si="12"/>
        <v>876.37798588978421</v>
      </c>
      <c r="M268" s="426">
        <v>1480.5199542093783</v>
      </c>
      <c r="N268" s="358">
        <f t="shared" si="13"/>
        <v>365.38004792926415</v>
      </c>
      <c r="O268" s="149">
        <v>1498.6144752819448</v>
      </c>
      <c r="P268" s="351">
        <f t="shared" si="14"/>
        <v>369.84562568656094</v>
      </c>
      <c r="R268" s="525"/>
      <c r="T268" s="21"/>
    </row>
    <row r="269" spans="1:20" x14ac:dyDescent="0.25">
      <c r="A269" s="20">
        <v>13076</v>
      </c>
      <c r="B269" s="21" t="s">
        <v>343</v>
      </c>
      <c r="C269" s="151">
        <v>4900</v>
      </c>
      <c r="D269" s="360">
        <v>1</v>
      </c>
      <c r="E269" s="360">
        <v>1</v>
      </c>
      <c r="F269" s="270">
        <v>4207</v>
      </c>
      <c r="G269" s="272">
        <v>2879</v>
      </c>
      <c r="H269" s="115">
        <v>4.9000000000000004</v>
      </c>
      <c r="I269" s="115">
        <v>4.0352941176470596</v>
      </c>
      <c r="J269" s="115">
        <v>2.3809350612244877</v>
      </c>
      <c r="K269" s="149">
        <v>3242.8655445215604</v>
      </c>
      <c r="L269" s="315">
        <f t="shared" si="12"/>
        <v>1205.8120659648132</v>
      </c>
      <c r="M269" s="426">
        <v>2037.0534785567472</v>
      </c>
      <c r="N269" s="358">
        <f t="shared" si="13"/>
        <v>415.72519970545864</v>
      </c>
      <c r="O269" s="149">
        <v>2061.9498043299272</v>
      </c>
      <c r="P269" s="351">
        <f t="shared" si="14"/>
        <v>420.80608251631168</v>
      </c>
      <c r="R269" s="525"/>
      <c r="T269" s="21"/>
    </row>
    <row r="270" spans="1:20" x14ac:dyDescent="0.25">
      <c r="A270" s="20">
        <v>14521</v>
      </c>
      <c r="B270" s="21" t="s">
        <v>344</v>
      </c>
      <c r="C270" s="151">
        <v>2113</v>
      </c>
      <c r="D270" s="360">
        <v>1</v>
      </c>
      <c r="E270" s="360">
        <v>1</v>
      </c>
      <c r="F270" s="270">
        <v>2003</v>
      </c>
      <c r="G270" s="272">
        <v>717</v>
      </c>
      <c r="H270" s="115">
        <v>2.113</v>
      </c>
      <c r="I270" s="115">
        <v>1.7401176470588235</v>
      </c>
      <c r="J270" s="115">
        <v>1.1515055844770479</v>
      </c>
      <c r="K270" s="149">
        <v>601.84756989934783</v>
      </c>
      <c r="L270" s="315">
        <f t="shared" si="12"/>
        <v>494.03186872629783</v>
      </c>
      <c r="M270" s="426">
        <v>107.81570117304997</v>
      </c>
      <c r="N270" s="358">
        <f t="shared" si="13"/>
        <v>51.024941397562692</v>
      </c>
      <c r="O270" s="149">
        <v>344.59726096768293</v>
      </c>
      <c r="P270" s="351">
        <f t="shared" si="14"/>
        <v>163.08436392223518</v>
      </c>
      <c r="R270" s="525"/>
      <c r="T270" s="21"/>
    </row>
    <row r="271" spans="1:20" x14ac:dyDescent="0.25">
      <c r="A271" s="20">
        <v>14522</v>
      </c>
      <c r="B271" s="21" t="s">
        <v>206</v>
      </c>
      <c r="C271" s="151">
        <v>2128</v>
      </c>
      <c r="D271" s="360">
        <v>3</v>
      </c>
      <c r="E271" s="360">
        <v>1</v>
      </c>
      <c r="F271" s="270">
        <v>1806</v>
      </c>
      <c r="G271" s="272">
        <v>106</v>
      </c>
      <c r="H271" s="115">
        <v>2.1280000000000001</v>
      </c>
      <c r="I271" s="115">
        <v>1.7524705882352942</v>
      </c>
      <c r="J271" s="115">
        <v>1.6086238251879705</v>
      </c>
      <c r="K271" s="149">
        <v>1099.2667960997057</v>
      </c>
      <c r="L271" s="315">
        <f t="shared" si="12"/>
        <v>902.34281347473188</v>
      </c>
      <c r="M271" s="426">
        <v>196.92398262497389</v>
      </c>
      <c r="N271" s="358">
        <f t="shared" si="13"/>
        <v>92.539465519254634</v>
      </c>
      <c r="O271" s="149">
        <v>629.40243668680057</v>
      </c>
      <c r="P271" s="351">
        <f t="shared" si="14"/>
        <v>295.77182175131605</v>
      </c>
      <c r="R271" s="525"/>
      <c r="T271" s="21"/>
    </row>
    <row r="272" spans="1:20" x14ac:dyDescent="0.25">
      <c r="A272" s="20">
        <v>14523</v>
      </c>
      <c r="B272" s="21" t="s">
        <v>207</v>
      </c>
      <c r="C272" s="151">
        <v>1459</v>
      </c>
      <c r="D272" s="360">
        <v>1</v>
      </c>
      <c r="E272" s="360">
        <v>1</v>
      </c>
      <c r="F272" s="270">
        <v>1423</v>
      </c>
      <c r="G272" s="272">
        <v>181</v>
      </c>
      <c r="H272" s="115">
        <v>1.4590000000000001</v>
      </c>
      <c r="I272" s="115">
        <v>1.201529411764706</v>
      </c>
      <c r="J272" s="115">
        <v>1.9957816997943769</v>
      </c>
      <c r="K272" s="149">
        <v>1026.5067217309554</v>
      </c>
      <c r="L272" s="315">
        <f t="shared" si="12"/>
        <v>842.6170667793192</v>
      </c>
      <c r="M272" s="426">
        <v>183.88965495163626</v>
      </c>
      <c r="N272" s="358">
        <f t="shared" si="13"/>
        <v>126.03814595725582</v>
      </c>
      <c r="O272" s="149">
        <v>587.74251548869813</v>
      </c>
      <c r="P272" s="351">
        <f t="shared" si="14"/>
        <v>402.83928409095142</v>
      </c>
      <c r="R272" s="525"/>
      <c r="T272" s="21"/>
    </row>
    <row r="273" spans="1:33" x14ac:dyDescent="0.25">
      <c r="A273" s="20">
        <v>14524</v>
      </c>
      <c r="B273" s="21" t="s">
        <v>208</v>
      </c>
      <c r="C273" s="151">
        <v>951</v>
      </c>
      <c r="D273" s="360">
        <v>3</v>
      </c>
      <c r="E273" s="360">
        <v>1</v>
      </c>
      <c r="F273" s="270">
        <v>868</v>
      </c>
      <c r="G273" s="272">
        <v>24</v>
      </c>
      <c r="H273" s="115">
        <v>0.95099999999999996</v>
      </c>
      <c r="I273" s="115">
        <v>0.78317647058823525</v>
      </c>
      <c r="J273" s="115">
        <v>1.7981166140904306</v>
      </c>
      <c r="K273" s="149">
        <v>570.6281716935207</v>
      </c>
      <c r="L273" s="315">
        <f t="shared" si="12"/>
        <v>468.40515125244548</v>
      </c>
      <c r="M273" s="426">
        <v>102.22302044107522</v>
      </c>
      <c r="N273" s="358">
        <f t="shared" si="13"/>
        <v>107.49003200954283</v>
      </c>
      <c r="O273" s="149">
        <v>326.72210511619949</v>
      </c>
      <c r="P273" s="351">
        <f t="shared" si="14"/>
        <v>343.55636710431071</v>
      </c>
      <c r="R273" s="525"/>
      <c r="T273" s="21"/>
    </row>
    <row r="274" spans="1:33" x14ac:dyDescent="0.25">
      <c r="A274" s="20">
        <v>14625</v>
      </c>
      <c r="B274" s="21" t="s">
        <v>209</v>
      </c>
      <c r="C274" s="151">
        <v>2418</v>
      </c>
      <c r="D274" s="360">
        <v>1</v>
      </c>
      <c r="E274" s="360">
        <v>1</v>
      </c>
      <c r="F274" s="270">
        <v>2059</v>
      </c>
      <c r="G274" s="272">
        <v>1040</v>
      </c>
      <c r="H274" s="115">
        <v>2.4180000000000001</v>
      </c>
      <c r="I274" s="115">
        <v>1.9912941176470591</v>
      </c>
      <c r="J274" s="115">
        <v>1.4007216708023171</v>
      </c>
      <c r="K274" s="149">
        <v>871.92074259309766</v>
      </c>
      <c r="L274" s="315">
        <f t="shared" si="12"/>
        <v>715.72380680465074</v>
      </c>
      <c r="M274" s="426">
        <v>156.19693578844689</v>
      </c>
      <c r="N274" s="358">
        <f t="shared" si="13"/>
        <v>64.59757476776133</v>
      </c>
      <c r="O274" s="149">
        <v>499.2318897769054</v>
      </c>
      <c r="P274" s="351">
        <f t="shared" si="14"/>
        <v>206.46480139656964</v>
      </c>
      <c r="R274" s="525"/>
      <c r="T274" s="21"/>
    </row>
    <row r="275" spans="1:33" x14ac:dyDescent="0.25">
      <c r="A275" s="20">
        <v>14626</v>
      </c>
      <c r="B275" s="21" t="s">
        <v>210</v>
      </c>
      <c r="C275" s="151">
        <v>2227</v>
      </c>
      <c r="D275" s="360">
        <v>1</v>
      </c>
      <c r="E275" s="360">
        <v>1</v>
      </c>
      <c r="F275" s="270">
        <v>1785</v>
      </c>
      <c r="G275" s="272">
        <v>912</v>
      </c>
      <c r="H275" s="115">
        <v>2.2269999999999999</v>
      </c>
      <c r="I275" s="115">
        <v>1.8339999999999999</v>
      </c>
      <c r="J275" s="115">
        <v>1.5083001347103711</v>
      </c>
      <c r="K275" s="149">
        <v>834.91793101593885</v>
      </c>
      <c r="L275" s="315">
        <f t="shared" si="12"/>
        <v>685.34972362168128</v>
      </c>
      <c r="M275" s="426">
        <v>149.5682073942576</v>
      </c>
      <c r="N275" s="358">
        <f t="shared" si="13"/>
        <v>67.161296539855229</v>
      </c>
      <c r="O275" s="149">
        <v>478.04534993638617</v>
      </c>
      <c r="P275" s="351">
        <f t="shared" si="14"/>
        <v>214.65889085603331</v>
      </c>
      <c r="R275" s="525"/>
      <c r="T275" s="21"/>
    </row>
    <row r="276" spans="1:33" x14ac:dyDescent="0.25">
      <c r="A276" s="20">
        <v>14627</v>
      </c>
      <c r="B276" s="21" t="s">
        <v>211</v>
      </c>
      <c r="C276" s="151">
        <v>1461</v>
      </c>
      <c r="D276" s="360">
        <v>1</v>
      </c>
      <c r="E276" s="360">
        <v>1</v>
      </c>
      <c r="F276" s="270">
        <v>1132</v>
      </c>
      <c r="G276" s="272">
        <v>456</v>
      </c>
      <c r="H276" s="115">
        <v>1.4610000000000001</v>
      </c>
      <c r="I276" s="115">
        <v>1.2031764705882353</v>
      </c>
      <c r="J276" s="115">
        <v>1.9828003422313538</v>
      </c>
      <c r="K276" s="149">
        <v>883.4872276733588</v>
      </c>
      <c r="L276" s="315">
        <f t="shared" si="12"/>
        <v>725.21825776629862</v>
      </c>
      <c r="M276" s="426">
        <v>158.26896990706024</v>
      </c>
      <c r="N276" s="358">
        <f t="shared" si="13"/>
        <v>108.32920595965794</v>
      </c>
      <c r="O276" s="149">
        <v>505.85446213081246</v>
      </c>
      <c r="P276" s="351">
        <f t="shared" si="14"/>
        <v>346.23850932978269</v>
      </c>
      <c r="R276" s="525"/>
      <c r="T276" s="21"/>
    </row>
    <row r="277" spans="1:33" x14ac:dyDescent="0.25">
      <c r="A277" s="20">
        <v>14628</v>
      </c>
      <c r="B277" s="21" t="s">
        <v>345</v>
      </c>
      <c r="C277" s="151">
        <v>2046</v>
      </c>
      <c r="D277" s="360">
        <v>1</v>
      </c>
      <c r="E277" s="360">
        <v>1</v>
      </c>
      <c r="F277" s="270">
        <v>1793</v>
      </c>
      <c r="G277" s="272">
        <v>771</v>
      </c>
      <c r="H277" s="115">
        <v>2.0459999999999998</v>
      </c>
      <c r="I277" s="115">
        <v>1.6849411764705882</v>
      </c>
      <c r="J277" s="115">
        <v>1.3225144672531768</v>
      </c>
      <c r="K277" s="149">
        <v>720.15698008174775</v>
      </c>
      <c r="L277" s="315">
        <f t="shared" si="12"/>
        <v>591.14718815857873</v>
      </c>
      <c r="M277" s="426">
        <v>129.00979192316908</v>
      </c>
      <c r="N277" s="358">
        <f t="shared" si="13"/>
        <v>63.054639258635916</v>
      </c>
      <c r="O277" s="149">
        <v>412.3371684369036</v>
      </c>
      <c r="P277" s="351">
        <f t="shared" si="14"/>
        <v>201.53331790660002</v>
      </c>
      <c r="R277" s="525"/>
      <c r="T277" s="21"/>
    </row>
    <row r="278" spans="1:33" x14ac:dyDescent="0.25">
      <c r="A278" s="20">
        <v>14729</v>
      </c>
      <c r="B278" s="21" t="s">
        <v>346</v>
      </c>
      <c r="C278" s="151">
        <v>1957</v>
      </c>
      <c r="D278" s="360">
        <v>3</v>
      </c>
      <c r="E278" s="360">
        <v>1</v>
      </c>
      <c r="F278" s="341">
        <v>1155</v>
      </c>
      <c r="G278" s="367">
        <v>11</v>
      </c>
      <c r="H278" s="255">
        <v>1.9570000000000001</v>
      </c>
      <c r="I278" s="255">
        <v>1.6116470588235294</v>
      </c>
      <c r="J278" s="115">
        <v>2.0620405212059247</v>
      </c>
      <c r="K278" s="149">
        <v>1049.1864469618072</v>
      </c>
      <c r="L278" s="315">
        <f t="shared" si="12"/>
        <v>861.23391861751884</v>
      </c>
      <c r="M278" s="426">
        <v>187.95252834428837</v>
      </c>
      <c r="N278" s="358">
        <f t="shared" si="13"/>
        <v>96.041148872911791</v>
      </c>
      <c r="O278" s="5">
        <v>600.72814770676655</v>
      </c>
      <c r="P278" s="351">
        <f t="shared" si="14"/>
        <v>306.96379545568044</v>
      </c>
      <c r="R278" s="525"/>
      <c r="S278" s="20"/>
      <c r="T278" s="21"/>
      <c r="U278" s="340"/>
      <c r="V278" s="341"/>
      <c r="W278" s="341"/>
      <c r="X278" s="5"/>
      <c r="Y278" s="5"/>
      <c r="Z278" s="255"/>
      <c r="AA278" s="255"/>
      <c r="AB278" s="5"/>
      <c r="AC278" s="5"/>
      <c r="AD278" s="5"/>
      <c r="AE278" s="20"/>
      <c r="AF278" s="20"/>
      <c r="AG278" s="20"/>
    </row>
    <row r="279" spans="1:33" x14ac:dyDescent="0.25">
      <c r="A279" s="20">
        <v>14730</v>
      </c>
      <c r="B279" s="21" t="s">
        <v>212</v>
      </c>
      <c r="C279" s="151">
        <v>2029</v>
      </c>
      <c r="D279" s="360">
        <v>1</v>
      </c>
      <c r="E279" s="360">
        <v>1</v>
      </c>
      <c r="F279" s="341">
        <v>1442</v>
      </c>
      <c r="G279" s="367">
        <v>432</v>
      </c>
      <c r="H279" s="255">
        <v>2.0289999999999999</v>
      </c>
      <c r="I279" s="255">
        <v>1.6709411764705882</v>
      </c>
      <c r="J279" s="115">
        <v>2.225150517496302</v>
      </c>
      <c r="K279" s="149">
        <v>1401.1749949407904</v>
      </c>
      <c r="L279" s="315">
        <f t="shared" si="12"/>
        <v>1150.1668126348445</v>
      </c>
      <c r="M279" s="426">
        <v>251.00818230594598</v>
      </c>
      <c r="N279" s="358">
        <f t="shared" si="13"/>
        <v>123.71029192013108</v>
      </c>
      <c r="O279" s="5">
        <v>802.26470877626559</v>
      </c>
      <c r="P279" s="351">
        <f t="shared" si="14"/>
        <v>395.3990679035316</v>
      </c>
      <c r="R279" s="525"/>
      <c r="S279" s="20"/>
      <c r="T279" s="21"/>
      <c r="U279" s="340"/>
      <c r="V279" s="341"/>
      <c r="W279" s="341"/>
      <c r="X279" s="5"/>
      <c r="Y279" s="5"/>
      <c r="Z279" s="255"/>
      <c r="AA279" s="255"/>
      <c r="AB279" s="5"/>
      <c r="AC279" s="5"/>
      <c r="AD279" s="5"/>
      <c r="AE279" s="20"/>
      <c r="AF279" s="20"/>
      <c r="AG279" s="20"/>
    </row>
    <row r="280" spans="1:33" x14ac:dyDescent="0.25">
      <c r="A280" s="20">
        <v>15081</v>
      </c>
      <c r="B280" s="21" t="s">
        <v>213</v>
      </c>
      <c r="C280" s="151">
        <v>2299</v>
      </c>
      <c r="D280" s="360">
        <v>1</v>
      </c>
      <c r="E280" s="360">
        <v>1</v>
      </c>
      <c r="F280" s="341">
        <v>2105</v>
      </c>
      <c r="G280" s="367">
        <v>1209</v>
      </c>
      <c r="H280" s="255">
        <v>2.2989999999999999</v>
      </c>
      <c r="I280" s="255">
        <v>1.8932941176470588</v>
      </c>
      <c r="J280" s="115">
        <v>3.0021939538929958</v>
      </c>
      <c r="K280" s="149">
        <v>2346.9635797074598</v>
      </c>
      <c r="L280" s="315">
        <f t="shared" si="12"/>
        <v>1048.5930755871752</v>
      </c>
      <c r="M280" s="426">
        <v>1298.3705041202845</v>
      </c>
      <c r="N280" s="358">
        <f t="shared" si="13"/>
        <v>564.7544602524074</v>
      </c>
      <c r="O280" s="5">
        <v>1598.5537646728944</v>
      </c>
      <c r="P280" s="351">
        <f t="shared" si="14"/>
        <v>695.32569146276398</v>
      </c>
      <c r="R280" s="525"/>
      <c r="S280" s="20"/>
      <c r="T280" s="21"/>
      <c r="U280" s="340"/>
      <c r="V280" s="341"/>
      <c r="W280" s="341"/>
      <c r="X280" s="5"/>
      <c r="Y280" s="5"/>
      <c r="Z280" s="255"/>
      <c r="AA280" s="255"/>
      <c r="AB280" s="5"/>
      <c r="AC280" s="5"/>
      <c r="AD280" s="5"/>
      <c r="AE280" s="20"/>
      <c r="AF280" s="20"/>
      <c r="AG280" s="20"/>
    </row>
    <row r="281" spans="1:33" s="337" customFormat="1" x14ac:dyDescent="0.25">
      <c r="A281" s="20">
        <v>15083</v>
      </c>
      <c r="B281" s="21" t="s">
        <v>347</v>
      </c>
      <c r="C281" s="151">
        <v>2580</v>
      </c>
      <c r="D281" s="360">
        <v>1</v>
      </c>
      <c r="E281" s="360">
        <v>1</v>
      </c>
      <c r="F281" s="341">
        <v>1426</v>
      </c>
      <c r="G281" s="367">
        <v>349</v>
      </c>
      <c r="H281" s="255">
        <v>5.601</v>
      </c>
      <c r="I281" s="255">
        <v>4.6125882352941181</v>
      </c>
      <c r="J281" s="364">
        <v>3.240537939653632</v>
      </c>
      <c r="K281" s="360">
        <v>3130.1053932959289</v>
      </c>
      <c r="L281" s="365">
        <f t="shared" si="12"/>
        <v>1397.0998278491031</v>
      </c>
      <c r="M281" s="427">
        <v>1733.0055654468258</v>
      </c>
      <c r="N281" s="358">
        <f t="shared" si="13"/>
        <v>671.70758350652159</v>
      </c>
      <c r="O281" s="5">
        <v>2133.676452178132</v>
      </c>
      <c r="P281" s="351">
        <f t="shared" si="14"/>
        <v>827.00637681322939</v>
      </c>
      <c r="Q281" s="402"/>
      <c r="R281" s="525"/>
      <c r="S281" s="20"/>
      <c r="T281" s="21"/>
      <c r="U281" s="340"/>
      <c r="V281" s="341"/>
      <c r="W281" s="341"/>
      <c r="X281" s="5"/>
      <c r="Y281" s="5"/>
      <c r="Z281" s="255"/>
      <c r="AA281" s="255"/>
      <c r="AB281" s="5"/>
      <c r="AC281" s="5"/>
      <c r="AD281" s="5"/>
      <c r="AE281" s="20"/>
      <c r="AF281" s="20"/>
      <c r="AG281" s="20"/>
    </row>
    <row r="282" spans="1:33" x14ac:dyDescent="0.25">
      <c r="A282" s="90">
        <v>15084</v>
      </c>
      <c r="B282" s="92" t="s">
        <v>215</v>
      </c>
      <c r="C282" s="153">
        <v>1417</v>
      </c>
      <c r="D282" s="360">
        <v>3</v>
      </c>
      <c r="E282" s="360">
        <v>1</v>
      </c>
      <c r="F282" s="341">
        <v>729</v>
      </c>
      <c r="G282" s="367">
        <v>28</v>
      </c>
      <c r="H282" s="255">
        <v>1.417</v>
      </c>
      <c r="I282" s="255">
        <v>1.1669411764705884</v>
      </c>
      <c r="J282" s="115">
        <v>2.967957304163733</v>
      </c>
      <c r="K282" s="149">
        <v>1512.4829620147964</v>
      </c>
      <c r="L282" s="315">
        <f t="shared" si="12"/>
        <v>675.75789186723648</v>
      </c>
      <c r="M282" s="426">
        <v>836.7250701475599</v>
      </c>
      <c r="N282" s="358">
        <f t="shared" si="13"/>
        <v>590.490522334199</v>
      </c>
      <c r="O282" s="5">
        <v>1030.1759063656759</v>
      </c>
      <c r="P282" s="351">
        <f t="shared" si="14"/>
        <v>727.01193109786584</v>
      </c>
      <c r="R282" s="525"/>
      <c r="S282" s="20"/>
      <c r="T282" s="21"/>
      <c r="U282" s="340"/>
      <c r="V282" s="341"/>
      <c r="W282" s="341"/>
      <c r="X282" s="5"/>
      <c r="Y282" s="5"/>
      <c r="Z282" s="255"/>
      <c r="AA282" s="255"/>
      <c r="AB282" s="5"/>
      <c r="AC282" s="5"/>
      <c r="AD282" s="5"/>
      <c r="AE282" s="20"/>
      <c r="AF282" s="20"/>
      <c r="AG282" s="20"/>
    </row>
    <row r="283" spans="1:33" x14ac:dyDescent="0.25">
      <c r="A283" s="90">
        <v>15085</v>
      </c>
      <c r="B283" s="92" t="s">
        <v>216</v>
      </c>
      <c r="C283" s="153">
        <v>2103</v>
      </c>
      <c r="D283" s="360">
        <v>1</v>
      </c>
      <c r="E283" s="360">
        <v>1</v>
      </c>
      <c r="F283" s="341">
        <v>1368</v>
      </c>
      <c r="G283" s="367">
        <v>149</v>
      </c>
      <c r="H283" s="255">
        <v>2.1030000000000002</v>
      </c>
      <c r="I283" s="255">
        <v>1.7318823529411767</v>
      </c>
      <c r="J283" s="115">
        <v>2.1193134569662408</v>
      </c>
      <c r="K283" s="149">
        <v>1331.9185972578871</v>
      </c>
      <c r="L283" s="315">
        <f t="shared" si="12"/>
        <v>595.0840611273951</v>
      </c>
      <c r="M283" s="426">
        <v>736.83453613049198</v>
      </c>
      <c r="N283" s="358">
        <f t="shared" si="13"/>
        <v>350.37305569685782</v>
      </c>
      <c r="O283" s="5">
        <v>907.19068088386177</v>
      </c>
      <c r="P283" s="351">
        <f t="shared" si="14"/>
        <v>431.37930617397137</v>
      </c>
      <c r="R283" s="525"/>
      <c r="S283" s="20"/>
      <c r="T283" s="21"/>
      <c r="U283" s="340"/>
      <c r="V283" s="341"/>
      <c r="W283" s="341"/>
      <c r="X283" s="5"/>
      <c r="Y283" s="5"/>
      <c r="Z283" s="255"/>
      <c r="AA283" s="255"/>
      <c r="AB283" s="5"/>
      <c r="AC283" s="5"/>
      <c r="AD283" s="5"/>
      <c r="AE283" s="20"/>
      <c r="AF283" s="20"/>
      <c r="AG283" s="20"/>
    </row>
    <row r="284" spans="1:33" x14ac:dyDescent="0.25">
      <c r="A284" s="90">
        <v>15086</v>
      </c>
      <c r="B284" s="92" t="s">
        <v>369</v>
      </c>
      <c r="C284" s="153">
        <v>1586</v>
      </c>
      <c r="D284" s="360">
        <v>1</v>
      </c>
      <c r="E284" s="360">
        <v>1</v>
      </c>
      <c r="F284" s="341">
        <v>878</v>
      </c>
      <c r="G284" s="367">
        <v>214</v>
      </c>
      <c r="H284" s="255">
        <v>5.601</v>
      </c>
      <c r="I284" s="255">
        <v>4.6125882352941181</v>
      </c>
      <c r="J284" s="115">
        <v>3.240537939653632</v>
      </c>
      <c r="K284" s="149">
        <v>1924.1487596675756</v>
      </c>
      <c r="L284" s="315">
        <f t="shared" si="12"/>
        <v>860.2863409659451</v>
      </c>
      <c r="M284" s="426">
        <v>1063.8624187016305</v>
      </c>
      <c r="N284" s="358">
        <f t="shared" si="13"/>
        <v>670.78336614226384</v>
      </c>
      <c r="O284" s="5">
        <v>1309.8274099054477</v>
      </c>
      <c r="P284" s="351">
        <f t="shared" si="14"/>
        <v>825.8684803943554</v>
      </c>
      <c r="R284" s="525"/>
      <c r="S284" s="20"/>
      <c r="T284" s="21"/>
      <c r="U284" s="340"/>
      <c r="V284" s="341"/>
      <c r="W284" s="341"/>
      <c r="X284" s="5"/>
      <c r="Y284" s="5"/>
      <c r="Z284" s="255"/>
      <c r="AA284" s="255"/>
      <c r="AB284" s="5"/>
      <c r="AC284" s="5"/>
      <c r="AD284" s="5"/>
      <c r="AE284" s="20"/>
      <c r="AF284" s="20"/>
      <c r="AG284" s="20"/>
    </row>
    <row r="285" spans="1:33" x14ac:dyDescent="0.25">
      <c r="A285" s="90">
        <v>15087</v>
      </c>
      <c r="B285" s="92" t="s">
        <v>217</v>
      </c>
      <c r="C285" s="153">
        <v>1459</v>
      </c>
      <c r="D285" s="360">
        <v>3</v>
      </c>
      <c r="E285" s="360">
        <v>1</v>
      </c>
      <c r="F285" s="341">
        <v>1014</v>
      </c>
      <c r="G285" s="367">
        <v>39</v>
      </c>
      <c r="H285" s="255">
        <v>1.4590000000000001</v>
      </c>
      <c r="I285" s="255">
        <v>1.201529411764706</v>
      </c>
      <c r="J285" s="115">
        <v>2.0434907470870445</v>
      </c>
      <c r="K285" s="149">
        <v>879.35074686537644</v>
      </c>
      <c r="L285" s="315">
        <f t="shared" si="12"/>
        <v>392.88257906855915</v>
      </c>
      <c r="M285" s="426">
        <v>486.46816779681728</v>
      </c>
      <c r="N285" s="358">
        <f t="shared" si="13"/>
        <v>333.42574900398722</v>
      </c>
      <c r="O285" s="5">
        <v>598.93960819144149</v>
      </c>
      <c r="P285" s="351">
        <f t="shared" si="14"/>
        <v>410.51378217370905</v>
      </c>
      <c r="R285" s="525"/>
      <c r="S285" s="20"/>
      <c r="T285" s="21"/>
      <c r="U285" s="340"/>
      <c r="V285" s="341"/>
      <c r="W285" s="341"/>
      <c r="X285" s="5"/>
      <c r="Y285" s="5"/>
      <c r="Z285" s="255"/>
      <c r="AA285" s="255"/>
      <c r="AB285" s="5"/>
      <c r="AC285" s="5"/>
      <c r="AD285" s="5"/>
      <c r="AE285" s="20"/>
      <c r="AF285" s="20"/>
      <c r="AG285" s="20"/>
    </row>
    <row r="286" spans="1:33" x14ac:dyDescent="0.25">
      <c r="A286" s="90">
        <v>15088</v>
      </c>
      <c r="B286" s="92" t="s">
        <v>348</v>
      </c>
      <c r="C286" s="153">
        <v>1575</v>
      </c>
      <c r="D286" s="360">
        <v>3</v>
      </c>
      <c r="E286" s="360">
        <v>3</v>
      </c>
      <c r="F286" s="341">
        <v>491</v>
      </c>
      <c r="G286" s="367">
        <v>0</v>
      </c>
      <c r="H286" s="255">
        <v>4.7249999999999996</v>
      </c>
      <c r="I286" s="255">
        <v>3.8911764705882348</v>
      </c>
      <c r="J286" s="115">
        <v>3.025995746031751</v>
      </c>
      <c r="K286" s="149">
        <v>1750.1072330841419</v>
      </c>
      <c r="L286" s="315">
        <f t="shared" si="12"/>
        <v>781.92535325827521</v>
      </c>
      <c r="M286" s="426">
        <v>968.18187982586664</v>
      </c>
      <c r="N286" s="358">
        <f t="shared" si="13"/>
        <v>614.71865385769308</v>
      </c>
      <c r="O286" s="5">
        <v>1192.0255304416071</v>
      </c>
      <c r="P286" s="351">
        <f t="shared" si="14"/>
        <v>756.84160662959175</v>
      </c>
      <c r="R286" s="525"/>
      <c r="S286" s="20"/>
      <c r="T286" s="21"/>
      <c r="U286" s="340"/>
      <c r="V286" s="341"/>
      <c r="W286" s="341"/>
      <c r="X286" s="5"/>
      <c r="Y286" s="5"/>
      <c r="Z286" s="255"/>
      <c r="AA286" s="255"/>
      <c r="AB286" s="5"/>
      <c r="AC286" s="5"/>
      <c r="AD286" s="5"/>
      <c r="AE286" s="20"/>
      <c r="AF286" s="20"/>
      <c r="AG286" s="20"/>
    </row>
    <row r="287" spans="1:33" x14ac:dyDescent="0.25">
      <c r="A287" s="90">
        <v>15089</v>
      </c>
      <c r="B287" s="92" t="s">
        <v>370</v>
      </c>
      <c r="C287" s="153">
        <v>1435</v>
      </c>
      <c r="D287" s="363">
        <v>1</v>
      </c>
      <c r="E287" s="360">
        <v>1</v>
      </c>
      <c r="F287" s="341">
        <v>795</v>
      </c>
      <c r="G287" s="367">
        <v>193</v>
      </c>
      <c r="H287" s="255">
        <v>5.601</v>
      </c>
      <c r="I287" s="255">
        <v>4.6125882352941181</v>
      </c>
      <c r="J287" s="115">
        <v>3.240537939653632</v>
      </c>
      <c r="K287" s="120">
        <v>1741.0162230344311</v>
      </c>
      <c r="L287" s="315">
        <f t="shared" si="12"/>
        <v>778.65304569302668</v>
      </c>
      <c r="M287" s="426">
        <v>962.36317734140437</v>
      </c>
      <c r="N287" s="358">
        <f t="shared" si="13"/>
        <v>670.6363605166581</v>
      </c>
      <c r="O287" s="5">
        <v>1184.8615439427372</v>
      </c>
      <c r="P287" s="351">
        <f t="shared" si="14"/>
        <v>825.68748706810959</v>
      </c>
      <c r="R287" s="525"/>
      <c r="S287" s="20"/>
      <c r="T287" s="21"/>
      <c r="U287" s="340"/>
      <c r="V287" s="341"/>
      <c r="W287" s="341"/>
      <c r="X287" s="5"/>
      <c r="Y287" s="5"/>
      <c r="Z287" s="255"/>
      <c r="AA287" s="255"/>
      <c r="AB287" s="5"/>
      <c r="AC287" s="5"/>
      <c r="AD287" s="5"/>
      <c r="AE287" s="20"/>
      <c r="AF287" s="20"/>
      <c r="AG287" s="20"/>
    </row>
    <row r="288" spans="1:33" x14ac:dyDescent="0.25">
      <c r="A288" s="90">
        <v>15090</v>
      </c>
      <c r="B288" s="92" t="s">
        <v>218</v>
      </c>
      <c r="C288" s="153">
        <v>2428</v>
      </c>
      <c r="D288" s="360">
        <v>1</v>
      </c>
      <c r="E288" s="360">
        <v>1</v>
      </c>
      <c r="F288" s="341">
        <v>2018</v>
      </c>
      <c r="G288" s="367">
        <v>647</v>
      </c>
      <c r="H288" s="255">
        <v>2.4279999999999999</v>
      </c>
      <c r="I288" s="255">
        <v>1.9995294117647058</v>
      </c>
      <c r="J288" s="115">
        <v>2.9584589373970331</v>
      </c>
      <c r="K288" s="149">
        <v>2403.5084343511294</v>
      </c>
      <c r="L288" s="315">
        <f t="shared" si="12"/>
        <v>1073.8565877916662</v>
      </c>
      <c r="M288" s="426">
        <v>1329.6518465594631</v>
      </c>
      <c r="N288" s="358">
        <f t="shared" si="13"/>
        <v>547.63255624360102</v>
      </c>
      <c r="O288" s="5">
        <v>1637.0673534840112</v>
      </c>
      <c r="P288" s="351">
        <f t="shared" si="14"/>
        <v>674.24520324712159</v>
      </c>
      <c r="R288" s="525"/>
      <c r="S288" s="20"/>
      <c r="T288" s="21"/>
      <c r="U288" s="340"/>
      <c r="V288" s="341"/>
      <c r="W288" s="341"/>
      <c r="X288" s="5"/>
      <c r="Y288" s="5"/>
      <c r="Z288" s="255"/>
      <c r="AA288" s="255"/>
      <c r="AB288" s="5"/>
      <c r="AC288" s="5"/>
      <c r="AD288" s="5"/>
      <c r="AE288" s="20"/>
      <c r="AF288" s="20"/>
      <c r="AG288" s="20"/>
    </row>
    <row r="289" spans="1:33" x14ac:dyDescent="0.25">
      <c r="A289" s="90">
        <v>15091</v>
      </c>
      <c r="B289" s="92" t="s">
        <v>349</v>
      </c>
      <c r="C289" s="153">
        <v>3650</v>
      </c>
      <c r="D289" s="360">
        <v>1</v>
      </c>
      <c r="E289" s="360">
        <v>1</v>
      </c>
      <c r="F289" s="341">
        <v>2653</v>
      </c>
      <c r="G289" s="367">
        <v>1086</v>
      </c>
      <c r="H289" s="255">
        <v>3.65</v>
      </c>
      <c r="I289" s="255">
        <v>3.0058823529411764</v>
      </c>
      <c r="J289" s="115">
        <v>2.7250297534246579</v>
      </c>
      <c r="K289" s="149">
        <v>3595.1792060937601</v>
      </c>
      <c r="L289" s="315">
        <f t="shared" si="12"/>
        <v>1606.2797282413799</v>
      </c>
      <c r="M289" s="426">
        <v>1988.8994778523802</v>
      </c>
      <c r="N289" s="358">
        <f t="shared" si="13"/>
        <v>544.9039665348987</v>
      </c>
      <c r="O289" s="5">
        <v>2448.7330371318508</v>
      </c>
      <c r="P289" s="351">
        <f t="shared" si="14"/>
        <v>670.88576359776732</v>
      </c>
      <c r="R289" s="525"/>
      <c r="S289" s="20"/>
      <c r="T289" s="21"/>
      <c r="U289" s="340"/>
      <c r="V289" s="341"/>
      <c r="W289" s="341"/>
      <c r="X289" s="5"/>
      <c r="Y289" s="5"/>
      <c r="Z289" s="255"/>
      <c r="AA289" s="255"/>
      <c r="AB289" s="5"/>
      <c r="AC289" s="5"/>
      <c r="AD289" s="5"/>
      <c r="AE289" s="20"/>
      <c r="AF289" s="20"/>
      <c r="AG289" s="20"/>
    </row>
    <row r="290" spans="1:33" x14ac:dyDescent="0.25">
      <c r="A290" s="90">
        <v>16051</v>
      </c>
      <c r="B290" s="92" t="s">
        <v>219</v>
      </c>
      <c r="C290" s="153">
        <v>272</v>
      </c>
      <c r="D290" s="360">
        <v>3</v>
      </c>
      <c r="E290" s="360">
        <v>3</v>
      </c>
      <c r="F290" s="341">
        <v>125</v>
      </c>
      <c r="G290" s="367">
        <v>0</v>
      </c>
      <c r="H290" s="255">
        <v>0.81599999999999995</v>
      </c>
      <c r="I290" s="255">
        <v>0.67199999999999993</v>
      </c>
      <c r="J290" s="115">
        <v>2.267582720588234</v>
      </c>
      <c r="K290" s="149">
        <v>114.88995945224001</v>
      </c>
      <c r="L290" s="315">
        <f t="shared" si="12"/>
        <v>71.897117112862276</v>
      </c>
      <c r="M290" s="426">
        <v>42.992842339377738</v>
      </c>
      <c r="N290" s="358">
        <f t="shared" si="13"/>
        <v>158.06192036535933</v>
      </c>
      <c r="O290" s="5">
        <v>71.110161229330771</v>
      </c>
      <c r="P290" s="351">
        <f t="shared" si="14"/>
        <v>261.43441628430429</v>
      </c>
      <c r="R290" s="525"/>
      <c r="S290" s="20"/>
      <c r="T290" s="21"/>
      <c r="U290" s="340"/>
      <c r="V290" s="341"/>
      <c r="W290" s="341"/>
      <c r="X290" s="5"/>
      <c r="Y290" s="5"/>
      <c r="Z290" s="255"/>
      <c r="AA290" s="255"/>
      <c r="AB290" s="5"/>
      <c r="AC290" s="5"/>
      <c r="AD290" s="5"/>
      <c r="AE290" s="20"/>
      <c r="AF290" s="20"/>
      <c r="AG290" s="20"/>
    </row>
    <row r="291" spans="1:33" x14ac:dyDescent="0.25">
      <c r="A291" s="90">
        <v>16061</v>
      </c>
      <c r="B291" s="92" t="s">
        <v>221</v>
      </c>
      <c r="C291" s="153">
        <v>937</v>
      </c>
      <c r="D291" s="360">
        <v>1</v>
      </c>
      <c r="E291" s="360">
        <v>1</v>
      </c>
      <c r="F291" s="341">
        <v>825</v>
      </c>
      <c r="G291" s="367">
        <v>404</v>
      </c>
      <c r="H291" s="255">
        <v>0.93700000000000006</v>
      </c>
      <c r="I291" s="255">
        <v>0.77164705882352946</v>
      </c>
      <c r="J291" s="115">
        <v>2.0272296691568861</v>
      </c>
      <c r="K291" s="149">
        <v>718.92148704258079</v>
      </c>
      <c r="L291" s="315">
        <f t="shared" si="12"/>
        <v>449.89468701432082</v>
      </c>
      <c r="M291" s="426">
        <v>269.02680002825997</v>
      </c>
      <c r="N291" s="358">
        <f t="shared" si="13"/>
        <v>287.11504805577368</v>
      </c>
      <c r="O291" s="5">
        <v>444.97032724674199</v>
      </c>
      <c r="P291" s="351">
        <f t="shared" si="14"/>
        <v>474.8882894842497</v>
      </c>
      <c r="R291" s="525"/>
      <c r="S291" s="20"/>
      <c r="T291" s="21"/>
      <c r="U291" s="340"/>
      <c r="V291" s="341"/>
      <c r="W291" s="341"/>
      <c r="X291" s="5"/>
      <c r="Y291" s="5"/>
      <c r="Z291" s="255"/>
      <c r="AA291" s="255"/>
      <c r="AB291" s="5"/>
      <c r="AC291" s="5"/>
      <c r="AD291" s="5"/>
      <c r="AE291" s="20"/>
      <c r="AF291" s="20"/>
      <c r="AG291" s="20"/>
    </row>
    <row r="292" spans="1:33" x14ac:dyDescent="0.25">
      <c r="A292" s="90">
        <v>16062</v>
      </c>
      <c r="B292" s="92" t="s">
        <v>222</v>
      </c>
      <c r="C292" s="153">
        <v>717</v>
      </c>
      <c r="D292" s="360">
        <v>1</v>
      </c>
      <c r="E292" s="360">
        <v>1</v>
      </c>
      <c r="F292" s="341">
        <v>556</v>
      </c>
      <c r="G292" s="367">
        <v>194</v>
      </c>
      <c r="H292" s="255">
        <v>0.71699999999999997</v>
      </c>
      <c r="I292" s="255">
        <v>0.59047058823529408</v>
      </c>
      <c r="J292" s="115">
        <v>2.2426094839609503</v>
      </c>
      <c r="K292" s="149">
        <v>564.1823366702979</v>
      </c>
      <c r="L292" s="315">
        <f t="shared" si="12"/>
        <v>353.06029983807991</v>
      </c>
      <c r="M292" s="426">
        <v>211.12203683221801</v>
      </c>
      <c r="N292" s="358">
        <f t="shared" si="13"/>
        <v>294.45193421508787</v>
      </c>
      <c r="O292" s="5">
        <v>349.19584892048857</v>
      </c>
      <c r="P292" s="351">
        <f t="shared" si="14"/>
        <v>487.02349919175532</v>
      </c>
      <c r="R292" s="525"/>
      <c r="S292" s="20"/>
      <c r="T292" s="21"/>
      <c r="U292" s="340"/>
      <c r="V292" s="341"/>
      <c r="W292" s="341"/>
      <c r="X292" s="5"/>
      <c r="Y292" s="5"/>
      <c r="Z292" s="255"/>
      <c r="AA292" s="255"/>
      <c r="AB292" s="5"/>
      <c r="AC292" s="5"/>
      <c r="AD292" s="5"/>
      <c r="AE292" s="20"/>
      <c r="AF292" s="20"/>
      <c r="AG292" s="20"/>
    </row>
    <row r="293" spans="1:33" x14ac:dyDescent="0.25">
      <c r="A293" s="90">
        <v>16063</v>
      </c>
      <c r="B293" s="92" t="s">
        <v>223</v>
      </c>
      <c r="C293" s="153">
        <v>1374</v>
      </c>
      <c r="D293" s="360">
        <v>1</v>
      </c>
      <c r="E293" s="360">
        <v>1</v>
      </c>
      <c r="F293" s="270">
        <v>1239</v>
      </c>
      <c r="G293" s="272">
        <v>552</v>
      </c>
      <c r="H293" s="115">
        <v>1.3740000000000001</v>
      </c>
      <c r="I293" s="115">
        <v>1.1315294117647059</v>
      </c>
      <c r="J293" s="115">
        <v>2.0855258369723439</v>
      </c>
      <c r="K293" s="149">
        <v>868.12149919302703</v>
      </c>
      <c r="L293" s="315">
        <f t="shared" si="12"/>
        <v>543.26273064462919</v>
      </c>
      <c r="M293" s="426">
        <v>324.85876854839785</v>
      </c>
      <c r="N293" s="358">
        <f t="shared" si="13"/>
        <v>236.43287376157048</v>
      </c>
      <c r="O293" s="5">
        <v>537.31640317904998</v>
      </c>
      <c r="P293" s="351">
        <f t="shared" si="14"/>
        <v>391.05997320163755</v>
      </c>
      <c r="R293" s="525"/>
      <c r="T293" s="117"/>
    </row>
    <row r="294" spans="1:33" x14ac:dyDescent="0.25">
      <c r="A294" s="90">
        <v>16064</v>
      </c>
      <c r="B294" s="92" t="s">
        <v>224</v>
      </c>
      <c r="C294" s="153">
        <v>977</v>
      </c>
      <c r="D294" s="360">
        <v>3</v>
      </c>
      <c r="E294" s="360">
        <v>1</v>
      </c>
      <c r="F294" s="270">
        <v>623</v>
      </c>
      <c r="G294" s="272">
        <v>1</v>
      </c>
      <c r="H294" s="115">
        <v>0.97699999999999998</v>
      </c>
      <c r="I294" s="115">
        <v>0.8045882352941176</v>
      </c>
      <c r="J294" s="115">
        <v>2.3214980552712396</v>
      </c>
      <c r="K294" s="149">
        <v>732.9331801507924</v>
      </c>
      <c r="L294" s="315">
        <f t="shared" si="12"/>
        <v>458.66308022425443</v>
      </c>
      <c r="M294" s="426">
        <v>274.27009992653797</v>
      </c>
      <c r="N294" s="358">
        <f t="shared" si="13"/>
        <v>280.72681671088839</v>
      </c>
      <c r="O294" s="5">
        <v>453.64274527849375</v>
      </c>
      <c r="P294" s="351">
        <f t="shared" si="14"/>
        <v>464.3221548398094</v>
      </c>
      <c r="R294" s="525"/>
      <c r="T294" s="21"/>
    </row>
    <row r="295" spans="1:33" x14ac:dyDescent="0.25">
      <c r="A295" s="90">
        <v>16065</v>
      </c>
      <c r="B295" s="92" t="s">
        <v>225</v>
      </c>
      <c r="C295" s="153">
        <v>1038</v>
      </c>
      <c r="D295" s="360">
        <v>3</v>
      </c>
      <c r="E295" s="360">
        <v>1</v>
      </c>
      <c r="F295" s="270">
        <v>635</v>
      </c>
      <c r="G295" s="272">
        <v>7</v>
      </c>
      <c r="H295" s="115">
        <v>1.038</v>
      </c>
      <c r="I295" s="115">
        <v>0.85482352941176476</v>
      </c>
      <c r="J295" s="115">
        <v>2.1434462427745684</v>
      </c>
      <c r="K295" s="149">
        <v>603.35067634796951</v>
      </c>
      <c r="L295" s="315">
        <f t="shared" si="12"/>
        <v>377.57149923573115</v>
      </c>
      <c r="M295" s="426">
        <v>225.77917711223833</v>
      </c>
      <c r="N295" s="358">
        <f t="shared" si="13"/>
        <v>217.51365810427583</v>
      </c>
      <c r="O295" s="5">
        <v>373.4387589436422</v>
      </c>
      <c r="P295" s="351">
        <f t="shared" si="14"/>
        <v>359.76759050447225</v>
      </c>
      <c r="R295" s="525"/>
      <c r="T295" s="21"/>
    </row>
    <row r="296" spans="1:33" x14ac:dyDescent="0.25">
      <c r="A296" s="90">
        <v>16066</v>
      </c>
      <c r="B296" s="92" t="s">
        <v>226</v>
      </c>
      <c r="C296" s="153">
        <v>1251</v>
      </c>
      <c r="D296" s="360">
        <v>1</v>
      </c>
      <c r="E296" s="360">
        <v>1</v>
      </c>
      <c r="F296" s="270">
        <v>1202</v>
      </c>
      <c r="G296" s="272">
        <v>549</v>
      </c>
      <c r="H296" s="115">
        <v>1.2509999999999999</v>
      </c>
      <c r="I296" s="115">
        <v>1.0302352941176469</v>
      </c>
      <c r="J296" s="115">
        <v>2.0043825739408438</v>
      </c>
      <c r="K296" s="149">
        <v>775.66638779447078</v>
      </c>
      <c r="L296" s="315">
        <f t="shared" si="12"/>
        <v>485.40514236105071</v>
      </c>
      <c r="M296" s="426">
        <v>290.26124543342007</v>
      </c>
      <c r="N296" s="358">
        <f t="shared" si="13"/>
        <v>232.02337764462035</v>
      </c>
      <c r="O296" s="5">
        <v>480.09209994687677</v>
      </c>
      <c r="P296" s="351">
        <f t="shared" si="14"/>
        <v>383.76666662420206</v>
      </c>
      <c r="R296" s="525"/>
      <c r="T296" s="21"/>
    </row>
    <row r="297" spans="1:33" x14ac:dyDescent="0.25">
      <c r="A297" s="90">
        <v>16067</v>
      </c>
      <c r="B297" s="92" t="s">
        <v>227</v>
      </c>
      <c r="C297" s="153">
        <v>932</v>
      </c>
      <c r="D297" s="360">
        <v>1</v>
      </c>
      <c r="E297" s="360">
        <v>1</v>
      </c>
      <c r="F297" s="270">
        <v>631</v>
      </c>
      <c r="G297" s="272">
        <v>160</v>
      </c>
      <c r="H297" s="115">
        <v>0.93200000000000005</v>
      </c>
      <c r="I297" s="115">
        <v>0.7675294117647059</v>
      </c>
      <c r="J297" s="115">
        <v>2.4028473175965672</v>
      </c>
      <c r="K297" s="149">
        <v>832.3644398366871</v>
      </c>
      <c r="L297" s="315">
        <f t="shared" si="12"/>
        <v>520.88628020099372</v>
      </c>
      <c r="M297" s="426">
        <v>311.47815963569337</v>
      </c>
      <c r="N297" s="358">
        <f t="shared" si="13"/>
        <v>334.20403394387699</v>
      </c>
      <c r="O297" s="5">
        <v>515.18487603743677</v>
      </c>
      <c r="P297" s="351">
        <f t="shared" si="14"/>
        <v>552.77347214317251</v>
      </c>
      <c r="R297" s="525"/>
      <c r="T297" s="21"/>
    </row>
    <row r="298" spans="1:33" x14ac:dyDescent="0.25">
      <c r="A298" s="90">
        <v>16068</v>
      </c>
      <c r="B298" s="92" t="s">
        <v>228</v>
      </c>
      <c r="C298" s="153">
        <v>808</v>
      </c>
      <c r="D298" s="360">
        <v>3</v>
      </c>
      <c r="E298" s="360">
        <v>3</v>
      </c>
      <c r="F298" s="270">
        <v>316</v>
      </c>
      <c r="G298" s="272">
        <v>0</v>
      </c>
      <c r="H298" s="115">
        <v>2.4239999999999999</v>
      </c>
      <c r="I298" s="115">
        <v>1.9962352941176471</v>
      </c>
      <c r="J298" s="115">
        <v>2.7987304455445532</v>
      </c>
      <c r="K298" s="149">
        <v>584.84789982305324</v>
      </c>
      <c r="L298" s="315">
        <f>K298-M298</f>
        <v>365.99262587667118</v>
      </c>
      <c r="M298" s="426">
        <v>218.85527394638206</v>
      </c>
      <c r="N298" s="358">
        <f t="shared" si="13"/>
        <v>270.86048755740353</v>
      </c>
      <c r="O298" s="5">
        <v>361.98662310731589</v>
      </c>
      <c r="P298" s="351">
        <f t="shared" si="14"/>
        <v>448.00324641994541</v>
      </c>
      <c r="R298" s="525"/>
      <c r="T298" s="21"/>
    </row>
    <row r="299" spans="1:33" x14ac:dyDescent="0.25">
      <c r="A299" s="90">
        <v>16069</v>
      </c>
      <c r="B299" s="92" t="s">
        <v>350</v>
      </c>
      <c r="C299" s="153">
        <v>1080</v>
      </c>
      <c r="D299" s="360">
        <v>1</v>
      </c>
      <c r="E299" s="360">
        <v>1</v>
      </c>
      <c r="F299" s="270">
        <v>1027</v>
      </c>
      <c r="G299" s="272">
        <v>369</v>
      </c>
      <c r="H299" s="115">
        <v>1.08</v>
      </c>
      <c r="I299" s="115">
        <v>0.88941176470588246</v>
      </c>
      <c r="J299" s="115">
        <v>1.8545241666666681</v>
      </c>
      <c r="K299" s="149">
        <v>621.59156268617744</v>
      </c>
      <c r="L299" s="315">
        <f t="shared" si="12"/>
        <v>388.98648403991439</v>
      </c>
      <c r="M299" s="426">
        <v>232.60507864626305</v>
      </c>
      <c r="N299" s="358">
        <f t="shared" si="13"/>
        <v>215.37507282061395</v>
      </c>
      <c r="O299" s="5">
        <v>384.72880008091909</v>
      </c>
      <c r="P299" s="351">
        <f t="shared" si="14"/>
        <v>356.23037044529542</v>
      </c>
      <c r="R299" s="525"/>
      <c r="T299" s="21"/>
    </row>
    <row r="300" spans="1:33" x14ac:dyDescent="0.25">
      <c r="A300" s="90">
        <v>16070</v>
      </c>
      <c r="B300" s="92" t="s">
        <v>229</v>
      </c>
      <c r="C300" s="153">
        <v>810</v>
      </c>
      <c r="D300" s="360">
        <v>1</v>
      </c>
      <c r="E300" s="360">
        <v>1</v>
      </c>
      <c r="F300" s="270">
        <v>709</v>
      </c>
      <c r="G300" s="272">
        <v>223</v>
      </c>
      <c r="H300" s="115">
        <v>0.81</v>
      </c>
      <c r="I300" s="115">
        <v>0.6670588235294117</v>
      </c>
      <c r="J300" s="115">
        <v>1.7875781481481485</v>
      </c>
      <c r="K300" s="149">
        <v>441.94409786377531</v>
      </c>
      <c r="L300" s="315">
        <f t="shared" si="12"/>
        <v>276.56469471258578</v>
      </c>
      <c r="M300" s="426">
        <v>165.37940315118954</v>
      </c>
      <c r="N300" s="358">
        <f t="shared" si="13"/>
        <v>204.17210265578956</v>
      </c>
      <c r="O300" s="5">
        <v>273.53753281206747</v>
      </c>
      <c r="P300" s="351">
        <f t="shared" si="14"/>
        <v>337.70065779267588</v>
      </c>
      <c r="R300" s="525"/>
      <c r="T300" s="21"/>
    </row>
    <row r="301" spans="1:33" x14ac:dyDescent="0.25">
      <c r="A301" s="90">
        <v>16071</v>
      </c>
      <c r="B301" s="92" t="s">
        <v>351</v>
      </c>
      <c r="C301" s="153">
        <v>888</v>
      </c>
      <c r="D301" s="360">
        <v>3</v>
      </c>
      <c r="E301" s="360">
        <v>1</v>
      </c>
      <c r="F301" s="270">
        <v>650</v>
      </c>
      <c r="G301" s="272">
        <v>2</v>
      </c>
      <c r="H301" s="115">
        <v>0.88800000000000001</v>
      </c>
      <c r="I301" s="115">
        <v>0.73129411764705887</v>
      </c>
      <c r="J301" s="115">
        <v>2.4550320945945949</v>
      </c>
      <c r="K301" s="149">
        <v>856.97928329791841</v>
      </c>
      <c r="L301" s="315">
        <f t="shared" si="12"/>
        <v>536.29003081144288</v>
      </c>
      <c r="M301" s="426">
        <v>320.6892524864756</v>
      </c>
      <c r="N301" s="358">
        <f t="shared" si="13"/>
        <v>361.13654559287795</v>
      </c>
      <c r="O301" s="5">
        <v>530.42002361263064</v>
      </c>
      <c r="P301" s="351">
        <f t="shared" si="14"/>
        <v>597.31984641062013</v>
      </c>
      <c r="R301" s="525"/>
      <c r="T301" s="21"/>
    </row>
    <row r="302" spans="1:33" x14ac:dyDescent="0.25">
      <c r="A302" s="90">
        <v>16072</v>
      </c>
      <c r="B302" s="92" t="s">
        <v>230</v>
      </c>
      <c r="C302" s="153">
        <v>462</v>
      </c>
      <c r="D302" s="360">
        <v>1</v>
      </c>
      <c r="E302" s="360">
        <v>1</v>
      </c>
      <c r="F302" s="270">
        <v>449</v>
      </c>
      <c r="G302" s="272">
        <v>134</v>
      </c>
      <c r="H302" s="115">
        <v>0.46200000000000002</v>
      </c>
      <c r="I302" s="115">
        <v>0.38047058823529412</v>
      </c>
      <c r="J302" s="115">
        <v>1.4855525974025967</v>
      </c>
      <c r="K302" s="149">
        <v>183.32965363857284</v>
      </c>
      <c r="L302" s="315">
        <f t="shared" si="12"/>
        <v>114.72607041342253</v>
      </c>
      <c r="M302" s="426">
        <v>68.603583225150302</v>
      </c>
      <c r="N302" s="358">
        <f t="shared" si="13"/>
        <v>148.49260438344223</v>
      </c>
      <c r="O302" s="5">
        <v>113.47032665439859</v>
      </c>
      <c r="P302" s="351">
        <f t="shared" si="14"/>
        <v>245.60676765021338</v>
      </c>
      <c r="R302" s="525"/>
      <c r="T302" s="21"/>
    </row>
    <row r="303" spans="1:33" x14ac:dyDescent="0.25">
      <c r="A303" s="90">
        <v>16073</v>
      </c>
      <c r="B303" s="92" t="s">
        <v>231</v>
      </c>
      <c r="C303" s="153">
        <v>1004</v>
      </c>
      <c r="D303" s="360">
        <v>1</v>
      </c>
      <c r="E303" s="360">
        <v>1</v>
      </c>
      <c r="F303" s="270">
        <v>986</v>
      </c>
      <c r="G303" s="272">
        <v>350</v>
      </c>
      <c r="H303" s="115">
        <v>1.004</v>
      </c>
      <c r="I303" s="115">
        <v>0.82682352941176473</v>
      </c>
      <c r="J303" s="115">
        <v>1.7597619521912347</v>
      </c>
      <c r="K303" s="149">
        <v>561.73860663498033</v>
      </c>
      <c r="L303" s="315">
        <f t="shared" si="12"/>
        <v>351.5310352671886</v>
      </c>
      <c r="M303" s="426">
        <v>210.20757136779173</v>
      </c>
      <c r="N303" s="358">
        <f t="shared" si="13"/>
        <v>209.37009100377662</v>
      </c>
      <c r="O303" s="5">
        <v>347.68332304232752</v>
      </c>
      <c r="P303" s="351">
        <f t="shared" si="14"/>
        <v>346.29813052024656</v>
      </c>
      <c r="R303" s="525"/>
      <c r="T303" s="21"/>
    </row>
    <row r="304" spans="1:33" x14ac:dyDescent="0.25">
      <c r="A304" s="20">
        <v>16074</v>
      </c>
      <c r="B304" s="21" t="s">
        <v>352</v>
      </c>
      <c r="C304" s="151">
        <v>935</v>
      </c>
      <c r="D304" s="360">
        <v>1</v>
      </c>
      <c r="E304" s="360">
        <v>1</v>
      </c>
      <c r="F304" s="270">
        <v>857</v>
      </c>
      <c r="G304" s="272">
        <v>385</v>
      </c>
      <c r="H304" s="115">
        <v>0.93500000000000005</v>
      </c>
      <c r="I304" s="115">
        <v>0.77</v>
      </c>
      <c r="J304" s="115">
        <v>2.6050557219251296</v>
      </c>
      <c r="K304" s="149">
        <v>946.93104037707485</v>
      </c>
      <c r="L304" s="315">
        <f t="shared" si="12"/>
        <v>592.58104217624623</v>
      </c>
      <c r="M304" s="426">
        <v>354.34999820082857</v>
      </c>
      <c r="N304" s="358">
        <f t="shared" si="13"/>
        <v>378.98395529500385</v>
      </c>
      <c r="O304" s="5">
        <v>586.09489702417045</v>
      </c>
      <c r="P304" s="351">
        <f t="shared" si="14"/>
        <v>626.83946205793632</v>
      </c>
      <c r="R304" s="525"/>
      <c r="T304" s="21"/>
    </row>
    <row r="305" spans="1:21" x14ac:dyDescent="0.25">
      <c r="A305" s="20">
        <v>16075</v>
      </c>
      <c r="B305" s="21" t="s">
        <v>232</v>
      </c>
      <c r="C305" s="151">
        <v>1154</v>
      </c>
      <c r="D305" s="360">
        <v>1</v>
      </c>
      <c r="E305" s="360">
        <v>1</v>
      </c>
      <c r="F305" s="270">
        <v>1096</v>
      </c>
      <c r="G305" s="272">
        <v>225</v>
      </c>
      <c r="H305" s="115">
        <v>1.1539999999999999</v>
      </c>
      <c r="I305" s="115">
        <v>0.95035294117647051</v>
      </c>
      <c r="J305" s="115">
        <v>2.2142345753899502</v>
      </c>
      <c r="K305" s="149">
        <v>1062.2741162756472</v>
      </c>
      <c r="L305" s="315">
        <f t="shared" si="12"/>
        <v>664.76171554035136</v>
      </c>
      <c r="M305" s="426">
        <v>397.51240073529578</v>
      </c>
      <c r="N305" s="358">
        <f t="shared" si="13"/>
        <v>344.46481866143478</v>
      </c>
      <c r="O305" s="5">
        <v>657.48551081617916</v>
      </c>
      <c r="P305" s="351">
        <f t="shared" si="14"/>
        <v>569.7448100660132</v>
      </c>
      <c r="R305" s="525"/>
      <c r="T305" s="21"/>
    </row>
    <row r="306" spans="1:21" x14ac:dyDescent="0.25">
      <c r="A306" s="20">
        <v>16076</v>
      </c>
      <c r="B306" s="21" t="s">
        <v>353</v>
      </c>
      <c r="C306" s="151">
        <v>992</v>
      </c>
      <c r="D306" s="360">
        <v>1</v>
      </c>
      <c r="E306" s="360">
        <v>1</v>
      </c>
      <c r="F306" s="270">
        <v>894</v>
      </c>
      <c r="G306" s="272">
        <v>249</v>
      </c>
      <c r="H306" s="115">
        <v>0.99199999999999999</v>
      </c>
      <c r="I306" s="115">
        <v>0.81694117647058828</v>
      </c>
      <c r="J306" s="115">
        <v>2.7569107862903297</v>
      </c>
      <c r="K306" s="149">
        <v>1079.0950612468891</v>
      </c>
      <c r="L306" s="315">
        <f t="shared" si="12"/>
        <v>675.28811363738555</v>
      </c>
      <c r="M306" s="426">
        <v>403.80694760950354</v>
      </c>
      <c r="N306" s="358">
        <f t="shared" si="13"/>
        <v>407.06345525151568</v>
      </c>
      <c r="O306" s="5">
        <v>667.89669134611881</v>
      </c>
      <c r="P306" s="351">
        <f t="shared" si="14"/>
        <v>673.28295498600687</v>
      </c>
      <c r="R306" s="525"/>
      <c r="T306" s="21"/>
    </row>
    <row r="307" spans="1:21" x14ac:dyDescent="0.25">
      <c r="A307" s="20">
        <v>16077</v>
      </c>
      <c r="B307" s="21" t="s">
        <v>233</v>
      </c>
      <c r="C307" s="151">
        <v>570</v>
      </c>
      <c r="D307" s="360">
        <v>3</v>
      </c>
      <c r="E307" s="360">
        <v>1</v>
      </c>
      <c r="F307" s="270">
        <v>359</v>
      </c>
      <c r="G307" s="272">
        <v>8</v>
      </c>
      <c r="H307" s="115">
        <v>0.56999999999999995</v>
      </c>
      <c r="I307" s="115">
        <v>0.46941176470588231</v>
      </c>
      <c r="J307" s="115">
        <v>2.6958282456140394</v>
      </c>
      <c r="K307" s="149">
        <v>570.26615667779481</v>
      </c>
      <c r="L307" s="315">
        <f t="shared" si="12"/>
        <v>356.86750041207267</v>
      </c>
      <c r="M307" s="426">
        <v>213.39865626572211</v>
      </c>
      <c r="N307" s="358">
        <f>M307 / C307 * 1000</f>
        <v>374.38360748372304</v>
      </c>
      <c r="O307" s="5">
        <v>352.96137746350433</v>
      </c>
      <c r="P307" s="351">
        <f t="shared" si="14"/>
        <v>619.23048677807776</v>
      </c>
      <c r="R307" s="525"/>
      <c r="T307" s="21"/>
    </row>
    <row r="308" spans="1:21" x14ac:dyDescent="0.25">
      <c r="K308" s="270"/>
      <c r="L308" s="270"/>
      <c r="M308" s="270"/>
      <c r="O308" s="270"/>
      <c r="P308" s="149"/>
      <c r="R308" s="525"/>
      <c r="T308" s="21"/>
    </row>
    <row r="309" spans="1:21" x14ac:dyDescent="0.25">
      <c r="B309" s="20" t="s">
        <v>500</v>
      </c>
      <c r="K309" s="261">
        <f>SUM(K6:K308)/1000</f>
        <v>469.61959456191767</v>
      </c>
      <c r="L309" s="5">
        <f t="shared" ref="L309" si="15">SUM(L6:L308)/1000</f>
        <v>115.9293885425316</v>
      </c>
      <c r="M309" s="261">
        <f>SUM(M6:M308)/1000</f>
        <v>353.69020601938593</v>
      </c>
      <c r="N309" s="261"/>
      <c r="O309" s="5">
        <f>SUM(O6:O308)/1000</f>
        <v>401.53546763009706</v>
      </c>
      <c r="P309" s="5"/>
      <c r="R309" s="525"/>
      <c r="T309" s="21"/>
    </row>
    <row r="310" spans="1:21" x14ac:dyDescent="0.25">
      <c r="G310" s="270">
        <f>COUNTIF(G6:G307, "=0")</f>
        <v>11</v>
      </c>
      <c r="H310" s="270"/>
      <c r="I310" s="270"/>
      <c r="J310" s="270"/>
      <c r="K310" s="270"/>
      <c r="M310" s="270">
        <f t="shared" ref="M310:O310" si="16">COUNTIF(M6:M307, "=0")</f>
        <v>0</v>
      </c>
      <c r="O310" s="270">
        <f t="shared" si="16"/>
        <v>0</v>
      </c>
      <c r="Q310" s="404"/>
      <c r="R310" s="525"/>
      <c r="T310" s="21"/>
    </row>
    <row r="311" spans="1:21" x14ac:dyDescent="0.25">
      <c r="M311" s="526"/>
      <c r="R311" s="525"/>
      <c r="T311" s="21"/>
    </row>
    <row r="312" spans="1:21" x14ac:dyDescent="0.25">
      <c r="T312" s="21"/>
    </row>
    <row r="313" spans="1:21" x14ac:dyDescent="0.25">
      <c r="T313" s="21"/>
      <c r="U313" s="177"/>
    </row>
    <row r="314" spans="1:21" x14ac:dyDescent="0.25">
      <c r="T314" s="21"/>
      <c r="U314" s="177"/>
    </row>
    <row r="315" spans="1:21" x14ac:dyDescent="0.25">
      <c r="T315" s="176"/>
      <c r="U315" s="177"/>
    </row>
    <row r="316" spans="1:21" x14ac:dyDescent="0.25">
      <c r="T316" s="176"/>
      <c r="U316" s="177"/>
    </row>
    <row r="317" spans="1:21" x14ac:dyDescent="0.25">
      <c r="T317" s="176"/>
      <c r="U317" s="177"/>
    </row>
    <row r="318" spans="1:21" x14ac:dyDescent="0.25">
      <c r="T318" s="176"/>
      <c r="U318" s="177"/>
    </row>
    <row r="319" spans="1:21" x14ac:dyDescent="0.25">
      <c r="T319" s="176"/>
      <c r="U319" s="177"/>
    </row>
  </sheetData>
  <pageMargins left="0.7" right="0.7" top="0.78740157499999996" bottom="0.78740157499999996"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9"/>
  <dimension ref="A1:U311"/>
  <sheetViews>
    <sheetView topLeftCell="A2" workbookViewId="0">
      <pane ySplit="2820" topLeftCell="A294" activePane="bottomLeft"/>
      <selection activeCell="I4" sqref="I4"/>
      <selection pane="bottomLeft" activeCell="A307" sqref="A307:XFD307"/>
    </sheetView>
  </sheetViews>
  <sheetFormatPr baseColWidth="10" defaultRowHeight="15" x14ac:dyDescent="0.25"/>
  <cols>
    <col min="1" max="1" width="11.42578125" style="20"/>
    <col min="2" max="2" width="25.42578125" style="20" customWidth="1"/>
    <col min="3" max="3" width="11.42578125" style="20"/>
    <col min="4" max="4" width="12.42578125" customWidth="1"/>
    <col min="5" max="7" width="12.42578125" style="149" customWidth="1"/>
    <col min="8" max="8" width="13" style="149" customWidth="1"/>
    <col min="9" max="9" width="12.42578125" style="157" customWidth="1"/>
    <col min="10" max="10" width="12.42578125" style="149" customWidth="1"/>
    <col min="11" max="11" width="12.42578125" style="93" customWidth="1"/>
    <col min="13" max="13" width="11.42578125" style="160"/>
    <col min="14" max="14" width="18.5703125" customWidth="1"/>
    <col min="15" max="18" width="11.42578125" style="149"/>
    <col min="19" max="19" width="11.42578125" style="157"/>
    <col min="20" max="20" width="11.42578125" style="149"/>
  </cols>
  <sheetData>
    <row r="1" spans="1:21" ht="18.75" x14ac:dyDescent="0.25">
      <c r="A1" s="88" t="s">
        <v>271</v>
      </c>
    </row>
    <row r="2" spans="1:21" x14ac:dyDescent="0.25">
      <c r="D2" s="510" t="s">
        <v>488</v>
      </c>
    </row>
    <row r="3" spans="1:21" ht="18.75" x14ac:dyDescent="0.25">
      <c r="A3" s="113"/>
    </row>
    <row r="4" spans="1:21" ht="67.5" customHeight="1" x14ac:dyDescent="0.25">
      <c r="A4" s="116" t="s">
        <v>407</v>
      </c>
      <c r="B4" s="116" t="s">
        <v>406</v>
      </c>
      <c r="C4" s="281" t="s">
        <v>363</v>
      </c>
      <c r="D4" s="129" t="s">
        <v>387</v>
      </c>
      <c r="E4" s="436" t="s">
        <v>389</v>
      </c>
      <c r="F4" s="278" t="s">
        <v>364</v>
      </c>
      <c r="G4" s="278" t="s">
        <v>365</v>
      </c>
      <c r="H4" s="436" t="s">
        <v>386</v>
      </c>
      <c r="I4" s="158" t="s">
        <v>499</v>
      </c>
      <c r="J4" s="436" t="s">
        <v>398</v>
      </c>
      <c r="K4" s="451" t="s">
        <v>398</v>
      </c>
      <c r="M4" s="162"/>
      <c r="N4" s="163"/>
      <c r="O4" s="164"/>
      <c r="P4" s="164"/>
      <c r="Q4" s="164"/>
      <c r="R4" s="164"/>
      <c r="S4" s="165"/>
      <c r="T4" s="164"/>
    </row>
    <row r="5" spans="1:21" ht="24.75" customHeight="1" x14ac:dyDescent="0.25">
      <c r="A5" s="114"/>
      <c r="B5" s="114"/>
      <c r="C5" s="114"/>
      <c r="D5" s="128" t="s">
        <v>366</v>
      </c>
      <c r="E5" s="425" t="s">
        <v>367</v>
      </c>
      <c r="F5" s="279" t="s">
        <v>367</v>
      </c>
      <c r="G5" s="279" t="s">
        <v>367</v>
      </c>
      <c r="H5" s="425" t="s">
        <v>367</v>
      </c>
      <c r="I5" s="159" t="s">
        <v>256</v>
      </c>
      <c r="J5" s="425" t="s">
        <v>367</v>
      </c>
      <c r="K5" s="2" t="s">
        <v>368</v>
      </c>
      <c r="M5" s="161"/>
      <c r="U5" s="166"/>
    </row>
    <row r="6" spans="1:21" x14ac:dyDescent="0.25">
      <c r="A6" s="20">
        <v>1051</v>
      </c>
      <c r="B6" s="21" t="s">
        <v>0</v>
      </c>
      <c r="C6" s="20">
        <v>1499</v>
      </c>
      <c r="D6" s="115">
        <v>0.69753053640278151</v>
      </c>
      <c r="E6" s="426">
        <v>443.88306861995193</v>
      </c>
      <c r="F6" s="120">
        <v>405.49139902727256</v>
      </c>
      <c r="G6" s="120">
        <v>38.391669592679364</v>
      </c>
      <c r="H6" s="426">
        <v>362.11211015480939</v>
      </c>
      <c r="I6" s="157">
        <v>0.815782659340057</v>
      </c>
      <c r="J6" s="426">
        <v>81.770958465142542</v>
      </c>
      <c r="K6" s="118">
        <v>54.550339202896957</v>
      </c>
      <c r="M6" s="161"/>
      <c r="U6" s="166"/>
    </row>
    <row r="7" spans="1:21" x14ac:dyDescent="0.25">
      <c r="A7" s="20">
        <v>1053</v>
      </c>
      <c r="B7" s="21" t="s">
        <v>2</v>
      </c>
      <c r="C7" s="20">
        <v>1263</v>
      </c>
      <c r="D7" s="115">
        <v>0.4617429436801051</v>
      </c>
      <c r="E7" s="426">
        <v>293.8364187055214</v>
      </c>
      <c r="F7" s="120">
        <v>273.06489992727251</v>
      </c>
      <c r="G7" s="120">
        <v>20.77151877824889</v>
      </c>
      <c r="H7" s="426">
        <v>241.00656645472827</v>
      </c>
      <c r="I7" s="157">
        <v>0.82020658812977698</v>
      </c>
      <c r="J7" s="426">
        <v>52.829852250793124</v>
      </c>
      <c r="K7" s="118">
        <v>41.82886163958284</v>
      </c>
      <c r="M7" s="161"/>
      <c r="U7" s="166"/>
    </row>
    <row r="8" spans="1:21" x14ac:dyDescent="0.25">
      <c r="A8" s="20">
        <v>1054</v>
      </c>
      <c r="B8" s="21" t="s">
        <v>3</v>
      </c>
      <c r="C8" s="20">
        <v>2403</v>
      </c>
      <c r="D8" s="115">
        <v>1.0470676278371265</v>
      </c>
      <c r="E8" s="426">
        <v>666.31576316908047</v>
      </c>
      <c r="F8" s="120">
        <v>643.58786666362948</v>
      </c>
      <c r="G8" s="120">
        <v>22.727896505450985</v>
      </c>
      <c r="H8" s="426">
        <v>553.34143004050122</v>
      </c>
      <c r="I8" s="157">
        <v>0.83044925638370115</v>
      </c>
      <c r="J8" s="426">
        <v>112.97433312857925</v>
      </c>
      <c r="K8" s="118">
        <v>47.013871464244374</v>
      </c>
      <c r="M8" s="161"/>
      <c r="U8" s="166"/>
    </row>
    <row r="9" spans="1:21" x14ac:dyDescent="0.25">
      <c r="A9" s="20">
        <v>1055</v>
      </c>
      <c r="B9" s="21" t="s">
        <v>272</v>
      </c>
      <c r="C9" s="20">
        <v>1711</v>
      </c>
      <c r="D9" s="115">
        <v>0.6980887183947172</v>
      </c>
      <c r="E9" s="426">
        <v>444.23827534209278</v>
      </c>
      <c r="F9" s="120">
        <v>393.13970302727171</v>
      </c>
      <c r="G9" s="120">
        <v>51.09857231482107</v>
      </c>
      <c r="H9" s="426">
        <v>358.85255103920804</v>
      </c>
      <c r="I9" s="157">
        <v>0.80779295922411887</v>
      </c>
      <c r="J9" s="426">
        <v>85.385724302884739</v>
      </c>
      <c r="K9" s="118">
        <v>49.903988487951338</v>
      </c>
      <c r="M9" s="161"/>
      <c r="U9" s="166"/>
    </row>
    <row r="10" spans="1:21" x14ac:dyDescent="0.25">
      <c r="A10" s="20">
        <v>1056</v>
      </c>
      <c r="B10" s="21" t="s">
        <v>4</v>
      </c>
      <c r="C10" s="20">
        <v>671</v>
      </c>
      <c r="D10" s="115">
        <v>0.30755187474198037</v>
      </c>
      <c r="E10" s="426">
        <v>195.71482938126024</v>
      </c>
      <c r="F10" s="120">
        <v>152.91850070000021</v>
      </c>
      <c r="G10" s="120">
        <v>42.796328681260036</v>
      </c>
      <c r="H10" s="426">
        <v>152.41748464950581</v>
      </c>
      <c r="I10" s="157">
        <v>0.77877330568850511</v>
      </c>
      <c r="J10" s="426">
        <v>43.297344731754436</v>
      </c>
      <c r="K10" s="118">
        <v>64.526594235103488</v>
      </c>
      <c r="M10" s="161"/>
      <c r="U10" s="166"/>
    </row>
    <row r="11" spans="1:21" x14ac:dyDescent="0.25">
      <c r="A11" s="20">
        <v>1057</v>
      </c>
      <c r="B11" s="21" t="s">
        <v>5</v>
      </c>
      <c r="C11" s="20">
        <v>1118</v>
      </c>
      <c r="D11" s="115">
        <v>0.48096251613114283</v>
      </c>
      <c r="E11" s="426">
        <v>306.06705571981814</v>
      </c>
      <c r="F11" s="120">
        <v>293.58619856363731</v>
      </c>
      <c r="G11" s="120">
        <v>12.480857156180832</v>
      </c>
      <c r="H11" s="426">
        <v>253.60168680091661</v>
      </c>
      <c r="I11" s="157">
        <v>0.82858210990558323</v>
      </c>
      <c r="J11" s="426">
        <v>52.465368918901532</v>
      </c>
      <c r="K11" s="118">
        <v>46.92787917611944</v>
      </c>
      <c r="M11" s="161"/>
      <c r="U11" s="166"/>
    </row>
    <row r="12" spans="1:21" x14ac:dyDescent="0.25">
      <c r="A12" s="20">
        <v>1058</v>
      </c>
      <c r="B12" s="21" t="s">
        <v>273</v>
      </c>
      <c r="C12" s="20">
        <v>2418</v>
      </c>
      <c r="D12" s="115">
        <v>1.1714427513511001</v>
      </c>
      <c r="E12" s="426">
        <v>745.46356904160928</v>
      </c>
      <c r="F12" s="120">
        <v>666.08460430909304</v>
      </c>
      <c r="G12" s="120">
        <v>79.378964732516238</v>
      </c>
      <c r="H12" s="426">
        <v>603.96328786984714</v>
      </c>
      <c r="I12" s="157">
        <v>0.81018484732435792</v>
      </c>
      <c r="J12" s="426">
        <v>141.50028117176214</v>
      </c>
      <c r="K12" s="118">
        <v>58.519553834475659</v>
      </c>
      <c r="M12" s="161"/>
      <c r="U12" s="166"/>
    </row>
    <row r="13" spans="1:21" x14ac:dyDescent="0.25">
      <c r="A13" s="20">
        <v>1059</v>
      </c>
      <c r="B13" s="21" t="s">
        <v>274</v>
      </c>
      <c r="C13" s="20">
        <v>2193</v>
      </c>
      <c r="D13" s="115">
        <v>1.1553556822631972</v>
      </c>
      <c r="E13" s="426">
        <v>735.22634325839817</v>
      </c>
      <c r="F13" s="120">
        <v>706.13244526364758</v>
      </c>
      <c r="G13" s="120">
        <v>29.093897994750591</v>
      </c>
      <c r="H13" s="426">
        <v>609.4438368985243</v>
      </c>
      <c r="I13" s="157">
        <v>0.82892002236695272</v>
      </c>
      <c r="J13" s="426">
        <v>125.78250635987388</v>
      </c>
      <c r="K13" s="118">
        <v>57.356364049190098</v>
      </c>
      <c r="M13" s="161"/>
      <c r="U13" s="166"/>
    </row>
    <row r="14" spans="1:21" x14ac:dyDescent="0.25">
      <c r="A14" s="20">
        <v>1060</v>
      </c>
      <c r="B14" s="21" t="s">
        <v>6</v>
      </c>
      <c r="C14" s="20">
        <v>1347</v>
      </c>
      <c r="D14" s="115">
        <v>0.58572731514687781</v>
      </c>
      <c r="E14" s="426">
        <v>372.73556418437681</v>
      </c>
      <c r="F14" s="120">
        <v>341.4909541909102</v>
      </c>
      <c r="G14" s="120">
        <v>31.244609993466611</v>
      </c>
      <c r="H14" s="426">
        <v>304.34938311670584</v>
      </c>
      <c r="I14" s="157">
        <v>0.81652896144398179</v>
      </c>
      <c r="J14" s="426">
        <v>68.386181067670975</v>
      </c>
      <c r="K14" s="118">
        <v>50.76925097822641</v>
      </c>
      <c r="M14" s="161"/>
      <c r="U14" s="166"/>
    </row>
    <row r="15" spans="1:21" x14ac:dyDescent="0.25">
      <c r="A15" s="20">
        <v>1061</v>
      </c>
      <c r="B15" s="21" t="s">
        <v>7</v>
      </c>
      <c r="C15" s="20">
        <v>1053</v>
      </c>
      <c r="D15" s="115">
        <v>0.52164956684692265</v>
      </c>
      <c r="E15" s="426">
        <v>331.9588152662235</v>
      </c>
      <c r="F15" s="120">
        <v>313.19890649090877</v>
      </c>
      <c r="G15" s="120">
        <v>18.759908775314727</v>
      </c>
      <c r="H15" s="426">
        <v>273.59263036653959</v>
      </c>
      <c r="I15" s="157">
        <v>0.82417642726892026</v>
      </c>
      <c r="J15" s="426">
        <v>58.366184899683901</v>
      </c>
      <c r="K15" s="118">
        <v>55.428475688208835</v>
      </c>
      <c r="M15" s="161"/>
      <c r="U15" s="166"/>
    </row>
    <row r="16" spans="1:21" x14ac:dyDescent="0.25">
      <c r="A16" s="20">
        <v>1062</v>
      </c>
      <c r="B16" s="21" t="s">
        <v>8</v>
      </c>
      <c r="C16" s="20">
        <v>765</v>
      </c>
      <c r="D16" s="115">
        <v>0.37966414074927918</v>
      </c>
      <c r="E16" s="426">
        <v>241.60445320408675</v>
      </c>
      <c r="F16" s="120">
        <v>203.45059598181876</v>
      </c>
      <c r="G16" s="120">
        <v>38.153857222267987</v>
      </c>
      <c r="H16" s="426">
        <v>192.26466066919781</v>
      </c>
      <c r="I16" s="157">
        <v>0.79578276856838015</v>
      </c>
      <c r="J16" s="426">
        <v>49.339792534888943</v>
      </c>
      <c r="K16" s="118">
        <v>64.496460829920196</v>
      </c>
      <c r="M16" s="161"/>
      <c r="U16" s="166"/>
    </row>
    <row r="17" spans="1:21" x14ac:dyDescent="0.25">
      <c r="A17" s="20">
        <v>2000</v>
      </c>
      <c r="B17" s="21" t="s">
        <v>9</v>
      </c>
      <c r="C17" s="20">
        <v>771</v>
      </c>
      <c r="D17" s="115">
        <v>1.4877483252020482</v>
      </c>
      <c r="E17" s="426">
        <v>946.74893421948525</v>
      </c>
      <c r="F17" s="120">
        <v>536.21366069090811</v>
      </c>
      <c r="G17" s="120">
        <v>410.53527352857714</v>
      </c>
      <c r="H17" s="426">
        <v>680.31922815636608</v>
      </c>
      <c r="I17" s="157">
        <v>0.71858462530748146</v>
      </c>
      <c r="J17" s="426">
        <v>266.42970606311917</v>
      </c>
      <c r="K17" s="118">
        <v>345.56382109353979</v>
      </c>
      <c r="M17" s="161"/>
      <c r="U17" s="166"/>
    </row>
    <row r="18" spans="1:21" x14ac:dyDescent="0.25">
      <c r="A18" s="20">
        <v>3151</v>
      </c>
      <c r="B18" s="21" t="s">
        <v>11</v>
      </c>
      <c r="C18" s="20">
        <v>1568</v>
      </c>
      <c r="D18" s="115">
        <v>0.33136972899597927</v>
      </c>
      <c r="E18" s="426">
        <v>210.87164572471409</v>
      </c>
      <c r="F18" s="120">
        <v>192.2903937818181</v>
      </c>
      <c r="G18" s="120">
        <v>18.581251942895989</v>
      </c>
      <c r="H18" s="426">
        <v>171.92943186474895</v>
      </c>
      <c r="I18" s="157">
        <v>0.81532740579640128</v>
      </c>
      <c r="J18" s="426">
        <v>38.942213859965136</v>
      </c>
      <c r="K18" s="118">
        <v>24.835595573957356</v>
      </c>
      <c r="M18" s="161"/>
      <c r="U18" s="166"/>
    </row>
    <row r="19" spans="1:21" x14ac:dyDescent="0.25">
      <c r="A19" s="20">
        <v>3153</v>
      </c>
      <c r="B19" s="21" t="s">
        <v>13</v>
      </c>
      <c r="C19" s="20">
        <v>970</v>
      </c>
      <c r="D19" s="115">
        <v>0.1641572645790523</v>
      </c>
      <c r="E19" s="426">
        <v>104.46371382303327</v>
      </c>
      <c r="F19" s="120">
        <v>70.239821081818206</v>
      </c>
      <c r="G19" s="120">
        <v>34.223892741215067</v>
      </c>
      <c r="H19" s="426">
        <v>78.166829643807731</v>
      </c>
      <c r="I19" s="157">
        <v>0.748267764787936</v>
      </c>
      <c r="J19" s="426">
        <v>26.296884179225543</v>
      </c>
      <c r="K19" s="118">
        <v>27.110189875490249</v>
      </c>
      <c r="M19" s="161"/>
      <c r="U19" s="166"/>
    </row>
    <row r="20" spans="1:21" x14ac:dyDescent="0.25">
      <c r="A20" s="20">
        <v>3154</v>
      </c>
      <c r="B20" s="21" t="s">
        <v>275</v>
      </c>
      <c r="C20" s="20">
        <v>886</v>
      </c>
      <c r="D20" s="115">
        <v>0.52764883320632427</v>
      </c>
      <c r="E20" s="426">
        <v>335.7765302222063</v>
      </c>
      <c r="F20" s="120">
        <v>112.59441537272708</v>
      </c>
      <c r="G20" s="120">
        <v>223.18211484947921</v>
      </c>
      <c r="H20" s="426">
        <v>219.56129322879912</v>
      </c>
      <c r="I20" s="157">
        <v>0.65389112539670469</v>
      </c>
      <c r="J20" s="426">
        <v>116.21523699340719</v>
      </c>
      <c r="K20" s="118">
        <v>131.16843904447765</v>
      </c>
      <c r="M20" s="161"/>
      <c r="U20" s="166"/>
    </row>
    <row r="21" spans="1:21" x14ac:dyDescent="0.25">
      <c r="A21" s="20">
        <v>3155</v>
      </c>
      <c r="B21" s="21" t="s">
        <v>14</v>
      </c>
      <c r="C21" s="20">
        <v>1266</v>
      </c>
      <c r="D21" s="115">
        <v>0.27469986991118828</v>
      </c>
      <c r="E21" s="426">
        <v>174.80900812530166</v>
      </c>
      <c r="F21" s="120">
        <v>155.88197857272743</v>
      </c>
      <c r="G21" s="120">
        <v>18.927029552574226</v>
      </c>
      <c r="H21" s="426">
        <v>141.5399985505326</v>
      </c>
      <c r="I21" s="157">
        <v>0.80968366601038033</v>
      </c>
      <c r="J21" s="426">
        <v>33.269009574769058</v>
      </c>
      <c r="K21" s="118">
        <v>26.278838526673823</v>
      </c>
      <c r="M21" s="161"/>
      <c r="U21" s="166"/>
    </row>
    <row r="22" spans="1:21" x14ac:dyDescent="0.25">
      <c r="A22" s="20">
        <v>3157</v>
      </c>
      <c r="B22" s="21" t="s">
        <v>15</v>
      </c>
      <c r="C22" s="20">
        <v>539</v>
      </c>
      <c r="D22" s="115">
        <v>0.17048422531721208</v>
      </c>
      <c r="E22" s="426">
        <v>108.4899615654986</v>
      </c>
      <c r="F22" s="120">
        <v>90.143375636363643</v>
      </c>
      <c r="G22" s="120">
        <v>18.34658592913496</v>
      </c>
      <c r="H22" s="426">
        <v>85.994523654861041</v>
      </c>
      <c r="I22" s="157">
        <v>0.79264959092960507</v>
      </c>
      <c r="J22" s="426">
        <v>22.495437910637563</v>
      </c>
      <c r="K22" s="118">
        <v>41.735506327713473</v>
      </c>
      <c r="M22" s="161"/>
      <c r="U22" s="166"/>
    </row>
    <row r="23" spans="1:21" x14ac:dyDescent="0.25">
      <c r="A23" s="20">
        <v>3158</v>
      </c>
      <c r="B23" s="21" t="s">
        <v>276</v>
      </c>
      <c r="C23" s="20">
        <v>1139</v>
      </c>
      <c r="D23" s="115">
        <v>0.3466174565794144</v>
      </c>
      <c r="E23" s="426">
        <v>220.57474509599098</v>
      </c>
      <c r="F23" s="120">
        <v>149.64055132727228</v>
      </c>
      <c r="G23" s="120">
        <v>70.9341937687187</v>
      </c>
      <c r="H23" s="426">
        <v>165.42121162539118</v>
      </c>
      <c r="I23" s="157">
        <v>0.7499553566452144</v>
      </c>
      <c r="J23" s="426">
        <v>55.153533470599797</v>
      </c>
      <c r="K23" s="118">
        <v>48.422768630904123</v>
      </c>
      <c r="M23" s="161"/>
      <c r="U23" s="166"/>
    </row>
    <row r="24" spans="1:21" x14ac:dyDescent="0.25">
      <c r="A24" s="20">
        <v>3159</v>
      </c>
      <c r="B24" s="21" t="s">
        <v>16</v>
      </c>
      <c r="C24" s="20">
        <v>1756</v>
      </c>
      <c r="D24" s="115">
        <v>0.37559086090401905</v>
      </c>
      <c r="E24" s="426">
        <v>239.0123660298303</v>
      </c>
      <c r="F24" s="120">
        <v>187.9351903545471</v>
      </c>
      <c r="G24" s="120">
        <v>51.0771756752832</v>
      </c>
      <c r="H24" s="426">
        <v>186.46877827597817</v>
      </c>
      <c r="I24" s="157">
        <v>0.78016372697932146</v>
      </c>
      <c r="J24" s="426">
        <v>52.543587753852137</v>
      </c>
      <c r="K24" s="118">
        <v>29.922316488526274</v>
      </c>
      <c r="M24" s="161"/>
      <c r="U24" s="166"/>
    </row>
    <row r="25" spans="1:21" x14ac:dyDescent="0.25">
      <c r="A25" s="20">
        <v>3241</v>
      </c>
      <c r="B25" s="21" t="s">
        <v>17</v>
      </c>
      <c r="C25" s="20">
        <v>2301</v>
      </c>
      <c r="D25" s="115">
        <v>0.66437766825917022</v>
      </c>
      <c r="E25" s="426">
        <v>422.78578889219921</v>
      </c>
      <c r="F25" s="120">
        <v>285.69901289999893</v>
      </c>
      <c r="G25" s="120">
        <v>137.08677599220027</v>
      </c>
      <c r="H25" s="426">
        <v>316.75576539163126</v>
      </c>
      <c r="I25" s="157">
        <v>0.74921100404440688</v>
      </c>
      <c r="J25" s="426">
        <v>106.03002350056795</v>
      </c>
      <c r="K25" s="118">
        <v>46.079975445705323</v>
      </c>
      <c r="M25" s="161"/>
      <c r="U25" s="166"/>
    </row>
    <row r="26" spans="1:21" x14ac:dyDescent="0.25">
      <c r="A26" s="20">
        <v>3251</v>
      </c>
      <c r="B26" s="21" t="s">
        <v>18</v>
      </c>
      <c r="C26" s="20">
        <v>1998</v>
      </c>
      <c r="D26" s="115">
        <v>0.76004713090815201</v>
      </c>
      <c r="E26" s="426">
        <v>483.66635603246038</v>
      </c>
      <c r="F26" s="120">
        <v>454.77991300000315</v>
      </c>
      <c r="G26" s="120">
        <v>28.886443032457237</v>
      </c>
      <c r="H26" s="426">
        <v>398.19153501817868</v>
      </c>
      <c r="I26" s="157">
        <v>0.8232773068703062</v>
      </c>
      <c r="J26" s="426">
        <v>85.474821014281702</v>
      </c>
      <c r="K26" s="118">
        <v>42.780190697838691</v>
      </c>
      <c r="M26" s="161"/>
      <c r="U26" s="166"/>
    </row>
    <row r="27" spans="1:21" x14ac:dyDescent="0.25">
      <c r="A27" s="20">
        <v>3252</v>
      </c>
      <c r="B27" s="21" t="s">
        <v>19</v>
      </c>
      <c r="C27" s="20">
        <v>801</v>
      </c>
      <c r="D27" s="115">
        <v>0.2017135181621742</v>
      </c>
      <c r="E27" s="426">
        <v>128.36314792138356</v>
      </c>
      <c r="F27" s="120">
        <v>107.37067759090895</v>
      </c>
      <c r="G27" s="120">
        <v>20.992470330474603</v>
      </c>
      <c r="H27" s="426">
        <v>101.94715256142931</v>
      </c>
      <c r="I27" s="157">
        <v>0.79420888481067153</v>
      </c>
      <c r="J27" s="426">
        <v>26.415995359954252</v>
      </c>
      <c r="K27" s="118">
        <v>32.978770736522158</v>
      </c>
      <c r="M27" s="161"/>
      <c r="U27" s="166"/>
    </row>
    <row r="28" spans="1:21" x14ac:dyDescent="0.25">
      <c r="A28" s="20">
        <v>3254</v>
      </c>
      <c r="B28" s="21" t="s">
        <v>20</v>
      </c>
      <c r="C28" s="20">
        <v>1200</v>
      </c>
      <c r="D28" s="115">
        <v>0.33307032587767982</v>
      </c>
      <c r="E28" s="426">
        <v>211.95384374034171</v>
      </c>
      <c r="F28" s="120">
        <v>165.07647602727272</v>
      </c>
      <c r="G28" s="120">
        <v>46.877367713068992</v>
      </c>
      <c r="H28" s="426">
        <v>164.91556578222773</v>
      </c>
      <c r="I28" s="157">
        <v>0.77807301284076191</v>
      </c>
      <c r="J28" s="426">
        <v>47.03827795811398</v>
      </c>
      <c r="K28" s="118">
        <v>39.198564965094981</v>
      </c>
      <c r="M28" s="161"/>
      <c r="U28" s="166"/>
    </row>
    <row r="29" spans="1:21" x14ac:dyDescent="0.25">
      <c r="A29" s="20">
        <v>3255</v>
      </c>
      <c r="B29" s="21" t="s">
        <v>21</v>
      </c>
      <c r="C29" s="20">
        <v>693</v>
      </c>
      <c r="D29" s="115">
        <v>0.13531939502731802</v>
      </c>
      <c r="E29" s="426">
        <v>86.112342290111457</v>
      </c>
      <c r="F29" s="120">
        <v>73.18905058181825</v>
      </c>
      <c r="G29" s="120">
        <v>12.923291708293206</v>
      </c>
      <c r="H29" s="426">
        <v>68.715845845371518</v>
      </c>
      <c r="I29" s="157">
        <v>0.79797905872620034</v>
      </c>
      <c r="J29" s="426">
        <v>17.396496444739938</v>
      </c>
      <c r="K29" s="118">
        <v>25.103169472929203</v>
      </c>
      <c r="M29" s="161"/>
      <c r="U29" s="166"/>
    </row>
    <row r="30" spans="1:21" x14ac:dyDescent="0.25">
      <c r="A30" s="20">
        <v>3256</v>
      </c>
      <c r="B30" s="21" t="s">
        <v>22</v>
      </c>
      <c r="C30" s="20">
        <v>1399</v>
      </c>
      <c r="D30" s="115">
        <v>0.42973252619092939</v>
      </c>
      <c r="E30" s="426">
        <v>273.46615303059139</v>
      </c>
      <c r="F30" s="120">
        <v>252.55466434545525</v>
      </c>
      <c r="G30" s="120">
        <v>20.911488685136135</v>
      </c>
      <c r="H30" s="426">
        <v>223.85635171385866</v>
      </c>
      <c r="I30" s="157">
        <v>0.81858887921978729</v>
      </c>
      <c r="J30" s="426">
        <v>49.609801316732728</v>
      </c>
      <c r="K30" s="118">
        <v>35.460901584512314</v>
      </c>
      <c r="M30" s="161"/>
      <c r="U30" s="166"/>
    </row>
    <row r="31" spans="1:21" x14ac:dyDescent="0.25">
      <c r="A31" s="20">
        <v>3257</v>
      </c>
      <c r="B31" s="21" t="s">
        <v>23</v>
      </c>
      <c r="C31" s="20">
        <v>678</v>
      </c>
      <c r="D31" s="115">
        <v>0.1783935218414209</v>
      </c>
      <c r="E31" s="426">
        <v>113.52315026272238</v>
      </c>
      <c r="F31" s="120">
        <v>93.796846690909064</v>
      </c>
      <c r="G31" s="120">
        <v>19.726303571813318</v>
      </c>
      <c r="H31" s="426">
        <v>89.836081220579075</v>
      </c>
      <c r="I31" s="157">
        <v>0.79134591501975404</v>
      </c>
      <c r="J31" s="426">
        <v>23.687069042143307</v>
      </c>
      <c r="K31" s="118">
        <v>34.936680003161221</v>
      </c>
      <c r="M31" s="161"/>
      <c r="U31" s="166"/>
    </row>
    <row r="32" spans="1:21" x14ac:dyDescent="0.25">
      <c r="A32" s="20">
        <v>3351</v>
      </c>
      <c r="B32" s="21" t="s">
        <v>24</v>
      </c>
      <c r="C32" s="20">
        <v>1547</v>
      </c>
      <c r="D32" s="115">
        <v>0.29715516220293559</v>
      </c>
      <c r="E32" s="426">
        <v>189.09873958368627</v>
      </c>
      <c r="F32" s="120">
        <v>163.09842652727417</v>
      </c>
      <c r="G32" s="120">
        <v>26.000313056412097</v>
      </c>
      <c r="H32" s="426">
        <v>151.56285359450106</v>
      </c>
      <c r="I32" s="157">
        <v>0.80150113072237816</v>
      </c>
      <c r="J32" s="426">
        <v>37.535885989185203</v>
      </c>
      <c r="K32" s="118">
        <v>24.263662565730577</v>
      </c>
      <c r="M32" s="161"/>
      <c r="U32" s="166"/>
    </row>
    <row r="33" spans="1:21" x14ac:dyDescent="0.25">
      <c r="A33" s="20">
        <v>3352</v>
      </c>
      <c r="B33" s="21" t="s">
        <v>277</v>
      </c>
      <c r="C33" s="20">
        <v>2184</v>
      </c>
      <c r="D33" s="115">
        <v>1.1114186418551593</v>
      </c>
      <c r="E33" s="426">
        <v>707.26640845328313</v>
      </c>
      <c r="F33" s="120">
        <v>668.90784577273348</v>
      </c>
      <c r="G33" s="120">
        <v>38.358562680549653</v>
      </c>
      <c r="H33" s="426">
        <v>583.36338555020393</v>
      </c>
      <c r="I33" s="157">
        <v>0.82481421226544316</v>
      </c>
      <c r="J33" s="426">
        <v>123.9030229030792</v>
      </c>
      <c r="K33" s="118">
        <v>56.732153343900734</v>
      </c>
      <c r="M33" s="161"/>
      <c r="U33" s="166"/>
    </row>
    <row r="34" spans="1:21" x14ac:dyDescent="0.25">
      <c r="A34" s="20">
        <v>3353</v>
      </c>
      <c r="B34" s="21" t="s">
        <v>25</v>
      </c>
      <c r="C34" s="20">
        <v>1240</v>
      </c>
      <c r="D34" s="115">
        <v>0.31370789369449592</v>
      </c>
      <c r="E34" s="426">
        <v>199.63229598740648</v>
      </c>
      <c r="F34" s="120">
        <v>172.51093140909103</v>
      </c>
      <c r="G34" s="120">
        <v>27.12136457831545</v>
      </c>
      <c r="H34" s="426">
        <v>160.09714654749311</v>
      </c>
      <c r="I34" s="157">
        <v>0.80196015256766173</v>
      </c>
      <c r="J34" s="426">
        <v>39.535149439913368</v>
      </c>
      <c r="K34" s="118">
        <v>31.883185032188198</v>
      </c>
      <c r="M34" s="161"/>
      <c r="U34" s="166"/>
    </row>
    <row r="35" spans="1:21" x14ac:dyDescent="0.25">
      <c r="A35" s="20">
        <v>3354</v>
      </c>
      <c r="B35" s="21" t="s">
        <v>26</v>
      </c>
      <c r="C35" s="20">
        <v>1231</v>
      </c>
      <c r="D35" s="115">
        <v>0.25263249744246119</v>
      </c>
      <c r="E35" s="426">
        <v>160.76613473611167</v>
      </c>
      <c r="F35" s="120">
        <v>154.43635632727248</v>
      </c>
      <c r="G35" s="120">
        <v>6.3297784088391893</v>
      </c>
      <c r="H35" s="426">
        <v>133.27121522385883</v>
      </c>
      <c r="I35" s="157">
        <v>0.82897567601918054</v>
      </c>
      <c r="J35" s="426">
        <v>27.494919512252835</v>
      </c>
      <c r="K35" s="118">
        <v>22.335434209791092</v>
      </c>
      <c r="M35" s="161"/>
      <c r="U35" s="166"/>
    </row>
    <row r="36" spans="1:21" x14ac:dyDescent="0.25">
      <c r="A36" s="20">
        <v>3355</v>
      </c>
      <c r="B36" s="21" t="s">
        <v>27</v>
      </c>
      <c r="C36" s="20">
        <v>1323</v>
      </c>
      <c r="D36" s="115">
        <v>0.30436725001874282</v>
      </c>
      <c r="E36" s="426">
        <v>193.68825001192727</v>
      </c>
      <c r="F36" s="120">
        <v>174.55322213636364</v>
      </c>
      <c r="G36" s="120">
        <v>19.135027875563623</v>
      </c>
      <c r="H36" s="426">
        <v>157.34032220486108</v>
      </c>
      <c r="I36" s="157">
        <v>0.81233798227394838</v>
      </c>
      <c r="J36" s="426">
        <v>36.347927807066185</v>
      </c>
      <c r="K36" s="118">
        <v>27.473868334895077</v>
      </c>
      <c r="M36" s="161"/>
      <c r="U36" s="166"/>
    </row>
    <row r="37" spans="1:21" x14ac:dyDescent="0.25">
      <c r="A37" s="20">
        <v>3356</v>
      </c>
      <c r="B37" s="21" t="s">
        <v>28</v>
      </c>
      <c r="C37" s="20">
        <v>659</v>
      </c>
      <c r="D37" s="115">
        <v>0.2602210376396818</v>
      </c>
      <c r="E37" s="426">
        <v>165.5952057707066</v>
      </c>
      <c r="F37" s="120">
        <v>153.32813809090939</v>
      </c>
      <c r="G37" s="120">
        <v>12.267067679797208</v>
      </c>
      <c r="H37" s="426">
        <v>135.6651938970503</v>
      </c>
      <c r="I37" s="157">
        <v>0.8192579807225866</v>
      </c>
      <c r="J37" s="426">
        <v>29.930011873656298</v>
      </c>
      <c r="K37" s="118">
        <v>45.41731695547238</v>
      </c>
      <c r="M37" s="161"/>
      <c r="U37" s="166"/>
    </row>
    <row r="38" spans="1:21" x14ac:dyDescent="0.25">
      <c r="A38" s="20">
        <v>3357</v>
      </c>
      <c r="B38" s="21" t="s">
        <v>29</v>
      </c>
      <c r="C38" s="20">
        <v>2064</v>
      </c>
      <c r="D38" s="115">
        <v>0.80115580063636227</v>
      </c>
      <c r="E38" s="426">
        <v>509.82641858677601</v>
      </c>
      <c r="F38" s="120">
        <v>485.75147199091197</v>
      </c>
      <c r="G38" s="120">
        <v>24.074946595864049</v>
      </c>
      <c r="H38" s="426">
        <v>421.51320656604992</v>
      </c>
      <c r="I38" s="157">
        <v>0.82677788203771829</v>
      </c>
      <c r="J38" s="426">
        <v>88.313212020726098</v>
      </c>
      <c r="K38" s="118">
        <v>42.787408924770396</v>
      </c>
      <c r="M38" s="161"/>
      <c r="U38" s="166"/>
    </row>
    <row r="39" spans="1:21" x14ac:dyDescent="0.25">
      <c r="A39" s="20">
        <v>3358</v>
      </c>
      <c r="B39" s="21" t="s">
        <v>30</v>
      </c>
      <c r="C39" s="20">
        <v>1895</v>
      </c>
      <c r="D39" s="115">
        <v>0.37992407396649119</v>
      </c>
      <c r="E39" s="426">
        <v>241.7698652514035</v>
      </c>
      <c r="F39" s="120">
        <v>213.42356171818261</v>
      </c>
      <c r="G39" s="120">
        <v>28.34630353322089</v>
      </c>
      <c r="H39" s="426">
        <v>195.14972182187711</v>
      </c>
      <c r="I39" s="157">
        <v>0.80717140500099704</v>
      </c>
      <c r="J39" s="426">
        <v>46.620143429526394</v>
      </c>
      <c r="K39" s="118">
        <v>24.601658801860893</v>
      </c>
      <c r="M39" s="161"/>
      <c r="U39" s="166"/>
    </row>
    <row r="40" spans="1:21" x14ac:dyDescent="0.25">
      <c r="A40" s="20">
        <v>3359</v>
      </c>
      <c r="B40" s="21" t="s">
        <v>31</v>
      </c>
      <c r="C40" s="20">
        <v>1277</v>
      </c>
      <c r="D40" s="115">
        <v>0.49713256860276933</v>
      </c>
      <c r="E40" s="426">
        <v>316.35708911085322</v>
      </c>
      <c r="F40" s="120">
        <v>287.28187065454773</v>
      </c>
      <c r="G40" s="120">
        <v>29.075218456305493</v>
      </c>
      <c r="H40" s="426">
        <v>257.59889368535113</v>
      </c>
      <c r="I40" s="157">
        <v>0.81426622810746341</v>
      </c>
      <c r="J40" s="426">
        <v>58.758195425502095</v>
      </c>
      <c r="K40" s="118">
        <v>46.012682400549799</v>
      </c>
      <c r="M40" s="161"/>
      <c r="U40" s="166"/>
    </row>
    <row r="41" spans="1:21" x14ac:dyDescent="0.25">
      <c r="A41" s="20">
        <v>3360</v>
      </c>
      <c r="B41" s="21" t="s">
        <v>32</v>
      </c>
      <c r="C41" s="20">
        <v>1464</v>
      </c>
      <c r="D41" s="115">
        <v>0.31046033046350135</v>
      </c>
      <c r="E41" s="426">
        <v>197.56566484040994</v>
      </c>
      <c r="F41" s="120">
        <v>181.45139822727305</v>
      </c>
      <c r="G41" s="120">
        <v>16.114266613136891</v>
      </c>
      <c r="H41" s="426">
        <v>161.44316381426603</v>
      </c>
      <c r="I41" s="157">
        <v>0.81716205062593728</v>
      </c>
      <c r="J41" s="426">
        <v>36.122501026143908</v>
      </c>
      <c r="K41" s="118">
        <v>24.673839498732178</v>
      </c>
      <c r="M41" s="161"/>
      <c r="U41" s="166"/>
    </row>
    <row r="42" spans="1:21" x14ac:dyDescent="0.25">
      <c r="A42" s="20">
        <v>3361</v>
      </c>
      <c r="B42" s="21" t="s">
        <v>33</v>
      </c>
      <c r="C42" s="20">
        <v>788</v>
      </c>
      <c r="D42" s="115">
        <v>0.28015004005148919</v>
      </c>
      <c r="E42" s="426">
        <v>178.27729821458405</v>
      </c>
      <c r="F42" s="120">
        <v>162.99581238181781</v>
      </c>
      <c r="G42" s="120">
        <v>15.281485832766236</v>
      </c>
      <c r="H42" s="426">
        <v>145.47411446707605</v>
      </c>
      <c r="I42" s="157">
        <v>0.81599909760790557</v>
      </c>
      <c r="J42" s="426">
        <v>32.803183747508001</v>
      </c>
      <c r="K42" s="118">
        <v>41.628405770949243</v>
      </c>
      <c r="M42" s="161"/>
      <c r="U42" s="166"/>
    </row>
    <row r="43" spans="1:21" x14ac:dyDescent="0.25">
      <c r="A43" s="20">
        <v>3451</v>
      </c>
      <c r="B43" s="21" t="s">
        <v>34</v>
      </c>
      <c r="C43" s="20">
        <v>734</v>
      </c>
      <c r="D43" s="115">
        <v>0.30904993511708984</v>
      </c>
      <c r="E43" s="426">
        <v>196.66814052905715</v>
      </c>
      <c r="F43" s="120">
        <v>183.06350987272751</v>
      </c>
      <c r="G43" s="120">
        <v>13.604630656329647</v>
      </c>
      <c r="H43" s="426">
        <v>161.39194146063568</v>
      </c>
      <c r="I43" s="157">
        <v>0.82063084049340707</v>
      </c>
      <c r="J43" s="426">
        <v>35.276199068421477</v>
      </c>
      <c r="K43" s="118">
        <v>48.060216714470677</v>
      </c>
      <c r="M43" s="161"/>
      <c r="U43" s="166"/>
    </row>
    <row r="44" spans="1:21" x14ac:dyDescent="0.25">
      <c r="A44" s="20">
        <v>3452</v>
      </c>
      <c r="B44" s="21" t="s">
        <v>278</v>
      </c>
      <c r="C44" s="20">
        <v>1523</v>
      </c>
      <c r="D44" s="115">
        <v>0.56498390135830301</v>
      </c>
      <c r="E44" s="426">
        <v>359.53520995528379</v>
      </c>
      <c r="F44" s="120">
        <v>325.19620610908856</v>
      </c>
      <c r="G44" s="120">
        <v>34.339003846195226</v>
      </c>
      <c r="H44" s="426">
        <v>292.39465528550375</v>
      </c>
      <c r="I44" s="157">
        <v>0.81325735891588902</v>
      </c>
      <c r="J44" s="426">
        <v>67.140554669780045</v>
      </c>
      <c r="K44" s="118">
        <v>44.084408844241658</v>
      </c>
      <c r="M44" s="161"/>
      <c r="U44" s="166"/>
    </row>
    <row r="45" spans="1:21" x14ac:dyDescent="0.25">
      <c r="A45" s="20">
        <v>3453</v>
      </c>
      <c r="B45" s="21" t="s">
        <v>35</v>
      </c>
      <c r="C45" s="20">
        <v>1420</v>
      </c>
      <c r="D45" s="115">
        <v>0.79294505534932613</v>
      </c>
      <c r="E45" s="426">
        <v>504.60139885866204</v>
      </c>
      <c r="F45" s="120">
        <v>484.83468771818036</v>
      </c>
      <c r="G45" s="120">
        <v>19.766711140481675</v>
      </c>
      <c r="H45" s="426">
        <v>418.33049592194124</v>
      </c>
      <c r="I45" s="157">
        <v>0.82903158189443493</v>
      </c>
      <c r="J45" s="426">
        <v>86.270902936720802</v>
      </c>
      <c r="K45" s="118">
        <v>60.754156997690707</v>
      </c>
      <c r="M45" s="161"/>
      <c r="U45" s="166"/>
    </row>
    <row r="46" spans="1:21" x14ac:dyDescent="0.25">
      <c r="A46" s="20">
        <v>3454</v>
      </c>
      <c r="B46" s="21" t="s">
        <v>36</v>
      </c>
      <c r="C46" s="20">
        <v>2916</v>
      </c>
      <c r="D46" s="115">
        <v>1.2287673856003911</v>
      </c>
      <c r="E46" s="426">
        <v>781.9428817457034</v>
      </c>
      <c r="F46" s="120">
        <v>719.43555542727222</v>
      </c>
      <c r="G46" s="120">
        <v>62.507326318431183</v>
      </c>
      <c r="H46" s="426">
        <v>639.32996929723004</v>
      </c>
      <c r="I46" s="157">
        <v>0.81761722527598546</v>
      </c>
      <c r="J46" s="426">
        <v>142.61291244847337</v>
      </c>
      <c r="K46" s="118">
        <v>48.907034447350263</v>
      </c>
      <c r="M46" s="161"/>
      <c r="U46" s="166"/>
    </row>
    <row r="47" spans="1:21" x14ac:dyDescent="0.25">
      <c r="A47" s="20">
        <v>3455</v>
      </c>
      <c r="B47" s="21" t="s">
        <v>279</v>
      </c>
      <c r="C47" s="20">
        <v>781</v>
      </c>
      <c r="D47" s="115">
        <v>0.47397524880402531</v>
      </c>
      <c r="E47" s="426">
        <v>301.62061287528883</v>
      </c>
      <c r="F47" s="120">
        <v>186.19390280909002</v>
      </c>
      <c r="G47" s="120">
        <v>115.42671006619881</v>
      </c>
      <c r="H47" s="426">
        <v>221.04183599670696</v>
      </c>
      <c r="I47" s="157">
        <v>0.73284724770485499</v>
      </c>
      <c r="J47" s="426">
        <v>80.578776878581863</v>
      </c>
      <c r="K47" s="118">
        <v>103.17385003659651</v>
      </c>
      <c r="M47" s="161"/>
      <c r="U47" s="166"/>
    </row>
    <row r="48" spans="1:21" x14ac:dyDescent="0.25">
      <c r="A48" s="20">
        <v>3456</v>
      </c>
      <c r="B48" s="21" t="s">
        <v>37</v>
      </c>
      <c r="C48" s="20">
        <v>1040</v>
      </c>
      <c r="D48" s="115">
        <v>0.50548107305279943</v>
      </c>
      <c r="E48" s="426">
        <v>321.66977376087237</v>
      </c>
      <c r="F48" s="120">
        <v>286.63698763636324</v>
      </c>
      <c r="G48" s="120">
        <v>35.03278612450913</v>
      </c>
      <c r="H48" s="426">
        <v>260.39342984427026</v>
      </c>
      <c r="I48" s="157">
        <v>0.80950543409728437</v>
      </c>
      <c r="J48" s="426">
        <v>61.276343916602116</v>
      </c>
      <c r="K48" s="118">
        <v>58.919561458271261</v>
      </c>
      <c r="M48" s="161"/>
      <c r="U48" s="166"/>
    </row>
    <row r="49" spans="1:21" x14ac:dyDescent="0.25">
      <c r="A49" s="20">
        <v>3457</v>
      </c>
      <c r="B49" s="21" t="s">
        <v>38</v>
      </c>
      <c r="C49" s="20">
        <v>1115</v>
      </c>
      <c r="D49" s="115">
        <v>0.48296024445252689</v>
      </c>
      <c r="E49" s="426">
        <v>307.33833737888074</v>
      </c>
      <c r="F49" s="120">
        <v>285.1030904272705</v>
      </c>
      <c r="G49" s="120">
        <v>22.235246951610236</v>
      </c>
      <c r="H49" s="426">
        <v>251.93833425180893</v>
      </c>
      <c r="I49" s="157">
        <v>0.81974262111408591</v>
      </c>
      <c r="J49" s="426">
        <v>55.400003127071813</v>
      </c>
      <c r="K49" s="118">
        <v>49.68610145925723</v>
      </c>
      <c r="M49" s="161"/>
      <c r="U49" s="166"/>
    </row>
    <row r="50" spans="1:21" x14ac:dyDescent="0.25">
      <c r="A50" s="20">
        <v>3458</v>
      </c>
      <c r="B50" s="21" t="s">
        <v>280</v>
      </c>
      <c r="C50" s="20">
        <v>1236</v>
      </c>
      <c r="D50" s="115">
        <v>0.55700965429988358</v>
      </c>
      <c r="E50" s="426">
        <v>354.46068909992596</v>
      </c>
      <c r="F50" s="120">
        <v>314.51087359999917</v>
      </c>
      <c r="G50" s="120">
        <v>39.949815499926785</v>
      </c>
      <c r="H50" s="426">
        <v>286.56103050395825</v>
      </c>
      <c r="I50" s="157">
        <v>0.80844234442926866</v>
      </c>
      <c r="J50" s="426">
        <v>67.899658595967708</v>
      </c>
      <c r="K50" s="118">
        <v>54.934998864051543</v>
      </c>
      <c r="M50" s="161"/>
      <c r="U50" s="166"/>
    </row>
    <row r="51" spans="1:21" x14ac:dyDescent="0.25">
      <c r="A51" s="20">
        <v>3459</v>
      </c>
      <c r="B51" s="21" t="s">
        <v>281</v>
      </c>
      <c r="C51" s="20">
        <v>2232</v>
      </c>
      <c r="D51" s="115">
        <v>0.89608845416273153</v>
      </c>
      <c r="E51" s="426">
        <v>570.23810719446556</v>
      </c>
      <c r="F51" s="120">
        <v>487.60933779091408</v>
      </c>
      <c r="G51" s="120">
        <v>82.628769403551473</v>
      </c>
      <c r="H51" s="426">
        <v>455.86395461035664</v>
      </c>
      <c r="I51" s="157">
        <v>0.79942737754440463</v>
      </c>
      <c r="J51" s="426">
        <v>114.37415258410891</v>
      </c>
      <c r="K51" s="118">
        <v>51.242899903274605</v>
      </c>
      <c r="M51" s="161"/>
      <c r="U51" s="166"/>
    </row>
    <row r="52" spans="1:21" x14ac:dyDescent="0.25">
      <c r="A52" s="20">
        <v>3460</v>
      </c>
      <c r="B52" s="21" t="s">
        <v>39</v>
      </c>
      <c r="C52" s="20">
        <v>805</v>
      </c>
      <c r="D52" s="115">
        <v>0.53832304015156784</v>
      </c>
      <c r="E52" s="426">
        <v>342.56920736917948</v>
      </c>
      <c r="F52" s="120">
        <v>319.86642984545409</v>
      </c>
      <c r="G52" s="120">
        <v>22.702777523725388</v>
      </c>
      <c r="H52" s="426">
        <v>281.40135648346762</v>
      </c>
      <c r="I52" s="157">
        <v>0.82144381465146521</v>
      </c>
      <c r="J52" s="426">
        <v>61.167850885711857</v>
      </c>
      <c r="K52" s="118">
        <v>75.984907932561313</v>
      </c>
      <c r="M52" s="161"/>
      <c r="U52" s="166"/>
    </row>
    <row r="53" spans="1:21" x14ac:dyDescent="0.25">
      <c r="A53" s="20">
        <v>3461</v>
      </c>
      <c r="B53" s="21" t="s">
        <v>40</v>
      </c>
      <c r="C53" s="20">
        <v>863</v>
      </c>
      <c r="D53" s="115">
        <v>0.3951432426263794</v>
      </c>
      <c r="E53" s="426">
        <v>251.45479076224143</v>
      </c>
      <c r="F53" s="120">
        <v>233.74164710909085</v>
      </c>
      <c r="G53" s="120">
        <v>17.713143653150581</v>
      </c>
      <c r="H53" s="426">
        <v>206.26234401740061</v>
      </c>
      <c r="I53" s="157">
        <v>0.82027605595483866</v>
      </c>
      <c r="J53" s="426">
        <v>45.192446744840822</v>
      </c>
      <c r="K53" s="118">
        <v>52.366682207231541</v>
      </c>
      <c r="M53" s="161"/>
      <c r="U53" s="166"/>
    </row>
    <row r="54" spans="1:21" x14ac:dyDescent="0.25">
      <c r="A54" s="20">
        <v>3462</v>
      </c>
      <c r="B54" s="21" t="s">
        <v>41</v>
      </c>
      <c r="C54" s="20">
        <v>701</v>
      </c>
      <c r="D54" s="115">
        <v>0.27312351372497495</v>
      </c>
      <c r="E54" s="426">
        <v>173.80587237043861</v>
      </c>
      <c r="F54" s="120">
        <v>166.31455145454433</v>
      </c>
      <c r="G54" s="120">
        <v>7.4913209158942777</v>
      </c>
      <c r="H54" s="426">
        <v>143.89936293471803</v>
      </c>
      <c r="I54" s="157">
        <v>0.82793153632933769</v>
      </c>
      <c r="J54" s="426">
        <v>29.906509435720579</v>
      </c>
      <c r="K54" s="118">
        <v>42.662638282055035</v>
      </c>
      <c r="M54" s="161"/>
      <c r="U54" s="166"/>
    </row>
    <row r="55" spans="1:21" x14ac:dyDescent="0.25">
      <c r="A55" s="20">
        <v>4011</v>
      </c>
      <c r="B55" s="21" t="s">
        <v>42</v>
      </c>
      <c r="C55" s="20">
        <v>323</v>
      </c>
      <c r="D55" s="115">
        <v>0.49185178066780516</v>
      </c>
      <c r="E55" s="426">
        <v>312.99658769769417</v>
      </c>
      <c r="F55" s="120">
        <v>168.30917199090916</v>
      </c>
      <c r="G55" s="120">
        <v>144.687415706785</v>
      </c>
      <c r="H55" s="426">
        <v>222.40465726816331</v>
      </c>
      <c r="I55" s="157">
        <v>0.71056575697550883</v>
      </c>
      <c r="J55" s="426">
        <v>90.591930429530862</v>
      </c>
      <c r="K55" s="118">
        <v>280.47037284684478</v>
      </c>
      <c r="M55" s="161"/>
      <c r="U55" s="166"/>
    </row>
    <row r="56" spans="1:21" x14ac:dyDescent="0.25">
      <c r="A56" s="20">
        <v>5112</v>
      </c>
      <c r="B56" s="21" t="s">
        <v>282</v>
      </c>
      <c r="C56" s="20">
        <v>611</v>
      </c>
      <c r="D56" s="115">
        <v>0.29165322468236321</v>
      </c>
      <c r="E56" s="426">
        <v>185.59750661604932</v>
      </c>
      <c r="F56" s="120">
        <v>25.607092572727318</v>
      </c>
      <c r="G56" s="120">
        <v>159.990414043322</v>
      </c>
      <c r="H56" s="426">
        <v>111.10458962535128</v>
      </c>
      <c r="I56" s="157">
        <v>0.59863190864517601</v>
      </c>
      <c r="J56" s="426">
        <v>74.492916990698035</v>
      </c>
      <c r="K56" s="118">
        <v>121.91966774254998</v>
      </c>
      <c r="M56" s="161"/>
      <c r="U56" s="166"/>
    </row>
    <row r="57" spans="1:21" x14ac:dyDescent="0.25">
      <c r="A57" s="20">
        <v>5124</v>
      </c>
      <c r="B57" s="21" t="s">
        <v>283</v>
      </c>
      <c r="C57" s="20">
        <v>330</v>
      </c>
      <c r="D57" s="115">
        <v>0.16345933153563794</v>
      </c>
      <c r="E57" s="426">
        <v>104.01957461358778</v>
      </c>
      <c r="F57" s="120">
        <v>18.481383390909098</v>
      </c>
      <c r="G57" s="120">
        <v>85.538191222678677</v>
      </c>
      <c r="H57" s="426">
        <v>63.425749133063704</v>
      </c>
      <c r="I57" s="157">
        <v>0.60974820718771316</v>
      </c>
      <c r="J57" s="426">
        <v>40.593825480524075</v>
      </c>
      <c r="K57" s="118">
        <v>123.01159236522446</v>
      </c>
      <c r="M57" s="161"/>
      <c r="U57" s="166"/>
    </row>
    <row r="58" spans="1:21" x14ac:dyDescent="0.25">
      <c r="A58" s="20">
        <v>5154</v>
      </c>
      <c r="B58" s="21" t="s">
        <v>45</v>
      </c>
      <c r="C58" s="20">
        <v>1319</v>
      </c>
      <c r="D58" s="115">
        <v>0.52630303890171415</v>
      </c>
      <c r="E58" s="426">
        <v>334.92011566472718</v>
      </c>
      <c r="F58" s="120">
        <v>289.97402591818121</v>
      </c>
      <c r="G58" s="120">
        <v>44.946089746545965</v>
      </c>
      <c r="H58" s="426">
        <v>268.74799202933792</v>
      </c>
      <c r="I58" s="157">
        <v>0.80242415865629557</v>
      </c>
      <c r="J58" s="426">
        <v>66.172123635389255</v>
      </c>
      <c r="K58" s="118">
        <v>50.168403059430823</v>
      </c>
      <c r="M58" s="161"/>
      <c r="U58" s="166"/>
    </row>
    <row r="59" spans="1:21" x14ac:dyDescent="0.25">
      <c r="A59" s="20">
        <v>5158</v>
      </c>
      <c r="B59" s="21" t="s">
        <v>284</v>
      </c>
      <c r="C59" s="20">
        <v>621</v>
      </c>
      <c r="D59" s="115">
        <v>0.31028827993640101</v>
      </c>
      <c r="E59" s="426">
        <v>197.45617814134607</v>
      </c>
      <c r="F59" s="120">
        <v>42.513290718181807</v>
      </c>
      <c r="G59" s="120">
        <v>154.94288742316428</v>
      </c>
      <c r="H59" s="426">
        <v>122.47918116024472</v>
      </c>
      <c r="I59" s="157">
        <v>0.62028538338552175</v>
      </c>
      <c r="J59" s="426">
        <v>74.976996981101351</v>
      </c>
      <c r="K59" s="118">
        <v>120.73590496151586</v>
      </c>
      <c r="M59" s="161"/>
      <c r="U59" s="166"/>
    </row>
    <row r="60" spans="1:21" x14ac:dyDescent="0.25">
      <c r="A60" s="20">
        <v>5162</v>
      </c>
      <c r="B60" s="21" t="s">
        <v>285</v>
      </c>
      <c r="C60" s="20">
        <v>748</v>
      </c>
      <c r="D60" s="115">
        <v>0.28667627967498799</v>
      </c>
      <c r="E60" s="426">
        <v>182.43035979317418</v>
      </c>
      <c r="F60" s="120">
        <v>77.473471090909143</v>
      </c>
      <c r="G60" s="120">
        <v>104.95688870226503</v>
      </c>
      <c r="H60" s="426">
        <v>123.85357338963212</v>
      </c>
      <c r="I60" s="157">
        <v>0.67890878212402794</v>
      </c>
      <c r="J60" s="426">
        <v>58.576786403542059</v>
      </c>
      <c r="K60" s="118">
        <v>78.311211769441258</v>
      </c>
      <c r="M60" s="161"/>
      <c r="U60" s="166"/>
    </row>
    <row r="61" spans="1:21" x14ac:dyDescent="0.25">
      <c r="A61" s="20">
        <v>5166</v>
      </c>
      <c r="B61" s="21" t="s">
        <v>286</v>
      </c>
      <c r="C61" s="20">
        <v>722</v>
      </c>
      <c r="D61" s="115">
        <v>0.33089319680129059</v>
      </c>
      <c r="E61" s="426">
        <v>210.56839796445766</v>
      </c>
      <c r="F61" s="120">
        <v>99.002136672727232</v>
      </c>
      <c r="G61" s="120">
        <v>111.56626129173043</v>
      </c>
      <c r="H61" s="426">
        <v>145.63890112845991</v>
      </c>
      <c r="I61" s="157">
        <v>0.6916465269068659</v>
      </c>
      <c r="J61" s="426">
        <v>64.929496835997753</v>
      </c>
      <c r="K61" s="118">
        <v>89.930051019387477</v>
      </c>
      <c r="M61" s="161"/>
      <c r="U61" s="166"/>
    </row>
    <row r="62" spans="1:21" x14ac:dyDescent="0.25">
      <c r="A62" s="20">
        <v>5170</v>
      </c>
      <c r="B62" s="21" t="s">
        <v>46</v>
      </c>
      <c r="C62" s="20">
        <v>1045</v>
      </c>
      <c r="D62" s="115">
        <v>0.39891650073430079</v>
      </c>
      <c r="E62" s="426">
        <v>253.85595501273684</v>
      </c>
      <c r="F62" s="120">
        <v>179.42394660909054</v>
      </c>
      <c r="G62" s="120">
        <v>74.432008403646307</v>
      </c>
      <c r="H62" s="426">
        <v>192.39803985767799</v>
      </c>
      <c r="I62" s="157">
        <v>0.75790240905723361</v>
      </c>
      <c r="J62" s="426">
        <v>61.457915155058856</v>
      </c>
      <c r="K62" s="118">
        <v>58.81140206225728</v>
      </c>
      <c r="M62" s="161"/>
      <c r="U62" s="166"/>
    </row>
    <row r="63" spans="1:21" x14ac:dyDescent="0.25">
      <c r="A63" s="20">
        <v>5334</v>
      </c>
      <c r="B63" s="21" t="s">
        <v>47</v>
      </c>
      <c r="C63" s="20">
        <v>768</v>
      </c>
      <c r="D63" s="115">
        <v>0.2168674419911101</v>
      </c>
      <c r="E63" s="426">
        <v>138.0065539943428</v>
      </c>
      <c r="F63" s="120">
        <v>63.314940563636348</v>
      </c>
      <c r="G63" s="120">
        <v>74.69161343070644</v>
      </c>
      <c r="H63" s="426">
        <v>95.011853594650148</v>
      </c>
      <c r="I63" s="157">
        <v>0.68845899592960569</v>
      </c>
      <c r="J63" s="426">
        <v>42.994700399692647</v>
      </c>
      <c r="K63" s="118">
        <v>55.982682812099803</v>
      </c>
      <c r="M63" s="161"/>
      <c r="U63" s="166"/>
    </row>
    <row r="64" spans="1:21" x14ac:dyDescent="0.25">
      <c r="A64" s="20">
        <v>5358</v>
      </c>
      <c r="B64" s="21" t="s">
        <v>48</v>
      </c>
      <c r="C64" s="20">
        <v>945</v>
      </c>
      <c r="D64" s="115">
        <v>0.25612840927140007</v>
      </c>
      <c r="E64" s="426">
        <v>162.99080589998186</v>
      </c>
      <c r="F64" s="120">
        <v>107.1065003909093</v>
      </c>
      <c r="G64" s="120">
        <v>55.884305509072561</v>
      </c>
      <c r="H64" s="426">
        <v>121.26467141344445</v>
      </c>
      <c r="I64" s="157">
        <v>0.74399700488540221</v>
      </c>
      <c r="J64" s="426">
        <v>41.726134486537418</v>
      </c>
      <c r="K64" s="118">
        <v>44.154639668293562</v>
      </c>
      <c r="M64" s="161"/>
      <c r="U64" s="166"/>
    </row>
    <row r="65" spans="1:21" x14ac:dyDescent="0.25">
      <c r="A65" s="20">
        <v>5362</v>
      </c>
      <c r="B65" s="21" t="s">
        <v>287</v>
      </c>
      <c r="C65" s="20">
        <v>1102</v>
      </c>
      <c r="D65" s="115">
        <v>0.48705521194720575</v>
      </c>
      <c r="E65" s="426">
        <v>309.94422578458546</v>
      </c>
      <c r="F65" s="120">
        <v>79.470384699999954</v>
      </c>
      <c r="G65" s="120">
        <v>230.4738410845855</v>
      </c>
      <c r="H65" s="426">
        <v>195.82047415536783</v>
      </c>
      <c r="I65" s="157">
        <v>0.63179261900967032</v>
      </c>
      <c r="J65" s="426">
        <v>114.12375162921762</v>
      </c>
      <c r="K65" s="118">
        <v>103.56057316625919</v>
      </c>
      <c r="M65" s="161"/>
      <c r="U65" s="166"/>
    </row>
    <row r="66" spans="1:21" x14ac:dyDescent="0.25">
      <c r="A66" s="20">
        <v>5366</v>
      </c>
      <c r="B66" s="21" t="s">
        <v>49</v>
      </c>
      <c r="C66" s="20">
        <v>1262</v>
      </c>
      <c r="D66" s="115">
        <v>0.2796172371785034</v>
      </c>
      <c r="E66" s="426">
        <v>177.9382418408658</v>
      </c>
      <c r="F66" s="120">
        <v>136.00826622727234</v>
      </c>
      <c r="G66" s="120">
        <v>41.929975613593456</v>
      </c>
      <c r="H66" s="426">
        <v>137.72772997452108</v>
      </c>
      <c r="I66" s="157">
        <v>0.77401984278171132</v>
      </c>
      <c r="J66" s="426">
        <v>40.210511866344717</v>
      </c>
      <c r="K66" s="118">
        <v>31.862529212634481</v>
      </c>
      <c r="M66" s="161"/>
      <c r="U66" s="166"/>
    </row>
    <row r="67" spans="1:21" x14ac:dyDescent="0.25">
      <c r="A67" s="20">
        <v>5370</v>
      </c>
      <c r="B67" s="21" t="s">
        <v>50</v>
      </c>
      <c r="C67" s="20">
        <v>667</v>
      </c>
      <c r="D67" s="115">
        <v>0.21321501867701367</v>
      </c>
      <c r="E67" s="426">
        <v>135.68228461264505</v>
      </c>
      <c r="F67" s="120">
        <v>100.95350936363647</v>
      </c>
      <c r="G67" s="120">
        <v>34.728775249008578</v>
      </c>
      <c r="H67" s="426">
        <v>104.24906200489943</v>
      </c>
      <c r="I67" s="157">
        <v>0.7683321540650403</v>
      </c>
      <c r="J67" s="426">
        <v>31.43322260774562</v>
      </c>
      <c r="K67" s="118">
        <v>47.126270776230314</v>
      </c>
      <c r="M67" s="161"/>
      <c r="U67" s="166"/>
    </row>
    <row r="68" spans="1:21" x14ac:dyDescent="0.25">
      <c r="A68" s="20">
        <v>5374</v>
      </c>
      <c r="B68" s="21" t="s">
        <v>51</v>
      </c>
      <c r="C68" s="20">
        <v>918</v>
      </c>
      <c r="D68" s="115">
        <v>0.21722961475785099</v>
      </c>
      <c r="E68" s="426">
        <v>138.2370275731779</v>
      </c>
      <c r="F68" s="120">
        <v>106.30703599090894</v>
      </c>
      <c r="G68" s="120">
        <v>31.929991582268954</v>
      </c>
      <c r="H68" s="426">
        <v>107.17870551843413</v>
      </c>
      <c r="I68" s="157">
        <v>0.77532559401783596</v>
      </c>
      <c r="J68" s="426">
        <v>31.058322054743769</v>
      </c>
      <c r="K68" s="118">
        <v>33.832594830875564</v>
      </c>
      <c r="M68" s="161"/>
      <c r="U68" s="166"/>
    </row>
    <row r="69" spans="1:21" x14ac:dyDescent="0.25">
      <c r="A69" s="20">
        <v>5378</v>
      </c>
      <c r="B69" s="21" t="s">
        <v>288</v>
      </c>
      <c r="C69" s="20">
        <v>520</v>
      </c>
      <c r="D69" s="115">
        <v>0.24767788220949691</v>
      </c>
      <c r="E69" s="426">
        <v>157.61319776967986</v>
      </c>
      <c r="F69" s="120">
        <v>48.290556045454565</v>
      </c>
      <c r="G69" s="120">
        <v>109.32264172422529</v>
      </c>
      <c r="H69" s="426">
        <v>101.78474644374801</v>
      </c>
      <c r="I69" s="157">
        <v>0.64578822004795589</v>
      </c>
      <c r="J69" s="426">
        <v>55.828451325931852</v>
      </c>
      <c r="K69" s="118">
        <v>107.36240639602279</v>
      </c>
      <c r="M69" s="161"/>
      <c r="U69" s="166"/>
    </row>
    <row r="70" spans="1:21" x14ac:dyDescent="0.25">
      <c r="A70" s="20">
        <v>5382</v>
      </c>
      <c r="B70" s="21" t="s">
        <v>289</v>
      </c>
      <c r="C70" s="20">
        <v>1293</v>
      </c>
      <c r="D70" s="115">
        <v>0.34664410801352813</v>
      </c>
      <c r="E70" s="426">
        <v>220.5917050995179</v>
      </c>
      <c r="F70" s="120">
        <v>122.34534161818175</v>
      </c>
      <c r="G70" s="120">
        <v>98.246363481336147</v>
      </c>
      <c r="H70" s="426">
        <v>157.7880505088209</v>
      </c>
      <c r="I70" s="157">
        <v>0.71529457754377612</v>
      </c>
      <c r="J70" s="426">
        <v>62.803654590696993</v>
      </c>
      <c r="K70" s="118">
        <v>48.572045313764107</v>
      </c>
      <c r="M70" s="161"/>
      <c r="U70" s="166"/>
    </row>
    <row r="71" spans="1:21" x14ac:dyDescent="0.25">
      <c r="A71" s="20">
        <v>5515</v>
      </c>
      <c r="B71" s="21" t="s">
        <v>52</v>
      </c>
      <c r="C71" s="20">
        <v>304</v>
      </c>
      <c r="D71" s="115">
        <v>0.12420897472355111</v>
      </c>
      <c r="E71" s="426">
        <v>79.042074824077972</v>
      </c>
      <c r="F71" s="120">
        <v>44.690917345454565</v>
      </c>
      <c r="G71" s="120">
        <v>34.351157478623406</v>
      </c>
      <c r="H71" s="426">
        <v>56.777018758210943</v>
      </c>
      <c r="I71" s="157">
        <v>0.71831387124614554</v>
      </c>
      <c r="J71" s="426">
        <v>22.265056065867029</v>
      </c>
      <c r="K71" s="118">
        <v>73.240316006141541</v>
      </c>
      <c r="M71" s="161"/>
      <c r="U71" s="166"/>
    </row>
    <row r="72" spans="1:21" x14ac:dyDescent="0.25">
      <c r="A72" s="20">
        <v>5554</v>
      </c>
      <c r="B72" s="21" t="s">
        <v>53</v>
      </c>
      <c r="C72" s="20">
        <v>1484</v>
      </c>
      <c r="D72" s="115">
        <v>0.69371742186213681</v>
      </c>
      <c r="E72" s="426">
        <v>441.45654118499618</v>
      </c>
      <c r="F72" s="120">
        <v>392.8158802272726</v>
      </c>
      <c r="G72" s="120">
        <v>48.640660957723583</v>
      </c>
      <c r="H72" s="426">
        <v>357.20410952723421</v>
      </c>
      <c r="I72" s="157">
        <v>0.80914897889698456</v>
      </c>
      <c r="J72" s="426">
        <v>84.252431657761974</v>
      </c>
      <c r="K72" s="118">
        <v>56.773875780163053</v>
      </c>
      <c r="M72" s="161"/>
      <c r="U72" s="166"/>
    </row>
    <row r="73" spans="1:21" x14ac:dyDescent="0.25">
      <c r="A73" s="20">
        <v>5558</v>
      </c>
      <c r="B73" s="21" t="s">
        <v>54</v>
      </c>
      <c r="C73" s="20">
        <v>1111</v>
      </c>
      <c r="D73" s="115">
        <v>0.43383920391585168</v>
      </c>
      <c r="E73" s="426">
        <v>276.07949340099651</v>
      </c>
      <c r="F73" s="120">
        <v>248.56708640908965</v>
      </c>
      <c r="G73" s="120">
        <v>27.512406991906857</v>
      </c>
      <c r="H73" s="426">
        <v>224.20330049910314</v>
      </c>
      <c r="I73" s="157">
        <v>0.81209689911106553</v>
      </c>
      <c r="J73" s="426">
        <v>51.876192901893376</v>
      </c>
      <c r="K73" s="118">
        <v>46.693242935997638</v>
      </c>
      <c r="M73" s="161"/>
      <c r="U73" s="166"/>
    </row>
    <row r="74" spans="1:21" x14ac:dyDescent="0.25">
      <c r="A74" s="20">
        <v>5562</v>
      </c>
      <c r="B74" s="21" t="s">
        <v>290</v>
      </c>
      <c r="C74" s="20">
        <v>967</v>
      </c>
      <c r="D74" s="115">
        <v>0.4297152869609242</v>
      </c>
      <c r="E74" s="426">
        <v>273.45518261149721</v>
      </c>
      <c r="F74" s="120">
        <v>105.39977916363648</v>
      </c>
      <c r="G74" s="120">
        <v>168.05540344786073</v>
      </c>
      <c r="H74" s="426">
        <v>182.64684042825667</v>
      </c>
      <c r="I74" s="157">
        <v>0.66792239475580317</v>
      </c>
      <c r="J74" s="426">
        <v>90.808342183240541</v>
      </c>
      <c r="K74" s="118">
        <v>93.907282505936436</v>
      </c>
      <c r="M74" s="161"/>
      <c r="U74" s="166"/>
    </row>
    <row r="75" spans="1:21" x14ac:dyDescent="0.25">
      <c r="A75" s="20">
        <v>5566</v>
      </c>
      <c r="B75" s="21" t="s">
        <v>55</v>
      </c>
      <c r="C75" s="20">
        <v>1801</v>
      </c>
      <c r="D75" s="115">
        <v>0.69776712273941066</v>
      </c>
      <c r="E75" s="426">
        <v>444.03362356144316</v>
      </c>
      <c r="F75" s="120">
        <v>375.11883659091222</v>
      </c>
      <c r="G75" s="120">
        <v>68.91478697053094</v>
      </c>
      <c r="H75" s="426">
        <v>353.69210343986362</v>
      </c>
      <c r="I75" s="157">
        <v>0.79654351533791323</v>
      </c>
      <c r="J75" s="426">
        <v>90.341520121579549</v>
      </c>
      <c r="K75" s="118">
        <v>50.16186569771213</v>
      </c>
      <c r="M75" s="161"/>
      <c r="U75" s="166"/>
    </row>
    <row r="76" spans="1:21" x14ac:dyDescent="0.25">
      <c r="A76" s="20">
        <v>5570</v>
      </c>
      <c r="B76" s="21" t="s">
        <v>56</v>
      </c>
      <c r="C76" s="20">
        <v>1317</v>
      </c>
      <c r="D76" s="115">
        <v>0.50325339819804726</v>
      </c>
      <c r="E76" s="426">
        <v>320.25216248966643</v>
      </c>
      <c r="F76" s="120">
        <v>283.5083844090891</v>
      </c>
      <c r="G76" s="120">
        <v>36.743778080577329</v>
      </c>
      <c r="H76" s="426">
        <v>258.72355862875816</v>
      </c>
      <c r="I76" s="157">
        <v>0.80787450931609672</v>
      </c>
      <c r="J76" s="426">
        <v>61.528603860908277</v>
      </c>
      <c r="K76" s="118">
        <v>46.718757677227238</v>
      </c>
      <c r="M76" s="161"/>
      <c r="U76" s="166"/>
    </row>
    <row r="77" spans="1:21" x14ac:dyDescent="0.25">
      <c r="A77" s="20">
        <v>5711</v>
      </c>
      <c r="B77" s="21" t="s">
        <v>57</v>
      </c>
      <c r="C77" s="20">
        <v>260</v>
      </c>
      <c r="D77" s="115">
        <v>8.4593203248065019E-2</v>
      </c>
      <c r="E77" s="426">
        <v>53.832038430586834</v>
      </c>
      <c r="F77" s="120">
        <v>21.677702136363635</v>
      </c>
      <c r="G77" s="120">
        <v>32.154336294223199</v>
      </c>
      <c r="H77" s="426">
        <v>36.215698119310446</v>
      </c>
      <c r="I77" s="157">
        <v>0.67275360872704837</v>
      </c>
      <c r="J77" s="426">
        <v>17.616340311276389</v>
      </c>
      <c r="K77" s="118">
        <v>67.755155043370721</v>
      </c>
      <c r="M77" s="161"/>
      <c r="U77" s="166"/>
    </row>
    <row r="78" spans="1:21" x14ac:dyDescent="0.25">
      <c r="A78" s="20">
        <v>5754</v>
      </c>
      <c r="B78" s="21" t="s">
        <v>58</v>
      </c>
      <c r="C78" s="20">
        <v>966</v>
      </c>
      <c r="D78" s="115">
        <v>0.36817249727899809</v>
      </c>
      <c r="E78" s="426">
        <v>234.29158917754424</v>
      </c>
      <c r="F78" s="120">
        <v>189.06854120000037</v>
      </c>
      <c r="G78" s="120">
        <v>45.223047977543871</v>
      </c>
      <c r="H78" s="426">
        <v>184.14248147542489</v>
      </c>
      <c r="I78" s="157">
        <v>0.78595429789792082</v>
      </c>
      <c r="J78" s="426">
        <v>50.149107702119352</v>
      </c>
      <c r="K78" s="118">
        <v>51.914190167825417</v>
      </c>
      <c r="M78" s="161"/>
      <c r="U78" s="166"/>
    </row>
    <row r="79" spans="1:21" x14ac:dyDescent="0.25">
      <c r="A79" s="20">
        <v>5758</v>
      </c>
      <c r="B79" s="21" t="s">
        <v>59</v>
      </c>
      <c r="C79" s="20">
        <v>454</v>
      </c>
      <c r="D79" s="115">
        <v>0.16823653837993494</v>
      </c>
      <c r="E79" s="426">
        <v>107.05961533268588</v>
      </c>
      <c r="F79" s="120">
        <v>64.990790200000006</v>
      </c>
      <c r="G79" s="120">
        <v>42.068825132685873</v>
      </c>
      <c r="H79" s="426">
        <v>78.150805842304095</v>
      </c>
      <c r="I79" s="157">
        <v>0.7299746557042246</v>
      </c>
      <c r="J79" s="426">
        <v>28.908809490381785</v>
      </c>
      <c r="K79" s="118">
        <v>63.675791829034765</v>
      </c>
      <c r="M79" s="161"/>
      <c r="U79" s="166"/>
    </row>
    <row r="80" spans="1:21" x14ac:dyDescent="0.25">
      <c r="A80" s="20">
        <v>5762</v>
      </c>
      <c r="B80" s="21" t="s">
        <v>60</v>
      </c>
      <c r="C80" s="20">
        <v>1200</v>
      </c>
      <c r="D80" s="115">
        <v>0.30442627143692547</v>
      </c>
      <c r="E80" s="426">
        <v>193.72580909622528</v>
      </c>
      <c r="F80" s="120">
        <v>173.5509594636361</v>
      </c>
      <c r="G80" s="120">
        <v>20.174849632589172</v>
      </c>
      <c r="H80" s="426">
        <v>157.08072174370426</v>
      </c>
      <c r="I80" s="157">
        <v>0.81084044751972573</v>
      </c>
      <c r="J80" s="426">
        <v>36.645087352521017</v>
      </c>
      <c r="K80" s="118">
        <v>30.537572793767513</v>
      </c>
      <c r="M80" s="161"/>
      <c r="U80" s="166"/>
    </row>
    <row r="81" spans="1:21" x14ac:dyDescent="0.25">
      <c r="A81" s="20">
        <v>5766</v>
      </c>
      <c r="B81" s="21" t="s">
        <v>61</v>
      </c>
      <c r="C81" s="20">
        <v>1239</v>
      </c>
      <c r="D81" s="115">
        <v>0.36682208890982848</v>
      </c>
      <c r="E81" s="426">
        <v>233.43223839716359</v>
      </c>
      <c r="F81" s="120">
        <v>147.19492066363594</v>
      </c>
      <c r="G81" s="120">
        <v>86.237317733527647</v>
      </c>
      <c r="H81" s="426">
        <v>171.93663128822968</v>
      </c>
      <c r="I81" s="157">
        <v>0.73655906514375802</v>
      </c>
      <c r="J81" s="426">
        <v>61.49560710893391</v>
      </c>
      <c r="K81" s="118">
        <v>49.633258360721477</v>
      </c>
      <c r="M81" s="161"/>
      <c r="U81" s="166"/>
    </row>
    <row r="82" spans="1:21" x14ac:dyDescent="0.25">
      <c r="A82" s="20">
        <v>5770</v>
      </c>
      <c r="B82" s="21" t="s">
        <v>62</v>
      </c>
      <c r="C82" s="20">
        <v>1147</v>
      </c>
      <c r="D82" s="115">
        <v>0.35760564291541957</v>
      </c>
      <c r="E82" s="426">
        <v>227.56722730981247</v>
      </c>
      <c r="F82" s="120">
        <v>187.46590819090869</v>
      </c>
      <c r="G82" s="120">
        <v>40.101319118903774</v>
      </c>
      <c r="H82" s="426">
        <v>179.92810158694942</v>
      </c>
      <c r="I82" s="157">
        <v>0.79065911077781592</v>
      </c>
      <c r="J82" s="426">
        <v>47.639125722863042</v>
      </c>
      <c r="K82" s="118">
        <v>41.533675434056704</v>
      </c>
      <c r="M82" s="161"/>
      <c r="U82" s="166"/>
    </row>
    <row r="83" spans="1:21" x14ac:dyDescent="0.25">
      <c r="A83" s="20">
        <v>5774</v>
      </c>
      <c r="B83" s="21" t="s">
        <v>63</v>
      </c>
      <c r="C83" s="20">
        <v>1249</v>
      </c>
      <c r="D83" s="115">
        <v>0.34560568264526625</v>
      </c>
      <c r="E83" s="426">
        <v>219.93088895607852</v>
      </c>
      <c r="F83" s="120">
        <v>184.13461811818203</v>
      </c>
      <c r="G83" s="120">
        <v>35.796270837896486</v>
      </c>
      <c r="H83" s="426">
        <v>174.71899088849491</v>
      </c>
      <c r="I83" s="157">
        <v>0.79442679342503508</v>
      </c>
      <c r="J83" s="426">
        <v>45.211898067583604</v>
      </c>
      <c r="K83" s="118">
        <v>36.19847723585557</v>
      </c>
      <c r="M83" s="161"/>
      <c r="U83" s="166"/>
    </row>
    <row r="84" spans="1:21" x14ac:dyDescent="0.25">
      <c r="A84" s="20">
        <v>5913</v>
      </c>
      <c r="B84" s="21" t="s">
        <v>291</v>
      </c>
      <c r="C84" s="20">
        <v>479</v>
      </c>
      <c r="D84" s="115">
        <v>0.21367726433630099</v>
      </c>
      <c r="E84" s="426">
        <v>135.97644094128245</v>
      </c>
      <c r="F84" s="120">
        <v>20.474814690909103</v>
      </c>
      <c r="G84" s="120">
        <v>115.50162625037335</v>
      </c>
      <c r="H84" s="426">
        <v>81.879755040572732</v>
      </c>
      <c r="I84" s="157">
        <v>0.60216133378524128</v>
      </c>
      <c r="J84" s="426">
        <v>54.096685900709716</v>
      </c>
      <c r="K84" s="118">
        <v>112.9367137801873</v>
      </c>
      <c r="M84" s="161"/>
      <c r="U84" s="166"/>
    </row>
    <row r="85" spans="1:21" x14ac:dyDescent="0.25">
      <c r="A85" s="20">
        <v>5954</v>
      </c>
      <c r="B85" s="21" t="s">
        <v>292</v>
      </c>
      <c r="C85" s="20">
        <v>574</v>
      </c>
      <c r="D85" s="115">
        <v>0.1812728029272459</v>
      </c>
      <c r="E85" s="426">
        <v>115.35542004461102</v>
      </c>
      <c r="F85" s="120">
        <v>45.48879274545456</v>
      </c>
      <c r="G85" s="120">
        <v>69.866627299156463</v>
      </c>
      <c r="H85" s="426">
        <v>77.335897193709457</v>
      </c>
      <c r="I85" s="157">
        <v>0.67041407472489456</v>
      </c>
      <c r="J85" s="426">
        <v>38.019522850901566</v>
      </c>
      <c r="K85" s="118">
        <v>66.236102527703082</v>
      </c>
      <c r="M85" s="161"/>
      <c r="U85" s="166"/>
    </row>
    <row r="86" spans="1:21" x14ac:dyDescent="0.25">
      <c r="A86" s="20">
        <v>5958</v>
      </c>
      <c r="B86" s="21" t="s">
        <v>64</v>
      </c>
      <c r="C86" s="20">
        <v>1955</v>
      </c>
      <c r="D86" s="115">
        <v>0.34213417229907794</v>
      </c>
      <c r="E86" s="426">
        <v>217.72174600850417</v>
      </c>
      <c r="F86" s="120">
        <v>173.19338482727221</v>
      </c>
      <c r="G86" s="120">
        <v>44.528361181231958</v>
      </c>
      <c r="H86" s="426">
        <v>170.41832551639854</v>
      </c>
      <c r="I86" s="157">
        <v>0.78273451614586098</v>
      </c>
      <c r="J86" s="426">
        <v>47.30342049210563</v>
      </c>
      <c r="K86" s="118">
        <v>24.196123013864774</v>
      </c>
      <c r="M86" s="161"/>
      <c r="U86" s="166"/>
    </row>
    <row r="87" spans="1:21" x14ac:dyDescent="0.25">
      <c r="A87" s="20">
        <v>5962</v>
      </c>
      <c r="B87" s="21" t="s">
        <v>65</v>
      </c>
      <c r="C87" s="20">
        <v>1060</v>
      </c>
      <c r="D87" s="115">
        <v>0.23209095724214485</v>
      </c>
      <c r="E87" s="426">
        <v>147.69424551772855</v>
      </c>
      <c r="F87" s="120">
        <v>87.090996936363638</v>
      </c>
      <c r="G87" s="120">
        <v>60.603248581364909</v>
      </c>
      <c r="H87" s="426">
        <v>107.0942566321098</v>
      </c>
      <c r="I87" s="157">
        <v>0.72510784869580236</v>
      </c>
      <c r="J87" s="426">
        <v>40.599988885618743</v>
      </c>
      <c r="K87" s="118">
        <v>38.301876307187499</v>
      </c>
      <c r="M87" s="161"/>
      <c r="U87" s="166"/>
    </row>
    <row r="88" spans="1:21" x14ac:dyDescent="0.25">
      <c r="A88" s="20">
        <v>5966</v>
      </c>
      <c r="B88" s="21" t="s">
        <v>66</v>
      </c>
      <c r="C88" s="20">
        <v>715</v>
      </c>
      <c r="D88" s="115">
        <v>0.11032926657849788</v>
      </c>
      <c r="E88" s="426">
        <v>70.20953327722593</v>
      </c>
      <c r="F88" s="120">
        <v>47.260851336363601</v>
      </c>
      <c r="G88" s="120">
        <v>22.948681940862329</v>
      </c>
      <c r="H88" s="426">
        <v>52.550377009428331</v>
      </c>
      <c r="I88" s="157">
        <v>0.7484792243516345</v>
      </c>
      <c r="J88" s="426">
        <v>17.659156267797599</v>
      </c>
      <c r="K88" s="118">
        <v>24.698120654262379</v>
      </c>
      <c r="M88" s="161"/>
      <c r="U88" s="166"/>
    </row>
    <row r="89" spans="1:21" x14ac:dyDescent="0.25">
      <c r="A89" s="20">
        <v>5970</v>
      </c>
      <c r="B89" s="21" t="s">
        <v>67</v>
      </c>
      <c r="C89" s="20">
        <v>1133</v>
      </c>
      <c r="D89" s="115">
        <v>0.16063821581545659</v>
      </c>
      <c r="E89" s="426">
        <v>102.22431915529056</v>
      </c>
      <c r="F89" s="120">
        <v>53.582746636363723</v>
      </c>
      <c r="G89" s="120">
        <v>48.641572518926836</v>
      </c>
      <c r="H89" s="426">
        <v>72.248787785144557</v>
      </c>
      <c r="I89" s="157">
        <v>0.70676712138713582</v>
      </c>
      <c r="J89" s="426">
        <v>29.975531370146001</v>
      </c>
      <c r="K89" s="118">
        <v>26.456779673562227</v>
      </c>
      <c r="M89" s="161"/>
      <c r="U89" s="166"/>
    </row>
    <row r="90" spans="1:21" x14ac:dyDescent="0.25">
      <c r="A90" s="20">
        <v>5974</v>
      </c>
      <c r="B90" s="21" t="s">
        <v>68</v>
      </c>
      <c r="C90" s="20">
        <v>1334</v>
      </c>
      <c r="D90" s="115">
        <v>0.38493090190756946</v>
      </c>
      <c r="E90" s="426">
        <v>244.95602848663512</v>
      </c>
      <c r="F90" s="120">
        <v>204.32775592727361</v>
      </c>
      <c r="G90" s="120">
        <v>40.628272559361506</v>
      </c>
      <c r="H90" s="426">
        <v>194.38714761215226</v>
      </c>
      <c r="I90" s="157">
        <v>0.7935593535423362</v>
      </c>
      <c r="J90" s="426">
        <v>50.568880874482858</v>
      </c>
      <c r="K90" s="118">
        <v>37.907706802460908</v>
      </c>
      <c r="M90" s="161"/>
      <c r="U90" s="166"/>
    </row>
    <row r="91" spans="1:21" x14ac:dyDescent="0.25">
      <c r="A91" s="20">
        <v>5978</v>
      </c>
      <c r="B91" s="21" t="s">
        <v>293</v>
      </c>
      <c r="C91" s="20">
        <v>766</v>
      </c>
      <c r="D91" s="115">
        <v>0.33223501468526606</v>
      </c>
      <c r="E91" s="426">
        <v>211.42228207244204</v>
      </c>
      <c r="F91" s="120">
        <v>109.10122414545454</v>
      </c>
      <c r="G91" s="120">
        <v>102.32105792698751</v>
      </c>
      <c r="H91" s="426">
        <v>148.94482072129483</v>
      </c>
      <c r="I91" s="157">
        <v>0.70448970307803294</v>
      </c>
      <c r="J91" s="426">
        <v>62.477461351147213</v>
      </c>
      <c r="K91" s="118">
        <v>81.563265471471553</v>
      </c>
      <c r="M91" s="161"/>
      <c r="U91" s="166"/>
    </row>
    <row r="92" spans="1:21" x14ac:dyDescent="0.25">
      <c r="A92" s="20">
        <v>6431</v>
      </c>
      <c r="B92" s="21" t="s">
        <v>69</v>
      </c>
      <c r="C92" s="20">
        <v>714</v>
      </c>
      <c r="D92" s="115">
        <v>0.14070311829862198</v>
      </c>
      <c r="E92" s="426">
        <v>89.538348008213973</v>
      </c>
      <c r="F92" s="120">
        <v>59.584468427272689</v>
      </c>
      <c r="G92" s="120">
        <v>29.953879580941283</v>
      </c>
      <c r="H92" s="426">
        <v>66.825126044236185</v>
      </c>
      <c r="I92" s="157">
        <v>0.74632967360650715</v>
      </c>
      <c r="J92" s="426">
        <v>22.713221963977787</v>
      </c>
      <c r="K92" s="118">
        <v>31.811235243666371</v>
      </c>
      <c r="M92" s="161"/>
      <c r="U92" s="166"/>
    </row>
    <row r="93" spans="1:21" x14ac:dyDescent="0.25">
      <c r="A93" s="20">
        <v>6432</v>
      </c>
      <c r="B93" s="21" t="s">
        <v>294</v>
      </c>
      <c r="C93" s="20">
        <v>785</v>
      </c>
      <c r="D93" s="115">
        <v>0.20270487095986478</v>
      </c>
      <c r="E93" s="426">
        <v>128.99400879264121</v>
      </c>
      <c r="F93" s="120">
        <v>69.030426754545488</v>
      </c>
      <c r="G93" s="120">
        <v>59.963582038095723</v>
      </c>
      <c r="H93" s="426">
        <v>91.565164415151827</v>
      </c>
      <c r="I93" s="157">
        <v>0.70984044353830011</v>
      </c>
      <c r="J93" s="426">
        <v>37.428844377489384</v>
      </c>
      <c r="K93" s="118">
        <v>47.680056531833607</v>
      </c>
      <c r="M93" s="161"/>
      <c r="U93" s="166"/>
    </row>
    <row r="94" spans="1:21" x14ac:dyDescent="0.25">
      <c r="A94" s="20">
        <v>6433</v>
      </c>
      <c r="B94" s="21" t="s">
        <v>71</v>
      </c>
      <c r="C94" s="20">
        <v>449</v>
      </c>
      <c r="D94" s="115">
        <v>0.11569226069154302</v>
      </c>
      <c r="E94" s="426">
        <v>73.622347712800106</v>
      </c>
      <c r="F94" s="120">
        <v>36.491288718181792</v>
      </c>
      <c r="G94" s="120">
        <v>37.131058994618314</v>
      </c>
      <c r="H94" s="426">
        <v>51.446075560258961</v>
      </c>
      <c r="I94" s="157">
        <v>0.69878341507050934</v>
      </c>
      <c r="J94" s="426">
        <v>22.176272152541145</v>
      </c>
      <c r="K94" s="118">
        <v>49.390361141517026</v>
      </c>
      <c r="M94" s="161"/>
      <c r="U94" s="166"/>
    </row>
    <row r="95" spans="1:21" x14ac:dyDescent="0.25">
      <c r="A95" s="20">
        <v>6434</v>
      </c>
      <c r="B95" s="21" t="s">
        <v>72</v>
      </c>
      <c r="C95" s="20">
        <v>479</v>
      </c>
      <c r="D95" s="115">
        <v>7.7914922157025987E-2</v>
      </c>
      <c r="E95" s="426">
        <v>49.582223190834718</v>
      </c>
      <c r="F95" s="120">
        <v>28.963309963636334</v>
      </c>
      <c r="G95" s="120">
        <v>20.618913227198384</v>
      </c>
      <c r="H95" s="426">
        <v>35.875771776685617</v>
      </c>
      <c r="I95" s="157">
        <v>0.72356117713005774</v>
      </c>
      <c r="J95" s="426">
        <v>13.7064514141491</v>
      </c>
      <c r="K95" s="118">
        <v>28.614721115133822</v>
      </c>
      <c r="M95" s="161"/>
      <c r="U95" s="166"/>
    </row>
    <row r="96" spans="1:21" x14ac:dyDescent="0.25">
      <c r="A96" s="20">
        <v>6435</v>
      </c>
      <c r="B96" s="21" t="s">
        <v>73</v>
      </c>
      <c r="C96" s="20">
        <v>1398</v>
      </c>
      <c r="D96" s="115">
        <v>0.2824491347702871</v>
      </c>
      <c r="E96" s="426">
        <v>179.7403584901827</v>
      </c>
      <c r="F96" s="120">
        <v>120.61149418181766</v>
      </c>
      <c r="G96" s="120">
        <v>59.128864308365038</v>
      </c>
      <c r="H96" s="426">
        <v>134.42581912541127</v>
      </c>
      <c r="I96" s="157">
        <v>0.74788890071538117</v>
      </c>
      <c r="J96" s="426">
        <v>45.314539364771434</v>
      </c>
      <c r="K96" s="118">
        <v>32.413833594257106</v>
      </c>
      <c r="M96" s="161"/>
      <c r="U96" s="166"/>
    </row>
    <row r="97" spans="1:21" x14ac:dyDescent="0.25">
      <c r="A97" s="20">
        <v>6436</v>
      </c>
      <c r="B97" s="21" t="s">
        <v>295</v>
      </c>
      <c r="C97" s="20">
        <v>676</v>
      </c>
      <c r="D97" s="115">
        <v>0.35062295199114002</v>
      </c>
      <c r="E97" s="426">
        <v>223.12369672163453</v>
      </c>
      <c r="F97" s="120">
        <v>42.180928490909132</v>
      </c>
      <c r="G97" s="120">
        <v>180.94276823072539</v>
      </c>
      <c r="H97" s="426">
        <v>136.7599301415699</v>
      </c>
      <c r="I97" s="157">
        <v>0.61293323905523733</v>
      </c>
      <c r="J97" s="426">
        <v>86.363766580064635</v>
      </c>
      <c r="K97" s="118">
        <v>127.75705115394176</v>
      </c>
      <c r="M97" s="161"/>
      <c r="U97" s="166"/>
    </row>
    <row r="98" spans="1:21" x14ac:dyDescent="0.25">
      <c r="A98" s="20">
        <v>6437</v>
      </c>
      <c r="B98" s="21" t="s">
        <v>74</v>
      </c>
      <c r="C98" s="20">
        <v>615</v>
      </c>
      <c r="D98" s="115">
        <v>0.10393870327933501</v>
      </c>
      <c r="E98" s="426">
        <v>66.142811177758645</v>
      </c>
      <c r="F98" s="120">
        <v>51.327161963636399</v>
      </c>
      <c r="G98" s="120">
        <v>14.815649214122246</v>
      </c>
      <c r="H98" s="426">
        <v>51.411579609363031</v>
      </c>
      <c r="I98" s="157">
        <v>0.77728144138286681</v>
      </c>
      <c r="J98" s="426">
        <v>14.731231568395614</v>
      </c>
      <c r="K98" s="118">
        <v>23.953222062431891</v>
      </c>
      <c r="M98" s="161"/>
      <c r="U98" s="166"/>
    </row>
    <row r="99" spans="1:21" x14ac:dyDescent="0.25">
      <c r="A99" s="20">
        <v>6438</v>
      </c>
      <c r="B99" s="21" t="s">
        <v>296</v>
      </c>
      <c r="C99" s="20">
        <v>400</v>
      </c>
      <c r="D99" s="115">
        <v>0.13339355337046613</v>
      </c>
      <c r="E99" s="426">
        <v>84.886806690296638</v>
      </c>
      <c r="F99" s="120">
        <v>18.550852281818184</v>
      </c>
      <c r="G99" s="120">
        <v>66.335954408478457</v>
      </c>
      <c r="H99" s="426">
        <v>52.730850385475215</v>
      </c>
      <c r="I99" s="157">
        <v>0.62119017596998205</v>
      </c>
      <c r="J99" s="426">
        <v>32.155956304821423</v>
      </c>
      <c r="K99" s="118">
        <v>80.389890762053554</v>
      </c>
      <c r="M99" s="161"/>
      <c r="U99" s="166"/>
    </row>
    <row r="100" spans="1:21" x14ac:dyDescent="0.25">
      <c r="A100" s="20">
        <v>6439</v>
      </c>
      <c r="B100" s="21" t="s">
        <v>75</v>
      </c>
      <c r="C100" s="20">
        <v>813</v>
      </c>
      <c r="D100" s="115">
        <v>0.10426540175992413</v>
      </c>
      <c r="E100" s="426">
        <v>66.350710210860811</v>
      </c>
      <c r="F100" s="120">
        <v>44.705609581818187</v>
      </c>
      <c r="G100" s="120">
        <v>21.645100629042624</v>
      </c>
      <c r="H100" s="426">
        <v>49.673968400991143</v>
      </c>
      <c r="I100" s="157">
        <v>0.74865767439607778</v>
      </c>
      <c r="J100" s="426">
        <v>16.676741809869668</v>
      </c>
      <c r="K100" s="118">
        <v>20.51259755211521</v>
      </c>
      <c r="M100" s="161"/>
      <c r="U100" s="166"/>
    </row>
    <row r="101" spans="1:21" x14ac:dyDescent="0.25">
      <c r="A101" s="20">
        <v>6440</v>
      </c>
      <c r="B101" s="21" t="s">
        <v>76</v>
      </c>
      <c r="C101" s="20">
        <v>1096</v>
      </c>
      <c r="D101" s="115">
        <v>0.25862580917760092</v>
      </c>
      <c r="E101" s="426">
        <v>164.58006038574604</v>
      </c>
      <c r="F101" s="120">
        <v>124.10800716363622</v>
      </c>
      <c r="G101" s="120">
        <v>40.472053222109821</v>
      </c>
      <c r="H101" s="426">
        <v>126.91507582183591</v>
      </c>
      <c r="I101" s="157">
        <v>0.77114490980480754</v>
      </c>
      <c r="J101" s="426">
        <v>37.664984563910124</v>
      </c>
      <c r="K101" s="118">
        <v>34.36586182838515</v>
      </c>
      <c r="M101" s="161"/>
      <c r="U101" s="166"/>
    </row>
    <row r="102" spans="1:21" x14ac:dyDescent="0.25">
      <c r="A102" s="20">
        <v>6531</v>
      </c>
      <c r="B102" s="21" t="s">
        <v>77</v>
      </c>
      <c r="C102" s="20">
        <v>855</v>
      </c>
      <c r="D102" s="115">
        <v>0.21158103356961799</v>
      </c>
      <c r="E102" s="426">
        <v>134.64247590793875</v>
      </c>
      <c r="F102" s="120">
        <v>81.362790790909173</v>
      </c>
      <c r="G102" s="120">
        <v>53.279685117029572</v>
      </c>
      <c r="H102" s="426">
        <v>98.181367929900262</v>
      </c>
      <c r="I102" s="157">
        <v>0.72920055330110967</v>
      </c>
      <c r="J102" s="426">
        <v>36.461107978038484</v>
      </c>
      <c r="K102" s="118">
        <v>42.644570734547933</v>
      </c>
      <c r="M102" s="161"/>
      <c r="U102" s="166"/>
    </row>
    <row r="103" spans="1:21" x14ac:dyDescent="0.25">
      <c r="A103" s="20">
        <v>6532</v>
      </c>
      <c r="B103" s="21" t="s">
        <v>78</v>
      </c>
      <c r="C103" s="20">
        <v>1067</v>
      </c>
      <c r="D103" s="115">
        <v>0.16522227782608123</v>
      </c>
      <c r="E103" s="426">
        <v>105.14144952568806</v>
      </c>
      <c r="F103" s="120">
        <v>66.441036772727273</v>
      </c>
      <c r="G103" s="120">
        <v>38.700412752960787</v>
      </c>
      <c r="H103" s="426">
        <v>77.482702030748953</v>
      </c>
      <c r="I103" s="157">
        <v>0.73693773844936816</v>
      </c>
      <c r="J103" s="426">
        <v>27.658747494939107</v>
      </c>
      <c r="K103" s="118">
        <v>25.92197515926814</v>
      </c>
      <c r="M103" s="161"/>
      <c r="U103" s="166"/>
    </row>
    <row r="104" spans="1:21" x14ac:dyDescent="0.25">
      <c r="A104" s="20">
        <v>6533</v>
      </c>
      <c r="B104" s="21" t="s">
        <v>79</v>
      </c>
      <c r="C104" s="20">
        <v>740</v>
      </c>
      <c r="D104" s="115">
        <v>0.15278255300050292</v>
      </c>
      <c r="E104" s="426">
        <v>97.225261000320046</v>
      </c>
      <c r="F104" s="120">
        <v>76.628880490909054</v>
      </c>
      <c r="G104" s="120">
        <v>20.596380509410992</v>
      </c>
      <c r="H104" s="426">
        <v>75.902232697633764</v>
      </c>
      <c r="I104" s="157">
        <v>0.78068427810529517</v>
      </c>
      <c r="J104" s="426">
        <v>21.323028302686282</v>
      </c>
      <c r="K104" s="118">
        <v>28.814903111738218</v>
      </c>
      <c r="M104" s="161"/>
      <c r="U104" s="166"/>
    </row>
    <row r="105" spans="1:21" x14ac:dyDescent="0.25">
      <c r="A105" s="20">
        <v>6534</v>
      </c>
      <c r="B105" s="21" t="s">
        <v>80</v>
      </c>
      <c r="C105" s="20">
        <v>1252</v>
      </c>
      <c r="D105" s="115">
        <v>0.24673425186094253</v>
      </c>
      <c r="E105" s="426">
        <v>157.01270572969071</v>
      </c>
      <c r="F105" s="120">
        <v>125.20993449999962</v>
      </c>
      <c r="G105" s="120">
        <v>31.802771229691089</v>
      </c>
      <c r="H105" s="426">
        <v>122.98589686862668</v>
      </c>
      <c r="I105" s="157">
        <v>0.78328627162413367</v>
      </c>
      <c r="J105" s="426">
        <v>34.026808861064026</v>
      </c>
      <c r="K105" s="118">
        <v>27.17796234909267</v>
      </c>
      <c r="M105" s="161"/>
      <c r="U105" s="166"/>
    </row>
    <row r="106" spans="1:21" x14ac:dyDescent="0.25">
      <c r="A106" s="20">
        <v>6535</v>
      </c>
      <c r="B106" s="21" t="s">
        <v>81</v>
      </c>
      <c r="C106" s="20">
        <v>1464</v>
      </c>
      <c r="D106" s="115">
        <v>0.29399567704070589</v>
      </c>
      <c r="E106" s="426">
        <v>187.08815811681285</v>
      </c>
      <c r="F106" s="120">
        <v>168.86569445454555</v>
      </c>
      <c r="G106" s="120">
        <v>18.222463662267302</v>
      </c>
      <c r="H106" s="426">
        <v>152.05176299268794</v>
      </c>
      <c r="I106" s="157">
        <v>0.81272788466788415</v>
      </c>
      <c r="J106" s="426">
        <v>35.036395124124908</v>
      </c>
      <c r="K106" s="118">
        <v>23.931963882598982</v>
      </c>
      <c r="M106" s="161"/>
      <c r="U106" s="166"/>
    </row>
    <row r="107" spans="1:21" x14ac:dyDescent="0.25">
      <c r="A107" s="20">
        <v>6631</v>
      </c>
      <c r="B107" s="21" t="s">
        <v>82</v>
      </c>
      <c r="C107" s="20">
        <v>1373</v>
      </c>
      <c r="D107" s="115">
        <v>0.37975919918714884</v>
      </c>
      <c r="E107" s="426">
        <v>241.66494493727652</v>
      </c>
      <c r="F107" s="120">
        <v>176.76439569090888</v>
      </c>
      <c r="G107" s="120">
        <v>64.900549246367632</v>
      </c>
      <c r="H107" s="426">
        <v>184.82639995832935</v>
      </c>
      <c r="I107" s="157">
        <v>0.7648043451494404</v>
      </c>
      <c r="J107" s="426">
        <v>56.838544978947169</v>
      </c>
      <c r="K107" s="118">
        <v>41.397337930769964</v>
      </c>
      <c r="M107" s="161"/>
      <c r="U107" s="166"/>
    </row>
    <row r="108" spans="1:21" x14ac:dyDescent="0.25">
      <c r="A108" s="20">
        <v>6632</v>
      </c>
      <c r="B108" s="21" t="s">
        <v>83</v>
      </c>
      <c r="C108" s="20">
        <v>1098</v>
      </c>
      <c r="D108" s="115">
        <v>0.20469780507176674</v>
      </c>
      <c r="E108" s="426">
        <v>130.26223959112428</v>
      </c>
      <c r="F108" s="120">
        <v>100.43125648181804</v>
      </c>
      <c r="G108" s="120">
        <v>29.830983109306246</v>
      </c>
      <c r="H108" s="426">
        <v>101.06760598593866</v>
      </c>
      <c r="I108" s="157">
        <v>0.77587800043340527</v>
      </c>
      <c r="J108" s="426">
        <v>29.194633605185629</v>
      </c>
      <c r="K108" s="118">
        <v>26.58891949470458</v>
      </c>
      <c r="M108" s="161"/>
      <c r="U108" s="166"/>
    </row>
    <row r="109" spans="1:21" x14ac:dyDescent="0.25">
      <c r="A109" s="20">
        <v>6633</v>
      </c>
      <c r="B109" s="21" t="s">
        <v>297</v>
      </c>
      <c r="C109" s="20">
        <v>1398</v>
      </c>
      <c r="D109" s="115">
        <v>0.32662195283797746</v>
      </c>
      <c r="E109" s="426">
        <v>207.85033362416746</v>
      </c>
      <c r="F109" s="120">
        <v>130.62458900909178</v>
      </c>
      <c r="G109" s="120">
        <v>77.225744615075683</v>
      </c>
      <c r="H109" s="426">
        <v>152.97107175207947</v>
      </c>
      <c r="I109" s="157">
        <v>0.73596741022643708</v>
      </c>
      <c r="J109" s="426">
        <v>54.879261872087994</v>
      </c>
      <c r="K109" s="118">
        <v>39.255552125957074</v>
      </c>
      <c r="M109" s="161"/>
      <c r="U109" s="166"/>
    </row>
    <row r="110" spans="1:21" x14ac:dyDescent="0.25">
      <c r="A110" s="20">
        <v>6634</v>
      </c>
      <c r="B110" s="21" t="s">
        <v>84</v>
      </c>
      <c r="C110" s="20">
        <v>1537</v>
      </c>
      <c r="D110" s="115">
        <v>0.31247213664816981</v>
      </c>
      <c r="E110" s="426">
        <v>198.84590513974442</v>
      </c>
      <c r="F110" s="120">
        <v>175.57448993636297</v>
      </c>
      <c r="G110" s="120">
        <v>23.271415203381451</v>
      </c>
      <c r="H110" s="426">
        <v>160.51456406043849</v>
      </c>
      <c r="I110" s="157">
        <v>0.80723092561364274</v>
      </c>
      <c r="J110" s="426">
        <v>38.331341079305929</v>
      </c>
      <c r="K110" s="118">
        <v>24.939063812170414</v>
      </c>
      <c r="M110" s="161"/>
      <c r="U110" s="166"/>
    </row>
    <row r="111" spans="1:21" x14ac:dyDescent="0.25">
      <c r="A111" s="20">
        <v>6635</v>
      </c>
      <c r="B111" s="21" t="s">
        <v>85</v>
      </c>
      <c r="C111" s="20">
        <v>1849</v>
      </c>
      <c r="D111" s="115">
        <v>0.34429974890404857</v>
      </c>
      <c r="E111" s="426">
        <v>219.0998402116673</v>
      </c>
      <c r="F111" s="120">
        <v>193.41538179090932</v>
      </c>
      <c r="G111" s="120">
        <v>25.684458420757977</v>
      </c>
      <c r="H111" s="426">
        <v>176.85221741998828</v>
      </c>
      <c r="I111" s="157">
        <v>0.80717638702582084</v>
      </c>
      <c r="J111" s="426">
        <v>42.247622791679021</v>
      </c>
      <c r="K111" s="118">
        <v>22.848903619080055</v>
      </c>
      <c r="M111" s="161"/>
      <c r="U111" s="166"/>
    </row>
    <row r="112" spans="1:21" x14ac:dyDescent="0.25">
      <c r="A112" s="20">
        <v>6636</v>
      </c>
      <c r="B112" s="21" t="s">
        <v>86</v>
      </c>
      <c r="C112" s="20">
        <v>1025</v>
      </c>
      <c r="D112" s="115">
        <v>0.17569217293331815</v>
      </c>
      <c r="E112" s="426">
        <v>111.8041100484752</v>
      </c>
      <c r="F112" s="120">
        <v>93.464221199999926</v>
      </c>
      <c r="G112" s="120">
        <v>18.339888848475269</v>
      </c>
      <c r="H112" s="426">
        <v>88.780283563146099</v>
      </c>
      <c r="I112" s="157">
        <v>0.79406994541303899</v>
      </c>
      <c r="J112" s="426">
        <v>23.023826485329096</v>
      </c>
      <c r="K112" s="118">
        <v>22.462269741784485</v>
      </c>
      <c r="M112" s="161"/>
      <c r="U112" s="166"/>
    </row>
    <row r="113" spans="1:21" x14ac:dyDescent="0.25">
      <c r="A113" s="20">
        <v>7131</v>
      </c>
      <c r="B113" s="21" t="s">
        <v>87</v>
      </c>
      <c r="C113" s="20">
        <v>790</v>
      </c>
      <c r="D113" s="115">
        <v>0.12218337988837294</v>
      </c>
      <c r="E113" s="426">
        <v>77.753059928964603</v>
      </c>
      <c r="F113" s="120">
        <v>53.890947663636446</v>
      </c>
      <c r="G113" s="120">
        <v>23.862112265328157</v>
      </c>
      <c r="H113" s="426">
        <v>58.631178906038386</v>
      </c>
      <c r="I113" s="157">
        <v>0.75406908692216079</v>
      </c>
      <c r="J113" s="426">
        <v>19.121881022926217</v>
      </c>
      <c r="K113" s="118">
        <v>24.204912687248378</v>
      </c>
      <c r="M113" s="161"/>
      <c r="U113" s="166"/>
    </row>
    <row r="114" spans="1:21" x14ac:dyDescent="0.25">
      <c r="A114" s="20">
        <v>7132</v>
      </c>
      <c r="B114" s="21" t="s">
        <v>89</v>
      </c>
      <c r="C114" s="20">
        <v>642</v>
      </c>
      <c r="D114" s="115">
        <v>0.10495916771289303</v>
      </c>
      <c r="E114" s="426">
        <v>66.792197635477379</v>
      </c>
      <c r="F114" s="120">
        <v>51.492634518181816</v>
      </c>
      <c r="G114" s="120">
        <v>15.299563117295563</v>
      </c>
      <c r="H114" s="426">
        <v>51.821568340958237</v>
      </c>
      <c r="I114" s="157">
        <v>0.77586260335043478</v>
      </c>
      <c r="J114" s="426">
        <v>14.970629294519142</v>
      </c>
      <c r="K114" s="118">
        <v>23.318737218877168</v>
      </c>
      <c r="M114" s="161"/>
      <c r="U114" s="166"/>
    </row>
    <row r="115" spans="1:21" x14ac:dyDescent="0.25">
      <c r="A115" s="20">
        <v>7133</v>
      </c>
      <c r="B115" s="21" t="s">
        <v>90</v>
      </c>
      <c r="C115" s="20">
        <v>866</v>
      </c>
      <c r="D115" s="115">
        <v>0.15403009592443706</v>
      </c>
      <c r="E115" s="426">
        <v>98.019151951914509</v>
      </c>
      <c r="F115" s="120">
        <v>71.489058199999747</v>
      </c>
      <c r="G115" s="120">
        <v>26.530093751914762</v>
      </c>
      <c r="H115" s="426">
        <v>74.907661389072047</v>
      </c>
      <c r="I115" s="157">
        <v>0.76421454274384748</v>
      </c>
      <c r="J115" s="426">
        <v>23.111490562842462</v>
      </c>
      <c r="K115" s="118">
        <v>26.687633444390837</v>
      </c>
      <c r="M115" s="161"/>
      <c r="U115" s="166"/>
    </row>
    <row r="116" spans="1:21" x14ac:dyDescent="0.25">
      <c r="A116" s="20">
        <v>7134</v>
      </c>
      <c r="B116" s="21" t="s">
        <v>91</v>
      </c>
      <c r="C116" s="20">
        <v>774</v>
      </c>
      <c r="D116" s="115">
        <v>0.10044916765768869</v>
      </c>
      <c r="E116" s="426">
        <v>63.922197600347353</v>
      </c>
      <c r="F116" s="120">
        <v>53.510745654545339</v>
      </c>
      <c r="G116" s="120">
        <v>10.411451945802014</v>
      </c>
      <c r="H116" s="426">
        <v>50.779439439467211</v>
      </c>
      <c r="I116" s="157">
        <v>0.79439445678868958</v>
      </c>
      <c r="J116" s="426">
        <v>13.142758160880142</v>
      </c>
      <c r="K116" s="118">
        <v>16.980307701395532</v>
      </c>
      <c r="M116" s="161"/>
      <c r="U116" s="166"/>
    </row>
    <row r="117" spans="1:21" x14ac:dyDescent="0.25">
      <c r="A117" s="20">
        <v>7135</v>
      </c>
      <c r="B117" s="21" t="s">
        <v>92</v>
      </c>
      <c r="C117" s="20">
        <v>697</v>
      </c>
      <c r="D117" s="115">
        <v>9.5311360778268073E-2</v>
      </c>
      <c r="E117" s="426">
        <v>60.652684131625136</v>
      </c>
      <c r="F117" s="120">
        <v>53.410507309090967</v>
      </c>
      <c r="G117" s="120">
        <v>7.2421768225341694</v>
      </c>
      <c r="H117" s="426">
        <v>48.920445160255547</v>
      </c>
      <c r="I117" s="157">
        <v>0.80656686279688916</v>
      </c>
      <c r="J117" s="426">
        <v>11.73223897136959</v>
      </c>
      <c r="K117" s="118">
        <v>16.832480590200269</v>
      </c>
      <c r="M117" s="161"/>
      <c r="U117" s="166"/>
    </row>
    <row r="118" spans="1:21" x14ac:dyDescent="0.25">
      <c r="A118" s="20">
        <v>7137</v>
      </c>
      <c r="B118" s="21" t="s">
        <v>298</v>
      </c>
      <c r="C118" s="20">
        <v>923</v>
      </c>
      <c r="D118" s="115">
        <v>0.24316703080539201</v>
      </c>
      <c r="E118" s="426">
        <v>154.74265596706766</v>
      </c>
      <c r="F118" s="120">
        <v>87.477013018181879</v>
      </c>
      <c r="G118" s="120">
        <v>67.265642948885784</v>
      </c>
      <c r="H118" s="426">
        <v>111.14945098664882</v>
      </c>
      <c r="I118" s="157">
        <v>0.71828579063748033</v>
      </c>
      <c r="J118" s="426">
        <v>43.593204980418847</v>
      </c>
      <c r="K118" s="118">
        <v>47.229907887777735</v>
      </c>
      <c r="M118" s="161"/>
      <c r="U118" s="166"/>
    </row>
    <row r="119" spans="1:21" x14ac:dyDescent="0.25">
      <c r="A119" s="20">
        <v>7138</v>
      </c>
      <c r="B119" s="21" t="s">
        <v>93</v>
      </c>
      <c r="C119" s="20">
        <v>629</v>
      </c>
      <c r="D119" s="115">
        <v>0.12384508351920505</v>
      </c>
      <c r="E119" s="426">
        <v>78.810507694039572</v>
      </c>
      <c r="F119" s="120">
        <v>49.045640254545489</v>
      </c>
      <c r="G119" s="120">
        <v>29.764867439494083</v>
      </c>
      <c r="H119" s="426">
        <v>57.866663579934894</v>
      </c>
      <c r="I119" s="157">
        <v>0.73425061293332261</v>
      </c>
      <c r="J119" s="426">
        <v>20.943844114104678</v>
      </c>
      <c r="K119" s="118">
        <v>33.297049465985182</v>
      </c>
      <c r="M119" s="161"/>
      <c r="U119" s="166"/>
    </row>
    <row r="120" spans="1:21" x14ac:dyDescent="0.25">
      <c r="A120" s="20">
        <v>7140</v>
      </c>
      <c r="B120" s="21" t="s">
        <v>94</v>
      </c>
      <c r="C120" s="20">
        <v>985</v>
      </c>
      <c r="D120" s="115">
        <v>0.17149173109524612</v>
      </c>
      <c r="E120" s="426">
        <v>109.13110160606571</v>
      </c>
      <c r="F120" s="120">
        <v>89.745002263636366</v>
      </c>
      <c r="G120" s="120">
        <v>19.386099342429347</v>
      </c>
      <c r="H120" s="426">
        <v>86.242017533214977</v>
      </c>
      <c r="I120" s="157">
        <v>0.79026067055133142</v>
      </c>
      <c r="J120" s="426">
        <v>22.889084072850736</v>
      </c>
      <c r="K120" s="118">
        <v>23.237648804924607</v>
      </c>
      <c r="M120" s="161"/>
      <c r="U120" s="166"/>
    </row>
    <row r="121" spans="1:21" x14ac:dyDescent="0.25">
      <c r="A121" s="20">
        <v>7141</v>
      </c>
      <c r="B121" s="21" t="s">
        <v>95</v>
      </c>
      <c r="C121" s="20">
        <v>779</v>
      </c>
      <c r="D121" s="115">
        <v>0.12900687250569823</v>
      </c>
      <c r="E121" s="426">
        <v>82.095282503626152</v>
      </c>
      <c r="F121" s="120">
        <v>64.023571309090869</v>
      </c>
      <c r="G121" s="120">
        <v>18.071711194535283</v>
      </c>
      <c r="H121" s="426">
        <v>63.899958168576092</v>
      </c>
      <c r="I121" s="157">
        <v>0.77836333854815143</v>
      </c>
      <c r="J121" s="426">
        <v>18.19532433505006</v>
      </c>
      <c r="K121" s="118">
        <v>23.357284127150269</v>
      </c>
      <c r="M121" s="161"/>
      <c r="U121" s="166"/>
    </row>
    <row r="122" spans="1:21" x14ac:dyDescent="0.25">
      <c r="A122" s="20">
        <v>7143</v>
      </c>
      <c r="B122" s="21" t="s">
        <v>96</v>
      </c>
      <c r="C122" s="20">
        <v>990</v>
      </c>
      <c r="D122" s="115">
        <v>0.18909792140819195</v>
      </c>
      <c r="E122" s="426">
        <v>120.33504089612214</v>
      </c>
      <c r="F122" s="120">
        <v>87.135777336363546</v>
      </c>
      <c r="G122" s="120">
        <v>33.199263559758592</v>
      </c>
      <c r="H122" s="426">
        <v>91.785640556010179</v>
      </c>
      <c r="I122" s="157">
        <v>0.76275073222639345</v>
      </c>
      <c r="J122" s="426">
        <v>28.549400340111958</v>
      </c>
      <c r="K122" s="118">
        <v>28.837778121325211</v>
      </c>
      <c r="M122" s="161"/>
      <c r="U122" s="166"/>
    </row>
    <row r="123" spans="1:21" x14ac:dyDescent="0.25">
      <c r="A123" s="20">
        <v>7231</v>
      </c>
      <c r="B123" s="21" t="s">
        <v>97</v>
      </c>
      <c r="C123" s="20">
        <v>1168</v>
      </c>
      <c r="D123" s="115">
        <v>0.17261164590985326</v>
      </c>
      <c r="E123" s="426">
        <v>109.84377466990662</v>
      </c>
      <c r="F123" s="120">
        <v>95.940060490909218</v>
      </c>
      <c r="G123" s="120">
        <v>13.903714178997404</v>
      </c>
      <c r="H123" s="426">
        <v>88.375730752602294</v>
      </c>
      <c r="I123" s="157">
        <v>0.80455839230017079</v>
      </c>
      <c r="J123" s="426">
        <v>21.468043917304328</v>
      </c>
      <c r="K123" s="118">
        <v>18.380174586733158</v>
      </c>
      <c r="M123" s="161"/>
      <c r="U123" s="166"/>
    </row>
    <row r="124" spans="1:21" x14ac:dyDescent="0.25">
      <c r="A124" s="20">
        <v>7232</v>
      </c>
      <c r="B124" s="21" t="s">
        <v>98</v>
      </c>
      <c r="C124" s="20">
        <v>1698</v>
      </c>
      <c r="D124" s="115">
        <v>0.41265374406623723</v>
      </c>
      <c r="E124" s="426">
        <v>262.59783713306007</v>
      </c>
      <c r="F124" s="120">
        <v>244.63026820909067</v>
      </c>
      <c r="G124" s="120">
        <v>17.967568923969395</v>
      </c>
      <c r="H124" s="426">
        <v>215.551263893059</v>
      </c>
      <c r="I124" s="157">
        <v>0.82084173368053182</v>
      </c>
      <c r="J124" s="426">
        <v>47.046573240001067</v>
      </c>
      <c r="K124" s="118">
        <v>27.707051378092501</v>
      </c>
      <c r="M124" s="161"/>
      <c r="U124" s="166"/>
    </row>
    <row r="125" spans="1:21" x14ac:dyDescent="0.25">
      <c r="A125" s="20">
        <v>7233</v>
      </c>
      <c r="B125" s="21" t="s">
        <v>99</v>
      </c>
      <c r="C125" s="20">
        <v>916</v>
      </c>
      <c r="D125" s="115">
        <v>0.17451735702730728</v>
      </c>
      <c r="E125" s="426">
        <v>111.05649992646826</v>
      </c>
      <c r="F125" s="120">
        <v>96.682839145454537</v>
      </c>
      <c r="G125" s="120">
        <v>14.373660781013726</v>
      </c>
      <c r="H125" s="426">
        <v>89.262834919549491</v>
      </c>
      <c r="I125" s="157">
        <v>0.80376056312463851</v>
      </c>
      <c r="J125" s="426">
        <v>21.793665006918772</v>
      </c>
      <c r="K125" s="118">
        <v>23.7922107062432</v>
      </c>
      <c r="M125" s="161"/>
      <c r="U125" s="166"/>
    </row>
    <row r="126" spans="1:21" x14ac:dyDescent="0.25">
      <c r="A126" s="20">
        <v>7235</v>
      </c>
      <c r="B126" s="21" t="s">
        <v>299</v>
      </c>
      <c r="C126" s="20">
        <v>1245</v>
      </c>
      <c r="D126" s="115">
        <v>0.20280708087862098</v>
      </c>
      <c r="E126" s="426">
        <v>129.05905146821334</v>
      </c>
      <c r="F126" s="120">
        <v>98.671779881818111</v>
      </c>
      <c r="G126" s="120">
        <v>30.387271586395229</v>
      </c>
      <c r="H126" s="426">
        <v>99.901167189108548</v>
      </c>
      <c r="I126" s="157">
        <v>0.77407331026072013</v>
      </c>
      <c r="J126" s="426">
        <v>29.157884279104792</v>
      </c>
      <c r="K126" s="118">
        <v>23.419987372774933</v>
      </c>
      <c r="M126" s="161"/>
      <c r="U126" s="166"/>
    </row>
    <row r="127" spans="1:21" x14ac:dyDescent="0.25">
      <c r="A127" s="20">
        <v>7331</v>
      </c>
      <c r="B127" s="21" t="s">
        <v>300</v>
      </c>
      <c r="C127" s="20">
        <v>703</v>
      </c>
      <c r="D127" s="115">
        <v>0.22502782294686163</v>
      </c>
      <c r="E127" s="426">
        <v>143.19952369345739</v>
      </c>
      <c r="F127" s="120">
        <v>86.03070267272696</v>
      </c>
      <c r="G127" s="120">
        <v>57.168821020730434</v>
      </c>
      <c r="H127" s="426">
        <v>104.28033001669968</v>
      </c>
      <c r="I127" s="157">
        <v>0.72821701725718879</v>
      </c>
      <c r="J127" s="426">
        <v>38.919193676757715</v>
      </c>
      <c r="K127" s="118">
        <v>55.361584177464742</v>
      </c>
      <c r="M127" s="161"/>
      <c r="U127" s="166"/>
    </row>
    <row r="128" spans="1:21" x14ac:dyDescent="0.25">
      <c r="A128" s="20">
        <v>7332</v>
      </c>
      <c r="B128" s="21" t="s">
        <v>301</v>
      </c>
      <c r="C128" s="20">
        <v>710</v>
      </c>
      <c r="D128" s="115">
        <v>9.9572672880675173E-2</v>
      </c>
      <c r="E128" s="426">
        <v>63.364428196793291</v>
      </c>
      <c r="F128" s="120">
        <v>39.996555136363511</v>
      </c>
      <c r="G128" s="120">
        <v>23.36787306042978</v>
      </c>
      <c r="H128" s="426">
        <v>46.683115228386029</v>
      </c>
      <c r="I128" s="157">
        <v>0.73674010098221876</v>
      </c>
      <c r="J128" s="426">
        <v>16.681312968407262</v>
      </c>
      <c r="K128" s="118">
        <v>23.494806997756708</v>
      </c>
      <c r="M128" s="161"/>
      <c r="U128" s="166"/>
    </row>
    <row r="129" spans="1:21" x14ac:dyDescent="0.25">
      <c r="A129" s="20">
        <v>7333</v>
      </c>
      <c r="B129" s="21" t="s">
        <v>100</v>
      </c>
      <c r="C129" s="20">
        <v>640</v>
      </c>
      <c r="D129" s="115">
        <v>0.12401292308830106</v>
      </c>
      <c r="E129" s="426">
        <v>78.917314692555223</v>
      </c>
      <c r="F129" s="120">
        <v>67.736949763636389</v>
      </c>
      <c r="G129" s="120">
        <v>11.180364928918834</v>
      </c>
      <c r="H129" s="426">
        <v>63.160042161649109</v>
      </c>
      <c r="I129" s="157">
        <v>0.80033187150002461</v>
      </c>
      <c r="J129" s="426">
        <v>15.757272530906114</v>
      </c>
      <c r="K129" s="118">
        <v>24.620738329540803</v>
      </c>
      <c r="M129" s="161"/>
      <c r="U129" s="166"/>
    </row>
    <row r="130" spans="1:21" x14ac:dyDescent="0.25">
      <c r="A130" s="20">
        <v>7334</v>
      </c>
      <c r="B130" s="21" t="s">
        <v>101</v>
      </c>
      <c r="C130" s="20">
        <v>471</v>
      </c>
      <c r="D130" s="115">
        <v>8.282356269813905E-2</v>
      </c>
      <c r="E130" s="426">
        <v>52.705903535179395</v>
      </c>
      <c r="F130" s="120">
        <v>32.631268599999956</v>
      </c>
      <c r="G130" s="120">
        <v>20.074634935179439</v>
      </c>
      <c r="H130" s="426">
        <v>38.652061187700447</v>
      </c>
      <c r="I130" s="157">
        <v>0.73335354476755166</v>
      </c>
      <c r="J130" s="426">
        <v>14.053842347478948</v>
      </c>
      <c r="K130" s="118">
        <v>29.838306470231313</v>
      </c>
      <c r="M130" s="161"/>
      <c r="U130" s="166"/>
    </row>
    <row r="131" spans="1:21" x14ac:dyDescent="0.25">
      <c r="A131" s="20">
        <v>7335</v>
      </c>
      <c r="B131" s="21" t="s">
        <v>302</v>
      </c>
      <c r="C131" s="20">
        <v>783</v>
      </c>
      <c r="D131" s="115">
        <v>0.14028769020685716</v>
      </c>
      <c r="E131" s="426">
        <v>89.273984677090922</v>
      </c>
      <c r="F131" s="120">
        <v>51.075516100000002</v>
      </c>
      <c r="G131" s="120">
        <v>38.198468577090921</v>
      </c>
      <c r="H131" s="426">
        <v>64.294575927170911</v>
      </c>
      <c r="I131" s="157">
        <v>0.72019386341640346</v>
      </c>
      <c r="J131" s="426">
        <v>24.979408749920012</v>
      </c>
      <c r="K131" s="118">
        <v>31.902182311519812</v>
      </c>
      <c r="M131" s="161"/>
      <c r="U131" s="166"/>
    </row>
    <row r="132" spans="1:21" x14ac:dyDescent="0.25">
      <c r="A132" s="20">
        <v>7336</v>
      </c>
      <c r="B132" s="21" t="s">
        <v>102</v>
      </c>
      <c r="C132" s="20">
        <v>575</v>
      </c>
      <c r="D132" s="115">
        <v>0.10813691035557203</v>
      </c>
      <c r="E132" s="426">
        <v>68.814397499000378</v>
      </c>
      <c r="F132" s="120">
        <v>59.995494236363662</v>
      </c>
      <c r="G132" s="120">
        <v>8.8189032626367165</v>
      </c>
      <c r="H132" s="426">
        <v>55.334800985622039</v>
      </c>
      <c r="I132" s="157">
        <v>0.80411662379846971</v>
      </c>
      <c r="J132" s="426">
        <v>13.47959651337834</v>
      </c>
      <c r="K132" s="118">
        <v>23.44277654500581</v>
      </c>
      <c r="M132" s="161"/>
      <c r="U132" s="166"/>
    </row>
    <row r="133" spans="1:21" x14ac:dyDescent="0.25">
      <c r="A133" s="20">
        <v>7337</v>
      </c>
      <c r="B133" s="21" t="s">
        <v>303</v>
      </c>
      <c r="C133" s="20">
        <v>736</v>
      </c>
      <c r="D133" s="115">
        <v>0.11563211201164381</v>
      </c>
      <c r="E133" s="426">
        <v>73.584071280136968</v>
      </c>
      <c r="F133" s="120">
        <v>48.845702054545363</v>
      </c>
      <c r="G133" s="120">
        <v>24.738369225591605</v>
      </c>
      <c r="H133" s="426">
        <v>54.883876492149405</v>
      </c>
      <c r="I133" s="157">
        <v>0.74586626612714435</v>
      </c>
      <c r="J133" s="426">
        <v>18.700194787987563</v>
      </c>
      <c r="K133" s="118">
        <v>25.407873353243971</v>
      </c>
      <c r="M133" s="161"/>
      <c r="U133" s="166"/>
    </row>
    <row r="134" spans="1:21" x14ac:dyDescent="0.25">
      <c r="A134" s="20">
        <v>7338</v>
      </c>
      <c r="B134" s="21" t="s">
        <v>304</v>
      </c>
      <c r="C134" s="20">
        <v>470</v>
      </c>
      <c r="D134" s="115">
        <v>1.380004133499374</v>
      </c>
      <c r="E134" s="426">
        <v>878.18444859051067</v>
      </c>
      <c r="F134" s="120">
        <v>37.518143536363624</v>
      </c>
      <c r="G134" s="120">
        <v>840.66630505414707</v>
      </c>
      <c r="H134" s="426">
        <v>502.28837140086785</v>
      </c>
      <c r="I134" s="157">
        <v>0.57196227080431972</v>
      </c>
      <c r="J134" s="426">
        <v>375.89607718964282</v>
      </c>
      <c r="K134" s="118">
        <v>799.77888763753788</v>
      </c>
      <c r="M134" s="161"/>
      <c r="U134" s="166"/>
    </row>
    <row r="135" spans="1:21" x14ac:dyDescent="0.25">
      <c r="A135" s="20">
        <v>7339</v>
      </c>
      <c r="B135" s="21" t="s">
        <v>305</v>
      </c>
      <c r="C135" s="20">
        <v>698</v>
      </c>
      <c r="D135" s="115">
        <v>0.20772067675908812</v>
      </c>
      <c r="E135" s="426">
        <v>132.18588521032882</v>
      </c>
      <c r="F135" s="120">
        <v>66.888049072727441</v>
      </c>
      <c r="G135" s="120">
        <v>65.297836137601379</v>
      </c>
      <c r="H135" s="426">
        <v>92.752749458147832</v>
      </c>
      <c r="I135" s="157">
        <v>0.70168421772539036</v>
      </c>
      <c r="J135" s="426">
        <v>39.433135752180988</v>
      </c>
      <c r="K135" s="118">
        <v>56.494463828339526</v>
      </c>
      <c r="M135" s="161"/>
      <c r="U135" s="166"/>
    </row>
    <row r="136" spans="1:21" x14ac:dyDescent="0.25">
      <c r="A136" s="20">
        <v>7340</v>
      </c>
      <c r="B136" s="21" t="s">
        <v>306</v>
      </c>
      <c r="C136" s="20">
        <v>1123</v>
      </c>
      <c r="D136" s="115">
        <v>0.16290420048607235</v>
      </c>
      <c r="E136" s="426">
        <v>103.66630940022786</v>
      </c>
      <c r="F136" s="120">
        <v>69.431104590909371</v>
      </c>
      <c r="G136" s="120">
        <v>34.235204809318489</v>
      </c>
      <c r="H136" s="426">
        <v>77.493842549582226</v>
      </c>
      <c r="I136" s="157">
        <v>0.74753160402768126</v>
      </c>
      <c r="J136" s="426">
        <v>26.172466850645634</v>
      </c>
      <c r="K136" s="118">
        <v>23.305847596300652</v>
      </c>
      <c r="M136" s="161"/>
      <c r="U136" s="166"/>
    </row>
    <row r="137" spans="1:21" x14ac:dyDescent="0.25">
      <c r="A137" s="20">
        <v>8115</v>
      </c>
      <c r="B137" s="21" t="s">
        <v>103</v>
      </c>
      <c r="C137" s="20">
        <v>621</v>
      </c>
      <c r="D137" s="115">
        <v>0.17499895427868828</v>
      </c>
      <c r="E137" s="426">
        <v>111.36297090461981</v>
      </c>
      <c r="F137" s="120">
        <v>55.435895327272576</v>
      </c>
      <c r="G137" s="120">
        <v>55.927075577347239</v>
      </c>
      <c r="H137" s="426">
        <v>77.885314398223414</v>
      </c>
      <c r="I137" s="157">
        <v>0.69938251256722173</v>
      </c>
      <c r="J137" s="426">
        <v>33.4776565063964</v>
      </c>
      <c r="K137" s="118">
        <v>53.909269736548154</v>
      </c>
      <c r="M137" s="161"/>
      <c r="U137" s="166"/>
    </row>
    <row r="138" spans="1:21" x14ac:dyDescent="0.25">
      <c r="A138" s="20">
        <v>8116</v>
      </c>
      <c r="B138" s="21" t="s">
        <v>105</v>
      </c>
      <c r="C138" s="20">
        <v>641</v>
      </c>
      <c r="D138" s="115">
        <v>0.19003955196066227</v>
      </c>
      <c r="E138" s="426">
        <v>120.93426033860325</v>
      </c>
      <c r="F138" s="120">
        <v>54.703130936363635</v>
      </c>
      <c r="G138" s="120">
        <v>66.231129402239617</v>
      </c>
      <c r="H138" s="426">
        <v>83.040062451799642</v>
      </c>
      <c r="I138" s="157">
        <v>0.68665456934450309</v>
      </c>
      <c r="J138" s="426">
        <v>37.89419788680361</v>
      </c>
      <c r="K138" s="118">
        <v>59.117313395949473</v>
      </c>
      <c r="M138" s="161"/>
      <c r="U138" s="166"/>
    </row>
    <row r="139" spans="1:21" x14ac:dyDescent="0.25">
      <c r="A139" s="20">
        <v>8117</v>
      </c>
      <c r="B139" s="21" t="s">
        <v>106</v>
      </c>
      <c r="C139" s="20">
        <v>642</v>
      </c>
      <c r="D139" s="115">
        <v>0.20245021750471495</v>
      </c>
      <c r="E139" s="426">
        <v>128.83195659390952</v>
      </c>
      <c r="F139" s="120">
        <v>83.11498204545461</v>
      </c>
      <c r="G139" s="120">
        <v>45.716974548454914</v>
      </c>
      <c r="H139" s="426">
        <v>95.418090665316626</v>
      </c>
      <c r="I139" s="157">
        <v>0.74063992496895348</v>
      </c>
      <c r="J139" s="426">
        <v>33.413865928592898</v>
      </c>
      <c r="K139" s="118">
        <v>52.046520137995167</v>
      </c>
      <c r="M139" s="161"/>
      <c r="U139" s="166"/>
    </row>
    <row r="140" spans="1:21" x14ac:dyDescent="0.25">
      <c r="A140" s="20">
        <v>8118</v>
      </c>
      <c r="B140" s="21" t="s">
        <v>307</v>
      </c>
      <c r="C140" s="20">
        <v>901</v>
      </c>
      <c r="D140" s="115">
        <v>0.3806883683112533</v>
      </c>
      <c r="E140" s="426">
        <v>242.25623437988847</v>
      </c>
      <c r="F140" s="120">
        <v>90.45675736363637</v>
      </c>
      <c r="G140" s="120">
        <v>151.7994770162521</v>
      </c>
      <c r="H140" s="426">
        <v>160.99138331455572</v>
      </c>
      <c r="I140" s="157">
        <v>0.66455001138216663</v>
      </c>
      <c r="J140" s="426">
        <v>81.264851065332749</v>
      </c>
      <c r="K140" s="118">
        <v>90.194063335552443</v>
      </c>
      <c r="M140" s="161"/>
      <c r="U140" s="166"/>
    </row>
    <row r="141" spans="1:21" x14ac:dyDescent="0.25">
      <c r="A141" s="20">
        <v>8119</v>
      </c>
      <c r="B141" s="21" t="s">
        <v>107</v>
      </c>
      <c r="C141" s="20">
        <v>856</v>
      </c>
      <c r="D141" s="115">
        <v>0.19542692445928717</v>
      </c>
      <c r="E141" s="426">
        <v>124.36258829227364</v>
      </c>
      <c r="F141" s="120">
        <v>80.677368545454385</v>
      </c>
      <c r="G141" s="120">
        <v>43.685219746819257</v>
      </c>
      <c r="H141" s="426">
        <v>92.232712636400464</v>
      </c>
      <c r="I141" s="157">
        <v>0.74164355939293902</v>
      </c>
      <c r="J141" s="426">
        <v>32.129875655873178</v>
      </c>
      <c r="K141" s="118">
        <v>37.534901467141566</v>
      </c>
      <c r="M141" s="161"/>
      <c r="U141" s="166"/>
    </row>
    <row r="142" spans="1:21" x14ac:dyDescent="0.25">
      <c r="A142" s="20">
        <v>8125</v>
      </c>
      <c r="B142" s="21" t="s">
        <v>308</v>
      </c>
      <c r="C142" s="20">
        <v>1198</v>
      </c>
      <c r="D142" s="115">
        <v>0.28850343362022607</v>
      </c>
      <c r="E142" s="426">
        <v>183.59309412196205</v>
      </c>
      <c r="F142" s="120">
        <v>122.69061801818189</v>
      </c>
      <c r="G142" s="120">
        <v>60.90247610378016</v>
      </c>
      <c r="H142" s="426">
        <v>137.16550575338968</v>
      </c>
      <c r="I142" s="157">
        <v>0.7471169131354678</v>
      </c>
      <c r="J142" s="426">
        <v>46.427588368572373</v>
      </c>
      <c r="K142" s="118">
        <v>38.754247386120511</v>
      </c>
      <c r="M142" s="161"/>
      <c r="U142" s="166"/>
    </row>
    <row r="143" spans="1:21" x14ac:dyDescent="0.25">
      <c r="A143" s="20">
        <v>8126</v>
      </c>
      <c r="B143" s="21" t="s">
        <v>108</v>
      </c>
      <c r="C143" s="20">
        <v>779</v>
      </c>
      <c r="D143" s="115">
        <v>0.19766945813725614</v>
      </c>
      <c r="E143" s="426">
        <v>125.78965517825391</v>
      </c>
      <c r="F143" s="120">
        <v>110.25863450000011</v>
      </c>
      <c r="G143" s="120">
        <v>15.531020678253796</v>
      </c>
      <c r="H143" s="426">
        <v>101.31462455982222</v>
      </c>
      <c r="I143" s="157">
        <v>0.8054289076176524</v>
      </c>
      <c r="J143" s="426">
        <v>24.475030618431688</v>
      </c>
      <c r="K143" s="118">
        <v>31.418524542274312</v>
      </c>
      <c r="M143" s="161"/>
      <c r="U143" s="166"/>
    </row>
    <row r="144" spans="1:21" x14ac:dyDescent="0.25">
      <c r="A144" s="20">
        <v>8127</v>
      </c>
      <c r="B144" s="21" t="s">
        <v>109</v>
      </c>
      <c r="C144" s="20">
        <v>1478</v>
      </c>
      <c r="D144" s="115">
        <v>0.47121351365702741</v>
      </c>
      <c r="E144" s="426">
        <v>299.863145054472</v>
      </c>
      <c r="F144" s="120">
        <v>238.83384833636356</v>
      </c>
      <c r="G144" s="120">
        <v>61.029296718108441</v>
      </c>
      <c r="H144" s="426">
        <v>234.7968387646861</v>
      </c>
      <c r="I144" s="157">
        <v>0.78301332670286572</v>
      </c>
      <c r="J144" s="426">
        <v>65.066306289785899</v>
      </c>
      <c r="K144" s="118">
        <v>44.023211292142015</v>
      </c>
      <c r="M144" s="161"/>
      <c r="U144" s="166"/>
    </row>
    <row r="145" spans="1:21" x14ac:dyDescent="0.25">
      <c r="A145" s="20">
        <v>8128</v>
      </c>
      <c r="B145" s="21" t="s">
        <v>110</v>
      </c>
      <c r="C145" s="20">
        <v>1305</v>
      </c>
      <c r="D145" s="115">
        <v>0.26424686311445278</v>
      </c>
      <c r="E145" s="426">
        <v>168.15709470919722</v>
      </c>
      <c r="F145" s="120">
        <v>149.96893074545437</v>
      </c>
      <c r="G145" s="120">
        <v>18.188163963742852</v>
      </c>
      <c r="H145" s="426">
        <v>136.15927364587768</v>
      </c>
      <c r="I145" s="157">
        <v>0.80971471278892493</v>
      </c>
      <c r="J145" s="426">
        <v>31.997821063319549</v>
      </c>
      <c r="K145" s="118">
        <v>24.519403113654828</v>
      </c>
      <c r="M145" s="161"/>
      <c r="U145" s="166"/>
    </row>
    <row r="146" spans="1:21" x14ac:dyDescent="0.25">
      <c r="A146" s="20">
        <v>8135</v>
      </c>
      <c r="B146" s="21" t="s">
        <v>111</v>
      </c>
      <c r="C146" s="20">
        <v>627</v>
      </c>
      <c r="D146" s="115">
        <v>0.15931256570084093</v>
      </c>
      <c r="E146" s="426">
        <v>101.38072362780787</v>
      </c>
      <c r="F146" s="120">
        <v>68.630766272727229</v>
      </c>
      <c r="G146" s="120">
        <v>32.749957355080639</v>
      </c>
      <c r="H146" s="426">
        <v>75.989819787936028</v>
      </c>
      <c r="I146" s="157">
        <v>0.74954899776521888</v>
      </c>
      <c r="J146" s="426">
        <v>25.390903839871839</v>
      </c>
      <c r="K146" s="118">
        <v>40.495859393734989</v>
      </c>
      <c r="M146" s="161"/>
      <c r="U146" s="166"/>
    </row>
    <row r="147" spans="1:21" x14ac:dyDescent="0.25">
      <c r="A147" s="20">
        <v>8136</v>
      </c>
      <c r="B147" s="21" t="s">
        <v>112</v>
      </c>
      <c r="C147" s="20">
        <v>1508</v>
      </c>
      <c r="D147" s="115">
        <v>0.38446966675284194</v>
      </c>
      <c r="E147" s="426">
        <v>244.66251520635396</v>
      </c>
      <c r="F147" s="120">
        <v>193.32396045454487</v>
      </c>
      <c r="G147" s="120">
        <v>51.338554751809085</v>
      </c>
      <c r="H147" s="426">
        <v>191.14171744283078</v>
      </c>
      <c r="I147" s="157">
        <v>0.78124643360924129</v>
      </c>
      <c r="J147" s="426">
        <v>53.520797763523177</v>
      </c>
      <c r="K147" s="118">
        <v>35.491245201275312</v>
      </c>
      <c r="M147" s="161"/>
      <c r="U147" s="166"/>
    </row>
    <row r="148" spans="1:21" x14ac:dyDescent="0.25">
      <c r="A148" s="20">
        <v>8215</v>
      </c>
      <c r="B148" s="21" t="s">
        <v>309</v>
      </c>
      <c r="C148" s="20">
        <v>1261</v>
      </c>
      <c r="D148" s="115">
        <v>0.33213762818072756</v>
      </c>
      <c r="E148" s="426">
        <v>211.3603088422812</v>
      </c>
      <c r="F148" s="120">
        <v>89.759318345454432</v>
      </c>
      <c r="G148" s="120">
        <v>121.60099049682677</v>
      </c>
      <c r="H148" s="426">
        <v>143.49438208840473</v>
      </c>
      <c r="I148" s="157">
        <v>0.67890883995386953</v>
      </c>
      <c r="J148" s="426">
        <v>67.865926753876465</v>
      </c>
      <c r="K148" s="118">
        <v>53.819133032415913</v>
      </c>
      <c r="M148" s="161"/>
      <c r="U148" s="166"/>
    </row>
    <row r="149" spans="1:21" x14ac:dyDescent="0.25">
      <c r="A149" s="20">
        <v>8216</v>
      </c>
      <c r="B149" s="21" t="s">
        <v>310</v>
      </c>
      <c r="C149" s="20">
        <v>895</v>
      </c>
      <c r="D149" s="115">
        <v>0.1367594120138369</v>
      </c>
      <c r="E149" s="426">
        <v>87.028716736078024</v>
      </c>
      <c r="F149" s="120">
        <v>43.760260663636373</v>
      </c>
      <c r="G149" s="120">
        <v>43.268456072441651</v>
      </c>
      <c r="H149" s="426">
        <v>60.988954358021878</v>
      </c>
      <c r="I149" s="157">
        <v>0.70079114854670399</v>
      </c>
      <c r="J149" s="426">
        <v>26.039762378056146</v>
      </c>
      <c r="K149" s="118">
        <v>29.094706567660499</v>
      </c>
      <c r="M149" s="161"/>
      <c r="U149" s="166"/>
    </row>
    <row r="150" spans="1:21" x14ac:dyDescent="0.25">
      <c r="A150" s="20">
        <v>8225</v>
      </c>
      <c r="B150" s="21" t="s">
        <v>113</v>
      </c>
      <c r="C150" s="20">
        <v>1124</v>
      </c>
      <c r="D150" s="115">
        <v>0.21806103576534056</v>
      </c>
      <c r="E150" s="426">
        <v>138.76611366885308</v>
      </c>
      <c r="F150" s="120">
        <v>109.39707698181839</v>
      </c>
      <c r="G150" s="120">
        <v>29.369036687034694</v>
      </c>
      <c r="H150" s="426">
        <v>108.34020520946687</v>
      </c>
      <c r="I150" s="157">
        <v>0.78073963696934257</v>
      </c>
      <c r="J150" s="426">
        <v>30.425908459386207</v>
      </c>
      <c r="K150" s="118">
        <v>27.069313575966376</v>
      </c>
      <c r="M150" s="161"/>
      <c r="U150" s="166"/>
    </row>
    <row r="151" spans="1:21" x14ac:dyDescent="0.25">
      <c r="A151" s="20">
        <v>8226</v>
      </c>
      <c r="B151" s="21" t="s">
        <v>311</v>
      </c>
      <c r="C151" s="20">
        <v>1319</v>
      </c>
      <c r="D151" s="115">
        <v>0.43441246537658301</v>
      </c>
      <c r="E151" s="426">
        <v>276.44429614873462</v>
      </c>
      <c r="F151" s="120">
        <v>98.181158154545329</v>
      </c>
      <c r="G151" s="120">
        <v>178.26313799418929</v>
      </c>
      <c r="H151" s="426">
        <v>182.29953012656409</v>
      </c>
      <c r="I151" s="157">
        <v>0.65944399166941736</v>
      </c>
      <c r="J151" s="426">
        <v>94.144766022170529</v>
      </c>
      <c r="K151" s="118">
        <v>71.375865066088338</v>
      </c>
      <c r="M151" s="161"/>
      <c r="U151" s="166"/>
    </row>
    <row r="152" spans="1:21" x14ac:dyDescent="0.25">
      <c r="A152" s="20">
        <v>8235</v>
      </c>
      <c r="B152" s="21" t="s">
        <v>114</v>
      </c>
      <c r="C152" s="20">
        <v>801</v>
      </c>
      <c r="D152" s="115">
        <v>0.1034448181742858</v>
      </c>
      <c r="E152" s="426">
        <v>65.828520656363708</v>
      </c>
      <c r="F152" s="120">
        <v>48.300254800000069</v>
      </c>
      <c r="G152" s="120">
        <v>17.528265856363639</v>
      </c>
      <c r="H152" s="426">
        <v>50.388042911563694</v>
      </c>
      <c r="I152" s="157">
        <v>0.76544395057270109</v>
      </c>
      <c r="J152" s="426">
        <v>15.440477744800013</v>
      </c>
      <c r="K152" s="118">
        <v>19.276501554057443</v>
      </c>
      <c r="M152" s="161"/>
      <c r="U152" s="166"/>
    </row>
    <row r="153" spans="1:21" x14ac:dyDescent="0.25">
      <c r="A153" s="20">
        <v>8236</v>
      </c>
      <c r="B153" s="21" t="s">
        <v>312</v>
      </c>
      <c r="C153" s="20">
        <v>667</v>
      </c>
      <c r="D153" s="115">
        <v>0.15839281836428284</v>
      </c>
      <c r="E153" s="426">
        <v>100.79542986817999</v>
      </c>
      <c r="F153" s="120">
        <v>53.720494990909089</v>
      </c>
      <c r="G153" s="120">
        <v>47.074934877270906</v>
      </c>
      <c r="H153" s="426">
        <v>71.487179323635345</v>
      </c>
      <c r="I153" s="157">
        <v>0.7092303630941017</v>
      </c>
      <c r="J153" s="426">
        <v>29.308250544544649</v>
      </c>
      <c r="K153" s="118">
        <v>43.940405614009968</v>
      </c>
      <c r="M153" s="161"/>
      <c r="U153" s="166"/>
    </row>
    <row r="154" spans="1:21" x14ac:dyDescent="0.25">
      <c r="A154" s="20">
        <v>8237</v>
      </c>
      <c r="B154" s="21" t="s">
        <v>115</v>
      </c>
      <c r="C154" s="20">
        <v>873</v>
      </c>
      <c r="D154" s="115">
        <v>0.11988547018035674</v>
      </c>
      <c r="E154" s="426">
        <v>76.290753751136094</v>
      </c>
      <c r="F154" s="120">
        <v>54.108987863636045</v>
      </c>
      <c r="G154" s="120">
        <v>22.181765887500049</v>
      </c>
      <c r="H154" s="426">
        <v>57.873338702454305</v>
      </c>
      <c r="I154" s="157">
        <v>0.75858915867104637</v>
      </c>
      <c r="J154" s="426">
        <v>18.417415048681789</v>
      </c>
      <c r="K154" s="118">
        <v>21.096695359314765</v>
      </c>
      <c r="M154" s="161"/>
      <c r="U154" s="166"/>
    </row>
    <row r="155" spans="1:21" x14ac:dyDescent="0.25">
      <c r="A155" s="20">
        <v>8315</v>
      </c>
      <c r="B155" s="21" t="s">
        <v>313</v>
      </c>
      <c r="C155" s="20">
        <v>1563</v>
      </c>
      <c r="D155" s="115">
        <v>0.30781758014094096</v>
      </c>
      <c r="E155" s="426">
        <v>195.88391463514424</v>
      </c>
      <c r="F155" s="120">
        <v>122.08251516363612</v>
      </c>
      <c r="G155" s="120">
        <v>73.80139947150812</v>
      </c>
      <c r="H155" s="426">
        <v>143.87809644149888</v>
      </c>
      <c r="I155" s="157">
        <v>0.73450694871749922</v>
      </c>
      <c r="J155" s="426">
        <v>52.005818193645354</v>
      </c>
      <c r="K155" s="118">
        <v>33.273076259529979</v>
      </c>
      <c r="M155" s="161"/>
      <c r="U155" s="166"/>
    </row>
    <row r="156" spans="1:21" x14ac:dyDescent="0.25">
      <c r="A156" s="20">
        <v>8316</v>
      </c>
      <c r="B156" s="21" t="s">
        <v>116</v>
      </c>
      <c r="C156" s="20">
        <v>691</v>
      </c>
      <c r="D156" s="115">
        <v>0.12335312734205715</v>
      </c>
      <c r="E156" s="426">
        <v>78.49744467221818</v>
      </c>
      <c r="F156" s="120">
        <v>59.552804563636357</v>
      </c>
      <c r="G156" s="120">
        <v>18.944640108581822</v>
      </c>
      <c r="H156" s="426">
        <v>60.633354294260357</v>
      </c>
      <c r="I156" s="157">
        <v>0.77242456168410423</v>
      </c>
      <c r="J156" s="426">
        <v>17.864090377957822</v>
      </c>
      <c r="K156" s="118">
        <v>25.852518636697283</v>
      </c>
      <c r="M156" s="161"/>
      <c r="U156" s="166"/>
    </row>
    <row r="157" spans="1:21" x14ac:dyDescent="0.25">
      <c r="A157" s="20">
        <v>8317</v>
      </c>
      <c r="B157" s="21" t="s">
        <v>117</v>
      </c>
      <c r="C157" s="20">
        <v>1895</v>
      </c>
      <c r="D157" s="115">
        <v>0.34490810510294123</v>
      </c>
      <c r="E157" s="426">
        <v>219.48697597459895</v>
      </c>
      <c r="F157" s="120">
        <v>138.21728556363621</v>
      </c>
      <c r="G157" s="120">
        <v>81.269690410962738</v>
      </c>
      <c r="H157" s="426">
        <v>161.61354650359354</v>
      </c>
      <c r="I157" s="157">
        <v>0.73632408385952219</v>
      </c>
      <c r="J157" s="426">
        <v>57.873429471005409</v>
      </c>
      <c r="K157" s="118">
        <v>30.540068322430294</v>
      </c>
      <c r="M157" s="161"/>
      <c r="U157" s="166"/>
    </row>
    <row r="158" spans="1:21" x14ac:dyDescent="0.25">
      <c r="A158" s="20">
        <v>8325</v>
      </c>
      <c r="B158" s="21" t="s">
        <v>118</v>
      </c>
      <c r="C158" s="20">
        <v>766</v>
      </c>
      <c r="D158" s="115">
        <v>0.17304061359658496</v>
      </c>
      <c r="E158" s="426">
        <v>110.1167541069177</v>
      </c>
      <c r="F158" s="120">
        <v>80.326878227272701</v>
      </c>
      <c r="G158" s="120">
        <v>29.789875879644995</v>
      </c>
      <c r="H158" s="426">
        <v>84.156908203510255</v>
      </c>
      <c r="I158" s="157">
        <v>0.76425162443308337</v>
      </c>
      <c r="J158" s="426">
        <v>25.959845903407441</v>
      </c>
      <c r="K158" s="118">
        <v>33.8901382551011</v>
      </c>
      <c r="M158" s="161"/>
      <c r="U158" s="166"/>
    </row>
    <row r="159" spans="1:21" x14ac:dyDescent="0.25">
      <c r="A159" s="20">
        <v>8326</v>
      </c>
      <c r="B159" s="21" t="s">
        <v>119</v>
      </c>
      <c r="C159" s="20">
        <v>1031</v>
      </c>
      <c r="D159" s="115">
        <v>0.21004514365013374</v>
      </c>
      <c r="E159" s="426">
        <v>133.66509141372146</v>
      </c>
      <c r="F159" s="120">
        <v>104.5544743727271</v>
      </c>
      <c r="G159" s="120">
        <v>29.110617040994356</v>
      </c>
      <c r="H159" s="426">
        <v>104.1277040160476</v>
      </c>
      <c r="I159" s="157">
        <v>0.77901943517736105</v>
      </c>
      <c r="J159" s="426">
        <v>29.537387397673854</v>
      </c>
      <c r="K159" s="118">
        <v>28.649260327520711</v>
      </c>
      <c r="M159" s="161"/>
      <c r="U159" s="166"/>
    </row>
    <row r="160" spans="1:21" x14ac:dyDescent="0.25">
      <c r="A160" s="20">
        <v>8327</v>
      </c>
      <c r="B160" s="21" t="s">
        <v>120</v>
      </c>
      <c r="C160" s="20">
        <v>732</v>
      </c>
      <c r="D160" s="115">
        <v>0.13444981037121689</v>
      </c>
      <c r="E160" s="426">
        <v>85.55897023622893</v>
      </c>
      <c r="F160" s="120">
        <v>64.676556699999892</v>
      </c>
      <c r="G160" s="120">
        <v>20.882413536229038</v>
      </c>
      <c r="H160" s="426">
        <v>66.022459208288168</v>
      </c>
      <c r="I160" s="157">
        <v>0.77166028326427594</v>
      </c>
      <c r="J160" s="426">
        <v>19.536511027940762</v>
      </c>
      <c r="K160" s="118">
        <v>26.689222715766068</v>
      </c>
      <c r="M160" s="161"/>
      <c r="U160" s="166"/>
    </row>
    <row r="161" spans="1:21" x14ac:dyDescent="0.25">
      <c r="A161" s="20">
        <v>8335</v>
      </c>
      <c r="B161" s="21" t="s">
        <v>121</v>
      </c>
      <c r="C161" s="20">
        <v>924</v>
      </c>
      <c r="D161" s="115">
        <v>0.20238374351716534</v>
      </c>
      <c r="E161" s="426">
        <v>128.78965496546886</v>
      </c>
      <c r="F161" s="120">
        <v>95.724569690909163</v>
      </c>
      <c r="G161" s="120">
        <v>33.065085274559692</v>
      </c>
      <c r="H161" s="426">
        <v>98.925086294117122</v>
      </c>
      <c r="I161" s="157">
        <v>0.76811360602403167</v>
      </c>
      <c r="J161" s="426">
        <v>29.864568671351734</v>
      </c>
      <c r="K161" s="118">
        <v>32.320961765532182</v>
      </c>
      <c r="M161" s="161"/>
      <c r="U161" s="166"/>
    </row>
    <row r="162" spans="1:21" x14ac:dyDescent="0.25">
      <c r="A162" s="20">
        <v>8336</v>
      </c>
      <c r="B162" s="21" t="s">
        <v>122</v>
      </c>
      <c r="C162" s="20">
        <v>839</v>
      </c>
      <c r="D162" s="115">
        <v>0.14067358243440578</v>
      </c>
      <c r="E162" s="426">
        <v>89.519552458258232</v>
      </c>
      <c r="F162" s="120">
        <v>56.695854600000018</v>
      </c>
      <c r="G162" s="120">
        <v>32.823697858258214</v>
      </c>
      <c r="H162" s="426">
        <v>66.005788664624617</v>
      </c>
      <c r="I162" s="157">
        <v>0.73733376510569837</v>
      </c>
      <c r="J162" s="426">
        <v>23.513763793633615</v>
      </c>
      <c r="K162" s="118">
        <v>28.025940159277255</v>
      </c>
      <c r="M162" s="161"/>
      <c r="U162" s="166"/>
    </row>
    <row r="163" spans="1:21" x14ac:dyDescent="0.25">
      <c r="A163" s="20">
        <v>8337</v>
      </c>
      <c r="B163" s="21" t="s">
        <v>123</v>
      </c>
      <c r="C163" s="20">
        <v>1217</v>
      </c>
      <c r="D163" s="115">
        <v>0.20318788797641904</v>
      </c>
      <c r="E163" s="426">
        <v>129.3013832577212</v>
      </c>
      <c r="F163" s="120">
        <v>105.6918700727271</v>
      </c>
      <c r="G163" s="120">
        <v>23.6095131849941</v>
      </c>
      <c r="H163" s="426">
        <v>102.00249824468746</v>
      </c>
      <c r="I163" s="157">
        <v>0.78887399094082322</v>
      </c>
      <c r="J163" s="426">
        <v>27.29888501303374</v>
      </c>
      <c r="K163" s="118">
        <v>22.431294176691651</v>
      </c>
      <c r="M163" s="161"/>
      <c r="U163" s="166"/>
    </row>
    <row r="164" spans="1:21" x14ac:dyDescent="0.25">
      <c r="A164" s="20">
        <v>8415</v>
      </c>
      <c r="B164" s="21" t="s">
        <v>124</v>
      </c>
      <c r="C164" s="20">
        <v>1091</v>
      </c>
      <c r="D164" s="115">
        <v>0.24059409172404406</v>
      </c>
      <c r="E164" s="426">
        <v>153.10533109711895</v>
      </c>
      <c r="F164" s="120">
        <v>112.91101283636357</v>
      </c>
      <c r="G164" s="120">
        <v>40.194318260755381</v>
      </c>
      <c r="H164" s="426">
        <v>117.35406900856842</v>
      </c>
      <c r="I164" s="157">
        <v>0.76649237598478848</v>
      </c>
      <c r="J164" s="426">
        <v>35.751262088550533</v>
      </c>
      <c r="K164" s="118">
        <v>32.76925947621497</v>
      </c>
      <c r="M164" s="161"/>
      <c r="U164" s="166"/>
    </row>
    <row r="165" spans="1:21" x14ac:dyDescent="0.25">
      <c r="A165" s="20">
        <v>8416</v>
      </c>
      <c r="B165" s="21" t="s">
        <v>125</v>
      </c>
      <c r="C165" s="20">
        <v>515</v>
      </c>
      <c r="D165" s="115">
        <v>0.14164424722754504</v>
      </c>
      <c r="E165" s="426">
        <v>90.137248235710487</v>
      </c>
      <c r="F165" s="120">
        <v>48.859836518181865</v>
      </c>
      <c r="G165" s="120">
        <v>41.277411717528622</v>
      </c>
      <c r="H165" s="426">
        <v>64.157613237088796</v>
      </c>
      <c r="I165" s="157">
        <v>0.71177692344584909</v>
      </c>
      <c r="J165" s="426">
        <v>25.979634998621691</v>
      </c>
      <c r="K165" s="118">
        <v>50.44589320120717</v>
      </c>
      <c r="M165" s="161"/>
      <c r="U165" s="166"/>
    </row>
    <row r="166" spans="1:21" x14ac:dyDescent="0.25">
      <c r="A166" s="20">
        <v>8417</v>
      </c>
      <c r="B166" s="21" t="s">
        <v>126</v>
      </c>
      <c r="C166" s="20">
        <v>917</v>
      </c>
      <c r="D166" s="115">
        <v>0.16383840489887791</v>
      </c>
      <c r="E166" s="426">
        <v>104.26080311746776</v>
      </c>
      <c r="F166" s="120">
        <v>79.291216390909071</v>
      </c>
      <c r="G166" s="120">
        <v>24.969586726558688</v>
      </c>
      <c r="H166" s="426">
        <v>80.587590335236484</v>
      </c>
      <c r="I166" s="157">
        <v>0.7729423515416497</v>
      </c>
      <c r="J166" s="426">
        <v>23.673212782231275</v>
      </c>
      <c r="K166" s="118">
        <v>25.815935422280564</v>
      </c>
      <c r="M166" s="161"/>
      <c r="U166" s="166"/>
    </row>
    <row r="167" spans="1:21" x14ac:dyDescent="0.25">
      <c r="A167" s="20">
        <v>8425</v>
      </c>
      <c r="B167" s="21" t="s">
        <v>314</v>
      </c>
      <c r="C167" s="20">
        <v>1480</v>
      </c>
      <c r="D167" s="115">
        <v>0.4507612979301685</v>
      </c>
      <c r="E167" s="426">
        <v>286.84809868283452</v>
      </c>
      <c r="F167" s="120">
        <v>223.53545085454581</v>
      </c>
      <c r="G167" s="120">
        <v>63.312647828288704</v>
      </c>
      <c r="H167" s="426">
        <v>223.22486150166014</v>
      </c>
      <c r="I167" s="157">
        <v>0.77819885342338613</v>
      </c>
      <c r="J167" s="426">
        <v>63.623237181174375</v>
      </c>
      <c r="K167" s="118">
        <v>42.988673771063766</v>
      </c>
      <c r="M167" s="161"/>
      <c r="U167" s="166"/>
    </row>
    <row r="168" spans="1:21" x14ac:dyDescent="0.25">
      <c r="A168" s="20">
        <v>8426</v>
      </c>
      <c r="B168" s="21" t="s">
        <v>127</v>
      </c>
      <c r="C168" s="20">
        <v>1405</v>
      </c>
      <c r="D168" s="115">
        <v>0.420229210042733</v>
      </c>
      <c r="E168" s="426">
        <v>267.41858820901194</v>
      </c>
      <c r="F168" s="120">
        <v>239.6585488181824</v>
      </c>
      <c r="G168" s="120">
        <v>27.760039390829547</v>
      </c>
      <c r="H168" s="426">
        <v>216.85880306613777</v>
      </c>
      <c r="I168" s="157">
        <v>0.8109339164435454</v>
      </c>
      <c r="J168" s="426">
        <v>50.559785142874176</v>
      </c>
      <c r="K168" s="118">
        <v>35.985612201333936</v>
      </c>
      <c r="M168" s="161"/>
      <c r="U168" s="166"/>
    </row>
    <row r="169" spans="1:21" x14ac:dyDescent="0.25">
      <c r="A169" s="20">
        <v>8435</v>
      </c>
      <c r="B169" s="21" t="s">
        <v>128</v>
      </c>
      <c r="C169" s="20">
        <v>698</v>
      </c>
      <c r="D169" s="115">
        <v>0.2052069250746511</v>
      </c>
      <c r="E169" s="426">
        <v>130.58622504750525</v>
      </c>
      <c r="F169" s="120">
        <v>83.945894581818237</v>
      </c>
      <c r="G169" s="120">
        <v>46.640330465687015</v>
      </c>
      <c r="H169" s="426">
        <v>96.633136509512042</v>
      </c>
      <c r="I169" s="157">
        <v>0.7399948690940289</v>
      </c>
      <c r="J169" s="426">
        <v>33.95308853799321</v>
      </c>
      <c r="K169" s="118">
        <v>48.643393320907172</v>
      </c>
      <c r="M169" s="161"/>
      <c r="U169" s="166"/>
    </row>
    <row r="170" spans="1:21" x14ac:dyDescent="0.25">
      <c r="A170" s="20">
        <v>8436</v>
      </c>
      <c r="B170" s="21" t="s">
        <v>129</v>
      </c>
      <c r="C170" s="20">
        <v>1628</v>
      </c>
      <c r="D170" s="115">
        <v>0.52919316598111965</v>
      </c>
      <c r="E170" s="426">
        <v>336.75928744253071</v>
      </c>
      <c r="F170" s="120">
        <v>303.63480235454551</v>
      </c>
      <c r="G170" s="120">
        <v>33.124485087985192</v>
      </c>
      <c r="H170" s="426">
        <v>273.60294562708992</v>
      </c>
      <c r="I170" s="157">
        <v>0.81245850026862687</v>
      </c>
      <c r="J170" s="426">
        <v>63.156341815440783</v>
      </c>
      <c r="K170" s="118">
        <v>38.793821753956259</v>
      </c>
      <c r="M170" s="161"/>
      <c r="U170" s="166"/>
    </row>
    <row r="171" spans="1:21" x14ac:dyDescent="0.25">
      <c r="A171" s="20">
        <v>8437</v>
      </c>
      <c r="B171" s="21" t="s">
        <v>130</v>
      </c>
      <c r="C171" s="20">
        <v>1209</v>
      </c>
      <c r="D171" s="115">
        <v>0.26751627954183876</v>
      </c>
      <c r="E171" s="426">
        <v>170.23763243571557</v>
      </c>
      <c r="F171" s="120">
        <v>150.0004412454544</v>
      </c>
      <c r="G171" s="120">
        <v>20.237191190261171</v>
      </c>
      <c r="H171" s="426">
        <v>137.33319771272795</v>
      </c>
      <c r="I171" s="157">
        <v>0.80671468316259121</v>
      </c>
      <c r="J171" s="426">
        <v>32.904434722987617</v>
      </c>
      <c r="K171" s="118">
        <v>27.216240465663869</v>
      </c>
      <c r="M171" s="161"/>
      <c r="U171" s="166"/>
    </row>
    <row r="172" spans="1:21" x14ac:dyDescent="0.25">
      <c r="A172" s="20">
        <v>9171</v>
      </c>
      <c r="B172" s="21" t="s">
        <v>131</v>
      </c>
      <c r="C172" s="20">
        <v>584</v>
      </c>
      <c r="D172" s="115">
        <v>0.27429117319069396</v>
      </c>
      <c r="E172" s="426">
        <v>174.54892839407796</v>
      </c>
      <c r="F172" s="120">
        <v>97.64578822727276</v>
      </c>
      <c r="G172" s="120">
        <v>76.903140166805201</v>
      </c>
      <c r="H172" s="426">
        <v>125.08822060432004</v>
      </c>
      <c r="I172" s="157">
        <v>0.71663700118461449</v>
      </c>
      <c r="J172" s="426">
        <v>49.460707789757919</v>
      </c>
      <c r="K172" s="118">
        <v>84.692992790681359</v>
      </c>
      <c r="M172" s="161"/>
      <c r="U172" s="166"/>
    </row>
    <row r="173" spans="1:21" x14ac:dyDescent="0.25">
      <c r="A173" s="20">
        <v>9172</v>
      </c>
      <c r="B173" s="21" t="s">
        <v>133</v>
      </c>
      <c r="C173" s="20">
        <v>922</v>
      </c>
      <c r="D173" s="115">
        <v>0.11701439786276603</v>
      </c>
      <c r="E173" s="426">
        <v>74.463707730851112</v>
      </c>
      <c r="F173" s="120">
        <v>60.057417509090833</v>
      </c>
      <c r="G173" s="120">
        <v>14.40629022176028</v>
      </c>
      <c r="H173" s="426">
        <v>58.51575323182206</v>
      </c>
      <c r="I173" s="157">
        <v>0.78582916450154627</v>
      </c>
      <c r="J173" s="426">
        <v>15.947954499029052</v>
      </c>
      <c r="K173" s="118">
        <v>17.297130693090079</v>
      </c>
      <c r="M173" s="161"/>
      <c r="U173" s="166"/>
    </row>
    <row r="174" spans="1:21" x14ac:dyDescent="0.25">
      <c r="A174" s="20">
        <v>9173</v>
      </c>
      <c r="B174" s="21" t="s">
        <v>134</v>
      </c>
      <c r="C174" s="20">
        <v>1123</v>
      </c>
      <c r="D174" s="115">
        <v>0.16214301793055103</v>
      </c>
      <c r="E174" s="426">
        <v>103.18192050125975</v>
      </c>
      <c r="F174" s="120">
        <v>85.292251227272871</v>
      </c>
      <c r="G174" s="120">
        <v>17.889669273986883</v>
      </c>
      <c r="H174" s="426">
        <v>81.663705824341861</v>
      </c>
      <c r="I174" s="157">
        <v>0.79145363284205228</v>
      </c>
      <c r="J174" s="426">
        <v>21.518214676917893</v>
      </c>
      <c r="K174" s="118">
        <v>19.161366586747899</v>
      </c>
      <c r="M174" s="161"/>
      <c r="U174" s="166"/>
    </row>
    <row r="175" spans="1:21" x14ac:dyDescent="0.25">
      <c r="A175" s="20">
        <v>9174</v>
      </c>
      <c r="B175" s="21" t="s">
        <v>135</v>
      </c>
      <c r="C175" s="20">
        <v>576</v>
      </c>
      <c r="D175" s="115">
        <v>0.17760793847353906</v>
      </c>
      <c r="E175" s="426">
        <v>113.02323357407032</v>
      </c>
      <c r="F175" s="120">
        <v>97.576050409090826</v>
      </c>
      <c r="G175" s="120">
        <v>15.447183164979492</v>
      </c>
      <c r="H175" s="426">
        <v>90.614304916024807</v>
      </c>
      <c r="I175" s="157">
        <v>0.80173166215988934</v>
      </c>
      <c r="J175" s="426">
        <v>22.408928658045511</v>
      </c>
      <c r="K175" s="118">
        <v>38.904390031329015</v>
      </c>
      <c r="M175" s="161"/>
      <c r="U175" s="166"/>
    </row>
    <row r="176" spans="1:21" x14ac:dyDescent="0.25">
      <c r="A176" s="20">
        <v>9175</v>
      </c>
      <c r="B176" s="21" t="s">
        <v>136</v>
      </c>
      <c r="C176" s="20">
        <v>548</v>
      </c>
      <c r="D176" s="115">
        <v>0.15304511365741172</v>
      </c>
      <c r="E176" s="426">
        <v>97.392345054716543</v>
      </c>
      <c r="F176" s="120">
        <v>81.435399054545655</v>
      </c>
      <c r="G176" s="120">
        <v>15.956946000170888</v>
      </c>
      <c r="H176" s="426">
        <v>77.341624965914036</v>
      </c>
      <c r="I176" s="157">
        <v>0.79412427046974077</v>
      </c>
      <c r="J176" s="426">
        <v>20.050720088802507</v>
      </c>
      <c r="K176" s="118">
        <v>36.588905271537421</v>
      </c>
      <c r="M176" s="161"/>
      <c r="U176" s="166"/>
    </row>
    <row r="177" spans="1:21" x14ac:dyDescent="0.25">
      <c r="A177" s="20">
        <v>9176</v>
      </c>
      <c r="B177" s="21" t="s">
        <v>315</v>
      </c>
      <c r="C177" s="20">
        <v>1348</v>
      </c>
      <c r="D177" s="115">
        <v>0.27819528224113926</v>
      </c>
      <c r="E177" s="426">
        <v>177.03336142617954</v>
      </c>
      <c r="F177" s="120">
        <v>130.72958480909077</v>
      </c>
      <c r="G177" s="120">
        <v>46.303776617088772</v>
      </c>
      <c r="H177" s="426">
        <v>135.74296614520597</v>
      </c>
      <c r="I177" s="157">
        <v>0.76676489138353121</v>
      </c>
      <c r="J177" s="426">
        <v>41.29039528097357</v>
      </c>
      <c r="K177" s="118">
        <v>30.630857033363181</v>
      </c>
      <c r="M177" s="161"/>
      <c r="U177" s="166"/>
    </row>
    <row r="178" spans="1:21" x14ac:dyDescent="0.25">
      <c r="A178" s="20">
        <v>9177</v>
      </c>
      <c r="B178" s="21" t="s">
        <v>137</v>
      </c>
      <c r="C178" s="20">
        <v>872</v>
      </c>
      <c r="D178" s="115">
        <v>0.31912106162375331</v>
      </c>
      <c r="E178" s="426">
        <v>203.07703921511575</v>
      </c>
      <c r="F178" s="120">
        <v>187.03744398181817</v>
      </c>
      <c r="G178" s="120">
        <v>16.039595233297575</v>
      </c>
      <c r="H178" s="426">
        <v>166.09362627537391</v>
      </c>
      <c r="I178" s="157">
        <v>0.81788481315917749</v>
      </c>
      <c r="J178" s="426">
        <v>36.983412939741839</v>
      </c>
      <c r="K178" s="118">
        <v>42.412170802456238</v>
      </c>
      <c r="M178" s="161"/>
      <c r="U178" s="166"/>
    </row>
    <row r="179" spans="1:21" x14ac:dyDescent="0.25">
      <c r="A179" s="20">
        <v>9178</v>
      </c>
      <c r="B179" s="21" t="s">
        <v>138</v>
      </c>
      <c r="C179" s="20">
        <v>797</v>
      </c>
      <c r="D179" s="115">
        <v>0.31615472159111374</v>
      </c>
      <c r="E179" s="426">
        <v>201.1893682852542</v>
      </c>
      <c r="F179" s="120">
        <v>110.19940279090892</v>
      </c>
      <c r="G179" s="120">
        <v>90.989965494345284</v>
      </c>
      <c r="H179" s="426">
        <v>143.52187902119687</v>
      </c>
      <c r="I179" s="157">
        <v>0.71336711400030794</v>
      </c>
      <c r="J179" s="426">
        <v>57.667489264057338</v>
      </c>
      <c r="K179" s="118">
        <v>72.355695437964044</v>
      </c>
      <c r="M179" s="161"/>
      <c r="U179" s="166"/>
    </row>
    <row r="180" spans="1:21" x14ac:dyDescent="0.25">
      <c r="A180" s="20">
        <v>9179</v>
      </c>
      <c r="B180" s="21" t="s">
        <v>139</v>
      </c>
      <c r="C180" s="20">
        <v>435</v>
      </c>
      <c r="D180" s="115">
        <v>0.14344564663419607</v>
      </c>
      <c r="E180" s="426">
        <v>91.283593312670234</v>
      </c>
      <c r="F180" s="120">
        <v>55.140061072727306</v>
      </c>
      <c r="G180" s="120">
        <v>36.143532239942928</v>
      </c>
      <c r="H180" s="426">
        <v>66.55802935545897</v>
      </c>
      <c r="I180" s="157">
        <v>0.7291346335094443</v>
      </c>
      <c r="J180" s="426">
        <v>24.725563957211264</v>
      </c>
      <c r="K180" s="118">
        <v>56.84037691312934</v>
      </c>
      <c r="M180" s="161"/>
      <c r="U180" s="166"/>
    </row>
    <row r="181" spans="1:21" x14ac:dyDescent="0.25">
      <c r="A181" s="20">
        <v>9180</v>
      </c>
      <c r="B181" s="21" t="s">
        <v>140</v>
      </c>
      <c r="C181" s="20">
        <v>1065</v>
      </c>
      <c r="D181" s="115">
        <v>8.5517506304380292E-2</v>
      </c>
      <c r="E181" s="426">
        <v>54.420231284605642</v>
      </c>
      <c r="F181" s="120">
        <v>41.811996418181749</v>
      </c>
      <c r="G181" s="120">
        <v>12.608234866423892</v>
      </c>
      <c r="H181" s="426">
        <v>42.182688516470051</v>
      </c>
      <c r="I181" s="157">
        <v>0.7751287989913902</v>
      </c>
      <c r="J181" s="426">
        <v>12.23754276813559</v>
      </c>
      <c r="K181" s="118">
        <v>11.490650486512292</v>
      </c>
      <c r="M181" s="161"/>
      <c r="U181" s="166"/>
    </row>
    <row r="182" spans="1:21" x14ac:dyDescent="0.25">
      <c r="A182" s="20">
        <v>9181</v>
      </c>
      <c r="B182" s="21" t="s">
        <v>141</v>
      </c>
      <c r="C182" s="20">
        <v>805</v>
      </c>
      <c r="D182" s="115">
        <v>0.19226052701628604</v>
      </c>
      <c r="E182" s="426">
        <v>122.34760810127293</v>
      </c>
      <c r="F182" s="120">
        <v>106.05407380909115</v>
      </c>
      <c r="G182" s="120">
        <v>16.293534292181775</v>
      </c>
      <c r="H182" s="426">
        <v>98.209801203258365</v>
      </c>
      <c r="I182" s="157">
        <v>0.8027112481182751</v>
      </c>
      <c r="J182" s="426">
        <v>24.13780689801456</v>
      </c>
      <c r="K182" s="118">
        <v>29.984853289459082</v>
      </c>
      <c r="M182" s="161"/>
      <c r="U182" s="166"/>
    </row>
    <row r="183" spans="1:21" x14ac:dyDescent="0.25">
      <c r="A183" s="20">
        <v>9182</v>
      </c>
      <c r="B183" s="21" t="s">
        <v>142</v>
      </c>
      <c r="C183" s="20">
        <v>890</v>
      </c>
      <c r="D183" s="115">
        <v>0.13423687982255908</v>
      </c>
      <c r="E183" s="426">
        <v>85.423468977992144</v>
      </c>
      <c r="F183" s="120">
        <v>71.873621336363669</v>
      </c>
      <c r="G183" s="120">
        <v>13.549847641628475</v>
      </c>
      <c r="H183" s="426">
        <v>67.961756601857431</v>
      </c>
      <c r="I183" s="157">
        <v>0.79558647541422833</v>
      </c>
      <c r="J183" s="426">
        <v>17.461712376134713</v>
      </c>
      <c r="K183" s="118">
        <v>19.619901546218777</v>
      </c>
      <c r="M183" s="161"/>
      <c r="U183" s="166"/>
    </row>
    <row r="184" spans="1:21" x14ac:dyDescent="0.25">
      <c r="A184" s="20">
        <v>9183</v>
      </c>
      <c r="B184" s="21" t="s">
        <v>143</v>
      </c>
      <c r="C184" s="20">
        <v>805</v>
      </c>
      <c r="D184" s="115">
        <v>0.28270569192266515</v>
      </c>
      <c r="E184" s="426">
        <v>179.90362213260511</v>
      </c>
      <c r="F184" s="120">
        <v>161.34216451818199</v>
      </c>
      <c r="G184" s="120">
        <v>18.561457614423119</v>
      </c>
      <c r="H184" s="426">
        <v>145.92183445934981</v>
      </c>
      <c r="I184" s="157">
        <v>0.81111115345855755</v>
      </c>
      <c r="J184" s="426">
        <v>33.981787673255297</v>
      </c>
      <c r="K184" s="118">
        <v>42.213400836341989</v>
      </c>
      <c r="M184" s="161"/>
      <c r="U184" s="166"/>
    </row>
    <row r="185" spans="1:21" x14ac:dyDescent="0.25">
      <c r="A185" s="20">
        <v>9184</v>
      </c>
      <c r="B185" s="21" t="s">
        <v>144</v>
      </c>
      <c r="C185" s="20">
        <v>976</v>
      </c>
      <c r="D185" s="115">
        <v>0.34989426239340321</v>
      </c>
      <c r="E185" s="426">
        <v>222.65998515943838</v>
      </c>
      <c r="F185" s="120">
        <v>53.458600300000086</v>
      </c>
      <c r="G185" s="120">
        <v>169.20138485943829</v>
      </c>
      <c r="H185" s="426">
        <v>139.65799977328552</v>
      </c>
      <c r="I185" s="157">
        <v>0.6272254068160551</v>
      </c>
      <c r="J185" s="426">
        <v>83.001985386152853</v>
      </c>
      <c r="K185" s="118">
        <v>85.043017813681203</v>
      </c>
      <c r="M185" s="161"/>
      <c r="U185" s="166"/>
    </row>
    <row r="186" spans="1:21" x14ac:dyDescent="0.25">
      <c r="A186" s="20">
        <v>9185</v>
      </c>
      <c r="B186" s="21" t="s">
        <v>145</v>
      </c>
      <c r="C186" s="20">
        <v>741</v>
      </c>
      <c r="D186" s="115">
        <v>0.2155973982182379</v>
      </c>
      <c r="E186" s="426">
        <v>137.19834432069683</v>
      </c>
      <c r="F186" s="120">
        <v>99.252513563636413</v>
      </c>
      <c r="G186" s="120">
        <v>37.945830757060421</v>
      </c>
      <c r="H186" s="426">
        <v>104.62177661740843</v>
      </c>
      <c r="I186" s="157">
        <v>0.76255859453273223</v>
      </c>
      <c r="J186" s="426">
        <v>32.576567703288404</v>
      </c>
      <c r="K186" s="118">
        <v>43.962979356664512</v>
      </c>
      <c r="M186" s="161"/>
      <c r="U186" s="166"/>
    </row>
    <row r="187" spans="1:21" x14ac:dyDescent="0.25">
      <c r="A187" s="20">
        <v>9186</v>
      </c>
      <c r="B187" s="21" t="s">
        <v>146</v>
      </c>
      <c r="C187" s="20">
        <v>759</v>
      </c>
      <c r="D187" s="115">
        <v>0.1993776910483438</v>
      </c>
      <c r="E187" s="426">
        <v>126.87671248530968</v>
      </c>
      <c r="F187" s="120">
        <v>94.789915627272677</v>
      </c>
      <c r="G187" s="120">
        <v>32.086796858037005</v>
      </c>
      <c r="H187" s="426">
        <v>97.592135367409767</v>
      </c>
      <c r="I187" s="157">
        <v>0.7691887144278694</v>
      </c>
      <c r="J187" s="426">
        <v>29.284577117899914</v>
      </c>
      <c r="K187" s="118">
        <v>38.583105557180382</v>
      </c>
      <c r="M187" s="161"/>
      <c r="U187" s="166"/>
    </row>
    <row r="188" spans="1:21" x14ac:dyDescent="0.25">
      <c r="A188" s="20">
        <v>9187</v>
      </c>
      <c r="B188" s="21" t="s">
        <v>316</v>
      </c>
      <c r="C188" s="20">
        <v>1510</v>
      </c>
      <c r="D188" s="115">
        <v>0.46554888907436653</v>
      </c>
      <c r="E188" s="426">
        <v>296.25838395641506</v>
      </c>
      <c r="F188" s="120">
        <v>237.09728782727259</v>
      </c>
      <c r="G188" s="120">
        <v>59.161096129142464</v>
      </c>
      <c r="H188" s="426">
        <v>232.29193560722877</v>
      </c>
      <c r="I188" s="157">
        <v>0.78408560967983643</v>
      </c>
      <c r="J188" s="426">
        <v>63.966448349186294</v>
      </c>
      <c r="K188" s="118">
        <v>42.361886323964434</v>
      </c>
      <c r="M188" s="161"/>
      <c r="U188" s="166"/>
    </row>
    <row r="189" spans="1:21" x14ac:dyDescent="0.25">
      <c r="A189" s="20">
        <v>9188</v>
      </c>
      <c r="B189" s="21" t="s">
        <v>147</v>
      </c>
      <c r="C189" s="20">
        <v>488</v>
      </c>
      <c r="D189" s="115">
        <v>8.0367773205917065E-2</v>
      </c>
      <c r="E189" s="426">
        <v>51.143128403765409</v>
      </c>
      <c r="F189" s="120">
        <v>38.248852090909082</v>
      </c>
      <c r="G189" s="120">
        <v>12.894276312856327</v>
      </c>
      <c r="H189" s="426">
        <v>39.349830491563168</v>
      </c>
      <c r="I189" s="157">
        <v>0.76940601249308871</v>
      </c>
      <c r="J189" s="426">
        <v>11.793297912202242</v>
      </c>
      <c r="K189" s="118">
        <v>24.166594082381643</v>
      </c>
      <c r="M189" s="161"/>
      <c r="U189" s="166"/>
    </row>
    <row r="190" spans="1:21" x14ac:dyDescent="0.25">
      <c r="A190" s="20">
        <v>9189</v>
      </c>
      <c r="B190" s="21" t="s">
        <v>148</v>
      </c>
      <c r="C190" s="20">
        <v>1568</v>
      </c>
      <c r="D190" s="115">
        <v>0.37640668954943363</v>
      </c>
      <c r="E190" s="426">
        <v>239.53152971327594</v>
      </c>
      <c r="F190" s="120">
        <v>208.42040723636376</v>
      </c>
      <c r="G190" s="120">
        <v>31.111122476912186</v>
      </c>
      <c r="H190" s="426">
        <v>192.49537066561638</v>
      </c>
      <c r="I190" s="157">
        <v>0.80363270295162048</v>
      </c>
      <c r="J190" s="426">
        <v>47.036159047659567</v>
      </c>
      <c r="K190" s="118">
        <v>29.997550413048195</v>
      </c>
      <c r="M190" s="161"/>
      <c r="U190" s="166"/>
    </row>
    <row r="191" spans="1:21" x14ac:dyDescent="0.25">
      <c r="A191" s="20">
        <v>9190</v>
      </c>
      <c r="B191" s="21" t="s">
        <v>149</v>
      </c>
      <c r="C191" s="20">
        <v>967</v>
      </c>
      <c r="D191" s="115">
        <v>0.2758494121972408</v>
      </c>
      <c r="E191" s="426">
        <v>175.54053503460779</v>
      </c>
      <c r="F191" s="120">
        <v>143.87900329090908</v>
      </c>
      <c r="G191" s="120">
        <v>31.661531743698703</v>
      </c>
      <c r="H191" s="426">
        <v>138.58882054083489</v>
      </c>
      <c r="I191" s="157">
        <v>0.7894975397762809</v>
      </c>
      <c r="J191" s="426">
        <v>36.951714493772897</v>
      </c>
      <c r="K191" s="118">
        <v>38.21273474019948</v>
      </c>
      <c r="M191" s="161"/>
      <c r="U191" s="166"/>
    </row>
    <row r="192" spans="1:21" x14ac:dyDescent="0.25">
      <c r="A192" s="20">
        <v>9271</v>
      </c>
      <c r="B192" s="21" t="s">
        <v>150</v>
      </c>
      <c r="C192" s="20">
        <v>861</v>
      </c>
      <c r="D192" s="115">
        <v>0.19678273533516907</v>
      </c>
      <c r="E192" s="426">
        <v>125.22537703147124</v>
      </c>
      <c r="F192" s="120">
        <v>109.5296766454544</v>
      </c>
      <c r="G192" s="120">
        <v>15.695700386016838</v>
      </c>
      <c r="H192" s="426">
        <v>100.79452059835111</v>
      </c>
      <c r="I192" s="157">
        <v>0.8049049081562738</v>
      </c>
      <c r="J192" s="426">
        <v>24.430856433120127</v>
      </c>
      <c r="K192" s="118">
        <v>28.374978435679587</v>
      </c>
      <c r="M192" s="161"/>
      <c r="U192" s="166"/>
    </row>
    <row r="193" spans="1:21" x14ac:dyDescent="0.25">
      <c r="A193" s="20">
        <v>9272</v>
      </c>
      <c r="B193" s="21" t="s">
        <v>151</v>
      </c>
      <c r="C193" s="20">
        <v>1025</v>
      </c>
      <c r="D193" s="115">
        <v>0.15597346065577106</v>
      </c>
      <c r="E193" s="426">
        <v>99.255838599127046</v>
      </c>
      <c r="F193" s="120">
        <v>88.999184590908698</v>
      </c>
      <c r="G193" s="120">
        <v>10.256654008218348</v>
      </c>
      <c r="H193" s="426">
        <v>80.503041300965577</v>
      </c>
      <c r="I193" s="157">
        <v>0.81106605351550176</v>
      </c>
      <c r="J193" s="426">
        <v>18.752797298161468</v>
      </c>
      <c r="K193" s="118">
        <v>18.295411998206312</v>
      </c>
      <c r="M193" s="161"/>
      <c r="U193" s="166"/>
    </row>
    <row r="194" spans="1:21" x14ac:dyDescent="0.25">
      <c r="A194" s="20">
        <v>9273</v>
      </c>
      <c r="B194" s="21" t="s">
        <v>152</v>
      </c>
      <c r="C194" s="20">
        <v>1077</v>
      </c>
      <c r="D194" s="115">
        <v>0.20996301510618398</v>
      </c>
      <c r="E194" s="426">
        <v>133.61282779484435</v>
      </c>
      <c r="F194" s="120">
        <v>112.30457330909066</v>
      </c>
      <c r="G194" s="120">
        <v>21.308254485753693</v>
      </c>
      <c r="H194" s="426">
        <v>106.26846409165822</v>
      </c>
      <c r="I194" s="157">
        <v>0.79534626910844219</v>
      </c>
      <c r="J194" s="426">
        <v>27.344363703186133</v>
      </c>
      <c r="K194" s="118">
        <v>25.389381340005691</v>
      </c>
      <c r="M194" s="161"/>
      <c r="U194" s="166"/>
    </row>
    <row r="195" spans="1:21" x14ac:dyDescent="0.25">
      <c r="A195" s="20">
        <v>9274</v>
      </c>
      <c r="B195" s="21" t="s">
        <v>317</v>
      </c>
      <c r="C195" s="20">
        <v>1413</v>
      </c>
      <c r="D195" s="115">
        <v>0.42757480020559457</v>
      </c>
      <c r="E195" s="426">
        <v>272.09305467628747</v>
      </c>
      <c r="F195" s="120">
        <v>241.88123762727287</v>
      </c>
      <c r="G195" s="120">
        <v>30.211817049014599</v>
      </c>
      <c r="H195" s="426">
        <v>220.09885715435738</v>
      </c>
      <c r="I195" s="157">
        <v>0.80891023630210546</v>
      </c>
      <c r="J195" s="426">
        <v>51.99419752193009</v>
      </c>
      <c r="K195" s="118">
        <v>36.797025847084285</v>
      </c>
      <c r="M195" s="161"/>
      <c r="U195" s="166"/>
    </row>
    <row r="196" spans="1:21" x14ac:dyDescent="0.25">
      <c r="A196" s="20">
        <v>9275</v>
      </c>
      <c r="B196" s="21" t="s">
        <v>318</v>
      </c>
      <c r="C196" s="20">
        <v>1678</v>
      </c>
      <c r="D196" s="115">
        <v>0.42496418682809184</v>
      </c>
      <c r="E196" s="426">
        <v>270.43175525424027</v>
      </c>
      <c r="F196" s="120">
        <v>241.92274228181816</v>
      </c>
      <c r="G196" s="120">
        <v>28.509012972422113</v>
      </c>
      <c r="H196" s="426">
        <v>219.18015078128363</v>
      </c>
      <c r="I196" s="157">
        <v>0.810482299222687</v>
      </c>
      <c r="J196" s="426">
        <v>51.251604472956643</v>
      </c>
      <c r="K196" s="118">
        <v>30.543268458257835</v>
      </c>
      <c r="M196" s="161"/>
      <c r="U196" s="166"/>
    </row>
    <row r="197" spans="1:21" x14ac:dyDescent="0.25">
      <c r="A197" s="20">
        <v>9276</v>
      </c>
      <c r="B197" s="21" t="s">
        <v>153</v>
      </c>
      <c r="C197" s="20">
        <v>1003</v>
      </c>
      <c r="D197" s="115">
        <v>0.14536072363327712</v>
      </c>
      <c r="E197" s="426">
        <v>92.502278675721826</v>
      </c>
      <c r="F197" s="120">
        <v>80.088716527272766</v>
      </c>
      <c r="G197" s="120">
        <v>12.41356214844906</v>
      </c>
      <c r="H197" s="426">
        <v>74.226116686040598</v>
      </c>
      <c r="I197" s="157">
        <v>0.80242473751646093</v>
      </c>
      <c r="J197" s="426">
        <v>18.276161989681228</v>
      </c>
      <c r="K197" s="118">
        <v>18.221497497189656</v>
      </c>
      <c r="M197" s="161"/>
      <c r="U197" s="166"/>
    </row>
    <row r="198" spans="1:21" x14ac:dyDescent="0.25">
      <c r="A198" s="20">
        <v>9277</v>
      </c>
      <c r="B198" s="21" t="s">
        <v>154</v>
      </c>
      <c r="C198" s="20">
        <v>1293</v>
      </c>
      <c r="D198" s="115">
        <v>0.40519181273423782</v>
      </c>
      <c r="E198" s="426">
        <v>257.84933537633316</v>
      </c>
      <c r="F198" s="120">
        <v>241.33708779090887</v>
      </c>
      <c r="G198" s="120">
        <v>16.512247585424291</v>
      </c>
      <c r="H198" s="426">
        <v>211.97001239220103</v>
      </c>
      <c r="I198" s="157">
        <v>0.82206926026328164</v>
      </c>
      <c r="J198" s="426">
        <v>45.879322984132131</v>
      </c>
      <c r="K198" s="118">
        <v>35.482848402267699</v>
      </c>
      <c r="M198" s="161"/>
      <c r="U198" s="166"/>
    </row>
    <row r="199" spans="1:21" x14ac:dyDescent="0.25">
      <c r="A199" s="20">
        <v>9278</v>
      </c>
      <c r="B199" s="21" t="s">
        <v>319</v>
      </c>
      <c r="C199" s="20">
        <v>1274</v>
      </c>
      <c r="D199" s="115">
        <v>0.3141298716713945</v>
      </c>
      <c r="E199" s="426">
        <v>199.90082742725104</v>
      </c>
      <c r="F199" s="120">
        <v>175.01442280000015</v>
      </c>
      <c r="G199" s="120">
        <v>24.886404627250897</v>
      </c>
      <c r="H199" s="426">
        <v>160.94850174326064</v>
      </c>
      <c r="I199" s="157">
        <v>0.80514174860948917</v>
      </c>
      <c r="J199" s="426">
        <v>38.952325683990409</v>
      </c>
      <c r="K199" s="118">
        <v>30.574823927778972</v>
      </c>
      <c r="M199" s="161"/>
      <c r="U199" s="166"/>
    </row>
    <row r="200" spans="1:21" x14ac:dyDescent="0.25">
      <c r="A200" s="20">
        <v>9279</v>
      </c>
      <c r="B200" s="21" t="s">
        <v>155</v>
      </c>
      <c r="C200" s="20">
        <v>877</v>
      </c>
      <c r="D200" s="115">
        <v>0.24692029582021163</v>
      </c>
      <c r="E200" s="426">
        <v>157.13109734013466</v>
      </c>
      <c r="F200" s="120">
        <v>141.46124191818157</v>
      </c>
      <c r="G200" s="120">
        <v>15.669855421953088</v>
      </c>
      <c r="H200" s="426">
        <v>127.60256224756624</v>
      </c>
      <c r="I200" s="157">
        <v>0.81207707708774335</v>
      </c>
      <c r="J200" s="426">
        <v>29.528535092568418</v>
      </c>
      <c r="K200" s="118">
        <v>33.669937391754182</v>
      </c>
      <c r="M200" s="161"/>
      <c r="U200" s="166"/>
    </row>
    <row r="201" spans="1:21" x14ac:dyDescent="0.25">
      <c r="A201" s="20">
        <v>9371</v>
      </c>
      <c r="B201" s="21" t="s">
        <v>320</v>
      </c>
      <c r="C201" s="20">
        <v>1307</v>
      </c>
      <c r="D201" s="115">
        <v>0.25874504021551564</v>
      </c>
      <c r="E201" s="426">
        <v>164.65593468260087</v>
      </c>
      <c r="F201" s="120">
        <v>139.29722844545429</v>
      </c>
      <c r="G201" s="120">
        <v>25.358706237146578</v>
      </c>
      <c r="H201" s="426">
        <v>131.21054738698371</v>
      </c>
      <c r="I201" s="157">
        <v>0.7968771222240596</v>
      </c>
      <c r="J201" s="426">
        <v>33.445387295617167</v>
      </c>
      <c r="K201" s="118">
        <v>25.589431748750698</v>
      </c>
      <c r="M201" s="161"/>
      <c r="U201" s="166"/>
    </row>
    <row r="202" spans="1:21" x14ac:dyDescent="0.25">
      <c r="A202" s="20">
        <v>9372</v>
      </c>
      <c r="B202" s="21" t="s">
        <v>156</v>
      </c>
      <c r="C202" s="20">
        <v>1567</v>
      </c>
      <c r="D202" s="115">
        <v>0.34955301148657714</v>
      </c>
      <c r="E202" s="426">
        <v>222.44282549145817</v>
      </c>
      <c r="F202" s="120">
        <v>206.7647408909088</v>
      </c>
      <c r="G202" s="120">
        <v>15.678084600549369</v>
      </c>
      <c r="H202" s="426">
        <v>182.46210972467102</v>
      </c>
      <c r="I202" s="157">
        <v>0.82026520442520445</v>
      </c>
      <c r="J202" s="426">
        <v>39.980715766787142</v>
      </c>
      <c r="K202" s="118">
        <v>25.514177260234295</v>
      </c>
      <c r="M202" s="161"/>
      <c r="U202" s="166"/>
    </row>
    <row r="203" spans="1:21" x14ac:dyDescent="0.25">
      <c r="A203" s="20">
        <v>9373</v>
      </c>
      <c r="B203" s="21" t="s">
        <v>157</v>
      </c>
      <c r="C203" s="20">
        <v>1340</v>
      </c>
      <c r="D203" s="115">
        <v>0.27506930109512734</v>
      </c>
      <c r="E203" s="426">
        <v>175.04410069689922</v>
      </c>
      <c r="F203" s="120">
        <v>149.98547651818168</v>
      </c>
      <c r="G203" s="120">
        <v>25.058624178717537</v>
      </c>
      <c r="H203" s="426">
        <v>140.02062981535443</v>
      </c>
      <c r="I203" s="157">
        <v>0.79991630256543</v>
      </c>
      <c r="J203" s="426">
        <v>35.023470881544796</v>
      </c>
      <c r="K203" s="118">
        <v>26.136918568317014</v>
      </c>
      <c r="M203" s="161"/>
      <c r="U203" s="166"/>
    </row>
    <row r="204" spans="1:21" x14ac:dyDescent="0.25">
      <c r="A204" s="20">
        <v>9374</v>
      </c>
      <c r="B204" s="21" t="s">
        <v>321</v>
      </c>
      <c r="C204" s="20">
        <v>1514</v>
      </c>
      <c r="D204" s="115">
        <v>0.27901822002357701</v>
      </c>
      <c r="E204" s="426">
        <v>177.55704910591265</v>
      </c>
      <c r="F204" s="120">
        <v>154.44313035454581</v>
      </c>
      <c r="G204" s="120">
        <v>23.113918751366839</v>
      </c>
      <c r="H204" s="426">
        <v>142.6760239985839</v>
      </c>
      <c r="I204" s="157">
        <v>0.80355032209100163</v>
      </c>
      <c r="J204" s="426">
        <v>34.881025107328753</v>
      </c>
      <c r="K204" s="118">
        <v>23.038986200349242</v>
      </c>
      <c r="M204" s="161"/>
      <c r="U204" s="166"/>
    </row>
    <row r="205" spans="1:21" x14ac:dyDescent="0.25">
      <c r="A205" s="20">
        <v>9375</v>
      </c>
      <c r="B205" s="21" t="s">
        <v>322</v>
      </c>
      <c r="C205" s="20">
        <v>1465</v>
      </c>
      <c r="D205" s="115">
        <v>0.32685753458704558</v>
      </c>
      <c r="E205" s="426">
        <v>208.00024928266535</v>
      </c>
      <c r="F205" s="120">
        <v>169.03815956363624</v>
      </c>
      <c r="G205" s="120">
        <v>38.962089719029109</v>
      </c>
      <c r="H205" s="426">
        <v>163.81082427611076</v>
      </c>
      <c r="I205" s="157">
        <v>0.78755109592920425</v>
      </c>
      <c r="J205" s="426">
        <v>44.189425006554586</v>
      </c>
      <c r="K205" s="118">
        <v>30.163430038603813</v>
      </c>
      <c r="M205" s="161"/>
      <c r="U205" s="166"/>
    </row>
    <row r="206" spans="1:21" x14ac:dyDescent="0.25">
      <c r="A206" s="20">
        <v>9376</v>
      </c>
      <c r="B206" s="21" t="s">
        <v>158</v>
      </c>
      <c r="C206" s="20">
        <v>1469</v>
      </c>
      <c r="D206" s="115">
        <v>0.30347545884895227</v>
      </c>
      <c r="E206" s="426">
        <v>193.12074654024235</v>
      </c>
      <c r="F206" s="120">
        <v>168.57978880909076</v>
      </c>
      <c r="G206" s="120">
        <v>24.540957731151593</v>
      </c>
      <c r="H206" s="426">
        <v>155.34995892908111</v>
      </c>
      <c r="I206" s="157">
        <v>0.80441879866443766</v>
      </c>
      <c r="J206" s="426">
        <v>37.770787611161239</v>
      </c>
      <c r="K206" s="118">
        <v>25.71190443237661</v>
      </c>
      <c r="M206" s="161"/>
      <c r="U206" s="166"/>
    </row>
    <row r="207" spans="1:21" x14ac:dyDescent="0.25">
      <c r="A207" s="20">
        <v>9377</v>
      </c>
      <c r="B207" s="21" t="s">
        <v>159</v>
      </c>
      <c r="C207" s="20">
        <v>1125</v>
      </c>
      <c r="D207" s="115">
        <v>0.21714150266394847</v>
      </c>
      <c r="E207" s="426">
        <v>138.18095624069448</v>
      </c>
      <c r="F207" s="120">
        <v>127.69074875454542</v>
      </c>
      <c r="G207" s="120">
        <v>10.49020748614906</v>
      </c>
      <c r="H207" s="426">
        <v>113.13474514606163</v>
      </c>
      <c r="I207" s="157">
        <v>0.81874339434295573</v>
      </c>
      <c r="J207" s="426">
        <v>25.046211094632852</v>
      </c>
      <c r="K207" s="118">
        <v>22.26329875078476</v>
      </c>
      <c r="M207" s="161"/>
      <c r="U207" s="166"/>
    </row>
    <row r="208" spans="1:21" x14ac:dyDescent="0.25">
      <c r="A208" s="20">
        <v>9471</v>
      </c>
      <c r="B208" s="21" t="s">
        <v>323</v>
      </c>
      <c r="C208" s="20">
        <v>1224</v>
      </c>
      <c r="D208" s="115">
        <v>0.24025585990653564</v>
      </c>
      <c r="E208" s="426">
        <v>152.89009266779541</v>
      </c>
      <c r="F208" s="120">
        <v>118.79739390909086</v>
      </c>
      <c r="G208" s="120">
        <v>34.092698758704557</v>
      </c>
      <c r="H208" s="426">
        <v>118.88172218851088</v>
      </c>
      <c r="I208" s="157">
        <v>0.77756328166286726</v>
      </c>
      <c r="J208" s="426">
        <v>34.008370479284537</v>
      </c>
      <c r="K208" s="118">
        <v>27.784616404644229</v>
      </c>
      <c r="M208" s="161"/>
      <c r="U208" s="166"/>
    </row>
    <row r="209" spans="1:21" x14ac:dyDescent="0.25">
      <c r="A209" s="20">
        <v>9472</v>
      </c>
      <c r="B209" s="21" t="s">
        <v>324</v>
      </c>
      <c r="C209" s="20">
        <v>1344</v>
      </c>
      <c r="D209" s="115">
        <v>0.27380136090866114</v>
      </c>
      <c r="E209" s="426">
        <v>174.23722966914801</v>
      </c>
      <c r="F209" s="120">
        <v>145.13944651818184</v>
      </c>
      <c r="G209" s="120">
        <v>29.097783150966166</v>
      </c>
      <c r="H209" s="426">
        <v>138.21189363981381</v>
      </c>
      <c r="I209" s="157">
        <v>0.79323973356474253</v>
      </c>
      <c r="J209" s="426">
        <v>36.025336029334198</v>
      </c>
      <c r="K209" s="118">
        <v>26.804565498016515</v>
      </c>
      <c r="M209" s="161"/>
      <c r="U209" s="166"/>
    </row>
    <row r="210" spans="1:21" x14ac:dyDescent="0.25">
      <c r="A210" s="20">
        <v>9473</v>
      </c>
      <c r="B210" s="21" t="s">
        <v>325</v>
      </c>
      <c r="C210" s="20">
        <v>635</v>
      </c>
      <c r="D210" s="115">
        <v>0.15856238376585385</v>
      </c>
      <c r="E210" s="426">
        <v>100.90333512372518</v>
      </c>
      <c r="F210" s="120">
        <v>79.949348245454672</v>
      </c>
      <c r="G210" s="120">
        <v>20.953986878270513</v>
      </c>
      <c r="H210" s="426">
        <v>78.891685178013418</v>
      </c>
      <c r="I210" s="157">
        <v>0.78185408917632282</v>
      </c>
      <c r="J210" s="426">
        <v>22.011649945711767</v>
      </c>
      <c r="K210" s="118">
        <v>34.664015662538219</v>
      </c>
      <c r="M210" s="161"/>
      <c r="U210" s="166"/>
    </row>
    <row r="211" spans="1:21" x14ac:dyDescent="0.25">
      <c r="A211" s="20">
        <v>9474</v>
      </c>
      <c r="B211" s="21" t="s">
        <v>160</v>
      </c>
      <c r="C211" s="20">
        <v>650</v>
      </c>
      <c r="D211" s="115">
        <v>0.13031052907734084</v>
      </c>
      <c r="E211" s="426">
        <v>82.924882140125987</v>
      </c>
      <c r="F211" s="120">
        <v>65.865528718181807</v>
      </c>
      <c r="G211" s="120">
        <v>17.059353421944181</v>
      </c>
      <c r="H211" s="426">
        <v>64.88028203956145</v>
      </c>
      <c r="I211" s="157">
        <v>0.7823982424229089</v>
      </c>
      <c r="J211" s="426">
        <v>18.044600100564537</v>
      </c>
      <c r="K211" s="118">
        <v>27.760923231637751</v>
      </c>
      <c r="M211" s="161"/>
      <c r="U211" s="166"/>
    </row>
    <row r="212" spans="1:21" x14ac:dyDescent="0.25">
      <c r="A212" s="20">
        <v>9475</v>
      </c>
      <c r="B212" s="21" t="s">
        <v>326</v>
      </c>
      <c r="C212" s="20">
        <v>970</v>
      </c>
      <c r="D212" s="115">
        <v>0.23387426952128296</v>
      </c>
      <c r="E212" s="426">
        <v>148.8290806044528</v>
      </c>
      <c r="F212" s="120">
        <v>124.45382727272718</v>
      </c>
      <c r="G212" s="120">
        <v>24.375253331725617</v>
      </c>
      <c r="H212" s="426">
        <v>118.19135677485717</v>
      </c>
      <c r="I212" s="157">
        <v>0.79414155012472099</v>
      </c>
      <c r="J212" s="426">
        <v>30.637723829595629</v>
      </c>
      <c r="K212" s="118">
        <v>31.585282298552197</v>
      </c>
      <c r="M212" s="161"/>
      <c r="U212" s="166"/>
    </row>
    <row r="213" spans="1:21" x14ac:dyDescent="0.25">
      <c r="A213" s="20">
        <v>9476</v>
      </c>
      <c r="B213" s="21" t="s">
        <v>161</v>
      </c>
      <c r="C213" s="20">
        <v>652</v>
      </c>
      <c r="D213" s="115">
        <v>9.6689079075465742E-2</v>
      </c>
      <c r="E213" s="426">
        <v>61.529413957114556</v>
      </c>
      <c r="F213" s="120">
        <v>42.504929536363505</v>
      </c>
      <c r="G213" s="120">
        <v>19.024484420751051</v>
      </c>
      <c r="H213" s="426">
        <v>46.357852086165927</v>
      </c>
      <c r="I213" s="157">
        <v>0.75342586747985163</v>
      </c>
      <c r="J213" s="426">
        <v>15.171561870948629</v>
      </c>
      <c r="K213" s="118">
        <v>23.269266673234092</v>
      </c>
      <c r="M213" s="161"/>
      <c r="U213" s="166"/>
    </row>
    <row r="214" spans="1:21" x14ac:dyDescent="0.25">
      <c r="A214" s="20">
        <v>9477</v>
      </c>
      <c r="B214" s="21" t="s">
        <v>162</v>
      </c>
      <c r="C214" s="20">
        <v>654</v>
      </c>
      <c r="D214" s="115">
        <v>0.13523923835466009</v>
      </c>
      <c r="E214" s="426">
        <v>86.061333498420055</v>
      </c>
      <c r="F214" s="120">
        <v>73.818125627272721</v>
      </c>
      <c r="G214" s="120">
        <v>12.243207871147334</v>
      </c>
      <c r="H214" s="426">
        <v>68.863421934751585</v>
      </c>
      <c r="I214" s="157">
        <v>0.80016680122689254</v>
      </c>
      <c r="J214" s="426">
        <v>17.19791156366847</v>
      </c>
      <c r="K214" s="118">
        <v>26.296500861878396</v>
      </c>
      <c r="M214" s="161"/>
      <c r="U214" s="166"/>
    </row>
    <row r="215" spans="1:21" x14ac:dyDescent="0.25">
      <c r="A215" s="20">
        <v>9478</v>
      </c>
      <c r="B215" s="21" t="s">
        <v>163</v>
      </c>
      <c r="C215" s="20">
        <v>521</v>
      </c>
      <c r="D215" s="115">
        <v>0.10336132953559088</v>
      </c>
      <c r="E215" s="426">
        <v>65.775391522648746</v>
      </c>
      <c r="F215" s="120">
        <v>55.115113709090949</v>
      </c>
      <c r="G215" s="120">
        <v>10.660277813557798</v>
      </c>
      <c r="H215" s="426">
        <v>52.26645109122876</v>
      </c>
      <c r="I215" s="157">
        <v>0.79462014411927295</v>
      </c>
      <c r="J215" s="426">
        <v>13.508940431419987</v>
      </c>
      <c r="K215" s="118">
        <v>25.928868390441433</v>
      </c>
      <c r="M215" s="161"/>
      <c r="U215" s="166"/>
    </row>
    <row r="216" spans="1:21" x14ac:dyDescent="0.25">
      <c r="A216" s="20">
        <v>9479</v>
      </c>
      <c r="B216" s="21" t="s">
        <v>164</v>
      </c>
      <c r="C216" s="20">
        <v>621</v>
      </c>
      <c r="D216" s="115">
        <v>0.12054011027936308</v>
      </c>
      <c r="E216" s="426">
        <v>76.707342905049231</v>
      </c>
      <c r="F216" s="120">
        <v>59.900590654545532</v>
      </c>
      <c r="G216" s="120">
        <v>16.806752250503699</v>
      </c>
      <c r="H216" s="426">
        <v>59.728277410100318</v>
      </c>
      <c r="I216" s="157">
        <v>0.77865136697582993</v>
      </c>
      <c r="J216" s="426">
        <v>16.979065494948912</v>
      </c>
      <c r="K216" s="118">
        <v>27.341490330030453</v>
      </c>
      <c r="M216" s="161"/>
      <c r="U216" s="166"/>
    </row>
    <row r="217" spans="1:21" x14ac:dyDescent="0.25">
      <c r="A217" s="20">
        <v>9571</v>
      </c>
      <c r="B217" s="21" t="s">
        <v>327</v>
      </c>
      <c r="C217" s="20">
        <v>2068</v>
      </c>
      <c r="D217" s="115">
        <v>0.59045407028655095</v>
      </c>
      <c r="E217" s="426">
        <v>375.74349927325966</v>
      </c>
      <c r="F217" s="120">
        <v>341.68824327272779</v>
      </c>
      <c r="G217" s="120">
        <v>34.05525600053187</v>
      </c>
      <c r="H217" s="426">
        <v>306.08906770938921</v>
      </c>
      <c r="I217" s="157">
        <v>0.81462239081024213</v>
      </c>
      <c r="J217" s="426">
        <v>69.654431563870446</v>
      </c>
      <c r="K217" s="118">
        <v>33.682026868409309</v>
      </c>
      <c r="M217" s="161"/>
      <c r="U217" s="166"/>
    </row>
    <row r="218" spans="1:21" x14ac:dyDescent="0.25">
      <c r="A218" s="20">
        <v>9572</v>
      </c>
      <c r="B218" s="21" t="s">
        <v>328</v>
      </c>
      <c r="C218" s="20">
        <v>636</v>
      </c>
      <c r="D218" s="115">
        <v>0.15841974743358095</v>
      </c>
      <c r="E218" s="426">
        <v>100.81256654864242</v>
      </c>
      <c r="F218" s="120">
        <v>57.370223527272714</v>
      </c>
      <c r="G218" s="120">
        <v>43.442343021369709</v>
      </c>
      <c r="H218" s="426">
        <v>72.518699854876118</v>
      </c>
      <c r="I218" s="157">
        <v>0.71934186716579218</v>
      </c>
      <c r="J218" s="426">
        <v>28.293866693766304</v>
      </c>
      <c r="K218" s="118">
        <v>44.487211782651421</v>
      </c>
      <c r="M218" s="161"/>
      <c r="U218" s="166"/>
    </row>
    <row r="219" spans="1:21" x14ac:dyDescent="0.25">
      <c r="A219" s="20">
        <v>9573</v>
      </c>
      <c r="B219" s="21" t="s">
        <v>329</v>
      </c>
      <c r="C219" s="20">
        <v>370</v>
      </c>
      <c r="D219" s="115">
        <v>0.11200745274987706</v>
      </c>
      <c r="E219" s="426">
        <v>71.277469931739944</v>
      </c>
      <c r="F219" s="120">
        <v>48.890606354545483</v>
      </c>
      <c r="G219" s="120">
        <v>22.386863577194461</v>
      </c>
      <c r="H219" s="426">
        <v>53.60475294104711</v>
      </c>
      <c r="I219" s="157">
        <v>0.75205745928387457</v>
      </c>
      <c r="J219" s="426">
        <v>17.672716990692834</v>
      </c>
      <c r="K219" s="118">
        <v>47.7640999748455</v>
      </c>
      <c r="M219" s="161"/>
      <c r="U219" s="166"/>
    </row>
    <row r="220" spans="1:21" x14ac:dyDescent="0.25">
      <c r="A220" s="20">
        <v>9574</v>
      </c>
      <c r="B220" s="21" t="s">
        <v>330</v>
      </c>
      <c r="C220" s="20">
        <v>985</v>
      </c>
      <c r="D220" s="115">
        <v>0.24041885419281717</v>
      </c>
      <c r="E220" s="426">
        <v>152.99381630452004</v>
      </c>
      <c r="F220" s="120">
        <v>68.031064818181804</v>
      </c>
      <c r="G220" s="120">
        <v>84.962751486338234</v>
      </c>
      <c r="H220" s="426">
        <v>104.72523527962213</v>
      </c>
      <c r="I220" s="157">
        <v>0.68450632717845428</v>
      </c>
      <c r="J220" s="426">
        <v>48.268581024897912</v>
      </c>
      <c r="K220" s="118">
        <v>49.003635558271995</v>
      </c>
      <c r="M220" s="161"/>
      <c r="U220" s="166"/>
    </row>
    <row r="221" spans="1:21" x14ac:dyDescent="0.25">
      <c r="A221" s="20">
        <v>9575</v>
      </c>
      <c r="B221" s="21" t="s">
        <v>165</v>
      </c>
      <c r="C221" s="20">
        <v>1267</v>
      </c>
      <c r="D221" s="115">
        <v>0.32380111823803615</v>
      </c>
      <c r="E221" s="426">
        <v>206.05525706056847</v>
      </c>
      <c r="F221" s="120">
        <v>191.93691879090895</v>
      </c>
      <c r="G221" s="120">
        <v>14.118338269659517</v>
      </c>
      <c r="H221" s="426">
        <v>169.13328121537282</v>
      </c>
      <c r="I221" s="157">
        <v>0.82081517175588148</v>
      </c>
      <c r="J221" s="426">
        <v>36.921975845195647</v>
      </c>
      <c r="K221" s="118">
        <v>29.141259546326477</v>
      </c>
      <c r="M221" s="161"/>
      <c r="U221" s="166"/>
    </row>
    <row r="222" spans="1:21" x14ac:dyDescent="0.25">
      <c r="A222" s="20">
        <v>9576</v>
      </c>
      <c r="B222" s="21" t="s">
        <v>331</v>
      </c>
      <c r="C222" s="20">
        <v>939</v>
      </c>
      <c r="D222" s="115">
        <v>0.19410050030271875</v>
      </c>
      <c r="E222" s="426">
        <v>123.51850019263919</v>
      </c>
      <c r="F222" s="120">
        <v>95.691478718181784</v>
      </c>
      <c r="G222" s="120">
        <v>27.82702147445741</v>
      </c>
      <c r="H222" s="426">
        <v>95.963974148968845</v>
      </c>
      <c r="I222" s="157">
        <v>0.77691984600933173</v>
      </c>
      <c r="J222" s="426">
        <v>27.55452604367035</v>
      </c>
      <c r="K222" s="118">
        <v>29.344543177497712</v>
      </c>
      <c r="M222" s="161"/>
      <c r="U222" s="166"/>
    </row>
    <row r="223" spans="1:21" x14ac:dyDescent="0.25">
      <c r="A223" s="20">
        <v>9577</v>
      </c>
      <c r="B223" s="21" t="s">
        <v>166</v>
      </c>
      <c r="C223" s="20">
        <v>967</v>
      </c>
      <c r="D223" s="115">
        <v>0.2424045529863203</v>
      </c>
      <c r="E223" s="426">
        <v>154.25744280947654</v>
      </c>
      <c r="F223" s="120">
        <v>140.23645942727268</v>
      </c>
      <c r="G223" s="120">
        <v>14.020983382203866</v>
      </c>
      <c r="H223" s="426">
        <v>125.65037661294321</v>
      </c>
      <c r="I223" s="157">
        <v>0.81454984812716025</v>
      </c>
      <c r="J223" s="426">
        <v>28.607066196533339</v>
      </c>
      <c r="K223" s="118">
        <v>29.583315611720099</v>
      </c>
      <c r="M223" s="161"/>
      <c r="U223" s="166"/>
    </row>
    <row r="224" spans="1:21" x14ac:dyDescent="0.25">
      <c r="A224" s="20">
        <v>9671</v>
      </c>
      <c r="B224" s="21" t="s">
        <v>332</v>
      </c>
      <c r="C224" s="20">
        <v>761</v>
      </c>
      <c r="D224" s="115">
        <v>0.14473459657260965</v>
      </c>
      <c r="E224" s="426">
        <v>92.10383418256977</v>
      </c>
      <c r="F224" s="120">
        <v>43.769478454545364</v>
      </c>
      <c r="G224" s="120">
        <v>48.334355728024406</v>
      </c>
      <c r="H224" s="426">
        <v>63.833601109511775</v>
      </c>
      <c r="I224" s="157">
        <v>0.69306127889290403</v>
      </c>
      <c r="J224" s="426">
        <v>28.270233073057994</v>
      </c>
      <c r="K224" s="118">
        <v>37.148795102572919</v>
      </c>
      <c r="M224" s="161"/>
      <c r="U224" s="166"/>
    </row>
    <row r="225" spans="1:21" x14ac:dyDescent="0.25">
      <c r="A225" s="20">
        <v>9672</v>
      </c>
      <c r="B225" s="21" t="s">
        <v>167</v>
      </c>
      <c r="C225" s="20">
        <v>1136</v>
      </c>
      <c r="D225" s="115">
        <v>0.16559959912597705</v>
      </c>
      <c r="E225" s="426">
        <v>105.3815630801672</v>
      </c>
      <c r="F225" s="120">
        <v>87.371052427272744</v>
      </c>
      <c r="G225" s="120">
        <v>18.010510652894453</v>
      </c>
      <c r="H225" s="426">
        <v>83.477570004529994</v>
      </c>
      <c r="I225" s="157">
        <v>0.79214587034570627</v>
      </c>
      <c r="J225" s="426">
        <v>21.903993075637203</v>
      </c>
      <c r="K225" s="118">
        <v>19.281684045455286</v>
      </c>
      <c r="M225" s="161"/>
      <c r="U225" s="166"/>
    </row>
    <row r="226" spans="1:21" x14ac:dyDescent="0.25">
      <c r="A226" s="20">
        <v>9673</v>
      </c>
      <c r="B226" s="21" t="s">
        <v>168</v>
      </c>
      <c r="C226" s="20">
        <v>1020</v>
      </c>
      <c r="D226" s="115">
        <v>0.17968304948971889</v>
      </c>
      <c r="E226" s="426">
        <v>114.34375876618476</v>
      </c>
      <c r="F226" s="120">
        <v>101.27532494545467</v>
      </c>
      <c r="G226" s="120">
        <v>13.068433820730093</v>
      </c>
      <c r="H226" s="426">
        <v>92.389595893790769</v>
      </c>
      <c r="I226" s="157">
        <v>0.80799859030970955</v>
      </c>
      <c r="J226" s="426">
        <v>21.954162872393994</v>
      </c>
      <c r="K226" s="118">
        <v>21.523689090582344</v>
      </c>
      <c r="M226" s="161"/>
      <c r="U226" s="166"/>
    </row>
    <row r="227" spans="1:21" x14ac:dyDescent="0.25">
      <c r="A227" s="20">
        <v>9674</v>
      </c>
      <c r="B227" s="21" t="s">
        <v>169</v>
      </c>
      <c r="C227" s="20">
        <v>958</v>
      </c>
      <c r="D227" s="115">
        <v>0.17401146991407185</v>
      </c>
      <c r="E227" s="426">
        <v>110.73457176350027</v>
      </c>
      <c r="F227" s="120">
        <v>98.222079390909158</v>
      </c>
      <c r="G227" s="120">
        <v>12.512492372591112</v>
      </c>
      <c r="H227" s="426">
        <v>89.513542417014705</v>
      </c>
      <c r="I227" s="157">
        <v>0.80836130028291375</v>
      </c>
      <c r="J227" s="426">
        <v>21.221029346485565</v>
      </c>
      <c r="K227" s="118">
        <v>22.151387626811655</v>
      </c>
      <c r="M227" s="161"/>
      <c r="U227" s="166"/>
    </row>
    <row r="228" spans="1:21" x14ac:dyDescent="0.25">
      <c r="A228" s="20">
        <v>9675</v>
      </c>
      <c r="B228" s="21" t="s">
        <v>170</v>
      </c>
      <c r="C228" s="20">
        <v>685</v>
      </c>
      <c r="D228" s="115">
        <v>0.16690420081630619</v>
      </c>
      <c r="E228" s="426">
        <v>106.2117641558312</v>
      </c>
      <c r="F228" s="120">
        <v>88.627549499999901</v>
      </c>
      <c r="G228" s="120">
        <v>17.584214655831303</v>
      </c>
      <c r="H228" s="426">
        <v>84.294301787265439</v>
      </c>
      <c r="I228" s="157">
        <v>0.79364374047672326</v>
      </c>
      <c r="J228" s="426">
        <v>21.917462368565765</v>
      </c>
      <c r="K228" s="118">
        <v>31.996295428563158</v>
      </c>
      <c r="M228" s="161"/>
      <c r="U228" s="166"/>
    </row>
    <row r="229" spans="1:21" x14ac:dyDescent="0.25">
      <c r="A229" s="20">
        <v>9676</v>
      </c>
      <c r="B229" s="21" t="s">
        <v>171</v>
      </c>
      <c r="C229" s="20">
        <v>716</v>
      </c>
      <c r="D229" s="115">
        <v>0.10753286009824309</v>
      </c>
      <c r="E229" s="426">
        <v>68.430001880700161</v>
      </c>
      <c r="F229" s="120">
        <v>43.913863127272833</v>
      </c>
      <c r="G229" s="120">
        <v>24.516138753427327</v>
      </c>
      <c r="H229" s="426">
        <v>50.616682728828479</v>
      </c>
      <c r="I229" s="157">
        <v>0.73968553759610944</v>
      </c>
      <c r="J229" s="426">
        <v>17.813319151871681</v>
      </c>
      <c r="K229" s="118">
        <v>24.878937362949276</v>
      </c>
      <c r="M229" s="161"/>
      <c r="U229" s="166"/>
    </row>
    <row r="230" spans="1:21" x14ac:dyDescent="0.25">
      <c r="A230" s="20">
        <v>9677</v>
      </c>
      <c r="B230" s="21" t="s">
        <v>172</v>
      </c>
      <c r="C230" s="20">
        <v>1325</v>
      </c>
      <c r="D230" s="115">
        <v>0.1644605090690523</v>
      </c>
      <c r="E230" s="426">
        <v>104.65668758939692</v>
      </c>
      <c r="F230" s="120">
        <v>85.13102404545397</v>
      </c>
      <c r="G230" s="120">
        <v>19.525663543942954</v>
      </c>
      <c r="H230" s="426">
        <v>82.444431782789394</v>
      </c>
      <c r="I230" s="157">
        <v>0.78776076027025033</v>
      </c>
      <c r="J230" s="426">
        <v>22.21225580660753</v>
      </c>
      <c r="K230" s="118">
        <v>16.76396664649625</v>
      </c>
      <c r="M230" s="161"/>
      <c r="U230" s="166"/>
    </row>
    <row r="231" spans="1:21" x14ac:dyDescent="0.25">
      <c r="A231" s="20">
        <v>9678</v>
      </c>
      <c r="B231" s="21" t="s">
        <v>333</v>
      </c>
      <c r="C231" s="20">
        <v>877</v>
      </c>
      <c r="D231" s="115">
        <v>0.20558183718541628</v>
      </c>
      <c r="E231" s="426">
        <v>130.82480548162854</v>
      </c>
      <c r="F231" s="120">
        <v>101.17823920909096</v>
      </c>
      <c r="G231" s="120">
        <v>29.646566272537584</v>
      </c>
      <c r="H231" s="426">
        <v>101.59179804825744</v>
      </c>
      <c r="I231" s="157">
        <v>0.77654843570567178</v>
      </c>
      <c r="J231" s="426">
        <v>29.2330074333711</v>
      </c>
      <c r="K231" s="118">
        <v>33.332961725622688</v>
      </c>
      <c r="M231" s="161"/>
      <c r="U231" s="166"/>
    </row>
    <row r="232" spans="1:21" x14ac:dyDescent="0.25">
      <c r="A232" s="20">
        <v>9679</v>
      </c>
      <c r="B232" s="21" t="s">
        <v>334</v>
      </c>
      <c r="C232" s="20">
        <v>1049</v>
      </c>
      <c r="D232" s="115">
        <v>0.26840847291051506</v>
      </c>
      <c r="E232" s="426">
        <v>170.80539185214593</v>
      </c>
      <c r="F232" s="120">
        <v>125.3948441454548</v>
      </c>
      <c r="G232" s="120">
        <v>45.410547706691133</v>
      </c>
      <c r="H232" s="426">
        <v>130.76157579792908</v>
      </c>
      <c r="I232" s="157">
        <v>0.76555882914469153</v>
      </c>
      <c r="J232" s="426">
        <v>40.043816054216848</v>
      </c>
      <c r="K232" s="118">
        <v>38.173323216603286</v>
      </c>
      <c r="M232" s="161"/>
      <c r="U232" s="166"/>
    </row>
    <row r="233" spans="1:21" x14ac:dyDescent="0.25">
      <c r="A233" s="20">
        <v>9771</v>
      </c>
      <c r="B233" s="21" t="s">
        <v>173</v>
      </c>
      <c r="C233" s="20">
        <v>785</v>
      </c>
      <c r="D233" s="115">
        <v>0.24083072605422021</v>
      </c>
      <c r="E233" s="426">
        <v>153.25591657995832</v>
      </c>
      <c r="F233" s="120">
        <v>132.18332641818165</v>
      </c>
      <c r="G233" s="120">
        <v>21.072590161776674</v>
      </c>
      <c r="H233" s="426">
        <v>122.83464468186752</v>
      </c>
      <c r="I233" s="157">
        <v>0.8015001797192014</v>
      </c>
      <c r="J233" s="426">
        <v>30.421271898090808</v>
      </c>
      <c r="K233" s="118">
        <v>38.753212609032872</v>
      </c>
      <c r="M233" s="161"/>
      <c r="U233" s="166"/>
    </row>
    <row r="234" spans="1:21" x14ac:dyDescent="0.25">
      <c r="A234" s="20">
        <v>9772</v>
      </c>
      <c r="B234" s="21" t="s">
        <v>335</v>
      </c>
      <c r="C234" s="20">
        <v>1216</v>
      </c>
      <c r="D234" s="115">
        <v>0.36406538380349435</v>
      </c>
      <c r="E234" s="426">
        <v>231.67797151131458</v>
      </c>
      <c r="F234" s="120">
        <v>152.85555383636347</v>
      </c>
      <c r="G234" s="120">
        <v>78.822417674951112</v>
      </c>
      <c r="H234" s="426">
        <v>172.53921912051794</v>
      </c>
      <c r="I234" s="157">
        <v>0.74473726610685365</v>
      </c>
      <c r="J234" s="426">
        <v>59.13875239079664</v>
      </c>
      <c r="K234" s="118">
        <v>48.633842426641976</v>
      </c>
      <c r="M234" s="161"/>
      <c r="U234" s="166"/>
    </row>
    <row r="235" spans="1:21" x14ac:dyDescent="0.25">
      <c r="A235" s="20">
        <v>9773</v>
      </c>
      <c r="B235" s="21" t="s">
        <v>174</v>
      </c>
      <c r="C235" s="20">
        <v>793</v>
      </c>
      <c r="D235" s="115">
        <v>0.2301063299609292</v>
      </c>
      <c r="E235" s="426">
        <v>146.43130088422768</v>
      </c>
      <c r="F235" s="120">
        <v>134.82863889090939</v>
      </c>
      <c r="G235" s="120">
        <v>11.602661993318293</v>
      </c>
      <c r="H235" s="426">
        <v>119.75354738462212</v>
      </c>
      <c r="I235" s="157">
        <v>0.81781385988848332</v>
      </c>
      <c r="J235" s="426">
        <v>26.677753499605558</v>
      </c>
      <c r="K235" s="118">
        <v>33.641555485000701</v>
      </c>
      <c r="M235" s="161"/>
      <c r="U235" s="166"/>
    </row>
    <row r="236" spans="1:21" x14ac:dyDescent="0.25">
      <c r="A236" s="20">
        <v>9774</v>
      </c>
      <c r="B236" s="21" t="s">
        <v>175</v>
      </c>
      <c r="C236" s="20">
        <v>760</v>
      </c>
      <c r="D236" s="115">
        <v>0.21167312170334571</v>
      </c>
      <c r="E236" s="426">
        <v>134.70107744758363</v>
      </c>
      <c r="F236" s="120">
        <v>114.0882461090909</v>
      </c>
      <c r="G236" s="120">
        <v>20.612831338492725</v>
      </c>
      <c r="H236" s="426">
        <v>107.37731228119229</v>
      </c>
      <c r="I236" s="157">
        <v>0.79715258642215492</v>
      </c>
      <c r="J236" s="426">
        <v>27.32376516639134</v>
      </c>
      <c r="K236" s="118">
        <v>35.952322587357024</v>
      </c>
      <c r="M236" s="161"/>
      <c r="U236" s="166"/>
    </row>
    <row r="237" spans="1:21" x14ac:dyDescent="0.25">
      <c r="A237" s="20">
        <v>9775</v>
      </c>
      <c r="B237" s="21" t="s">
        <v>176</v>
      </c>
      <c r="C237" s="20">
        <v>515</v>
      </c>
      <c r="D237" s="115">
        <v>0.15860468609377482</v>
      </c>
      <c r="E237" s="426">
        <v>100.9302547869476</v>
      </c>
      <c r="F237" s="120">
        <v>69.640890454545456</v>
      </c>
      <c r="G237" s="120">
        <v>31.289364332402144</v>
      </c>
      <c r="H237" s="426">
        <v>76.02039200796338</v>
      </c>
      <c r="I237" s="157">
        <v>0.75319726645329355</v>
      </c>
      <c r="J237" s="426">
        <v>24.90986277898422</v>
      </c>
      <c r="K237" s="118">
        <v>48.368665590260626</v>
      </c>
      <c r="M237" s="161"/>
      <c r="U237" s="166"/>
    </row>
    <row r="238" spans="1:21" x14ac:dyDescent="0.25">
      <c r="A238" s="20">
        <v>9776</v>
      </c>
      <c r="B238" s="21" t="s">
        <v>177</v>
      </c>
      <c r="C238" s="20">
        <v>358</v>
      </c>
      <c r="D238" s="115">
        <v>0.10027046510057003</v>
      </c>
      <c r="E238" s="426">
        <v>63.808477791271841</v>
      </c>
      <c r="F238" s="120">
        <v>54.926815109090924</v>
      </c>
      <c r="G238" s="120">
        <v>8.8816626821809166</v>
      </c>
      <c r="H238" s="426">
        <v>51.112255793657688</v>
      </c>
      <c r="I238" s="157">
        <v>0.80102609500973199</v>
      </c>
      <c r="J238" s="426">
        <v>12.696221997614153</v>
      </c>
      <c r="K238" s="118">
        <v>35.46430725590546</v>
      </c>
      <c r="M238" s="161"/>
      <c r="U238" s="166"/>
    </row>
    <row r="239" spans="1:21" x14ac:dyDescent="0.25">
      <c r="A239" s="20">
        <v>9777</v>
      </c>
      <c r="B239" s="21" t="s">
        <v>336</v>
      </c>
      <c r="C239" s="20">
        <v>1458</v>
      </c>
      <c r="D239" s="115">
        <v>0.44343696130468718</v>
      </c>
      <c r="E239" s="426">
        <v>282.18715719389189</v>
      </c>
      <c r="F239" s="120">
        <v>247.06196327272775</v>
      </c>
      <c r="G239" s="120">
        <v>35.12519392116414</v>
      </c>
      <c r="H239" s="426">
        <v>227.20215774494324</v>
      </c>
      <c r="I239" s="157">
        <v>0.80514705206386039</v>
      </c>
      <c r="J239" s="426">
        <v>54.984999448948656</v>
      </c>
      <c r="K239" s="118">
        <v>37.712619649484679</v>
      </c>
      <c r="M239" s="161"/>
      <c r="U239" s="166"/>
    </row>
    <row r="240" spans="1:21" x14ac:dyDescent="0.25">
      <c r="A240" s="20">
        <v>9778</v>
      </c>
      <c r="B240" s="21" t="s">
        <v>337</v>
      </c>
      <c r="C240" s="20">
        <v>1300</v>
      </c>
      <c r="D240" s="115">
        <v>0.46091622424806022</v>
      </c>
      <c r="E240" s="426">
        <v>293.31032452149287</v>
      </c>
      <c r="F240" s="120">
        <v>263.81129339090916</v>
      </c>
      <c r="G240" s="120">
        <v>29.499031130583717</v>
      </c>
      <c r="H240" s="426">
        <v>238.12094388149058</v>
      </c>
      <c r="I240" s="157">
        <v>0.8118396250454587</v>
      </c>
      <c r="J240" s="426">
        <v>55.189380640002298</v>
      </c>
      <c r="K240" s="118">
        <v>42.453369723078694</v>
      </c>
      <c r="M240" s="161"/>
      <c r="U240" s="166"/>
    </row>
    <row r="241" spans="1:21" x14ac:dyDescent="0.25">
      <c r="A241" s="20">
        <v>9779</v>
      </c>
      <c r="B241" s="21" t="s">
        <v>178</v>
      </c>
      <c r="C241" s="20">
        <v>1276</v>
      </c>
      <c r="D241" s="115">
        <v>0.36374388289888415</v>
      </c>
      <c r="E241" s="426">
        <v>231.47338002656264</v>
      </c>
      <c r="F241" s="120">
        <v>207.65427632727358</v>
      </c>
      <c r="G241" s="120">
        <v>23.819103699289059</v>
      </c>
      <c r="H241" s="426">
        <v>187.76829018651168</v>
      </c>
      <c r="I241" s="157">
        <v>0.81118740377387832</v>
      </c>
      <c r="J241" s="426">
        <v>43.70508984005096</v>
      </c>
      <c r="K241" s="118">
        <v>34.25163780568257</v>
      </c>
      <c r="M241" s="161"/>
      <c r="U241" s="166"/>
    </row>
    <row r="242" spans="1:21" x14ac:dyDescent="0.25">
      <c r="A242" s="20">
        <v>9780</v>
      </c>
      <c r="B242" s="21" t="s">
        <v>338</v>
      </c>
      <c r="C242" s="20">
        <v>1665</v>
      </c>
      <c r="D242" s="115">
        <v>0.36107814834652918</v>
      </c>
      <c r="E242" s="426">
        <v>229.77700349324584</v>
      </c>
      <c r="F242" s="120">
        <v>172.81158745454562</v>
      </c>
      <c r="G242" s="120">
        <v>56.965416038700226</v>
      </c>
      <c r="H242" s="426">
        <v>177.06236644349042</v>
      </c>
      <c r="I242" s="157">
        <v>0.77058349509155766</v>
      </c>
      <c r="J242" s="426">
        <v>52.714637049755424</v>
      </c>
      <c r="K242" s="118">
        <v>31.660442672525782</v>
      </c>
      <c r="M242" s="161"/>
      <c r="U242" s="166"/>
    </row>
    <row r="243" spans="1:21" x14ac:dyDescent="0.25">
      <c r="A243" s="20">
        <v>10041</v>
      </c>
      <c r="B243" s="21" t="s">
        <v>179</v>
      </c>
      <c r="C243" s="20">
        <v>448</v>
      </c>
      <c r="D243" s="115">
        <v>9.3605271784307068E-2</v>
      </c>
      <c r="E243" s="426">
        <v>59.566991135468129</v>
      </c>
      <c r="F243" s="120">
        <v>14.831546672727264</v>
      </c>
      <c r="G243" s="120">
        <v>44.735444462740865</v>
      </c>
      <c r="H243" s="426">
        <v>37.510348104225784</v>
      </c>
      <c r="I243" s="157">
        <v>0.6297170192618794</v>
      </c>
      <c r="J243" s="426">
        <v>22.056643031242345</v>
      </c>
      <c r="K243" s="118">
        <v>49.233578194737376</v>
      </c>
      <c r="M243" s="161"/>
      <c r="U243" s="166"/>
    </row>
    <row r="244" spans="1:21" x14ac:dyDescent="0.25">
      <c r="A244" s="20">
        <v>10042</v>
      </c>
      <c r="B244" s="21" t="s">
        <v>181</v>
      </c>
      <c r="C244" s="20">
        <v>574</v>
      </c>
      <c r="D244" s="115">
        <v>9.5638597609015025E-2</v>
      </c>
      <c r="E244" s="426">
        <v>60.860925751191374</v>
      </c>
      <c r="F244" s="120">
        <v>45.150297563636315</v>
      </c>
      <c r="G244" s="120">
        <v>15.710628187555059</v>
      </c>
      <c r="H244" s="426">
        <v>46.724201738485334</v>
      </c>
      <c r="I244" s="157">
        <v>0.76772085146224855</v>
      </c>
      <c r="J244" s="426">
        <v>14.13672401270604</v>
      </c>
      <c r="K244" s="118">
        <v>24.6284390465262</v>
      </c>
      <c r="M244" s="161"/>
      <c r="U244" s="166"/>
    </row>
    <row r="245" spans="1:21" x14ac:dyDescent="0.25">
      <c r="A245" s="20">
        <v>10043</v>
      </c>
      <c r="B245" s="21" t="s">
        <v>182</v>
      </c>
      <c r="C245" s="20">
        <v>248</v>
      </c>
      <c r="D245" s="115">
        <v>6.0493720416044991E-2</v>
      </c>
      <c r="E245" s="426">
        <v>38.496003901119543</v>
      </c>
      <c r="F245" s="120">
        <v>18.164099609090901</v>
      </c>
      <c r="G245" s="120">
        <v>20.331904292028643</v>
      </c>
      <c r="H245" s="426">
        <v>26.643710075172397</v>
      </c>
      <c r="I245" s="157">
        <v>0.69211625558874024</v>
      </c>
      <c r="J245" s="426">
        <v>11.852293825947147</v>
      </c>
      <c r="K245" s="118">
        <v>47.791507362690105</v>
      </c>
      <c r="M245" s="161"/>
      <c r="U245" s="166"/>
    </row>
    <row r="246" spans="1:21" x14ac:dyDescent="0.25">
      <c r="A246" s="20">
        <v>10044</v>
      </c>
      <c r="B246" s="21" t="s">
        <v>183</v>
      </c>
      <c r="C246" s="20">
        <v>483</v>
      </c>
      <c r="D246" s="115">
        <v>0.11385098680859101</v>
      </c>
      <c r="E246" s="426">
        <v>72.450627969103365</v>
      </c>
      <c r="F246" s="120">
        <v>34.565680418181806</v>
      </c>
      <c r="G246" s="120">
        <v>37.884947550921559</v>
      </c>
      <c r="H246" s="426">
        <v>50.250742179788787</v>
      </c>
      <c r="I246" s="157">
        <v>0.69358601282542731</v>
      </c>
      <c r="J246" s="426">
        <v>22.199885789314578</v>
      </c>
      <c r="K246" s="118">
        <v>45.962496458208236</v>
      </c>
      <c r="M246" s="161"/>
      <c r="U246" s="166"/>
    </row>
    <row r="247" spans="1:21" x14ac:dyDescent="0.25">
      <c r="A247" s="20">
        <v>10045</v>
      </c>
      <c r="B247" s="21" t="s">
        <v>184</v>
      </c>
      <c r="C247" s="20">
        <v>436</v>
      </c>
      <c r="D247" s="115">
        <v>8.164298111386202E-2</v>
      </c>
      <c r="E247" s="426">
        <v>51.954624345184918</v>
      </c>
      <c r="F247" s="120">
        <v>30.074056599999935</v>
      </c>
      <c r="G247" s="120">
        <v>21.880567745184983</v>
      </c>
      <c r="H247" s="426">
        <v>37.515325481303535</v>
      </c>
      <c r="I247" s="157">
        <v>0.72207865910169755</v>
      </c>
      <c r="J247" s="426">
        <v>14.439298863881383</v>
      </c>
      <c r="K247" s="118">
        <v>33.117657944682072</v>
      </c>
      <c r="M247" s="161"/>
      <c r="U247" s="166"/>
    </row>
    <row r="248" spans="1:21" x14ac:dyDescent="0.25">
      <c r="A248" s="20">
        <v>10046</v>
      </c>
      <c r="B248" s="21" t="s">
        <v>185</v>
      </c>
      <c r="C248" s="20">
        <v>474</v>
      </c>
      <c r="D248" s="115">
        <v>7.9298593255373903E-2</v>
      </c>
      <c r="E248" s="426">
        <v>50.46274116251066</v>
      </c>
      <c r="F248" s="120">
        <v>39.421055099999975</v>
      </c>
      <c r="G248" s="120">
        <v>11.041686062510685</v>
      </c>
      <c r="H248" s="426">
        <v>39.297030479005961</v>
      </c>
      <c r="I248" s="157">
        <v>0.77873356804881955</v>
      </c>
      <c r="J248" s="426">
        <v>11.165710683504699</v>
      </c>
      <c r="K248" s="118">
        <v>23.5563516529635</v>
      </c>
      <c r="M248" s="161"/>
      <c r="U248" s="166"/>
    </row>
    <row r="249" spans="1:21" x14ac:dyDescent="0.25">
      <c r="A249" s="20">
        <v>11000</v>
      </c>
      <c r="B249" s="21" t="s">
        <v>186</v>
      </c>
      <c r="C249" s="20">
        <v>899</v>
      </c>
      <c r="D249" s="115">
        <v>0.6895503197555507</v>
      </c>
      <c r="E249" s="426">
        <v>438.8047489353504</v>
      </c>
      <c r="F249" s="120">
        <v>32.074963899999979</v>
      </c>
      <c r="G249" s="120">
        <v>406.7297850353504</v>
      </c>
      <c r="H249" s="426">
        <v>254.71164929579624</v>
      </c>
      <c r="I249" s="157">
        <v>0.58046693868694477</v>
      </c>
      <c r="J249" s="426">
        <v>184.09309963955417</v>
      </c>
      <c r="K249" s="118">
        <v>204.77541672920376</v>
      </c>
      <c r="M249" s="161"/>
      <c r="U249" s="166"/>
    </row>
    <row r="250" spans="1:21" x14ac:dyDescent="0.25">
      <c r="A250" s="20">
        <v>12060</v>
      </c>
      <c r="B250" s="21" t="s">
        <v>188</v>
      </c>
      <c r="C250" s="20">
        <v>1493</v>
      </c>
      <c r="D250" s="115">
        <v>0.20842060000420948</v>
      </c>
      <c r="E250" s="426">
        <v>132.63129091176967</v>
      </c>
      <c r="F250" s="120">
        <v>107.98102407272657</v>
      </c>
      <c r="G250" s="120">
        <v>24.650266839043098</v>
      </c>
      <c r="H250" s="426">
        <v>104.50820965095446</v>
      </c>
      <c r="I250" s="157">
        <v>0.78796043477007605</v>
      </c>
      <c r="J250" s="426">
        <v>28.123081260815212</v>
      </c>
      <c r="K250" s="118">
        <v>18.836625090967992</v>
      </c>
      <c r="M250" s="161"/>
      <c r="U250" s="166"/>
    </row>
    <row r="251" spans="1:21" x14ac:dyDescent="0.25">
      <c r="A251" s="20">
        <v>12061</v>
      </c>
      <c r="B251" s="21" t="s">
        <v>190</v>
      </c>
      <c r="C251" s="20">
        <v>2279</v>
      </c>
      <c r="D251" s="115">
        <v>0.34736730575747815</v>
      </c>
      <c r="E251" s="426">
        <v>221.05192184566792</v>
      </c>
      <c r="F251" s="120">
        <v>190.37384068181774</v>
      </c>
      <c r="G251" s="120">
        <v>30.67808116385018</v>
      </c>
      <c r="H251" s="426">
        <v>177.09375162448299</v>
      </c>
      <c r="I251" s="157">
        <v>0.80114097242784776</v>
      </c>
      <c r="J251" s="426">
        <v>43.958170221184929</v>
      </c>
      <c r="K251" s="118">
        <v>19.288359026408482</v>
      </c>
      <c r="M251" s="161"/>
      <c r="U251" s="166"/>
    </row>
    <row r="252" spans="1:21" x14ac:dyDescent="0.25">
      <c r="A252" s="20">
        <v>12062</v>
      </c>
      <c r="B252" s="21" t="s">
        <v>191</v>
      </c>
      <c r="C252" s="20">
        <v>1910</v>
      </c>
      <c r="D252" s="115">
        <v>0.35181056364860402</v>
      </c>
      <c r="E252" s="426">
        <v>223.87944959456618</v>
      </c>
      <c r="F252" s="120">
        <v>205.72130771818166</v>
      </c>
      <c r="G252" s="120">
        <v>18.158141876384519</v>
      </c>
      <c r="H252" s="426">
        <v>182.9744579340479</v>
      </c>
      <c r="I252" s="157">
        <v>0.8172901008350919</v>
      </c>
      <c r="J252" s="426">
        <v>40.904991660518277</v>
      </c>
      <c r="K252" s="118">
        <v>21.416226000271347</v>
      </c>
      <c r="M252" s="161"/>
      <c r="U252" s="166"/>
    </row>
    <row r="253" spans="1:21" x14ac:dyDescent="0.25">
      <c r="A253" s="20">
        <v>12063</v>
      </c>
      <c r="B253" s="21" t="s">
        <v>192</v>
      </c>
      <c r="C253" s="20">
        <v>1732</v>
      </c>
      <c r="D253" s="115">
        <v>0.35465229200475573</v>
      </c>
      <c r="E253" s="426">
        <v>225.68782218484458</v>
      </c>
      <c r="F253" s="120">
        <v>197.20660495454524</v>
      </c>
      <c r="G253" s="120">
        <v>28.481217230299336</v>
      </c>
      <c r="H253" s="426">
        <v>181.60302981078564</v>
      </c>
      <c r="I253" s="157">
        <v>0.80466472693439228</v>
      </c>
      <c r="J253" s="426">
        <v>44.084792374058935</v>
      </c>
      <c r="K253" s="118">
        <v>25.453113379941648</v>
      </c>
      <c r="M253" s="161"/>
      <c r="U253" s="166"/>
    </row>
    <row r="254" spans="1:21" x14ac:dyDescent="0.25">
      <c r="A254" s="20">
        <v>12064</v>
      </c>
      <c r="B254" s="21" t="s">
        <v>193</v>
      </c>
      <c r="C254" s="20">
        <v>2215</v>
      </c>
      <c r="D254" s="115">
        <v>0.45781837320216262</v>
      </c>
      <c r="E254" s="426">
        <v>291.33896476501258</v>
      </c>
      <c r="F254" s="120">
        <v>259.80748200908857</v>
      </c>
      <c r="G254" s="120">
        <v>31.531482755924003</v>
      </c>
      <c r="H254" s="426">
        <v>235.89591523095183</v>
      </c>
      <c r="I254" s="157">
        <v>0.80969572820861824</v>
      </c>
      <c r="J254" s="426">
        <v>55.443049534060748</v>
      </c>
      <c r="K254" s="118">
        <v>25.030722137273475</v>
      </c>
      <c r="M254" s="161"/>
      <c r="U254" s="166"/>
    </row>
    <row r="255" spans="1:21" x14ac:dyDescent="0.25">
      <c r="A255" s="20">
        <v>12065</v>
      </c>
      <c r="B255" s="21" t="s">
        <v>194</v>
      </c>
      <c r="C255" s="20">
        <v>1805</v>
      </c>
      <c r="D255" s="115">
        <v>0.28288600449143803</v>
      </c>
      <c r="E255" s="426">
        <v>180.01836649455146</v>
      </c>
      <c r="F255" s="120">
        <v>155.34916129090914</v>
      </c>
      <c r="G255" s="120">
        <v>24.669205203642321</v>
      </c>
      <c r="H255" s="426">
        <v>144.30805039840337</v>
      </c>
      <c r="I255" s="157">
        <v>0.80162959595998262</v>
      </c>
      <c r="J255" s="426">
        <v>35.710316096148091</v>
      </c>
      <c r="K255" s="118">
        <v>19.784108640525261</v>
      </c>
      <c r="M255" s="161"/>
      <c r="U255" s="166"/>
    </row>
    <row r="256" spans="1:21" x14ac:dyDescent="0.25">
      <c r="A256" s="20">
        <v>12066</v>
      </c>
      <c r="B256" s="21" t="s">
        <v>195</v>
      </c>
      <c r="C256" s="20">
        <v>1225</v>
      </c>
      <c r="D256" s="115">
        <v>0.20665799192871909</v>
      </c>
      <c r="E256" s="426">
        <v>131.5096312273667</v>
      </c>
      <c r="F256" s="120">
        <v>90.429143700000239</v>
      </c>
      <c r="G256" s="120">
        <v>41.080487527366458</v>
      </c>
      <c r="H256" s="426">
        <v>98.965553723325428</v>
      </c>
      <c r="I256" s="157">
        <v>0.75253464555933636</v>
      </c>
      <c r="J256" s="426">
        <v>32.544077504041269</v>
      </c>
      <c r="K256" s="118">
        <v>26.566593880850014</v>
      </c>
      <c r="M256" s="161"/>
      <c r="U256" s="166"/>
    </row>
    <row r="257" spans="1:21" x14ac:dyDescent="0.25">
      <c r="A257" s="20">
        <v>12067</v>
      </c>
      <c r="B257" s="21" t="s">
        <v>339</v>
      </c>
      <c r="C257" s="20">
        <v>2447</v>
      </c>
      <c r="D257" s="115">
        <v>0.38036589157296941</v>
      </c>
      <c r="E257" s="426">
        <v>242.05102191007143</v>
      </c>
      <c r="F257" s="120">
        <v>190.43844603636273</v>
      </c>
      <c r="G257" s="120">
        <v>51.612575873708693</v>
      </c>
      <c r="H257" s="426">
        <v>188.87133715982156</v>
      </c>
      <c r="I257" s="157">
        <v>0.78029555781009041</v>
      </c>
      <c r="J257" s="426">
        <v>53.179684750249862</v>
      </c>
      <c r="K257" s="118">
        <v>21.732605128831167</v>
      </c>
      <c r="M257" s="161"/>
      <c r="U257" s="166"/>
    </row>
    <row r="258" spans="1:21" x14ac:dyDescent="0.25">
      <c r="A258" s="20">
        <v>12068</v>
      </c>
      <c r="B258" s="21" t="s">
        <v>196</v>
      </c>
      <c r="C258" s="20">
        <v>2526</v>
      </c>
      <c r="D258" s="115">
        <v>0.50275878308722566</v>
      </c>
      <c r="E258" s="426">
        <v>319.9374074191436</v>
      </c>
      <c r="F258" s="120">
        <v>279.57230782727146</v>
      </c>
      <c r="G258" s="120">
        <v>40.365099591872138</v>
      </c>
      <c r="H258" s="426">
        <v>257.4451943463564</v>
      </c>
      <c r="I258" s="157">
        <v>0.80467362795461606</v>
      </c>
      <c r="J258" s="426">
        <v>62.492213072787195</v>
      </c>
      <c r="K258" s="118">
        <v>24.73959345716041</v>
      </c>
      <c r="M258" s="161"/>
      <c r="U258" s="166"/>
    </row>
    <row r="259" spans="1:21" x14ac:dyDescent="0.25">
      <c r="A259" s="20">
        <v>12069</v>
      </c>
      <c r="B259" s="21" t="s">
        <v>340</v>
      </c>
      <c r="C259" s="20">
        <v>3010</v>
      </c>
      <c r="D259" s="115">
        <v>0.5304684911969807</v>
      </c>
      <c r="E259" s="426">
        <v>337.57085803444227</v>
      </c>
      <c r="F259" s="120">
        <v>253.92597509999982</v>
      </c>
      <c r="G259" s="120">
        <v>83.64488293444245</v>
      </c>
      <c r="H259" s="426">
        <v>260.13895352728758</v>
      </c>
      <c r="I259" s="157">
        <v>0.77062029300155321</v>
      </c>
      <c r="J259" s="426">
        <v>77.431904507154684</v>
      </c>
      <c r="K259" s="118">
        <v>25.724885218323816</v>
      </c>
      <c r="M259" s="161"/>
      <c r="U259" s="166"/>
    </row>
    <row r="260" spans="1:21" x14ac:dyDescent="0.25">
      <c r="A260" s="20">
        <v>12070</v>
      </c>
      <c r="B260" s="21" t="s">
        <v>197</v>
      </c>
      <c r="C260" s="20">
        <v>2145</v>
      </c>
      <c r="D260" s="115">
        <v>0.50261175989705287</v>
      </c>
      <c r="E260" s="426">
        <v>319.8438472072155</v>
      </c>
      <c r="F260" s="120">
        <v>305.94424922726949</v>
      </c>
      <c r="G260" s="120">
        <v>13.899597979946009</v>
      </c>
      <c r="H260" s="426">
        <v>264.77694421967612</v>
      </c>
      <c r="I260" s="157">
        <v>0.82783191401564304</v>
      </c>
      <c r="J260" s="426">
        <v>55.066902987539379</v>
      </c>
      <c r="K260" s="118">
        <v>25.672215845006704</v>
      </c>
      <c r="M260" s="161"/>
      <c r="U260" s="166"/>
    </row>
    <row r="261" spans="1:21" x14ac:dyDescent="0.25">
      <c r="A261" s="20">
        <v>12071</v>
      </c>
      <c r="B261" s="21" t="s">
        <v>341</v>
      </c>
      <c r="C261" s="20">
        <v>1862</v>
      </c>
      <c r="D261" s="115">
        <v>0.52795604962362097</v>
      </c>
      <c r="E261" s="426">
        <v>335.9720315786679</v>
      </c>
      <c r="F261" s="120">
        <v>133.85014611818147</v>
      </c>
      <c r="G261" s="120">
        <v>202.12188546048642</v>
      </c>
      <c r="H261" s="426">
        <v>225.62237859714483</v>
      </c>
      <c r="I261" s="157">
        <v>0.67155107387060975</v>
      </c>
      <c r="J261" s="426">
        <v>110.34965298152306</v>
      </c>
      <c r="K261" s="118">
        <v>59.264045639915722</v>
      </c>
      <c r="M261" s="161"/>
      <c r="U261" s="166"/>
    </row>
    <row r="262" spans="1:21" x14ac:dyDescent="0.25">
      <c r="A262" s="20">
        <v>12072</v>
      </c>
      <c r="B262" s="21" t="s">
        <v>198</v>
      </c>
      <c r="C262" s="20">
        <v>2105</v>
      </c>
      <c r="D262" s="115">
        <v>0.39065449387006568</v>
      </c>
      <c r="E262" s="426">
        <v>248.59831428095089</v>
      </c>
      <c r="F262" s="120">
        <v>202.92412273636316</v>
      </c>
      <c r="G262" s="120">
        <v>45.674191544587728</v>
      </c>
      <c r="H262" s="426">
        <v>196.03381036351416</v>
      </c>
      <c r="I262" s="157">
        <v>0.78855647485191116</v>
      </c>
      <c r="J262" s="426">
        <v>52.564503917436724</v>
      </c>
      <c r="K262" s="118">
        <v>24.971260768378492</v>
      </c>
      <c r="M262" s="161"/>
      <c r="U262" s="166"/>
    </row>
    <row r="263" spans="1:21" x14ac:dyDescent="0.25">
      <c r="A263" s="20">
        <v>12073</v>
      </c>
      <c r="B263" s="21" t="s">
        <v>199</v>
      </c>
      <c r="C263" s="20">
        <v>3103</v>
      </c>
      <c r="D263" s="115">
        <v>0.63877408246719924</v>
      </c>
      <c r="E263" s="426">
        <v>406.49259793367224</v>
      </c>
      <c r="F263" s="120">
        <v>378.1806627454493</v>
      </c>
      <c r="G263" s="120">
        <v>28.311935188222947</v>
      </c>
      <c r="H263" s="426">
        <v>333.52644041158226</v>
      </c>
      <c r="I263" s="157">
        <v>0.82049818891414117</v>
      </c>
      <c r="J263" s="426">
        <v>72.966157522089986</v>
      </c>
      <c r="K263" s="118">
        <v>23.514713993583626</v>
      </c>
      <c r="M263" s="161"/>
      <c r="U263" s="166"/>
    </row>
    <row r="264" spans="1:21" x14ac:dyDescent="0.25">
      <c r="A264" s="20">
        <v>13071</v>
      </c>
      <c r="B264" s="21" t="s">
        <v>200</v>
      </c>
      <c r="C264" s="20">
        <v>5499</v>
      </c>
      <c r="D264" s="115">
        <v>0.97566253652243007</v>
      </c>
      <c r="E264" s="426">
        <v>620.87615960518281</v>
      </c>
      <c r="F264" s="120">
        <v>558.60197069090111</v>
      </c>
      <c r="G264" s="120">
        <v>62.274188914281694</v>
      </c>
      <c r="H264" s="426">
        <v>504.09920117235464</v>
      </c>
      <c r="I264" s="157">
        <v>0.8119158601498131</v>
      </c>
      <c r="J264" s="426">
        <v>116.77695843282817</v>
      </c>
      <c r="K264" s="118">
        <v>21.236035357852003</v>
      </c>
      <c r="M264" s="161"/>
      <c r="U264" s="166"/>
    </row>
    <row r="265" spans="1:21" x14ac:dyDescent="0.25">
      <c r="A265" s="20">
        <v>13072</v>
      </c>
      <c r="B265" s="21" t="s">
        <v>342</v>
      </c>
      <c r="C265" s="20">
        <v>3672</v>
      </c>
      <c r="D265" s="115">
        <v>1.6261076420365048</v>
      </c>
      <c r="E265" s="426">
        <v>1034.7957722050485</v>
      </c>
      <c r="F265" s="120">
        <v>503.44052073636027</v>
      </c>
      <c r="G265" s="120">
        <v>531.35525146868827</v>
      </c>
      <c r="H265" s="426">
        <v>720.44897824100804</v>
      </c>
      <c r="I265" s="157">
        <v>0.69622334917913486</v>
      </c>
      <c r="J265" s="426">
        <v>314.34679396404044</v>
      </c>
      <c r="K265" s="118">
        <v>85.606425371470721</v>
      </c>
      <c r="M265" s="161"/>
      <c r="U265" s="166"/>
    </row>
    <row r="266" spans="1:21" x14ac:dyDescent="0.25">
      <c r="A266" s="20">
        <v>13073</v>
      </c>
      <c r="B266" s="21" t="s">
        <v>202</v>
      </c>
      <c r="C266" s="20">
        <v>3645</v>
      </c>
      <c r="D266" s="115">
        <v>0.71964398876227997</v>
      </c>
      <c r="E266" s="426">
        <v>457.95526557599635</v>
      </c>
      <c r="F266" s="120">
        <v>431.38941662727564</v>
      </c>
      <c r="G266" s="120">
        <v>26.565848948720713</v>
      </c>
      <c r="H266" s="426">
        <v>377.24398537819513</v>
      </c>
      <c r="I266" s="157">
        <v>0.82375728315671604</v>
      </c>
      <c r="J266" s="426">
        <v>80.711280197801216</v>
      </c>
      <c r="K266" s="118">
        <v>22.143012399945462</v>
      </c>
      <c r="M266" s="161"/>
      <c r="U266" s="166"/>
    </row>
    <row r="267" spans="1:21" x14ac:dyDescent="0.25">
      <c r="A267" s="20">
        <v>13074</v>
      </c>
      <c r="B267" s="21" t="s">
        <v>203</v>
      </c>
      <c r="C267" s="20">
        <v>2193</v>
      </c>
      <c r="D267" s="115">
        <v>0.65767798779100273</v>
      </c>
      <c r="E267" s="426">
        <v>418.52235586700175</v>
      </c>
      <c r="F267" s="120">
        <v>395.73557195454305</v>
      </c>
      <c r="G267" s="120">
        <v>22.786783912458702</v>
      </c>
      <c r="H267" s="426">
        <v>345.17847943279298</v>
      </c>
      <c r="I267" s="157">
        <v>0.82475517638174622</v>
      </c>
      <c r="J267" s="426">
        <v>73.343876434208767</v>
      </c>
      <c r="K267" s="118">
        <v>33.444540097678413</v>
      </c>
      <c r="M267" s="161"/>
      <c r="U267" s="166"/>
    </row>
    <row r="268" spans="1:21" x14ac:dyDescent="0.25">
      <c r="A268" s="20">
        <v>13075</v>
      </c>
      <c r="B268" s="21" t="s">
        <v>204</v>
      </c>
      <c r="C268" s="20">
        <v>4052</v>
      </c>
      <c r="D268" s="115">
        <v>0.8692794846678068</v>
      </c>
      <c r="E268" s="426">
        <v>553.17785387951346</v>
      </c>
      <c r="F268" s="120">
        <v>469.22517020908731</v>
      </c>
      <c r="G268" s="120">
        <v>83.952683670426154</v>
      </c>
      <c r="H268" s="426">
        <v>441.16264583107198</v>
      </c>
      <c r="I268" s="157">
        <v>0.79750597884050634</v>
      </c>
      <c r="J268" s="426">
        <v>112.01520804844148</v>
      </c>
      <c r="K268" s="118">
        <v>27.64442449369237</v>
      </c>
      <c r="M268" s="161"/>
      <c r="U268" s="166"/>
    </row>
    <row r="269" spans="1:21" x14ac:dyDescent="0.25">
      <c r="A269" s="20">
        <v>13076</v>
      </c>
      <c r="B269" s="21" t="s">
        <v>343</v>
      </c>
      <c r="C269" s="20">
        <v>4900</v>
      </c>
      <c r="D269" s="115">
        <v>1.0161351406531502</v>
      </c>
      <c r="E269" s="426">
        <v>646.63145314291387</v>
      </c>
      <c r="F269" s="120">
        <v>579.86124980000591</v>
      </c>
      <c r="G269" s="120">
        <v>66.770203342907962</v>
      </c>
      <c r="H269" s="426">
        <v>524.47476370403342</v>
      </c>
      <c r="I269" s="157">
        <v>0.81108761591298228</v>
      </c>
      <c r="J269" s="426">
        <v>122.15668943888045</v>
      </c>
      <c r="K269" s="118">
        <v>24.929936620179681</v>
      </c>
      <c r="M269" s="161"/>
      <c r="U269" s="166"/>
    </row>
    <row r="270" spans="1:21" x14ac:dyDescent="0.25">
      <c r="A270" s="20">
        <v>14521</v>
      </c>
      <c r="B270" s="21" t="s">
        <v>344</v>
      </c>
      <c r="C270" s="20">
        <v>2113</v>
      </c>
      <c r="D270" s="115">
        <v>0.30853664415184434</v>
      </c>
      <c r="E270" s="426">
        <v>196.34150082390093</v>
      </c>
      <c r="F270" s="120">
        <v>130.85807801818149</v>
      </c>
      <c r="G270" s="120">
        <v>65.483422805719442</v>
      </c>
      <c r="H270" s="426">
        <v>146.59150230647532</v>
      </c>
      <c r="I270" s="157">
        <v>0.74661496266117244</v>
      </c>
      <c r="J270" s="426">
        <v>49.74999851742561</v>
      </c>
      <c r="K270" s="118">
        <v>23.544722440807195</v>
      </c>
      <c r="M270" s="161"/>
      <c r="U270" s="166"/>
    </row>
    <row r="271" spans="1:21" x14ac:dyDescent="0.25">
      <c r="A271" s="20">
        <v>14522</v>
      </c>
      <c r="B271" s="21" t="s">
        <v>206</v>
      </c>
      <c r="C271" s="20">
        <v>2128</v>
      </c>
      <c r="D271" s="115">
        <v>0.45167736700748273</v>
      </c>
      <c r="E271" s="426">
        <v>287.43105173203446</v>
      </c>
      <c r="F271" s="120">
        <v>229.97644122727374</v>
      </c>
      <c r="G271" s="120">
        <v>57.454610504760723</v>
      </c>
      <c r="H271" s="426">
        <v>225.35479251357594</v>
      </c>
      <c r="I271" s="157">
        <v>0.78403078288030348</v>
      </c>
      <c r="J271" s="426">
        <v>62.076259218458517</v>
      </c>
      <c r="K271" s="118">
        <v>29.17117444476434</v>
      </c>
      <c r="M271" s="161"/>
      <c r="U271" s="166"/>
    </row>
    <row r="272" spans="1:21" x14ac:dyDescent="0.25">
      <c r="A272" s="20">
        <v>14523</v>
      </c>
      <c r="B272" s="21" t="s">
        <v>207</v>
      </c>
      <c r="C272" s="20">
        <v>1459</v>
      </c>
      <c r="D272" s="115">
        <v>0.25100777664148644</v>
      </c>
      <c r="E272" s="426">
        <v>159.73222149912772</v>
      </c>
      <c r="F272" s="120">
        <v>132.034419936364</v>
      </c>
      <c r="G272" s="120">
        <v>27.697801562763715</v>
      </c>
      <c r="H272" s="426">
        <v>126.41968162169343</v>
      </c>
      <c r="I272" s="157">
        <v>0.79144758919153835</v>
      </c>
      <c r="J272" s="426">
        <v>33.31253987743429</v>
      </c>
      <c r="K272" s="118">
        <v>22.832446797418978</v>
      </c>
      <c r="M272" s="161"/>
      <c r="U272" s="166"/>
    </row>
    <row r="273" spans="1:21" x14ac:dyDescent="0.25">
      <c r="A273" s="20">
        <v>14524</v>
      </c>
      <c r="B273" s="21" t="s">
        <v>208</v>
      </c>
      <c r="C273" s="20">
        <v>951</v>
      </c>
      <c r="D273" s="115">
        <v>0.217260152750612</v>
      </c>
      <c r="E273" s="426">
        <v>138.25646084129855</v>
      </c>
      <c r="F273" s="120">
        <v>95.558273936363506</v>
      </c>
      <c r="G273" s="120">
        <v>42.698186904935042</v>
      </c>
      <c r="H273" s="426">
        <v>104.17993477330897</v>
      </c>
      <c r="I273" s="157">
        <v>0.75352670059227644</v>
      </c>
      <c r="J273" s="426">
        <v>34.076526067989576</v>
      </c>
      <c r="K273" s="118">
        <v>35.832309219757704</v>
      </c>
      <c r="M273" s="161"/>
      <c r="U273" s="166"/>
    </row>
    <row r="274" spans="1:21" x14ac:dyDescent="0.25">
      <c r="A274" s="20">
        <v>14625</v>
      </c>
      <c r="B274" s="21" t="s">
        <v>209</v>
      </c>
      <c r="C274" s="20">
        <v>2418</v>
      </c>
      <c r="D274" s="115">
        <v>0.36816912041742234</v>
      </c>
      <c r="E274" s="426">
        <v>234.28944026563238</v>
      </c>
      <c r="F274" s="120">
        <v>183.42432512727214</v>
      </c>
      <c r="G274" s="120">
        <v>50.865115138360238</v>
      </c>
      <c r="H274" s="426">
        <v>182.56089758439032</v>
      </c>
      <c r="I274" s="157">
        <v>0.77921095110990346</v>
      </c>
      <c r="J274" s="426">
        <v>51.728542681242061</v>
      </c>
      <c r="K274" s="118">
        <v>21.393111117138982</v>
      </c>
      <c r="M274" s="161"/>
      <c r="U274" s="166"/>
    </row>
    <row r="275" spans="1:21" x14ac:dyDescent="0.25">
      <c r="A275" s="20">
        <v>14626</v>
      </c>
      <c r="B275" s="21" t="s">
        <v>210</v>
      </c>
      <c r="C275" s="20">
        <v>2227</v>
      </c>
      <c r="D275" s="115">
        <v>0.4704432092955268</v>
      </c>
      <c r="E275" s="426">
        <v>299.3729513698807</v>
      </c>
      <c r="F275" s="120">
        <v>164.99915262727211</v>
      </c>
      <c r="G275" s="120">
        <v>134.37379874260859</v>
      </c>
      <c r="H275" s="426">
        <v>213.84861550276938</v>
      </c>
      <c r="I275" s="157">
        <v>0.7143217666266567</v>
      </c>
      <c r="J275" s="426">
        <v>85.524335867111319</v>
      </c>
      <c r="K275" s="118">
        <v>38.403383864890579</v>
      </c>
      <c r="M275" s="161"/>
      <c r="U275" s="166"/>
    </row>
    <row r="276" spans="1:21" x14ac:dyDescent="0.25">
      <c r="A276" s="20">
        <v>14627</v>
      </c>
      <c r="B276" s="21" t="s">
        <v>211</v>
      </c>
      <c r="C276" s="20">
        <v>1461</v>
      </c>
      <c r="D276" s="115">
        <v>0.31389531339980642</v>
      </c>
      <c r="E276" s="426">
        <v>199.75156307260409</v>
      </c>
      <c r="F276" s="120">
        <v>163.19190019999968</v>
      </c>
      <c r="G276" s="120">
        <v>36.559662872604406</v>
      </c>
      <c r="H276" s="426">
        <v>157.5546073766582</v>
      </c>
      <c r="I276" s="157">
        <v>0.78875281351060833</v>
      </c>
      <c r="J276" s="426">
        <v>42.196955695945888</v>
      </c>
      <c r="K276" s="118">
        <v>28.882242091680965</v>
      </c>
      <c r="M276" s="161"/>
      <c r="U276" s="166"/>
    </row>
    <row r="277" spans="1:21" x14ac:dyDescent="0.25">
      <c r="A277" s="20">
        <v>14628</v>
      </c>
      <c r="B277" s="21" t="s">
        <v>345</v>
      </c>
      <c r="C277" s="20">
        <v>2046</v>
      </c>
      <c r="D277" s="255">
        <v>0.41103166104499894</v>
      </c>
      <c r="E277" s="437">
        <v>261.56560248318112</v>
      </c>
      <c r="F277" s="280">
        <v>153.46365102727282</v>
      </c>
      <c r="G277" s="280">
        <v>108.10195145590831</v>
      </c>
      <c r="H277" s="437">
        <v>189.44655967821782</v>
      </c>
      <c r="I277" s="157">
        <v>0.7242793313788245</v>
      </c>
      <c r="J277" s="437">
        <v>72.1190428049633</v>
      </c>
      <c r="K277" s="452">
        <v>35.248799024908749</v>
      </c>
      <c r="L277" s="20"/>
      <c r="M277" s="161"/>
      <c r="U277" s="166"/>
    </row>
    <row r="278" spans="1:21" x14ac:dyDescent="0.25">
      <c r="A278" s="20">
        <v>14729</v>
      </c>
      <c r="B278" s="21" t="s">
        <v>346</v>
      </c>
      <c r="C278" s="20">
        <v>1957</v>
      </c>
      <c r="D278" s="255">
        <v>0.59839644311869822</v>
      </c>
      <c r="E278" s="437">
        <v>380.79773653008073</v>
      </c>
      <c r="F278" s="280">
        <v>194.99283484545549</v>
      </c>
      <c r="G278" s="280">
        <v>185.80490168462524</v>
      </c>
      <c r="H278" s="437">
        <v>267.84472621357276</v>
      </c>
      <c r="I278" s="157">
        <v>0.70337793668165527</v>
      </c>
      <c r="J278" s="437">
        <v>112.95301031650797</v>
      </c>
      <c r="K278" s="452">
        <v>57.717429901128241</v>
      </c>
      <c r="L278" s="20"/>
      <c r="M278" s="161"/>
      <c r="U278" s="166"/>
    </row>
    <row r="279" spans="1:21" x14ac:dyDescent="0.25">
      <c r="A279" s="20">
        <v>14730</v>
      </c>
      <c r="B279" s="21" t="s">
        <v>212</v>
      </c>
      <c r="C279" s="20">
        <v>2029</v>
      </c>
      <c r="D279" s="255">
        <v>0.42519635530442657</v>
      </c>
      <c r="E279" s="437">
        <v>270.57949883008962</v>
      </c>
      <c r="F279" s="280">
        <v>225.11752556363703</v>
      </c>
      <c r="G279" s="280">
        <v>45.461973266452588</v>
      </c>
      <c r="H279" s="437">
        <v>214.55742650266856</v>
      </c>
      <c r="I279" s="157">
        <v>0.79295522177531963</v>
      </c>
      <c r="J279" s="437">
        <v>56.022072327421057</v>
      </c>
      <c r="K279" s="452">
        <v>27.610681285076915</v>
      </c>
      <c r="L279" s="20"/>
      <c r="M279" s="161"/>
      <c r="U279" s="166"/>
    </row>
    <row r="280" spans="1:21" x14ac:dyDescent="0.25">
      <c r="A280" s="20">
        <v>15081</v>
      </c>
      <c r="B280" s="21" t="s">
        <v>213</v>
      </c>
      <c r="C280" s="20">
        <v>2299</v>
      </c>
      <c r="D280" s="255">
        <v>0.52605950706122739</v>
      </c>
      <c r="E280" s="437">
        <v>334.76514085714473</v>
      </c>
      <c r="F280" s="280">
        <v>309.60133272727143</v>
      </c>
      <c r="G280" s="280">
        <v>25.163808129873303</v>
      </c>
      <c r="H280" s="437">
        <v>274.15685204363706</v>
      </c>
      <c r="I280" s="157">
        <v>0.81895280775553858</v>
      </c>
      <c r="J280" s="437">
        <v>60.60828881350767</v>
      </c>
      <c r="K280" s="452">
        <v>26.362892045892853</v>
      </c>
      <c r="L280" s="20"/>
      <c r="M280" s="161"/>
      <c r="U280" s="166"/>
    </row>
    <row r="281" spans="1:21" x14ac:dyDescent="0.25">
      <c r="A281" s="20">
        <v>15083</v>
      </c>
      <c r="B281" s="21" t="s">
        <v>347</v>
      </c>
      <c r="C281" s="20">
        <v>2580</v>
      </c>
      <c r="D281" s="255">
        <v>0.71547072086100705</v>
      </c>
      <c r="E281" s="437">
        <v>455.29954963882273</v>
      </c>
      <c r="F281" s="280">
        <v>373.80616380395168</v>
      </c>
      <c r="G281" s="280">
        <v>81.493385834871006</v>
      </c>
      <c r="H281" s="437">
        <v>359.63347366284717</v>
      </c>
      <c r="I281" s="157">
        <v>0.36384390695033508</v>
      </c>
      <c r="J281" s="437">
        <v>95.666075975975531</v>
      </c>
      <c r="K281" s="452">
        <v>17.080177821099003</v>
      </c>
      <c r="L281" s="20"/>
      <c r="M281" s="161"/>
      <c r="U281" s="166"/>
    </row>
    <row r="282" spans="1:21" x14ac:dyDescent="0.25">
      <c r="A282" s="20">
        <v>15084</v>
      </c>
      <c r="B282" s="21" t="s">
        <v>215</v>
      </c>
      <c r="C282" s="20">
        <v>1417</v>
      </c>
      <c r="D282" s="255">
        <v>0.51258564999291012</v>
      </c>
      <c r="E282" s="437">
        <v>326.19086817730641</v>
      </c>
      <c r="F282" s="280">
        <v>213.51498260909131</v>
      </c>
      <c r="G282" s="280">
        <v>112.67588556821511</v>
      </c>
      <c r="H282" s="437">
        <v>242.45108130983715</v>
      </c>
      <c r="I282" s="157">
        <v>0.7432797940193987</v>
      </c>
      <c r="J282" s="437">
        <v>83.739786867469263</v>
      </c>
      <c r="K282" s="452">
        <v>59.096532722278944</v>
      </c>
      <c r="L282" s="20"/>
      <c r="M282" s="161"/>
      <c r="U282" s="166"/>
    </row>
    <row r="283" spans="1:21" x14ac:dyDescent="0.25">
      <c r="A283" s="20">
        <v>15085</v>
      </c>
      <c r="B283" s="21" t="s">
        <v>216</v>
      </c>
      <c r="C283" s="20">
        <v>2103</v>
      </c>
      <c r="D283" s="255">
        <v>0.4180200713027713</v>
      </c>
      <c r="E283" s="437">
        <v>266.01277264721813</v>
      </c>
      <c r="F283" s="280">
        <v>226.00817705454651</v>
      </c>
      <c r="G283" s="280">
        <v>40.00459559267162</v>
      </c>
      <c r="H283" s="437">
        <v>212.24944225771517</v>
      </c>
      <c r="I283" s="157">
        <v>0.79789192129957209</v>
      </c>
      <c r="J283" s="437">
        <v>53.763330389502954</v>
      </c>
      <c r="K283" s="452">
        <v>25.565064379221567</v>
      </c>
      <c r="L283" s="20"/>
      <c r="M283" s="161"/>
      <c r="U283" s="166"/>
    </row>
    <row r="284" spans="1:21" x14ac:dyDescent="0.25">
      <c r="A284" s="20">
        <v>15086</v>
      </c>
      <c r="B284" s="21" t="s">
        <v>369</v>
      </c>
      <c r="C284" s="20">
        <v>1586</v>
      </c>
      <c r="D284" s="255">
        <v>0.43981653239911161</v>
      </c>
      <c r="E284" s="437">
        <v>279.8832478903438</v>
      </c>
      <c r="F284" s="280">
        <v>229.78736370346476</v>
      </c>
      <c r="G284" s="280">
        <v>50.095884186879005</v>
      </c>
      <c r="H284" s="437">
        <v>221.07508065556263</v>
      </c>
      <c r="I284" s="157">
        <v>0.22366333215825476</v>
      </c>
      <c r="J284" s="437">
        <v>58.808167234781131</v>
      </c>
      <c r="K284" s="452">
        <v>10.499583509155711</v>
      </c>
      <c r="L284" s="20"/>
      <c r="M284" s="161"/>
      <c r="U284" s="166"/>
    </row>
    <row r="285" spans="1:21" x14ac:dyDescent="0.25">
      <c r="A285" s="20">
        <v>15087</v>
      </c>
      <c r="B285" s="21" t="s">
        <v>217</v>
      </c>
      <c r="C285" s="20">
        <v>1459</v>
      </c>
      <c r="D285" s="255">
        <v>0.31700063503048137</v>
      </c>
      <c r="E285" s="437">
        <v>201.72767683757905</v>
      </c>
      <c r="F285" s="280">
        <v>175.50246502727225</v>
      </c>
      <c r="G285" s="280">
        <v>26.225211810306803</v>
      </c>
      <c r="H285" s="437">
        <v>162.10818923668049</v>
      </c>
      <c r="I285" s="157">
        <v>0.80359914800982823</v>
      </c>
      <c r="J285" s="437">
        <v>39.619487600898566</v>
      </c>
      <c r="K285" s="452">
        <v>27.155234818984624</v>
      </c>
      <c r="L285" s="20"/>
      <c r="M285" s="161"/>
      <c r="U285" s="166"/>
    </row>
    <row r="286" spans="1:21" x14ac:dyDescent="0.25">
      <c r="A286" s="20">
        <v>15088</v>
      </c>
      <c r="B286" s="21" t="s">
        <v>348</v>
      </c>
      <c r="C286" s="20">
        <v>1575</v>
      </c>
      <c r="D286" s="255">
        <v>0.52101278766092585</v>
      </c>
      <c r="E286" s="437">
        <v>331.55359214786188</v>
      </c>
      <c r="F286" s="280">
        <v>233.41490199999947</v>
      </c>
      <c r="G286" s="280">
        <v>98.138690147862405</v>
      </c>
      <c r="H286" s="437">
        <v>251.02618416280251</v>
      </c>
      <c r="I286" s="157">
        <v>0.75712099071710004</v>
      </c>
      <c r="J286" s="437">
        <v>80.527407985059369</v>
      </c>
      <c r="K286" s="452">
        <v>51.128513006386896</v>
      </c>
      <c r="L286" s="20"/>
      <c r="M286" s="161"/>
      <c r="U286" s="166"/>
    </row>
    <row r="287" spans="1:21" x14ac:dyDescent="0.25">
      <c r="A287" s="20">
        <v>15089</v>
      </c>
      <c r="B287" s="21" t="s">
        <v>370</v>
      </c>
      <c r="C287" s="20">
        <v>1435</v>
      </c>
      <c r="D287" s="255">
        <v>0.39795661027679186</v>
      </c>
      <c r="E287" s="437">
        <v>253.24511563068572</v>
      </c>
      <c r="F287" s="280">
        <v>207.91715091984992</v>
      </c>
      <c r="G287" s="280">
        <v>45.327964710835815</v>
      </c>
      <c r="H287" s="437">
        <v>200.03406701074198</v>
      </c>
      <c r="I287" s="157">
        <v>0.2023759794189379</v>
      </c>
      <c r="J287" s="437">
        <v>53.211048619943753</v>
      </c>
      <c r="K287" s="452">
        <v>9.5002764899024719</v>
      </c>
      <c r="L287" s="20"/>
      <c r="M287" s="161"/>
      <c r="U287" s="166"/>
    </row>
    <row r="288" spans="1:21" x14ac:dyDescent="0.25">
      <c r="A288" s="20">
        <v>15090</v>
      </c>
      <c r="B288" s="21" t="s">
        <v>218</v>
      </c>
      <c r="C288" s="20">
        <v>2428</v>
      </c>
      <c r="D288" s="255">
        <v>0.58187247122947738</v>
      </c>
      <c r="E288" s="437">
        <v>370.2824816914856</v>
      </c>
      <c r="F288" s="280">
        <v>348.25764164545433</v>
      </c>
      <c r="G288" s="280">
        <v>22.024840046031272</v>
      </c>
      <c r="H288" s="437">
        <v>304.8703294079591</v>
      </c>
      <c r="I288" s="157">
        <v>0.82334526876692204</v>
      </c>
      <c r="J288" s="437">
        <v>65.412152283526495</v>
      </c>
      <c r="K288" s="452">
        <v>26.940754647251442</v>
      </c>
      <c r="L288" s="20"/>
      <c r="M288" s="161"/>
      <c r="U288" s="166"/>
    </row>
    <row r="289" spans="1:21" x14ac:dyDescent="0.25">
      <c r="A289" s="20">
        <v>15091</v>
      </c>
      <c r="B289" s="21" t="s">
        <v>349</v>
      </c>
      <c r="C289" s="20">
        <v>3650</v>
      </c>
      <c r="D289" s="115">
        <v>0.89334010080863546</v>
      </c>
      <c r="E289" s="426">
        <v>568.48915506004073</v>
      </c>
      <c r="F289" s="120">
        <v>421.98083893636402</v>
      </c>
      <c r="G289" s="120">
        <v>146.50831612367671</v>
      </c>
      <c r="H289" s="426">
        <v>436.50856173580473</v>
      </c>
      <c r="I289" s="157">
        <v>0.76783973423328211</v>
      </c>
      <c r="J289" s="426">
        <v>131.980593324236</v>
      </c>
      <c r="K289" s="118">
        <v>36.159066664174247</v>
      </c>
      <c r="M289" s="161"/>
      <c r="U289" s="166"/>
    </row>
    <row r="290" spans="1:21" x14ac:dyDescent="0.25">
      <c r="A290" s="20">
        <v>16051</v>
      </c>
      <c r="B290" s="21" t="s">
        <v>219</v>
      </c>
      <c r="C290" s="20">
        <v>272</v>
      </c>
      <c r="D290" s="115">
        <v>8.0438629967577016E-2</v>
      </c>
      <c r="E290" s="426">
        <v>51.188219070276283</v>
      </c>
      <c r="F290" s="120">
        <v>27.429028900000027</v>
      </c>
      <c r="G290" s="120">
        <v>23.759190170276256</v>
      </c>
      <c r="H290" s="426">
        <v>36.345530771354724</v>
      </c>
      <c r="I290" s="157">
        <v>0.71003702475868447</v>
      </c>
      <c r="J290" s="426">
        <v>14.842688298921558</v>
      </c>
      <c r="K290" s="118">
        <v>54.568706981329264</v>
      </c>
      <c r="M290" s="161"/>
      <c r="U290" s="166"/>
    </row>
    <row r="291" spans="1:21" x14ac:dyDescent="0.25">
      <c r="A291" s="20">
        <v>16061</v>
      </c>
      <c r="B291" s="21" t="s">
        <v>221</v>
      </c>
      <c r="C291" s="20">
        <v>937</v>
      </c>
      <c r="D291" s="115">
        <v>0.202828670572194</v>
      </c>
      <c r="E291" s="426">
        <v>129.07279036412345</v>
      </c>
      <c r="F291" s="120">
        <v>107.68208907272721</v>
      </c>
      <c r="G291" s="120">
        <v>21.39070129139624</v>
      </c>
      <c r="H291" s="426">
        <v>102.43174754427275</v>
      </c>
      <c r="I291" s="157">
        <v>0.79359675463206125</v>
      </c>
      <c r="J291" s="426">
        <v>26.641042819850696</v>
      </c>
      <c r="K291" s="118">
        <v>28.432276221825717</v>
      </c>
      <c r="M291" s="161"/>
      <c r="U291" s="166"/>
    </row>
    <row r="292" spans="1:21" x14ac:dyDescent="0.25">
      <c r="A292" s="20">
        <v>16062</v>
      </c>
      <c r="B292" s="21" t="s">
        <v>222</v>
      </c>
      <c r="C292" s="20">
        <v>717</v>
      </c>
      <c r="D292" s="115">
        <v>0.14303045381689297</v>
      </c>
      <c r="E292" s="426">
        <v>91.019379701659176</v>
      </c>
      <c r="F292" s="120">
        <v>79.679847099999662</v>
      </c>
      <c r="G292" s="120">
        <v>11.339532601659513</v>
      </c>
      <c r="H292" s="426">
        <v>73.281209820929035</v>
      </c>
      <c r="I292" s="157">
        <v>0.80511655936491944</v>
      </c>
      <c r="J292" s="426">
        <v>17.73816988073014</v>
      </c>
      <c r="K292" s="118">
        <v>24.739428006597127</v>
      </c>
      <c r="M292" s="161"/>
      <c r="U292" s="166"/>
    </row>
    <row r="293" spans="1:21" x14ac:dyDescent="0.25">
      <c r="A293" s="20">
        <v>16063</v>
      </c>
      <c r="B293" s="21" t="s">
        <v>223</v>
      </c>
      <c r="C293" s="20">
        <v>1374</v>
      </c>
      <c r="D293" s="115">
        <v>0.28006091399099381</v>
      </c>
      <c r="E293" s="426">
        <v>178.22058163063244</v>
      </c>
      <c r="F293" s="120">
        <v>133.17221100909114</v>
      </c>
      <c r="G293" s="120">
        <v>45.048370621541295</v>
      </c>
      <c r="H293" s="426">
        <v>137.0917447956997</v>
      </c>
      <c r="I293" s="157">
        <v>0.76922510038614111</v>
      </c>
      <c r="J293" s="426">
        <v>41.128836834932741</v>
      </c>
      <c r="K293" s="118">
        <v>29.933651262687587</v>
      </c>
      <c r="M293" s="161"/>
      <c r="U293" s="166"/>
    </row>
    <row r="294" spans="1:21" x14ac:dyDescent="0.25">
      <c r="A294" s="20">
        <v>16064</v>
      </c>
      <c r="B294" s="21" t="s">
        <v>224</v>
      </c>
      <c r="C294" s="20">
        <v>977</v>
      </c>
      <c r="D294" s="115">
        <v>0.22932893481355437</v>
      </c>
      <c r="E294" s="426">
        <v>145.93659488135279</v>
      </c>
      <c r="F294" s="120">
        <v>127.51821447272782</v>
      </c>
      <c r="G294" s="120">
        <v>18.418380408624969</v>
      </c>
      <c r="H294" s="426">
        <v>117.42959318592135</v>
      </c>
      <c r="I294" s="157">
        <v>0.80466173190756041</v>
      </c>
      <c r="J294" s="426">
        <v>28.507001695431441</v>
      </c>
      <c r="K294" s="118">
        <v>29.178097948240982</v>
      </c>
      <c r="M294" s="161"/>
      <c r="U294" s="166"/>
    </row>
    <row r="295" spans="1:21" x14ac:dyDescent="0.25">
      <c r="A295" s="20">
        <v>16065</v>
      </c>
      <c r="B295" s="21" t="s">
        <v>225</v>
      </c>
      <c r="C295" s="20">
        <v>1038</v>
      </c>
      <c r="D295" s="115">
        <v>0.20875903358150633</v>
      </c>
      <c r="E295" s="426">
        <v>132.84665773368584</v>
      </c>
      <c r="F295" s="120">
        <v>123.77745602727241</v>
      </c>
      <c r="G295" s="120">
        <v>9.0692017064134376</v>
      </c>
      <c r="H295" s="426">
        <v>109.05181601850035</v>
      </c>
      <c r="I295" s="157">
        <v>0.82088490503926426</v>
      </c>
      <c r="J295" s="426">
        <v>23.794841715185498</v>
      </c>
      <c r="K295" s="118">
        <v>22.923739610005299</v>
      </c>
      <c r="M295" s="161"/>
      <c r="U295" s="166"/>
    </row>
    <row r="296" spans="1:21" x14ac:dyDescent="0.25">
      <c r="A296" s="20">
        <v>16066</v>
      </c>
      <c r="B296" s="21" t="s">
        <v>226</v>
      </c>
      <c r="C296" s="20">
        <v>1251</v>
      </c>
      <c r="D296" s="115">
        <v>0.19287133177246102</v>
      </c>
      <c r="E296" s="426">
        <v>122.73630203702064</v>
      </c>
      <c r="F296" s="120">
        <v>106.28242481818141</v>
      </c>
      <c r="G296" s="120">
        <v>16.453877218839224</v>
      </c>
      <c r="H296" s="426">
        <v>98.491408089822343</v>
      </c>
      <c r="I296" s="157">
        <v>0.80246354546444321</v>
      </c>
      <c r="J296" s="426">
        <v>24.244893947198292</v>
      </c>
      <c r="K296" s="118">
        <v>19.380410829095361</v>
      </c>
      <c r="M296" s="161"/>
      <c r="U296" s="166"/>
    </row>
    <row r="297" spans="1:21" x14ac:dyDescent="0.25">
      <c r="A297" s="20">
        <v>16067</v>
      </c>
      <c r="B297" s="21" t="s">
        <v>227</v>
      </c>
      <c r="C297" s="20">
        <v>932</v>
      </c>
      <c r="D297" s="115">
        <v>0.18897659593480937</v>
      </c>
      <c r="E297" s="426">
        <v>120.25783377669687</v>
      </c>
      <c r="F297" s="120">
        <v>104.10451889090893</v>
      </c>
      <c r="G297" s="120">
        <v>16.153314885787935</v>
      </c>
      <c r="H297" s="426">
        <v>96.493652204404739</v>
      </c>
      <c r="I297" s="157">
        <v>0.80238974189058554</v>
      </c>
      <c r="J297" s="426">
        <v>23.764181572292131</v>
      </c>
      <c r="K297" s="118">
        <v>25.498048897309154</v>
      </c>
      <c r="M297" s="161"/>
      <c r="U297" s="166"/>
    </row>
    <row r="298" spans="1:21" x14ac:dyDescent="0.25">
      <c r="A298" s="20">
        <v>16068</v>
      </c>
      <c r="B298" s="21" t="s">
        <v>228</v>
      </c>
      <c r="C298" s="20">
        <v>808</v>
      </c>
      <c r="D298" s="115">
        <v>0.20398950138856153</v>
      </c>
      <c r="E298" s="426">
        <v>129.81150088363006</v>
      </c>
      <c r="F298" s="120">
        <v>116.98350433636419</v>
      </c>
      <c r="G298" s="120">
        <v>12.827996547265869</v>
      </c>
      <c r="H298" s="426">
        <v>105.4498217090148</v>
      </c>
      <c r="I298" s="157">
        <v>0.81233034816803817</v>
      </c>
      <c r="J298" s="426">
        <v>24.361679174615261</v>
      </c>
      <c r="K298" s="118">
        <v>30.150593037890175</v>
      </c>
      <c r="M298" s="161"/>
      <c r="U298" s="166"/>
    </row>
    <row r="299" spans="1:21" x14ac:dyDescent="0.25">
      <c r="A299" s="20">
        <v>16069</v>
      </c>
      <c r="B299" s="21" t="s">
        <v>350</v>
      </c>
      <c r="C299" s="20">
        <v>1080</v>
      </c>
      <c r="D299" s="115">
        <v>0.1670182649498258</v>
      </c>
      <c r="E299" s="426">
        <v>106.28435042261643</v>
      </c>
      <c r="F299" s="120">
        <v>87.399300672727477</v>
      </c>
      <c r="G299" s="120">
        <v>18.88504974988895</v>
      </c>
      <c r="H299" s="426">
        <v>83.991040425028885</v>
      </c>
      <c r="I299" s="157">
        <v>0.79024842407237683</v>
      </c>
      <c r="J299" s="426">
        <v>22.293309997587542</v>
      </c>
      <c r="K299" s="118">
        <v>20.641953701469944</v>
      </c>
      <c r="M299" s="161"/>
      <c r="U299" s="166"/>
    </row>
    <row r="300" spans="1:21" x14ac:dyDescent="0.25">
      <c r="A300" s="20">
        <v>16070</v>
      </c>
      <c r="B300" s="21" t="s">
        <v>229</v>
      </c>
      <c r="C300" s="20">
        <v>810</v>
      </c>
      <c r="D300" s="115">
        <v>0.13735844037975009</v>
      </c>
      <c r="E300" s="426">
        <v>87.409916605295507</v>
      </c>
      <c r="F300" s="120">
        <v>70.141301300000009</v>
      </c>
      <c r="G300" s="120">
        <v>17.268615305295498</v>
      </c>
      <c r="H300" s="426">
        <v>68.589117662965492</v>
      </c>
      <c r="I300" s="157">
        <v>0.78468348131120624</v>
      </c>
      <c r="J300" s="426">
        <v>18.820798942330015</v>
      </c>
      <c r="K300" s="118">
        <v>23.235554249790141</v>
      </c>
      <c r="M300" s="161"/>
      <c r="U300" s="166"/>
    </row>
    <row r="301" spans="1:21" x14ac:dyDescent="0.25">
      <c r="A301" s="20">
        <v>16071</v>
      </c>
      <c r="B301" s="21" t="s">
        <v>351</v>
      </c>
      <c r="C301" s="20">
        <v>888</v>
      </c>
      <c r="D301" s="115">
        <v>0.2252829889449372</v>
      </c>
      <c r="E301" s="426">
        <v>143.36190205586914</v>
      </c>
      <c r="F301" s="120">
        <v>118.89608022727211</v>
      </c>
      <c r="G301" s="120">
        <v>24.465821828597029</v>
      </c>
      <c r="H301" s="426">
        <v>113.57356761492291</v>
      </c>
      <c r="I301" s="157">
        <v>0.79221582572657623</v>
      </c>
      <c r="J301" s="426">
        <v>29.78833444094623</v>
      </c>
      <c r="K301" s="118">
        <v>33.545421667732242</v>
      </c>
      <c r="M301" s="161"/>
      <c r="U301" s="166"/>
    </row>
    <row r="302" spans="1:21" x14ac:dyDescent="0.25">
      <c r="A302" s="20">
        <v>16072</v>
      </c>
      <c r="B302" s="21" t="s">
        <v>230</v>
      </c>
      <c r="C302" s="20">
        <v>462</v>
      </c>
      <c r="D302" s="115">
        <v>5.3025624267664953E-2</v>
      </c>
      <c r="E302" s="426">
        <v>33.743579079423149</v>
      </c>
      <c r="F302" s="120">
        <v>25.42262640909081</v>
      </c>
      <c r="G302" s="120">
        <v>8.3209526703323391</v>
      </c>
      <c r="H302" s="426">
        <v>26.014739679022391</v>
      </c>
      <c r="I302" s="157">
        <v>0.77095377516981278</v>
      </c>
      <c r="J302" s="426">
        <v>7.7288394004007586</v>
      </c>
      <c r="K302" s="118">
        <v>16.729089611257056</v>
      </c>
      <c r="M302" s="161"/>
      <c r="U302" s="166"/>
    </row>
    <row r="303" spans="1:21" x14ac:dyDescent="0.25">
      <c r="A303" s="20">
        <v>16073</v>
      </c>
      <c r="B303" s="21" t="s">
        <v>231</v>
      </c>
      <c r="C303" s="20">
        <v>1004</v>
      </c>
      <c r="D303" s="115">
        <v>0.14375303485291616</v>
      </c>
      <c r="E303" s="426">
        <v>91.479203997310279</v>
      </c>
      <c r="F303" s="120">
        <v>77.115950672727351</v>
      </c>
      <c r="G303" s="120">
        <v>14.363253324582928</v>
      </c>
      <c r="H303" s="426">
        <v>72.820820426857409</v>
      </c>
      <c r="I303" s="157">
        <v>0.79603688319149046</v>
      </c>
      <c r="J303" s="426">
        <v>18.65838357045287</v>
      </c>
      <c r="K303" s="118">
        <v>18.584047380929153</v>
      </c>
      <c r="M303" s="161"/>
      <c r="U303" s="166"/>
    </row>
    <row r="304" spans="1:21" x14ac:dyDescent="0.25">
      <c r="A304" s="20">
        <v>16074</v>
      </c>
      <c r="B304" s="21" t="s">
        <v>352</v>
      </c>
      <c r="C304" s="20">
        <v>935</v>
      </c>
      <c r="D304" s="115">
        <v>0.21795270653429702</v>
      </c>
      <c r="E304" s="426">
        <v>138.69717688546174</v>
      </c>
      <c r="F304" s="120">
        <v>100.26602014545466</v>
      </c>
      <c r="G304" s="120">
        <v>38.431156740007083</v>
      </c>
      <c r="H304" s="426">
        <v>105.74490469658588</v>
      </c>
      <c r="I304" s="157">
        <v>0.76241569634767425</v>
      </c>
      <c r="J304" s="426">
        <v>32.952272188875867</v>
      </c>
      <c r="K304" s="118">
        <v>35.243071859760285</v>
      </c>
      <c r="M304" s="161"/>
      <c r="U304" s="166"/>
    </row>
    <row r="305" spans="1:21" x14ac:dyDescent="0.25">
      <c r="A305" s="20">
        <v>16075</v>
      </c>
      <c r="B305" s="21" t="s">
        <v>232</v>
      </c>
      <c r="C305" s="20">
        <v>1154</v>
      </c>
      <c r="D305" s="115">
        <v>0.22428342197024423</v>
      </c>
      <c r="E305" s="426">
        <v>142.7258139810645</v>
      </c>
      <c r="F305" s="120">
        <v>124.33555075454525</v>
      </c>
      <c r="G305" s="120">
        <v>18.390263226519252</v>
      </c>
      <c r="H305" s="426">
        <v>114.74041004066879</v>
      </c>
      <c r="I305" s="157">
        <v>0.80392191741776609</v>
      </c>
      <c r="J305" s="426">
        <v>27.985403940395713</v>
      </c>
      <c r="K305" s="118">
        <v>24.25078331056821</v>
      </c>
      <c r="M305" s="161"/>
      <c r="U305" s="166"/>
    </row>
    <row r="306" spans="1:21" x14ac:dyDescent="0.25">
      <c r="A306" s="20">
        <v>16076</v>
      </c>
      <c r="B306" s="21" t="s">
        <v>353</v>
      </c>
      <c r="C306" s="20">
        <v>992</v>
      </c>
      <c r="D306" s="115">
        <v>0.23674342942620114</v>
      </c>
      <c r="E306" s="426">
        <v>150.65490963485524</v>
      </c>
      <c r="F306" s="120">
        <v>128.25591742727249</v>
      </c>
      <c r="G306" s="120">
        <v>22.398992207582751</v>
      </c>
      <c r="H306" s="426">
        <v>120.27840627515523</v>
      </c>
      <c r="I306" s="157">
        <v>0.79837030579803847</v>
      </c>
      <c r="J306" s="426">
        <v>30.37650335970001</v>
      </c>
      <c r="K306" s="118">
        <v>30.621475160987913</v>
      </c>
      <c r="M306" s="161"/>
      <c r="U306" s="166"/>
    </row>
    <row r="307" spans="1:21" x14ac:dyDescent="0.25">
      <c r="A307" s="20">
        <v>16077</v>
      </c>
      <c r="B307" s="21" t="s">
        <v>233</v>
      </c>
      <c r="C307" s="20">
        <v>570</v>
      </c>
      <c r="D307" s="115">
        <v>0.14540170119280807</v>
      </c>
      <c r="E307" s="426">
        <v>92.528355304514207</v>
      </c>
      <c r="F307" s="120">
        <v>81.576579445454641</v>
      </c>
      <c r="G307" s="120">
        <v>10.951775859059566</v>
      </c>
      <c r="H307" s="426">
        <v>74.657321215255251</v>
      </c>
      <c r="I307" s="157">
        <v>0.80685883769959243</v>
      </c>
      <c r="J307" s="426">
        <v>17.871034089258956</v>
      </c>
      <c r="K307" s="118">
        <v>31.352691384664837</v>
      </c>
    </row>
    <row r="309" spans="1:21" x14ac:dyDescent="0.25">
      <c r="B309" s="20" t="s">
        <v>380</v>
      </c>
      <c r="C309" s="20">
        <f>SUM(C6:C308)</f>
        <v>361469</v>
      </c>
      <c r="D309" s="5">
        <f t="shared" ref="D309:K309" si="0">SUM(D6:D308)</f>
        <v>98.094086885540491</v>
      </c>
      <c r="E309" s="341">
        <f t="shared" si="0"/>
        <v>62423.509836253063</v>
      </c>
      <c r="F309" s="341">
        <f t="shared" si="0"/>
        <v>47510.899523181783</v>
      </c>
      <c r="G309" s="341">
        <f t="shared" si="0"/>
        <v>14912.610313071251</v>
      </c>
      <c r="H309" s="341">
        <f t="shared" si="0"/>
        <v>48260.217374792621</v>
      </c>
      <c r="I309" s="341"/>
      <c r="J309" s="341">
        <f t="shared" si="0"/>
        <v>14163.292461460434</v>
      </c>
      <c r="K309" s="341">
        <f t="shared" si="0"/>
        <v>13211.71915860662</v>
      </c>
    </row>
    <row r="310" spans="1:21" x14ac:dyDescent="0.25">
      <c r="B310" s="20" t="s">
        <v>498</v>
      </c>
      <c r="D310" s="5"/>
      <c r="E310" s="261">
        <f>E309/1000</f>
        <v>62.423509836253061</v>
      </c>
      <c r="F310" s="5">
        <f t="shared" ref="F310:J310" si="1">F309/1000</f>
        <v>47.510899523181784</v>
      </c>
      <c r="G310" s="5">
        <f t="shared" si="1"/>
        <v>14.912610313071252</v>
      </c>
      <c r="H310" s="261">
        <f t="shared" si="1"/>
        <v>48.260217374792617</v>
      </c>
      <c r="I310" s="5"/>
      <c r="J310" s="261">
        <f t="shared" si="1"/>
        <v>14.163292461460435</v>
      </c>
      <c r="K310" s="5"/>
    </row>
    <row r="311" spans="1:21" s="258" customFormat="1" x14ac:dyDescent="0.25">
      <c r="C311" s="168"/>
      <c r="D311" s="257">
        <f>COUNTIFS(D6:D307, "=0")</f>
        <v>0</v>
      </c>
      <c r="E311" s="257">
        <f t="shared" ref="E311:K311" si="2">COUNTIFS(E6:E307, "=0")</f>
        <v>0</v>
      </c>
      <c r="F311" s="257">
        <f t="shared" si="2"/>
        <v>0</v>
      </c>
      <c r="G311" s="257">
        <f t="shared" si="2"/>
        <v>0</v>
      </c>
      <c r="H311" s="257">
        <f t="shared" si="2"/>
        <v>0</v>
      </c>
      <c r="I311" s="257">
        <f t="shared" si="2"/>
        <v>0</v>
      </c>
      <c r="J311" s="257">
        <f t="shared" si="2"/>
        <v>0</v>
      </c>
      <c r="K311" s="257">
        <f t="shared" si="2"/>
        <v>0</v>
      </c>
      <c r="M311" s="260"/>
      <c r="O311" s="261"/>
      <c r="P311" s="261"/>
      <c r="Q311" s="261"/>
      <c r="R311" s="261"/>
      <c r="S311" s="262"/>
      <c r="T311" s="261"/>
    </row>
  </sheetData>
  <pageMargins left="0.7" right="0.7" top="0.78740157499999996" bottom="0.78740157499999996" header="0.3" footer="0.3"/>
  <pageSetup paperSize="9" orientation="portrait" horizontalDpi="300" verticalDpi="3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Arbeitsblätter</vt:lpstr>
      </vt:variant>
      <vt:variant>
        <vt:i4>10</vt:i4>
      </vt:variant>
    </vt:vector>
  </HeadingPairs>
  <TitlesOfParts>
    <vt:vector size="10" baseType="lpstr">
      <vt:lpstr>regioNat_Kreisregionen_t_N</vt:lpstr>
      <vt:lpstr>regioNat_Kreisreg_kg_N_pro_ha</vt:lpstr>
      <vt:lpstr>regioNat_N-Obergrenze_national</vt:lpstr>
      <vt:lpstr>Terr_Oeko</vt:lpstr>
      <vt:lpstr>Terr_Oeko_2</vt:lpstr>
      <vt:lpstr>Oberflächengew</vt:lpstr>
      <vt:lpstr>Grundwasser</vt:lpstr>
      <vt:lpstr>Vegetation</vt:lpstr>
      <vt:lpstr>Klima</vt:lpstr>
      <vt:lpstr>Gesundheit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regioNat 3722 63 2880</dc:title>
  <dc:subject>Ergebnisse Kreisdaten</dc:subject>
  <dc:creator>Bach;Geupel</dc:creator>
  <cp:lastModifiedBy>Geupel, Markus</cp:lastModifiedBy>
  <dcterms:created xsi:type="dcterms:W3CDTF">2024-06-25T16:28:52Z</dcterms:created>
  <dcterms:modified xsi:type="dcterms:W3CDTF">2026-03-09T15:36:33Z</dcterms:modified>
</cp:coreProperties>
</file>